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8_{C9BFFED6-754E-5249-B90F-0DA0F80A1B19}" xr6:coauthVersionLast="36" xr6:coauthVersionMax="36" xr10:uidLastSave="{00000000-0000-0000-0000-000000000000}"/>
  <bookViews>
    <workbookView xWindow="2320" yWindow="620" windowWidth="27120" windowHeight="16020" tabRatio="707" xr2:uid="{00000000-000D-0000-FFFF-FFFF00000000}"/>
  </bookViews>
  <sheets>
    <sheet name="Alpl" sheetId="6" r:id="rId1"/>
    <sheet name="Bglap2" sheetId="7" r:id="rId2"/>
    <sheet name="Spp1" sheetId="41" r:id="rId3"/>
    <sheet name="Sp7" sheetId="8" r:id="rId4"/>
    <sheet name="Acp5" sheetId="43" r:id="rId5"/>
    <sheet name="Ctsk" sheetId="78" r:id="rId6"/>
  </sheets>
  <calcPr calcId="181029"/>
</workbook>
</file>

<file path=xl/calcChain.xml><?xml version="1.0" encoding="utf-8"?>
<calcChain xmlns="http://schemas.openxmlformats.org/spreadsheetml/2006/main">
  <c r="B22" i="78" l="1"/>
  <c r="B21" i="78"/>
  <c r="G19" i="78"/>
  <c r="F19" i="78"/>
  <c r="C19" i="78"/>
  <c r="B19" i="78"/>
  <c r="G18" i="78"/>
  <c r="F18" i="78"/>
  <c r="C18" i="78"/>
  <c r="B18" i="78"/>
  <c r="G17" i="78"/>
  <c r="F17" i="78"/>
  <c r="C17" i="78"/>
  <c r="B17" i="78"/>
  <c r="D16" i="78"/>
  <c r="D15" i="78"/>
  <c r="D14" i="78"/>
  <c r="H12" i="78"/>
  <c r="H11" i="78"/>
  <c r="D11" i="78"/>
  <c r="H10" i="78"/>
  <c r="D10" i="78"/>
  <c r="H9" i="78"/>
  <c r="D9" i="78"/>
  <c r="H8" i="78"/>
  <c r="H19" i="78" s="1"/>
  <c r="D8" i="78"/>
  <c r="D19" i="78" s="1"/>
  <c r="B23" i="78" l="1"/>
  <c r="D18" i="78"/>
  <c r="D17" i="78"/>
  <c r="I10" i="78" s="1"/>
  <c r="J10" i="78" s="1"/>
  <c r="H17" i="78"/>
  <c r="H18" i="78"/>
  <c r="I12" i="78" l="1"/>
  <c r="J12" i="78" s="1"/>
  <c r="I9" i="78"/>
  <c r="J9" i="78" s="1"/>
  <c r="I11" i="78"/>
  <c r="J11" i="78" s="1"/>
  <c r="I8" i="78"/>
  <c r="J8" i="78" l="1"/>
  <c r="I19" i="78"/>
  <c r="I18" i="78"/>
  <c r="I17" i="78"/>
  <c r="B25" i="78" l="1"/>
  <c r="B24" i="78"/>
  <c r="J18" i="78"/>
  <c r="J19" i="78"/>
  <c r="J20" i="78" s="1"/>
  <c r="J17" i="78"/>
  <c r="D14" i="7" l="1"/>
  <c r="D12" i="41" l="1"/>
  <c r="D13" i="41"/>
  <c r="B22" i="41"/>
  <c r="B21" i="41"/>
  <c r="G19" i="41"/>
  <c r="F19" i="41"/>
  <c r="C19" i="41"/>
  <c r="B19" i="41"/>
  <c r="G18" i="41"/>
  <c r="F18" i="41"/>
  <c r="C18" i="41"/>
  <c r="B18" i="41"/>
  <c r="G17" i="41"/>
  <c r="F17" i="41"/>
  <c r="C17" i="41"/>
  <c r="B17" i="41"/>
  <c r="D16" i="41"/>
  <c r="D15" i="41"/>
  <c r="H12" i="41"/>
  <c r="H11" i="41"/>
  <c r="H10" i="41"/>
  <c r="D10" i="41"/>
  <c r="H9" i="41"/>
  <c r="D9" i="41"/>
  <c r="H17" i="41" l="1"/>
  <c r="D17" i="41"/>
  <c r="I10" i="41" s="1"/>
  <c r="J10" i="41" s="1"/>
  <c r="H19" i="41"/>
  <c r="B23" i="41"/>
  <c r="D18" i="41"/>
  <c r="D19" i="41"/>
  <c r="H18" i="41"/>
  <c r="H10" i="7"/>
  <c r="I9" i="41" l="1"/>
  <c r="J9" i="41" s="1"/>
  <c r="I12" i="41"/>
  <c r="J12" i="41" s="1"/>
  <c r="I11" i="41"/>
  <c r="J11" i="41" s="1"/>
  <c r="D12" i="6"/>
  <c r="I17" i="41" l="1"/>
  <c r="B25" i="41" s="1"/>
  <c r="I19" i="41"/>
  <c r="I18" i="41"/>
  <c r="J19" i="41"/>
  <c r="J20" i="41" s="1"/>
  <c r="J18" i="41"/>
  <c r="J17" i="41"/>
  <c r="D9" i="7"/>
  <c r="B24" i="41" l="1"/>
  <c r="H10" i="6"/>
  <c r="H10" i="8"/>
  <c r="H10" i="43"/>
  <c r="D8" i="6"/>
  <c r="D8" i="8"/>
  <c r="D8" i="43"/>
  <c r="D16" i="8" l="1"/>
  <c r="B22" i="43"/>
  <c r="B21" i="43"/>
  <c r="G19" i="43"/>
  <c r="F19" i="43"/>
  <c r="C19" i="43"/>
  <c r="B19" i="43"/>
  <c r="G18" i="43"/>
  <c r="F18" i="43"/>
  <c r="C18" i="43"/>
  <c r="B18" i="43"/>
  <c r="G17" i="43"/>
  <c r="F17" i="43"/>
  <c r="C17" i="43"/>
  <c r="B17" i="43"/>
  <c r="D16" i="43"/>
  <c r="D15" i="43"/>
  <c r="D14" i="43"/>
  <c r="D13" i="43"/>
  <c r="H12" i="43"/>
  <c r="H11" i="43"/>
  <c r="D11" i="43"/>
  <c r="D10" i="43"/>
  <c r="H9" i="43"/>
  <c r="D9" i="43"/>
  <c r="H8" i="43"/>
  <c r="B22" i="8"/>
  <c r="B21" i="8"/>
  <c r="G19" i="8"/>
  <c r="F19" i="8"/>
  <c r="C19" i="8"/>
  <c r="B19" i="8"/>
  <c r="G18" i="8"/>
  <c r="F18" i="8"/>
  <c r="C18" i="8"/>
  <c r="B18" i="8"/>
  <c r="G17" i="8"/>
  <c r="F17" i="8"/>
  <c r="C17" i="8"/>
  <c r="B17" i="8"/>
  <c r="D15" i="8"/>
  <c r="D14" i="8"/>
  <c r="D13" i="8"/>
  <c r="H11" i="8"/>
  <c r="D11" i="8"/>
  <c r="D10" i="8"/>
  <c r="H9" i="8"/>
  <c r="D9" i="8"/>
  <c r="H8" i="8"/>
  <c r="H19" i="43" l="1"/>
  <c r="B23" i="43"/>
  <c r="H19" i="8"/>
  <c r="B23" i="8"/>
  <c r="D17" i="43"/>
  <c r="I10" i="43" s="1"/>
  <c r="J10" i="43" s="1"/>
  <c r="D18" i="43"/>
  <c r="D19" i="43"/>
  <c r="H17" i="43"/>
  <c r="H18" i="43"/>
  <c r="D17" i="8"/>
  <c r="I10" i="8" s="1"/>
  <c r="J10" i="8" s="1"/>
  <c r="D18" i="8"/>
  <c r="D19" i="8"/>
  <c r="H17" i="8"/>
  <c r="H18" i="8"/>
  <c r="I11" i="43" l="1"/>
  <c r="J11" i="43" s="1"/>
  <c r="I9" i="43"/>
  <c r="J9" i="43" s="1"/>
  <c r="I12" i="43"/>
  <c r="J12" i="43" s="1"/>
  <c r="I8" i="43"/>
  <c r="I8" i="8"/>
  <c r="I9" i="8"/>
  <c r="J9" i="8" s="1"/>
  <c r="I11" i="8"/>
  <c r="J11" i="8" s="1"/>
  <c r="H12" i="6"/>
  <c r="H12" i="7"/>
  <c r="H11" i="6"/>
  <c r="H11" i="7"/>
  <c r="D16" i="6"/>
  <c r="D15" i="6"/>
  <c r="D13" i="6"/>
  <c r="D11" i="6"/>
  <c r="D10" i="6"/>
  <c r="D16" i="7"/>
  <c r="D15" i="7"/>
  <c r="D13" i="7"/>
  <c r="D11" i="7"/>
  <c r="D10" i="7"/>
  <c r="J8" i="43" l="1"/>
  <c r="I19" i="43"/>
  <c r="I18" i="43"/>
  <c r="I17" i="43"/>
  <c r="J8" i="8"/>
  <c r="I19" i="8"/>
  <c r="I18" i="8"/>
  <c r="I17" i="8"/>
  <c r="B25" i="43" l="1"/>
  <c r="B24" i="43"/>
  <c r="J19" i="43"/>
  <c r="J20" i="43" s="1"/>
  <c r="J18" i="43"/>
  <c r="J17" i="43"/>
  <c r="B25" i="8"/>
  <c r="B24" i="8"/>
  <c r="J19" i="8"/>
  <c r="J20" i="8" s="1"/>
  <c r="J18" i="8"/>
  <c r="J17" i="8"/>
  <c r="G19" i="7" l="1"/>
  <c r="G18" i="7"/>
  <c r="G17" i="7"/>
  <c r="C19" i="7"/>
  <c r="C18" i="7"/>
  <c r="C17" i="7"/>
  <c r="D19" i="7" l="1"/>
  <c r="D17" i="7"/>
  <c r="I10" i="7" s="1"/>
  <c r="J10" i="7" s="1"/>
  <c r="D18" i="7"/>
  <c r="G19" i="6"/>
  <c r="G18" i="6"/>
  <c r="G17" i="6"/>
  <c r="C19" i="6"/>
  <c r="C18" i="6"/>
  <c r="C17" i="6"/>
  <c r="I11" i="7" l="1"/>
  <c r="J11" i="7" s="1"/>
  <c r="I12" i="7"/>
  <c r="J12" i="7" s="1"/>
  <c r="D9" i="6"/>
  <c r="H9" i="6"/>
  <c r="H9" i="7"/>
  <c r="B22" i="7" l="1"/>
  <c r="B21" i="7"/>
  <c r="F19" i="7"/>
  <c r="B19" i="7"/>
  <c r="F18" i="7"/>
  <c r="B18" i="7"/>
  <c r="F17" i="7"/>
  <c r="B17" i="7"/>
  <c r="H8" i="7"/>
  <c r="B22" i="6"/>
  <c r="B21" i="6"/>
  <c r="F19" i="6"/>
  <c r="B19" i="6"/>
  <c r="F18" i="6"/>
  <c r="B18" i="6"/>
  <c r="F17" i="6"/>
  <c r="B17" i="6"/>
  <c r="H8" i="6"/>
  <c r="H18" i="6" l="1"/>
  <c r="H18" i="7"/>
  <c r="B23" i="6"/>
  <c r="B23" i="7"/>
  <c r="D17" i="6"/>
  <c r="I10" i="6" s="1"/>
  <c r="J10" i="6" s="1"/>
  <c r="D19" i="6"/>
  <c r="H17" i="6"/>
  <c r="D18" i="6"/>
  <c r="H19" i="6"/>
  <c r="H17" i="7"/>
  <c r="H19" i="7"/>
  <c r="I11" i="6" l="1"/>
  <c r="J11" i="6" s="1"/>
  <c r="I12" i="6"/>
  <c r="J12" i="6" s="1"/>
  <c r="I9" i="7"/>
  <c r="J9" i="7" s="1"/>
  <c r="I9" i="6"/>
  <c r="J9" i="6" s="1"/>
  <c r="I8" i="7"/>
  <c r="I8" i="6"/>
  <c r="J8" i="6" s="1"/>
  <c r="I18" i="7" l="1"/>
  <c r="J8" i="7"/>
  <c r="J17" i="7" s="1"/>
  <c r="I17" i="7"/>
  <c r="B25" i="7" s="1"/>
  <c r="I19" i="7"/>
  <c r="I18" i="6"/>
  <c r="I17" i="6"/>
  <c r="B25" i="6" s="1"/>
  <c r="I19" i="6"/>
  <c r="J17" i="6"/>
  <c r="J19" i="6"/>
  <c r="J20" i="6" s="1"/>
  <c r="J18" i="6"/>
  <c r="J19" i="7" l="1"/>
  <c r="B24" i="7"/>
  <c r="J18" i="7"/>
  <c r="B24" i="6"/>
  <c r="J20" i="7" l="1"/>
</calcChain>
</file>

<file path=xl/sharedStrings.xml><?xml version="1.0" encoding="utf-8"?>
<sst xmlns="http://schemas.openxmlformats.org/spreadsheetml/2006/main" count="292" uniqueCount="43">
  <si>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</si>
  <si>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</si>
  <si>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</si>
  <si>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</si>
  <si>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</si>
  <si>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</si>
  <si>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</si>
  <si>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</si>
  <si>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</si>
  <si>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</si>
  <si>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Blank</t>
  </si>
  <si>
    <t>RNA Extractions done by JL</t>
  </si>
  <si>
    <t>OC</t>
  </si>
  <si>
    <t>Osteopontin</t>
  </si>
  <si>
    <t>JL</t>
  </si>
  <si>
    <t>Undetermined</t>
  </si>
  <si>
    <t>ALP</t>
  </si>
  <si>
    <t>Trap</t>
  </si>
  <si>
    <t>Original Nano and dilutions by JL</t>
  </si>
  <si>
    <t>CathK</t>
  </si>
  <si>
    <t>Control</t>
  </si>
  <si>
    <t>Mutant</t>
  </si>
  <si>
    <t>Osx</t>
  </si>
  <si>
    <t xml:space="preserve">Mice were 12 wks old at termination </t>
  </si>
  <si>
    <t>M/601</t>
  </si>
  <si>
    <t>M/607</t>
  </si>
  <si>
    <t>F/640</t>
  </si>
  <si>
    <t>F/642</t>
  </si>
  <si>
    <t>M/643</t>
  </si>
  <si>
    <t>M/654</t>
  </si>
  <si>
    <t>F/646</t>
  </si>
  <si>
    <t>F/722</t>
  </si>
  <si>
    <t>F/724</t>
  </si>
  <si>
    <t>M/613</t>
  </si>
  <si>
    <t>M/619</t>
  </si>
  <si>
    <t>F/634</t>
  </si>
  <si>
    <t>F/638</t>
  </si>
  <si>
    <t>M/795</t>
  </si>
  <si>
    <t>ALPL</t>
  </si>
  <si>
    <t>Bglap2</t>
  </si>
  <si>
    <t>Acp5</t>
  </si>
  <si>
    <t>Spp1</t>
  </si>
  <si>
    <t>Source Data for Figure 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</si>
</sst>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"/>
    <numFmt numFmtId="166" formatCode="0.00000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5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165" fontId="5" fillId="0" borderId="9" xfId="0" applyNumberFormat="1" applyFont="1" applyFill="1" applyBorder="1"/>
    <xf numFmtId="0" fontId="5" fillId="0" borderId="11" xfId="0" applyFont="1" applyFill="1" applyBorder="1"/>
    <xf numFmtId="164" fontId="5" fillId="0" borderId="9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6" fillId="0" borderId="0" xfId="0" applyFont="1" applyFill="1"/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7" fillId="0" borderId="0" xfId="0" applyFont="1" applyFill="1"/>
    <xf numFmtId="164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5" fillId="0" borderId="17" xfId="0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28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5" fillId="0" borderId="26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14" xfId="0" applyNumberFormat="1" applyFont="1" applyFill="1" applyBorder="1"/>
    <xf numFmtId="164" fontId="5" fillId="0" borderId="1" xfId="0" applyNumberFormat="1" applyFont="1" applyFill="1" applyBorder="1"/>
    <xf numFmtId="164" fontId="5" fillId="0" borderId="15" xfId="0" applyNumberFormat="1" applyFont="1" applyFill="1" applyBorder="1"/>
    <xf numFmtId="164" fontId="5" fillId="0" borderId="8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left"/>
    </xf>
    <xf numFmtId="164" fontId="5" fillId="0" borderId="0" xfId="0" applyNumberFormat="1" applyFont="1" applyFill="1" applyBorder="1"/>
    <xf numFmtId="164" fontId="5" fillId="0" borderId="24" xfId="1" applyNumberFormat="1" applyFont="1" applyFill="1" applyBorder="1" applyAlignment="1">
      <alignment horizontal="center"/>
    </xf>
    <xf numFmtId="164" fontId="5" fillId="0" borderId="27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9" xfId="0" applyNumberFormat="1" applyFont="1" applyFill="1" applyBorder="1"/>
    <xf numFmtId="164" fontId="5" fillId="2" borderId="15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26"/>
  <sheetViews>
    <sheetView tabSelected="1" zoomScaleNormal="100"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4" t="s">
        <v>14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38</v>
      </c>
      <c r="J2" s="13">
        <v>43832</v>
      </c>
      <c r="K2" s="14" t="s">
        <v>14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38</v>
      </c>
      <c r="C7" s="22" t="s">
        <v>0</v>
      </c>
      <c r="D7" s="22" t="s">
        <v>1</v>
      </c>
      <c r="E7" s="20" t="s">
        <v>21</v>
      </c>
      <c r="F7" s="22" t="s">
        <v>38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27">
        <v>20.791650772094727</v>
      </c>
      <c r="C8" s="27">
        <v>15.281643867492676</v>
      </c>
      <c r="D8" s="28">
        <f t="shared" ref="D8:D16" si="0">B8-C8</f>
        <v>5.5100069046020508</v>
      </c>
      <c r="E8" s="26" t="s">
        <v>33</v>
      </c>
      <c r="F8" s="27">
        <v>20.373134613037109</v>
      </c>
      <c r="G8" s="27">
        <v>15.205869674682617</v>
      </c>
      <c r="H8" s="29">
        <f t="shared" ref="H8" si="1">F8-G8</f>
        <v>5.1672649383544922</v>
      </c>
      <c r="I8" s="30">
        <f t="shared" ref="I8:I10" si="2">H8-$D$17</f>
        <v>2.6761412620544434E-2</v>
      </c>
      <c r="J8" s="31">
        <f t="shared" ref="J8" si="3">POWER(2,-I8)</f>
        <v>0.98162138721570735</v>
      </c>
    </row>
    <row r="9" spans="1:245" x14ac:dyDescent="0.15">
      <c r="A9" s="32" t="s">
        <v>25</v>
      </c>
      <c r="B9" s="33">
        <v>20.364831924438477</v>
      </c>
      <c r="C9" s="33">
        <v>15.221553802490234</v>
      </c>
      <c r="D9" s="34">
        <f t="shared" si="0"/>
        <v>5.1432781219482422</v>
      </c>
      <c r="E9" s="32" t="s">
        <v>34</v>
      </c>
      <c r="F9" s="33">
        <v>20.910833358764648</v>
      </c>
      <c r="G9" s="33">
        <v>15.274025917053223</v>
      </c>
      <c r="H9" s="35">
        <f t="shared" ref="H9:H10" si="4">F9-G9</f>
        <v>5.6368074417114258</v>
      </c>
      <c r="I9" s="36">
        <f t="shared" si="2"/>
        <v>0.49630391597747803</v>
      </c>
      <c r="J9" s="37">
        <f t="shared" ref="J9:J10" si="5">POWER(2,-I9)</f>
        <v>0.70892066194340564</v>
      </c>
    </row>
    <row r="10" spans="1:245" x14ac:dyDescent="0.15">
      <c r="A10" s="32" t="s">
        <v>26</v>
      </c>
      <c r="B10" s="33">
        <v>20.218833923339844</v>
      </c>
      <c r="C10" s="33">
        <v>15.302217483520508</v>
      </c>
      <c r="D10" s="34">
        <f t="shared" si="0"/>
        <v>4.9166164398193359</v>
      </c>
      <c r="E10" s="32" t="s">
        <v>35</v>
      </c>
      <c r="F10" s="33">
        <v>19.184328079223633</v>
      </c>
      <c r="G10" s="33">
        <v>15.033215522766113</v>
      </c>
      <c r="H10" s="35">
        <f t="shared" si="4"/>
        <v>4.1511125564575195</v>
      </c>
      <c r="I10" s="36">
        <f t="shared" si="2"/>
        <v>-0.98939096927642822</v>
      </c>
      <c r="J10" s="37">
        <f t="shared" si="5"/>
        <v>1.9853467039467201</v>
      </c>
    </row>
    <row r="11" spans="1:245" x14ac:dyDescent="0.15">
      <c r="A11" s="32" t="s">
        <v>27</v>
      </c>
      <c r="B11" s="33">
        <v>19.712995529174805</v>
      </c>
      <c r="C11" s="33">
        <v>15.170408248901367</v>
      </c>
      <c r="D11" s="34">
        <f t="shared" si="0"/>
        <v>4.5425872802734375</v>
      </c>
      <c r="E11" s="32" t="s">
        <v>36</v>
      </c>
      <c r="F11" s="33">
        <v>19.553443908691406</v>
      </c>
      <c r="G11" s="33">
        <v>15.27692699432373</v>
      </c>
      <c r="H11" s="35">
        <f t="shared" ref="H11:H12" si="6">F11-G11</f>
        <v>4.2765169143676758</v>
      </c>
      <c r="I11" s="36">
        <f t="shared" ref="I11:I12" si="7">H11-$D$17</f>
        <v>-0.86398661136627197</v>
      </c>
      <c r="J11" s="37">
        <f t="shared" ref="J11:J12" si="8">POWER(2,-I11)</f>
        <v>1.8200607573850056</v>
      </c>
    </row>
    <row r="12" spans="1:245" x14ac:dyDescent="0.15">
      <c r="A12" s="32" t="s">
        <v>28</v>
      </c>
      <c r="B12" s="33">
        <v>21.556304931640625</v>
      </c>
      <c r="C12" s="33">
        <v>15.583860397338867</v>
      </c>
      <c r="D12" s="34">
        <f t="shared" si="0"/>
        <v>5.9724445343017578</v>
      </c>
      <c r="E12" s="32" t="s">
        <v>37</v>
      </c>
      <c r="F12" s="33">
        <v>20.688180923461914</v>
      </c>
      <c r="G12" s="33">
        <v>15.125536918640137</v>
      </c>
      <c r="H12" s="35">
        <f t="shared" si="6"/>
        <v>5.5626440048217773</v>
      </c>
      <c r="I12" s="36">
        <f t="shared" si="7"/>
        <v>0.42214047908782959</v>
      </c>
      <c r="J12" s="37">
        <f t="shared" si="8"/>
        <v>0.74631651726814041</v>
      </c>
    </row>
    <row r="13" spans="1:245" x14ac:dyDescent="0.15">
      <c r="A13" s="38" t="s">
        <v>29</v>
      </c>
      <c r="B13" s="39">
        <v>20.216873168945312</v>
      </c>
      <c r="C13" s="39">
        <v>14.91849422454834</v>
      </c>
      <c r="D13" s="40">
        <f t="shared" si="0"/>
        <v>5.2983789443969727</v>
      </c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39"/>
      <c r="C14" s="39"/>
      <c r="D14" s="40"/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39">
        <v>20.083318710327148</v>
      </c>
      <c r="C15" s="39">
        <v>15.021564483642578</v>
      </c>
      <c r="D15" s="40">
        <f t="shared" si="0"/>
        <v>5.0617542266845703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19.942733764648438</v>
      </c>
      <c r="C16" s="46">
        <v>15.263772010803223</v>
      </c>
      <c r="D16" s="47">
        <f t="shared" si="0"/>
        <v>4.6789617538452148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20.360942840576172</v>
      </c>
      <c r="C17" s="30">
        <f>AVERAGE(C8:C16)</f>
        <v>15.220439314842224</v>
      </c>
      <c r="D17" s="30">
        <f>AVERAGE(D8:D16)</f>
        <v>5.1405035257339478</v>
      </c>
      <c r="E17" s="52" t="s">
        <v>3</v>
      </c>
      <c r="F17" s="30">
        <f>AVERAGE(F8:F16)</f>
        <v>20.141984176635741</v>
      </c>
      <c r="G17" s="30">
        <f>AVERAGE(G8:G16)</f>
        <v>15.183115005493164</v>
      </c>
      <c r="H17" s="30">
        <f>AVERAGE(H8:H16)</f>
        <v>4.9588691711425783</v>
      </c>
      <c r="I17" s="30">
        <f>AVERAGE(I8:I16)</f>
        <v>-0.18163435459136962</v>
      </c>
      <c r="J17" s="81">
        <f>AVERAGE(J8:J16)</f>
        <v>1.2484532055517958</v>
      </c>
      <c r="K17" s="53"/>
    </row>
    <row r="18" spans="1:11" x14ac:dyDescent="0.15">
      <c r="A18" s="54" t="s">
        <v>4</v>
      </c>
      <c r="B18" s="42">
        <f>MEDIAN(B8:B16)</f>
        <v>20.217853546142578</v>
      </c>
      <c r="C18" s="42">
        <f>MEDIAN(C8:C16)</f>
        <v>15.242662906646729</v>
      </c>
      <c r="D18" s="42">
        <f>MEDIAN(D8:D16)</f>
        <v>5.1025161743164062</v>
      </c>
      <c r="E18" s="55" t="s">
        <v>4</v>
      </c>
      <c r="F18" s="42">
        <f>MEDIAN(F8:F16)</f>
        <v>20.373134613037109</v>
      </c>
      <c r="G18" s="42">
        <f>MEDIAN(G8:G16)</f>
        <v>15.205869674682617</v>
      </c>
      <c r="H18" s="42">
        <f>MEDIAN(H8:H16)</f>
        <v>5.1672649383544922</v>
      </c>
      <c r="I18" s="42">
        <f>MEDIAN(I8:I16)</f>
        <v>2.6761412620544434E-2</v>
      </c>
      <c r="J18" s="7">
        <f>MEDIAN(J8:J16)</f>
        <v>0.98162138721570735</v>
      </c>
    </row>
    <row r="19" spans="1:11" ht="15" thickBot="1" x14ac:dyDescent="0.2">
      <c r="A19" s="56" t="s">
        <v>5</v>
      </c>
      <c r="B19" s="49">
        <f>STDEV(B8:B16)</f>
        <v>0.57658795610523461</v>
      </c>
      <c r="C19" s="49">
        <f>STDEV(C8:C16)</f>
        <v>0.19914555249829619</v>
      </c>
      <c r="D19" s="49">
        <f>STDEV(D8:D16)</f>
        <v>0.45988235421958534</v>
      </c>
      <c r="E19" s="57" t="s">
        <v>5</v>
      </c>
      <c r="F19" s="49">
        <f>STDEV(F8:F16)</f>
        <v>0.74269363186560744</v>
      </c>
      <c r="G19" s="49">
        <f>STDEV(G8:G16)</f>
        <v>0.1041253440167675</v>
      </c>
      <c r="H19" s="49">
        <f>STDEV(H8:H16)</f>
        <v>0.70456520194573413</v>
      </c>
      <c r="I19" s="49">
        <f>STDEV(I8:I16)</f>
        <v>0.70456520194573469</v>
      </c>
      <c r="J19" s="8">
        <f>STDEV(J8:J16)</f>
        <v>0.60913525999958029</v>
      </c>
    </row>
    <row r="20" spans="1:11" x14ac:dyDescent="0.15">
      <c r="A20" s="58"/>
      <c r="B20" s="59" t="s">
        <v>6</v>
      </c>
      <c r="C20" s="59"/>
      <c r="D20" s="59"/>
      <c r="E20" s="58"/>
      <c r="F20" s="12"/>
      <c r="G20" s="12"/>
      <c r="H20" s="12"/>
      <c r="I20" s="12"/>
      <c r="J20" s="12">
        <f>J19/(SQRT(4))</f>
        <v>0.30456762999979015</v>
      </c>
    </row>
    <row r="21" spans="1:11" ht="15" thickBot="1" x14ac:dyDescent="0.2">
      <c r="A21" s="60" t="s">
        <v>16</v>
      </c>
      <c r="B21" s="61">
        <f>TTEST(B8:B16,F8:F16,2,2)</f>
        <v>0.56177568072844752</v>
      </c>
      <c r="C21" s="59"/>
      <c r="D21" s="62" t="s">
        <v>30</v>
      </c>
      <c r="E21" s="63">
        <v>18.912984848022461</v>
      </c>
      <c r="F21" s="63">
        <v>15.26618480682373</v>
      </c>
    </row>
    <row r="22" spans="1:11" x14ac:dyDescent="0.15">
      <c r="A22" s="60" t="s">
        <v>0</v>
      </c>
      <c r="B22" s="61">
        <f>TTEST(C8:C16,G8:G16,2,2)</f>
        <v>0.70882193530973425</v>
      </c>
      <c r="C22" s="59"/>
      <c r="D22" s="65"/>
      <c r="E22" s="66"/>
      <c r="F22" s="66"/>
      <c r="G22" s="1"/>
      <c r="H22" s="67"/>
      <c r="I22" s="68" t="s">
        <v>0</v>
      </c>
      <c r="J22" s="69" t="s">
        <v>16</v>
      </c>
    </row>
    <row r="23" spans="1:11" x14ac:dyDescent="0.15">
      <c r="A23" s="60" t="s">
        <v>7</v>
      </c>
      <c r="B23" s="82">
        <f>TTEST(D8:D16,H8:H16,2,2)</f>
        <v>0.58171427955149524</v>
      </c>
      <c r="C23" s="59"/>
      <c r="D23" s="65"/>
      <c r="E23" s="66"/>
      <c r="F23" s="66"/>
      <c r="G23" s="1"/>
      <c r="H23" s="70" t="s">
        <v>10</v>
      </c>
      <c r="I23" s="71">
        <v>31.590194702148438</v>
      </c>
      <c r="J23" s="5">
        <v>36.288825988769531</v>
      </c>
    </row>
    <row r="24" spans="1:11" ht="15" thickBot="1" x14ac:dyDescent="0.2">
      <c r="A24" s="72" t="s">
        <v>8</v>
      </c>
      <c r="B24" s="17">
        <f>POWER(-(-I17-I19),2)</f>
        <v>0.27345667111475419</v>
      </c>
      <c r="C24" s="17"/>
      <c r="D24" s="59"/>
      <c r="E24" s="58"/>
      <c r="F24" s="73"/>
      <c r="G24" s="73"/>
      <c r="H24" s="74" t="s">
        <v>10</v>
      </c>
      <c r="I24" s="75">
        <v>31.699485778808594</v>
      </c>
      <c r="J24" s="6" t="s">
        <v>15</v>
      </c>
    </row>
    <row r="25" spans="1:11" x14ac:dyDescent="0.15">
      <c r="A25" s="72" t="s">
        <v>9</v>
      </c>
      <c r="B25" s="17">
        <f>POWER(2,-I17)</f>
        <v>1.1341679980684869</v>
      </c>
      <c r="C25" s="17"/>
      <c r="D25" s="59"/>
      <c r="E25" s="58"/>
      <c r="F25" s="73"/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K26"/>
  <sheetViews>
    <sheetView zoomScaleNormal="100"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39</v>
      </c>
      <c r="J2" s="13">
        <v>43832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39</v>
      </c>
      <c r="C7" s="22" t="s">
        <v>0</v>
      </c>
      <c r="D7" s="22" t="s">
        <v>1</v>
      </c>
      <c r="E7" s="20" t="s">
        <v>21</v>
      </c>
      <c r="F7" s="22" t="s">
        <v>39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77"/>
      <c r="C8" s="27"/>
      <c r="D8" s="28"/>
      <c r="E8" s="26" t="s">
        <v>33</v>
      </c>
      <c r="F8" s="27">
        <v>17.942892074584961</v>
      </c>
      <c r="G8" s="27">
        <v>15.205869674682617</v>
      </c>
      <c r="H8" s="29">
        <f t="shared" ref="H8" si="0">F8-G8</f>
        <v>2.7370223999023438</v>
      </c>
      <c r="I8" s="30">
        <f t="shared" ref="I8:I10" si="1">H8-$D$17</f>
        <v>0.24319090162004731</v>
      </c>
      <c r="J8" s="31">
        <f t="shared" ref="J8" si="2">POWER(2,-I8)</f>
        <v>0.84487458074427824</v>
      </c>
    </row>
    <row r="9" spans="1:245" x14ac:dyDescent="0.15">
      <c r="A9" s="32" t="s">
        <v>25</v>
      </c>
      <c r="B9" s="78">
        <v>17.731716156005859</v>
      </c>
      <c r="C9" s="33">
        <v>15.221553802490234</v>
      </c>
      <c r="D9" s="34">
        <f t="shared" ref="D9:D16" si="3">B9-C9</f>
        <v>2.510162353515625</v>
      </c>
      <c r="E9" s="32" t="s">
        <v>34</v>
      </c>
      <c r="F9" s="33">
        <v>17.45538330078125</v>
      </c>
      <c r="G9" s="33">
        <v>15.274025917053223</v>
      </c>
      <c r="H9" s="35">
        <f t="shared" ref="H9:H10" si="4">F9-G9</f>
        <v>2.1813573837280273</v>
      </c>
      <c r="I9" s="36">
        <f t="shared" si="1"/>
        <v>-0.3124741145542691</v>
      </c>
      <c r="J9" s="37">
        <f t="shared" ref="J9:J10" si="5">POWER(2,-I9)</f>
        <v>1.2418355303343074</v>
      </c>
    </row>
    <row r="10" spans="1:245" x14ac:dyDescent="0.15">
      <c r="A10" s="32" t="s">
        <v>26</v>
      </c>
      <c r="B10" s="78">
        <v>17.713239669799805</v>
      </c>
      <c r="C10" s="33">
        <v>15.302217483520508</v>
      </c>
      <c r="D10" s="34">
        <f t="shared" si="3"/>
        <v>2.4110221862792969</v>
      </c>
      <c r="E10" s="32" t="s">
        <v>35</v>
      </c>
      <c r="F10" s="33">
        <v>16.339059829711914</v>
      </c>
      <c r="G10" s="33">
        <v>15.033215522766113</v>
      </c>
      <c r="H10" s="35">
        <f t="shared" si="4"/>
        <v>1.3058443069458008</v>
      </c>
      <c r="I10" s="36">
        <f t="shared" si="1"/>
        <v>-1.1879871913364957</v>
      </c>
      <c r="J10" s="37">
        <f t="shared" si="5"/>
        <v>2.2783465265355423</v>
      </c>
    </row>
    <row r="11" spans="1:245" x14ac:dyDescent="0.15">
      <c r="A11" s="32" t="s">
        <v>27</v>
      </c>
      <c r="B11" s="78">
        <v>17.277584075927734</v>
      </c>
      <c r="C11" s="33">
        <v>15.170408248901367</v>
      </c>
      <c r="D11" s="34">
        <f t="shared" si="3"/>
        <v>2.1071758270263672</v>
      </c>
      <c r="E11" s="32" t="s">
        <v>36</v>
      </c>
      <c r="F11" s="33">
        <v>16.998058319091797</v>
      </c>
      <c r="G11" s="33">
        <v>15.27692699432373</v>
      </c>
      <c r="H11" s="35">
        <f t="shared" ref="H11:H12" si="6">F11-G11</f>
        <v>1.7211313247680664</v>
      </c>
      <c r="I11" s="36">
        <f t="shared" ref="I11:I12" si="7">H11-$D$17</f>
        <v>-0.77270017351423004</v>
      </c>
      <c r="J11" s="37">
        <f t="shared" ref="J11:J12" si="8">POWER(2,-I11)</f>
        <v>1.7084643851790129</v>
      </c>
    </row>
    <row r="12" spans="1:245" x14ac:dyDescent="0.15">
      <c r="A12" s="32" t="s">
        <v>28</v>
      </c>
      <c r="B12" s="78"/>
      <c r="C12" s="33"/>
      <c r="D12" s="34"/>
      <c r="E12" s="32" t="s">
        <v>37</v>
      </c>
      <c r="F12" s="33">
        <v>18.020214080810547</v>
      </c>
      <c r="G12" s="33">
        <v>15.125536918640137</v>
      </c>
      <c r="H12" s="35">
        <f t="shared" si="6"/>
        <v>2.8946771621704102</v>
      </c>
      <c r="I12" s="36">
        <f t="shared" si="7"/>
        <v>0.40084566388811371</v>
      </c>
      <c r="J12" s="37">
        <f t="shared" si="8"/>
        <v>0.75741417998672977</v>
      </c>
    </row>
    <row r="13" spans="1:245" x14ac:dyDescent="0.15">
      <c r="A13" s="38" t="s">
        <v>29</v>
      </c>
      <c r="B13" s="79">
        <v>17.907026290893555</v>
      </c>
      <c r="C13" s="39">
        <v>14.91849422454834</v>
      </c>
      <c r="D13" s="40">
        <f t="shared" si="3"/>
        <v>2.9885320663452148</v>
      </c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79">
        <v>16.45128059387207</v>
      </c>
      <c r="C14" s="39">
        <v>15.26618480682373</v>
      </c>
      <c r="D14" s="40">
        <f t="shared" si="3"/>
        <v>1.1850957870483398</v>
      </c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79">
        <v>18.184545516967773</v>
      </c>
      <c r="C15" s="39">
        <v>15.021564483642578</v>
      </c>
      <c r="D15" s="40">
        <f t="shared" si="3"/>
        <v>3.1629810333251953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18.355623245239258</v>
      </c>
      <c r="C16" s="46">
        <v>15.263772010803223</v>
      </c>
      <c r="D16" s="47">
        <f t="shared" si="3"/>
        <v>3.0918512344360352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17.660145078386581</v>
      </c>
      <c r="C17" s="30">
        <f>AVERAGE(C8:C16)</f>
        <v>15.166313580104283</v>
      </c>
      <c r="D17" s="30">
        <f>AVERAGE(D8:D16)</f>
        <v>2.4938314982822964</v>
      </c>
      <c r="E17" s="52" t="s">
        <v>3</v>
      </c>
      <c r="F17" s="30">
        <f>AVERAGE(F8:F16)</f>
        <v>17.351121520996095</v>
      </c>
      <c r="G17" s="30">
        <f>AVERAGE(G8:G16)</f>
        <v>15.183115005493164</v>
      </c>
      <c r="H17" s="30">
        <f>AVERAGE(H8:H16)</f>
        <v>2.1680065155029298</v>
      </c>
      <c r="I17" s="30">
        <f>AVERAGE(I8:I16)</f>
        <v>-0.32582498277936678</v>
      </c>
      <c r="J17" s="81">
        <f>AVERAGE(J8:J16)</f>
        <v>1.3661870405559742</v>
      </c>
      <c r="K17" s="53"/>
    </row>
    <row r="18" spans="1:11" x14ac:dyDescent="0.15">
      <c r="A18" s="54" t="s">
        <v>4</v>
      </c>
      <c r="B18" s="42">
        <f>MEDIAN(B8:B16)</f>
        <v>17.731716156005859</v>
      </c>
      <c r="C18" s="42">
        <f>MEDIAN(C8:C16)</f>
        <v>15.221553802490234</v>
      </c>
      <c r="D18" s="42">
        <f>MEDIAN(D8:D16)</f>
        <v>2.510162353515625</v>
      </c>
      <c r="E18" s="55" t="s">
        <v>4</v>
      </c>
      <c r="F18" s="42">
        <f>MEDIAN(F8:F16)</f>
        <v>17.45538330078125</v>
      </c>
      <c r="G18" s="42">
        <f>MEDIAN(G8:G16)</f>
        <v>15.205869674682617</v>
      </c>
      <c r="H18" s="42">
        <f>MEDIAN(H8:H16)</f>
        <v>2.1813573837280273</v>
      </c>
      <c r="I18" s="42">
        <f>MEDIAN(I8:I16)</f>
        <v>-0.3124741145542691</v>
      </c>
      <c r="J18" s="7">
        <f>MEDIAN(J8:J16)</f>
        <v>1.2418355303343074</v>
      </c>
    </row>
    <row r="19" spans="1:11" ht="15" thickBot="1" x14ac:dyDescent="0.2">
      <c r="A19" s="56" t="s">
        <v>5</v>
      </c>
      <c r="B19" s="49">
        <f>STDEV(B8:B16)</f>
        <v>0.63708761183916629</v>
      </c>
      <c r="C19" s="49">
        <f>STDEV(C8:C16)</f>
        <v>0.14339761794916259</v>
      </c>
      <c r="D19" s="49">
        <f>STDEV(D8:D16)</f>
        <v>0.69755922162921968</v>
      </c>
      <c r="E19" s="57" t="s">
        <v>5</v>
      </c>
      <c r="F19" s="49">
        <f>STDEV(F8:F16)</f>
        <v>0.69958384985679323</v>
      </c>
      <c r="G19" s="49">
        <f>STDEV(G8:G16)</f>
        <v>0.1041253440167675</v>
      </c>
      <c r="H19" s="49">
        <f>STDEV(H8:H16)</f>
        <v>0.66989339843511142</v>
      </c>
      <c r="I19" s="49">
        <f>STDEV(I8:I16)</f>
        <v>0.66989339843511142</v>
      </c>
      <c r="J19" s="8">
        <f>STDEV(J8:J16)</f>
        <v>0.63384207085040034</v>
      </c>
    </row>
    <row r="20" spans="1:11" x14ac:dyDescent="0.15">
      <c r="A20" s="58"/>
      <c r="B20" s="59" t="s">
        <v>6</v>
      </c>
      <c r="C20" s="59"/>
      <c r="D20" s="59"/>
      <c r="E20" s="58"/>
      <c r="F20" s="12"/>
      <c r="G20" s="12"/>
      <c r="H20" s="12"/>
      <c r="I20" s="12"/>
      <c r="J20" s="12">
        <f>J19/(SQRT(5))</f>
        <v>0.2834627914841466</v>
      </c>
    </row>
    <row r="21" spans="1:11" ht="15" thickBot="1" x14ac:dyDescent="0.2">
      <c r="A21" s="60" t="s">
        <v>12</v>
      </c>
      <c r="B21" s="61">
        <f>TTEST(B8:B16,F8:F16,2,2)</f>
        <v>0.44437098412548259</v>
      </c>
      <c r="C21" s="59"/>
      <c r="D21" s="62" t="s">
        <v>24</v>
      </c>
      <c r="E21" s="63">
        <v>19.636806488037109</v>
      </c>
      <c r="F21" s="63">
        <v>15.281643867492676</v>
      </c>
      <c r="G21" s="42">
        <v>4.3551626205444336</v>
      </c>
    </row>
    <row r="22" spans="1:11" x14ac:dyDescent="0.15">
      <c r="A22" s="60" t="s">
        <v>0</v>
      </c>
      <c r="B22" s="61">
        <f>TTEST(C8:C16,G8:G16,2,2)</f>
        <v>0.82862343288735196</v>
      </c>
      <c r="C22" s="59"/>
      <c r="D22" s="62" t="s">
        <v>28</v>
      </c>
      <c r="E22" s="63">
        <v>20.273893356323242</v>
      </c>
      <c r="F22" s="63">
        <v>15.583860397338867</v>
      </c>
      <c r="G22" s="42">
        <v>4.690032958984375</v>
      </c>
      <c r="H22" s="80"/>
      <c r="I22" s="68" t="s">
        <v>0</v>
      </c>
      <c r="J22" s="69" t="s">
        <v>12</v>
      </c>
    </row>
    <row r="23" spans="1:11" x14ac:dyDescent="0.15">
      <c r="A23" s="60" t="s">
        <v>7</v>
      </c>
      <c r="B23" s="82">
        <f>TTEST(D8:D16,H8:H16,2,2)</f>
        <v>0.43656352637076501</v>
      </c>
      <c r="C23" s="59"/>
      <c r="D23" s="65"/>
      <c r="E23" s="66"/>
      <c r="F23" s="66"/>
      <c r="G23" s="1"/>
      <c r="H23" s="70" t="s">
        <v>10</v>
      </c>
      <c r="I23" s="71">
        <v>31.590194702148438</v>
      </c>
      <c r="J23" s="7">
        <v>30.376949310302734</v>
      </c>
    </row>
    <row r="24" spans="1:11" ht="15" thickBot="1" x14ac:dyDescent="0.2">
      <c r="A24" s="72" t="s">
        <v>8</v>
      </c>
      <c r="B24" s="17">
        <f>POWER(-(-I17-I19),2)</f>
        <v>0.11838307465185427</v>
      </c>
      <c r="C24" s="17"/>
      <c r="D24" s="59"/>
      <c r="E24" s="58"/>
      <c r="F24" s="73"/>
      <c r="G24" s="73"/>
      <c r="H24" s="74" t="s">
        <v>10</v>
      </c>
      <c r="I24" s="75">
        <v>31.699485778808594</v>
      </c>
      <c r="J24" s="8">
        <v>30.840415954589844</v>
      </c>
    </row>
    <row r="25" spans="1:11" x14ac:dyDescent="0.15">
      <c r="A25" s="72" t="s">
        <v>9</v>
      </c>
      <c r="B25" s="17">
        <f>POWER(2,-I17)</f>
        <v>1.2533809601977823</v>
      </c>
      <c r="C25" s="17"/>
      <c r="D25" s="59"/>
      <c r="E25" s="58"/>
      <c r="F25" s="73"/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K26"/>
  <sheetViews>
    <sheetView zoomScaleNormal="100"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4" t="s">
        <v>14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41</v>
      </c>
      <c r="J2" s="13">
        <v>43833</v>
      </c>
      <c r="K2" s="14" t="s">
        <v>14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41</v>
      </c>
      <c r="C7" s="22" t="s">
        <v>0</v>
      </c>
      <c r="D7" s="22" t="s">
        <v>1</v>
      </c>
      <c r="E7" s="20" t="s">
        <v>21</v>
      </c>
      <c r="F7" s="22" t="s">
        <v>41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27"/>
      <c r="C8" s="27"/>
      <c r="D8" s="28"/>
      <c r="E8" s="26" t="s">
        <v>33</v>
      </c>
      <c r="F8" s="27"/>
      <c r="G8" s="27"/>
      <c r="H8" s="29"/>
      <c r="I8" s="30"/>
      <c r="J8" s="31"/>
    </row>
    <row r="9" spans="1:245" x14ac:dyDescent="0.15">
      <c r="A9" s="32" t="s">
        <v>25</v>
      </c>
      <c r="B9" s="33">
        <v>17.151193618774414</v>
      </c>
      <c r="C9" s="33">
        <v>15.221553802490234</v>
      </c>
      <c r="D9" s="34">
        <f t="shared" ref="D9:D16" si="0">B9-C9</f>
        <v>1.9296398162841797</v>
      </c>
      <c r="E9" s="32" t="s">
        <v>34</v>
      </c>
      <c r="F9" s="33">
        <v>16.861225128173828</v>
      </c>
      <c r="G9" s="33">
        <v>15.274025917053223</v>
      </c>
      <c r="H9" s="35">
        <f t="shared" ref="H9:H12" si="1">F9-G9</f>
        <v>1.5871992111206055</v>
      </c>
      <c r="I9" s="36">
        <f t="shared" ref="I9:I12" si="2">H9-$D$17</f>
        <v>-0.57517401377360011</v>
      </c>
      <c r="J9" s="37">
        <f t="shared" ref="J9:J12" si="3">POWER(2,-I9)</f>
        <v>1.4898571546192008</v>
      </c>
    </row>
    <row r="10" spans="1:245" x14ac:dyDescent="0.15">
      <c r="A10" s="32" t="s">
        <v>26</v>
      </c>
      <c r="B10" s="33">
        <v>17.092395782470703</v>
      </c>
      <c r="C10" s="33">
        <v>15.302217483520508</v>
      </c>
      <c r="D10" s="34">
        <f t="shared" si="0"/>
        <v>1.7901782989501953</v>
      </c>
      <c r="E10" s="32" t="s">
        <v>35</v>
      </c>
      <c r="F10" s="33">
        <v>16.766157150268555</v>
      </c>
      <c r="G10" s="33">
        <v>15.033215522766113</v>
      </c>
      <c r="H10" s="35">
        <f t="shared" si="1"/>
        <v>1.7329416275024414</v>
      </c>
      <c r="I10" s="36">
        <f t="shared" si="2"/>
        <v>-0.42943159739176417</v>
      </c>
      <c r="J10" s="37">
        <f t="shared" si="3"/>
        <v>1.3467028893500987</v>
      </c>
    </row>
    <row r="11" spans="1:245" x14ac:dyDescent="0.15">
      <c r="A11" s="32" t="s">
        <v>27</v>
      </c>
      <c r="B11" s="33"/>
      <c r="C11" s="33"/>
      <c r="D11" s="34"/>
      <c r="E11" s="32" t="s">
        <v>36</v>
      </c>
      <c r="F11" s="33">
        <v>16.539140701293945</v>
      </c>
      <c r="G11" s="33">
        <v>15.27692699432373</v>
      </c>
      <c r="H11" s="35">
        <f t="shared" si="1"/>
        <v>1.2622137069702148</v>
      </c>
      <c r="I11" s="36">
        <f t="shared" si="2"/>
        <v>-0.90015951792399074</v>
      </c>
      <c r="J11" s="37">
        <f t="shared" si="3"/>
        <v>1.8662723242756496</v>
      </c>
    </row>
    <row r="12" spans="1:245" x14ac:dyDescent="0.15">
      <c r="A12" s="32" t="s">
        <v>28</v>
      </c>
      <c r="B12" s="33">
        <v>18.163171768188477</v>
      </c>
      <c r="C12" s="33">
        <v>15.583860397338867</v>
      </c>
      <c r="D12" s="34">
        <f t="shared" si="0"/>
        <v>2.5793113708496094</v>
      </c>
      <c r="E12" s="32" t="s">
        <v>37</v>
      </c>
      <c r="F12" s="33">
        <v>16.66743278503418</v>
      </c>
      <c r="G12" s="33">
        <v>15.125536918640137</v>
      </c>
      <c r="H12" s="35">
        <f t="shared" si="1"/>
        <v>1.541895866394043</v>
      </c>
      <c r="I12" s="36">
        <f t="shared" si="2"/>
        <v>-0.62047735850016261</v>
      </c>
      <c r="J12" s="37">
        <f t="shared" si="3"/>
        <v>1.5373837862235189</v>
      </c>
    </row>
    <row r="13" spans="1:245" x14ac:dyDescent="0.15">
      <c r="A13" s="38" t="s">
        <v>29</v>
      </c>
      <c r="B13" s="39">
        <v>17.735813140869141</v>
      </c>
      <c r="C13" s="39">
        <v>14.91849422454834</v>
      </c>
      <c r="D13" s="40">
        <f t="shared" si="0"/>
        <v>2.8173189163208008</v>
      </c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39"/>
      <c r="C14" s="39"/>
      <c r="D14" s="40"/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39">
        <v>16.931570053100586</v>
      </c>
      <c r="C15" s="39">
        <v>15.021564483642578</v>
      </c>
      <c r="D15" s="40">
        <f t="shared" si="0"/>
        <v>1.9100055694580078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17.211557388305664</v>
      </c>
      <c r="C16" s="46">
        <v>15.263772010803223</v>
      </c>
      <c r="D16" s="47">
        <f t="shared" si="0"/>
        <v>1.9477853775024414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17.380950291951496</v>
      </c>
      <c r="C17" s="30">
        <f>AVERAGE(C8:C16)</f>
        <v>15.218577067057291</v>
      </c>
      <c r="D17" s="30">
        <f>AVERAGE(D8:D16)</f>
        <v>2.1623732248942056</v>
      </c>
      <c r="E17" s="52" t="s">
        <v>3</v>
      </c>
      <c r="F17" s="30">
        <f>AVERAGE(F8:F16)</f>
        <v>16.708488941192627</v>
      </c>
      <c r="G17" s="30">
        <f>AVERAGE(G8:G16)</f>
        <v>15.177426338195801</v>
      </c>
      <c r="H17" s="30">
        <f>AVERAGE(H8:H16)</f>
        <v>1.5310626029968262</v>
      </c>
      <c r="I17" s="30">
        <f>AVERAGE(I8:I16)</f>
        <v>-0.63131062189737941</v>
      </c>
      <c r="J17" s="81">
        <f>AVERAGE(J8:J16)</f>
        <v>1.5600540386171171</v>
      </c>
      <c r="K17" s="53"/>
    </row>
    <row r="18" spans="1:11" x14ac:dyDescent="0.15">
      <c r="A18" s="54" t="s">
        <v>4</v>
      </c>
      <c r="B18" s="42">
        <f>MEDIAN(B8:B16)</f>
        <v>17.181375503540039</v>
      </c>
      <c r="C18" s="42">
        <f>MEDIAN(C8:C16)</f>
        <v>15.242662906646729</v>
      </c>
      <c r="D18" s="42">
        <f>MEDIAN(D8:D16)</f>
        <v>1.9387125968933105</v>
      </c>
      <c r="E18" s="55" t="s">
        <v>4</v>
      </c>
      <c r="F18" s="42">
        <f>MEDIAN(F8:F16)</f>
        <v>16.716794967651367</v>
      </c>
      <c r="G18" s="42">
        <f>MEDIAN(G8:G16)</f>
        <v>15.19978141784668</v>
      </c>
      <c r="H18" s="42">
        <f>MEDIAN(H8:H16)</f>
        <v>1.5645475387573242</v>
      </c>
      <c r="I18" s="42">
        <f>MEDIAN(I8:I16)</f>
        <v>-0.59782568613688136</v>
      </c>
      <c r="J18" s="7">
        <f>MEDIAN(J8:J16)</f>
        <v>1.5136204704213598</v>
      </c>
    </row>
    <row r="19" spans="1:11" ht="15" thickBot="1" x14ac:dyDescent="0.2">
      <c r="A19" s="56" t="s">
        <v>5</v>
      </c>
      <c r="B19" s="49">
        <f>STDEV(B8:B16)</f>
        <v>0.46999712086664458</v>
      </c>
      <c r="C19" s="49">
        <f>STDEV(C8:C16)</f>
        <v>0.23295610957163851</v>
      </c>
      <c r="D19" s="49">
        <f>STDEV(D8:D16)</f>
        <v>0.42549325644745356</v>
      </c>
      <c r="E19" s="57" t="s">
        <v>5</v>
      </c>
      <c r="F19" s="49">
        <f>STDEV(F8:F16)</f>
        <v>0.13786273301956262</v>
      </c>
      <c r="G19" s="49">
        <f>STDEV(G8:G16)</f>
        <v>0.11933304984236193</v>
      </c>
      <c r="H19" s="49">
        <f>STDEV(H8:H16)</f>
        <v>0.19689552881121392</v>
      </c>
      <c r="I19" s="49">
        <f>STDEV(I8:I16)</f>
        <v>0.19689552881121372</v>
      </c>
      <c r="J19" s="8">
        <f>STDEV(J8:J16)</f>
        <v>0.21964357053478867</v>
      </c>
    </row>
    <row r="20" spans="1:11" x14ac:dyDescent="0.15">
      <c r="A20" s="58"/>
      <c r="B20" s="59" t="s">
        <v>6</v>
      </c>
      <c r="C20" s="59"/>
      <c r="D20" s="59"/>
      <c r="E20" s="58"/>
      <c r="F20" s="12"/>
      <c r="G20" s="12"/>
      <c r="H20" s="12"/>
      <c r="I20" s="12"/>
      <c r="J20" s="12">
        <f>J19/(SQRT(4))</f>
        <v>0.10982178526739433</v>
      </c>
    </row>
    <row r="21" spans="1:11" ht="15" thickBot="1" x14ac:dyDescent="0.2">
      <c r="A21" s="60" t="s">
        <v>13</v>
      </c>
      <c r="B21" s="61">
        <f>TTEST(B8:B16,F8:F16,2,2)</f>
        <v>2.5684186438031546E-2</v>
      </c>
      <c r="C21" s="59"/>
      <c r="D21" s="65"/>
      <c r="E21" s="66"/>
      <c r="F21" s="66"/>
    </row>
    <row r="22" spans="1:11" x14ac:dyDescent="0.15">
      <c r="A22" s="60" t="s">
        <v>0</v>
      </c>
      <c r="B22" s="61">
        <f>TTEST(C8:C16,G8:G16,2,2)</f>
        <v>0.75588789550100433</v>
      </c>
      <c r="C22" s="59"/>
      <c r="D22" s="62" t="s">
        <v>24</v>
      </c>
      <c r="E22" s="63">
        <v>16.635471343994141</v>
      </c>
      <c r="F22" s="63">
        <v>15.281643867492676</v>
      </c>
      <c r="G22" s="1"/>
      <c r="H22" s="67"/>
      <c r="I22" s="68" t="s">
        <v>0</v>
      </c>
      <c r="J22" s="69" t="s">
        <v>13</v>
      </c>
    </row>
    <row r="23" spans="1:11" x14ac:dyDescent="0.15">
      <c r="A23" s="60" t="s">
        <v>7</v>
      </c>
      <c r="B23" s="82">
        <f>TTEST(D8:D16,H8:H16,2,2)</f>
        <v>2.5568991953883333E-2</v>
      </c>
      <c r="C23" s="59"/>
      <c r="D23" s="62" t="s">
        <v>27</v>
      </c>
      <c r="E23" s="63">
        <v>16.370914459228516</v>
      </c>
      <c r="F23" s="63">
        <v>15.170408248901367</v>
      </c>
      <c r="G23" s="1"/>
      <c r="H23" s="70" t="s">
        <v>10</v>
      </c>
      <c r="I23" s="71">
        <v>31.590194702148438</v>
      </c>
      <c r="J23" s="5" t="s">
        <v>15</v>
      </c>
    </row>
    <row r="24" spans="1:11" ht="15" thickBot="1" x14ac:dyDescent="0.2">
      <c r="A24" s="72" t="s">
        <v>8</v>
      </c>
      <c r="B24" s="17">
        <f>POWER(-(-I17-I19),2)</f>
        <v>0.18871647310106199</v>
      </c>
      <c r="C24" s="17"/>
      <c r="D24" s="62" t="s">
        <v>30</v>
      </c>
      <c r="E24" s="63">
        <v>16.31065559387207</v>
      </c>
      <c r="F24" s="63">
        <v>15.26618480682373</v>
      </c>
      <c r="G24" s="73"/>
      <c r="H24" s="74" t="s">
        <v>10</v>
      </c>
      <c r="I24" s="75">
        <v>31.699485778808594</v>
      </c>
      <c r="J24" s="6" t="s">
        <v>15</v>
      </c>
    </row>
    <row r="25" spans="1:11" x14ac:dyDescent="0.15">
      <c r="A25" s="72" t="s">
        <v>9</v>
      </c>
      <c r="B25" s="17">
        <f>POWER(2,-I17)</f>
        <v>1.548971523741584</v>
      </c>
      <c r="C25" s="17"/>
      <c r="D25" s="62" t="s">
        <v>33</v>
      </c>
      <c r="E25" s="63">
        <v>15.987663269042969</v>
      </c>
      <c r="F25" s="63">
        <v>15.205869674682617</v>
      </c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K26"/>
  <sheetViews>
    <sheetView zoomScaleNormal="100"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22</v>
      </c>
      <c r="J2" s="13">
        <v>43832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22</v>
      </c>
      <c r="C7" s="22" t="s">
        <v>0</v>
      </c>
      <c r="D7" s="22" t="s">
        <v>1</v>
      </c>
      <c r="E7" s="20" t="s">
        <v>21</v>
      </c>
      <c r="F7" s="22" t="s">
        <v>22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77">
        <v>24.451913833618164</v>
      </c>
      <c r="C8" s="27">
        <v>15.281643867492676</v>
      </c>
      <c r="D8" s="28">
        <f t="shared" ref="D8:D16" si="0">B8-C8</f>
        <v>9.1702699661254883</v>
      </c>
      <c r="E8" s="26" t="s">
        <v>33</v>
      </c>
      <c r="F8" s="27">
        <v>23.672992706298828</v>
      </c>
      <c r="G8" s="27">
        <v>15.205869674682617</v>
      </c>
      <c r="H8" s="29">
        <f t="shared" ref="H8:H11" si="1">F8-G8</f>
        <v>8.4671230316162109</v>
      </c>
      <c r="I8" s="30">
        <f t="shared" ref="I8:I11" si="2">H8-$D$17</f>
        <v>-0.2775413990020752</v>
      </c>
      <c r="J8" s="31">
        <f t="shared" ref="J8:J11" si="3">POWER(2,-I8)</f>
        <v>1.212127449179071</v>
      </c>
    </row>
    <row r="9" spans="1:245" x14ac:dyDescent="0.15">
      <c r="A9" s="32" t="s">
        <v>25</v>
      </c>
      <c r="B9" s="78">
        <v>24.027383804321289</v>
      </c>
      <c r="C9" s="33">
        <v>15.221553802490234</v>
      </c>
      <c r="D9" s="34">
        <f t="shared" si="0"/>
        <v>8.8058300018310547</v>
      </c>
      <c r="E9" s="32" t="s">
        <v>34</v>
      </c>
      <c r="F9" s="33">
        <v>23.764375686645508</v>
      </c>
      <c r="G9" s="33">
        <v>15.274025917053223</v>
      </c>
      <c r="H9" s="35">
        <f t="shared" si="1"/>
        <v>8.4903497695922852</v>
      </c>
      <c r="I9" s="36">
        <f t="shared" si="2"/>
        <v>-0.25431466102600098</v>
      </c>
      <c r="J9" s="37">
        <f t="shared" si="3"/>
        <v>1.1927689945174529</v>
      </c>
    </row>
    <row r="10" spans="1:245" x14ac:dyDescent="0.15">
      <c r="A10" s="32" t="s">
        <v>26</v>
      </c>
      <c r="B10" s="78">
        <v>24.06541633605957</v>
      </c>
      <c r="C10" s="33">
        <v>15.302217483520508</v>
      </c>
      <c r="D10" s="34">
        <f t="shared" si="0"/>
        <v>8.7631988525390625</v>
      </c>
      <c r="E10" s="32" t="s">
        <v>35</v>
      </c>
      <c r="F10" s="33">
        <v>23.099063873291016</v>
      </c>
      <c r="G10" s="33">
        <v>15.033215522766113</v>
      </c>
      <c r="H10" s="35">
        <f t="shared" ref="H10" si="4">F10-G10</f>
        <v>8.0658483505249023</v>
      </c>
      <c r="I10" s="36">
        <f t="shared" ref="I10" si="5">H10-$D$17</f>
        <v>-0.67881608009338379</v>
      </c>
      <c r="J10" s="37">
        <f t="shared" ref="J10" si="6">POWER(2,-I10)</f>
        <v>1.6008255293587199</v>
      </c>
    </row>
    <row r="11" spans="1:245" x14ac:dyDescent="0.15">
      <c r="A11" s="32" t="s">
        <v>27</v>
      </c>
      <c r="B11" s="78">
        <v>23.884454727172852</v>
      </c>
      <c r="C11" s="33">
        <v>15.170408248901367</v>
      </c>
      <c r="D11" s="34">
        <f t="shared" si="0"/>
        <v>8.7140464782714844</v>
      </c>
      <c r="E11" s="32" t="s">
        <v>36</v>
      </c>
      <c r="F11" s="33">
        <v>23.43199348449707</v>
      </c>
      <c r="G11" s="33">
        <v>15.27692699432373</v>
      </c>
      <c r="H11" s="35">
        <f t="shared" si="1"/>
        <v>8.1550664901733398</v>
      </c>
      <c r="I11" s="36">
        <f t="shared" si="2"/>
        <v>-0.58959794044494629</v>
      </c>
      <c r="J11" s="37">
        <f t="shared" si="3"/>
        <v>1.5048273139910884</v>
      </c>
    </row>
    <row r="12" spans="1:245" x14ac:dyDescent="0.15">
      <c r="A12" s="32" t="s">
        <v>28</v>
      </c>
      <c r="B12" s="78"/>
      <c r="C12" s="33"/>
      <c r="D12" s="34"/>
      <c r="E12" s="32" t="s">
        <v>37</v>
      </c>
      <c r="F12" s="33"/>
      <c r="G12" s="33"/>
      <c r="H12" s="35"/>
      <c r="I12" s="36"/>
      <c r="J12" s="37"/>
    </row>
    <row r="13" spans="1:245" x14ac:dyDescent="0.15">
      <c r="A13" s="38" t="s">
        <v>29</v>
      </c>
      <c r="B13" s="79">
        <v>24.10333251953125</v>
      </c>
      <c r="C13" s="39">
        <v>14.91849422454834</v>
      </c>
      <c r="D13" s="40">
        <f t="shared" si="0"/>
        <v>9.1848382949829102</v>
      </c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79">
        <v>23.306730270385742</v>
      </c>
      <c r="C14" s="39">
        <v>15.26618480682373</v>
      </c>
      <c r="D14" s="40">
        <f t="shared" si="0"/>
        <v>8.0405454635620117</v>
      </c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79">
        <v>23.747917175292969</v>
      </c>
      <c r="C15" s="39">
        <v>15.021564483642578</v>
      </c>
      <c r="D15" s="40">
        <f t="shared" si="0"/>
        <v>8.7263526916503906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23.816005706787109</v>
      </c>
      <c r="C16" s="46">
        <v>15.263772010803223</v>
      </c>
      <c r="D16" s="47">
        <f t="shared" si="0"/>
        <v>8.5522336959838867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23.925394296646118</v>
      </c>
      <c r="C17" s="30">
        <f>AVERAGE(C8:C16)</f>
        <v>15.180729866027832</v>
      </c>
      <c r="D17" s="30">
        <f>AVERAGE(D8:D16)</f>
        <v>8.7446644306182861</v>
      </c>
      <c r="E17" s="52" t="s">
        <v>3</v>
      </c>
      <c r="F17" s="30">
        <f>AVERAGE(F8:F16)</f>
        <v>23.492106437683105</v>
      </c>
      <c r="G17" s="30">
        <f>AVERAGE(G8:G16)</f>
        <v>15.197509527206421</v>
      </c>
      <c r="H17" s="30">
        <f>AVERAGE(H8:H16)</f>
        <v>8.2945969104766846</v>
      </c>
      <c r="I17" s="30">
        <f>AVERAGE(I8:I16)</f>
        <v>-0.45006752014160156</v>
      </c>
      <c r="J17" s="81">
        <f>AVERAGE(J8:J16)</f>
        <v>1.3776373217615832</v>
      </c>
      <c r="K17" s="53"/>
    </row>
    <row r="18" spans="1:11" x14ac:dyDescent="0.15">
      <c r="A18" s="54" t="s">
        <v>4</v>
      </c>
      <c r="B18" s="42">
        <f>MEDIAN(B8:B16)</f>
        <v>23.95591926574707</v>
      </c>
      <c r="C18" s="42">
        <f>MEDIAN(C8:C16)</f>
        <v>15.242662906646729</v>
      </c>
      <c r="D18" s="42">
        <f>MEDIAN(D8:D16)</f>
        <v>8.7447757720947266</v>
      </c>
      <c r="E18" s="55" t="s">
        <v>4</v>
      </c>
      <c r="F18" s="42">
        <f>MEDIAN(F8:F16)</f>
        <v>23.552493095397949</v>
      </c>
      <c r="G18" s="42">
        <f>MEDIAN(G8:G16)</f>
        <v>15.23994779586792</v>
      </c>
      <c r="H18" s="42">
        <f>MEDIAN(H8:H16)</f>
        <v>8.3110947608947754</v>
      </c>
      <c r="I18" s="42">
        <f>MEDIAN(I8:I16)</f>
        <v>-0.43356966972351074</v>
      </c>
      <c r="J18" s="7">
        <f>MEDIAN(J8:J16)</f>
        <v>1.3584773815850797</v>
      </c>
    </row>
    <row r="19" spans="1:11" ht="15" thickBot="1" x14ac:dyDescent="0.2">
      <c r="A19" s="56" t="s">
        <v>5</v>
      </c>
      <c r="B19" s="49">
        <f>STDEV(B8:B16)</f>
        <v>0.3309678627270114</v>
      </c>
      <c r="C19" s="49">
        <f>STDEV(C8:C16)</f>
        <v>0.13888109086111713</v>
      </c>
      <c r="D19" s="49">
        <f>STDEV(D8:D16)</f>
        <v>0.36116156669676824</v>
      </c>
      <c r="E19" s="57" t="s">
        <v>5</v>
      </c>
      <c r="F19" s="49">
        <f>STDEV(F8:F16)</f>
        <v>0.29717918874472943</v>
      </c>
      <c r="G19" s="49">
        <f>STDEV(G8:G16)</f>
        <v>0.11434495173140537</v>
      </c>
      <c r="H19" s="49">
        <f>STDEV(H8:H16)</f>
        <v>0.21593138277195439</v>
      </c>
      <c r="I19" s="49">
        <f>STDEV(I8:I16)</f>
        <v>0.21593138277195439</v>
      </c>
      <c r="J19" s="8">
        <f>STDEV(J8:J16)</f>
        <v>0.20620385259421051</v>
      </c>
    </row>
    <row r="20" spans="1:11" x14ac:dyDescent="0.15">
      <c r="A20" s="58"/>
      <c r="B20" s="59" t="s">
        <v>6</v>
      </c>
      <c r="C20" s="59"/>
      <c r="H20" s="12"/>
      <c r="I20" s="12"/>
      <c r="J20" s="12">
        <f>J19/(SQRT(4))</f>
        <v>0.10310192629710525</v>
      </c>
    </row>
    <row r="21" spans="1:11" ht="15" thickBot="1" x14ac:dyDescent="0.2">
      <c r="A21" s="60" t="s">
        <v>22</v>
      </c>
      <c r="B21" s="61">
        <f>TTEST(B8:B16,F8:F16,2,2)</f>
        <v>5.219133971701137E-2</v>
      </c>
      <c r="C21" s="59"/>
      <c r="D21" s="62" t="s">
        <v>28</v>
      </c>
      <c r="E21" s="63">
        <v>25.572738647460938</v>
      </c>
      <c r="F21" s="63">
        <v>15.583860397338867</v>
      </c>
    </row>
    <row r="22" spans="1:11" x14ac:dyDescent="0.15">
      <c r="A22" s="60" t="s">
        <v>0</v>
      </c>
      <c r="B22" s="61">
        <f>TTEST(C8:C16,G8:G16,2,2)</f>
        <v>0.83972031800843216</v>
      </c>
      <c r="C22" s="59"/>
      <c r="D22" s="32" t="s">
        <v>37</v>
      </c>
      <c r="E22" s="33">
        <v>24.367576599121094</v>
      </c>
      <c r="F22" s="33">
        <v>15.125536918640137</v>
      </c>
      <c r="G22" s="12"/>
      <c r="H22" s="67"/>
      <c r="I22" s="68" t="s">
        <v>0</v>
      </c>
      <c r="J22" s="69" t="s">
        <v>22</v>
      </c>
    </row>
    <row r="23" spans="1:11" x14ac:dyDescent="0.15">
      <c r="A23" s="60" t="s">
        <v>7</v>
      </c>
      <c r="B23" s="82">
        <f>TTEST(D8:D16,H8:H16,2,2)</f>
        <v>4.6971463589035332E-2</v>
      </c>
      <c r="C23" s="59"/>
      <c r="D23" s="65"/>
      <c r="E23" s="66"/>
      <c r="F23" s="66"/>
      <c r="H23" s="70" t="s">
        <v>10</v>
      </c>
      <c r="I23" s="71">
        <v>31.590194702148438</v>
      </c>
      <c r="J23" s="7">
        <v>38.407848358154297</v>
      </c>
    </row>
    <row r="24" spans="1:11" ht="15" thickBot="1" x14ac:dyDescent="0.2">
      <c r="A24" s="72" t="s">
        <v>8</v>
      </c>
      <c r="B24" s="17">
        <f>POWER(-(-I17-I19),2)</f>
        <v>5.4819730822378288E-2</v>
      </c>
      <c r="C24" s="17"/>
      <c r="D24" s="65"/>
      <c r="E24" s="66"/>
      <c r="F24" s="66"/>
      <c r="G24" s="1"/>
      <c r="H24" s="74" t="s">
        <v>10</v>
      </c>
      <c r="I24" s="75">
        <v>31.699485778808594</v>
      </c>
      <c r="J24" s="8" t="s">
        <v>15</v>
      </c>
    </row>
    <row r="25" spans="1:11" x14ac:dyDescent="0.15">
      <c r="A25" s="72" t="s">
        <v>9</v>
      </c>
      <c r="B25" s="17">
        <f>POWER(2,-I17)</f>
        <v>1.3661041908411968</v>
      </c>
      <c r="C25" s="17"/>
      <c r="D25" s="59"/>
      <c r="E25" s="58"/>
      <c r="F25" s="73"/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K26"/>
  <sheetViews>
    <sheetView zoomScaleNormal="100"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40</v>
      </c>
      <c r="J2" s="13">
        <v>43832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40</v>
      </c>
      <c r="C7" s="22" t="s">
        <v>0</v>
      </c>
      <c r="D7" s="22" t="s">
        <v>1</v>
      </c>
      <c r="E7" s="20" t="s">
        <v>21</v>
      </c>
      <c r="F7" s="22" t="s">
        <v>40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77">
        <v>17.656637191772461</v>
      </c>
      <c r="C8" s="27">
        <v>15.281643867492676</v>
      </c>
      <c r="D8" s="28">
        <f t="shared" ref="D8:D16" si="0">B8-C8</f>
        <v>2.3749933242797852</v>
      </c>
      <c r="E8" s="26" t="s">
        <v>33</v>
      </c>
      <c r="F8" s="27">
        <v>18.002761840820312</v>
      </c>
      <c r="G8" s="27">
        <v>15.205869674682617</v>
      </c>
      <c r="H8" s="29">
        <f t="shared" ref="H8:H12" si="1">F8-G8</f>
        <v>2.7968921661376953</v>
      </c>
      <c r="I8" s="30">
        <f t="shared" ref="I8:I12" si="2">H8-$D$17</f>
        <v>0.21135830879211426</v>
      </c>
      <c r="J8" s="31">
        <f t="shared" ref="J8:J12" si="3">POWER(2,-I8)</f>
        <v>0.86372364572518912</v>
      </c>
    </row>
    <row r="9" spans="1:245" x14ac:dyDescent="0.15">
      <c r="A9" s="32" t="s">
        <v>25</v>
      </c>
      <c r="B9" s="78">
        <v>17.901027679443359</v>
      </c>
      <c r="C9" s="33">
        <v>15.221553802490234</v>
      </c>
      <c r="D9" s="34">
        <f t="shared" si="0"/>
        <v>2.679473876953125</v>
      </c>
      <c r="E9" s="32" t="s">
        <v>34</v>
      </c>
      <c r="F9" s="33">
        <v>17.7186279296875</v>
      </c>
      <c r="G9" s="33">
        <v>15.274025917053223</v>
      </c>
      <c r="H9" s="35">
        <f t="shared" si="1"/>
        <v>2.4446020126342773</v>
      </c>
      <c r="I9" s="36">
        <f t="shared" si="2"/>
        <v>-0.14093184471130371</v>
      </c>
      <c r="J9" s="37">
        <f t="shared" si="3"/>
        <v>1.1026170723928699</v>
      </c>
    </row>
    <row r="10" spans="1:245" x14ac:dyDescent="0.15">
      <c r="A10" s="32" t="s">
        <v>26</v>
      </c>
      <c r="B10" s="78">
        <v>17.587196350097656</v>
      </c>
      <c r="C10" s="33">
        <v>15.302217483520508</v>
      </c>
      <c r="D10" s="34">
        <f t="shared" si="0"/>
        <v>2.2849788665771484</v>
      </c>
      <c r="E10" s="32" t="s">
        <v>35</v>
      </c>
      <c r="F10" s="33">
        <v>17.973409652709961</v>
      </c>
      <c r="G10" s="33">
        <v>15.033215522766113</v>
      </c>
      <c r="H10" s="35">
        <f t="shared" ref="H10" si="4">F10-G10</f>
        <v>2.9401941299438477</v>
      </c>
      <c r="I10" s="36">
        <f t="shared" ref="I10" si="5">H10-$D$17</f>
        <v>0.3546602725982666</v>
      </c>
      <c r="J10" s="37">
        <f t="shared" ref="J10" si="6">POWER(2,-I10)</f>
        <v>0.78205378032448269</v>
      </c>
    </row>
    <row r="11" spans="1:245" x14ac:dyDescent="0.15">
      <c r="A11" s="32" t="s">
        <v>27</v>
      </c>
      <c r="B11" s="78">
        <v>17.437070846557617</v>
      </c>
      <c r="C11" s="33">
        <v>15.170408248901367</v>
      </c>
      <c r="D11" s="34">
        <f t="shared" si="0"/>
        <v>2.26666259765625</v>
      </c>
      <c r="E11" s="32" t="s">
        <v>36</v>
      </c>
      <c r="F11" s="33">
        <v>18.166698455810547</v>
      </c>
      <c r="G11" s="33">
        <v>15.27692699432373</v>
      </c>
      <c r="H11" s="35">
        <f t="shared" si="1"/>
        <v>2.8897714614868164</v>
      </c>
      <c r="I11" s="36">
        <f t="shared" si="2"/>
        <v>0.30423760414123535</v>
      </c>
      <c r="J11" s="37">
        <f t="shared" si="3"/>
        <v>0.80987008138587768</v>
      </c>
    </row>
    <row r="12" spans="1:245" x14ac:dyDescent="0.15">
      <c r="A12" s="32" t="s">
        <v>28</v>
      </c>
      <c r="B12" s="78"/>
      <c r="C12" s="33"/>
      <c r="D12" s="34"/>
      <c r="E12" s="32" t="s">
        <v>37</v>
      </c>
      <c r="F12" s="33">
        <v>17.664314270019531</v>
      </c>
      <c r="G12" s="33">
        <v>15.125536918640137</v>
      </c>
      <c r="H12" s="35">
        <f t="shared" si="1"/>
        <v>2.5387773513793945</v>
      </c>
      <c r="I12" s="36">
        <f t="shared" si="2"/>
        <v>-4.6756505966186523E-2</v>
      </c>
      <c r="J12" s="37">
        <f t="shared" si="3"/>
        <v>1.0329400362410668</v>
      </c>
    </row>
    <row r="13" spans="1:245" x14ac:dyDescent="0.15">
      <c r="A13" s="38" t="s">
        <v>29</v>
      </c>
      <c r="B13" s="79">
        <v>18.749736785888672</v>
      </c>
      <c r="C13" s="39">
        <v>14.91849422454834</v>
      </c>
      <c r="D13" s="40">
        <f t="shared" si="0"/>
        <v>3.831242561340332</v>
      </c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79">
        <v>17.344404220581055</v>
      </c>
      <c r="C14" s="39">
        <v>15.26618480682373</v>
      </c>
      <c r="D14" s="40">
        <f t="shared" si="0"/>
        <v>2.0782194137573242</v>
      </c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79">
        <v>17.697885513305664</v>
      </c>
      <c r="C15" s="39">
        <v>15.021564483642578</v>
      </c>
      <c r="D15" s="40">
        <f t="shared" si="0"/>
        <v>2.6763210296630859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17.75615119934082</v>
      </c>
      <c r="C16" s="46">
        <v>15.263772010803223</v>
      </c>
      <c r="D16" s="47">
        <f t="shared" si="0"/>
        <v>2.4923791885375977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17.766263723373413</v>
      </c>
      <c r="C17" s="30">
        <f>AVERAGE(C8:C16)</f>
        <v>15.180729866027832</v>
      </c>
      <c r="D17" s="30">
        <f>AVERAGE(D8:D16)</f>
        <v>2.5855338573455811</v>
      </c>
      <c r="E17" s="52" t="s">
        <v>3</v>
      </c>
      <c r="F17" s="30">
        <f>AVERAGE(F8:F16)</f>
        <v>17.905162429809572</v>
      </c>
      <c r="G17" s="30">
        <f>AVERAGE(G8:G16)</f>
        <v>15.183115005493164</v>
      </c>
      <c r="H17" s="30">
        <f>AVERAGE(H8:H16)</f>
        <v>2.7220474243164063</v>
      </c>
      <c r="I17" s="30">
        <f>AVERAGE(I8:I16)</f>
        <v>0.1365135669708252</v>
      </c>
      <c r="J17" s="81">
        <f>AVERAGE(J8:J16)</f>
        <v>0.91824092321389728</v>
      </c>
      <c r="K17" s="53"/>
    </row>
    <row r="18" spans="1:11" x14ac:dyDescent="0.15">
      <c r="A18" s="54" t="s">
        <v>4</v>
      </c>
      <c r="B18" s="42">
        <f>MEDIAN(B8:B16)</f>
        <v>17.677261352539062</v>
      </c>
      <c r="C18" s="42">
        <f>MEDIAN(C8:C16)</f>
        <v>15.242662906646729</v>
      </c>
      <c r="D18" s="42">
        <f>MEDIAN(D8:D16)</f>
        <v>2.4336862564086914</v>
      </c>
      <c r="E18" s="55" t="s">
        <v>4</v>
      </c>
      <c r="F18" s="42">
        <f>MEDIAN(F8:F16)</f>
        <v>17.973409652709961</v>
      </c>
      <c r="G18" s="42">
        <f>MEDIAN(G8:G16)</f>
        <v>15.205869674682617</v>
      </c>
      <c r="H18" s="42">
        <f>MEDIAN(H8:H16)</f>
        <v>2.7968921661376953</v>
      </c>
      <c r="I18" s="42">
        <f>MEDIAN(I8:I16)</f>
        <v>0.21135830879211426</v>
      </c>
      <c r="J18" s="7">
        <f>MEDIAN(J8:J16)</f>
        <v>0.86372364572518912</v>
      </c>
    </row>
    <row r="19" spans="1:11" ht="15" thickBot="1" x14ac:dyDescent="0.2">
      <c r="A19" s="56" t="s">
        <v>5</v>
      </c>
      <c r="B19" s="49">
        <f>STDEV(B8:B16)</f>
        <v>0.43434267612900712</v>
      </c>
      <c r="C19" s="49">
        <f>STDEV(C8:C16)</f>
        <v>0.13888109086111713</v>
      </c>
      <c r="D19" s="49">
        <f>STDEV(D8:D16)</f>
        <v>0.5439593536467916</v>
      </c>
      <c r="E19" s="57" t="s">
        <v>5</v>
      </c>
      <c r="F19" s="49">
        <f>STDEV(F8:F16)</f>
        <v>0.20939638080067291</v>
      </c>
      <c r="G19" s="49">
        <f>STDEV(G8:G16)</f>
        <v>0.1041253440167675</v>
      </c>
      <c r="H19" s="49">
        <f>STDEV(H8:H16)</f>
        <v>0.21902337163927604</v>
      </c>
      <c r="I19" s="49">
        <f>STDEV(I8:I16)</f>
        <v>0.21902337163927604</v>
      </c>
      <c r="J19" s="8">
        <f>STDEV(J8:J16)</f>
        <v>0.14178660171800575</v>
      </c>
    </row>
    <row r="20" spans="1:11" x14ac:dyDescent="0.15">
      <c r="A20" s="58"/>
      <c r="B20" s="59" t="s">
        <v>6</v>
      </c>
      <c r="C20" s="59"/>
      <c r="D20" s="59"/>
      <c r="E20" s="58"/>
      <c r="F20" s="12"/>
      <c r="G20" s="12"/>
      <c r="H20" s="12"/>
      <c r="I20" s="12"/>
      <c r="J20" s="12">
        <f>J19/(SQRT(4))</f>
        <v>7.0893300859002875E-2</v>
      </c>
    </row>
    <row r="21" spans="1:11" ht="15" thickBot="1" x14ac:dyDescent="0.2">
      <c r="A21" s="60" t="s">
        <v>17</v>
      </c>
      <c r="B21" s="61">
        <f>TTEST(B8:B16,F8:F16,2,2)</f>
        <v>0.52241185048991112</v>
      </c>
      <c r="C21" s="59"/>
      <c r="D21" s="62" t="s">
        <v>28</v>
      </c>
      <c r="E21" s="63">
        <v>19.203275680541992</v>
      </c>
      <c r="F21" s="63">
        <v>15.583860397338867</v>
      </c>
    </row>
    <row r="22" spans="1:11" x14ac:dyDescent="0.15">
      <c r="A22" s="60" t="s">
        <v>0</v>
      </c>
      <c r="B22" s="61">
        <f>TTEST(C8:C16,G8:G16,2,2)</f>
        <v>0.97437945268478521</v>
      </c>
      <c r="C22" s="59"/>
      <c r="D22" s="65"/>
      <c r="E22" s="66"/>
      <c r="F22" s="66"/>
      <c r="G22" s="1"/>
      <c r="H22" s="67"/>
      <c r="I22" s="68" t="s">
        <v>0</v>
      </c>
      <c r="J22" s="69" t="s">
        <v>17</v>
      </c>
    </row>
    <row r="23" spans="1:11" x14ac:dyDescent="0.15">
      <c r="A23" s="60" t="s">
        <v>7</v>
      </c>
      <c r="B23" s="82">
        <f>TTEST(D8:D16,H8:H16,2,2)</f>
        <v>0.60803324197530872</v>
      </c>
      <c r="C23" s="59"/>
      <c r="D23" s="65"/>
      <c r="E23" s="66"/>
      <c r="F23" s="66"/>
      <c r="G23" s="1"/>
      <c r="H23" s="70" t="s">
        <v>10</v>
      </c>
      <c r="I23" s="71">
        <v>31.590194702148438</v>
      </c>
      <c r="J23" s="7">
        <v>28.592597961425781</v>
      </c>
    </row>
    <row r="24" spans="1:11" ht="15" thickBot="1" x14ac:dyDescent="0.2">
      <c r="A24" s="72" t="s">
        <v>8</v>
      </c>
      <c r="B24" s="17">
        <f>POWER(-(-I17-I19),2)</f>
        <v>0.12640651471624292</v>
      </c>
      <c r="C24" s="17"/>
      <c r="D24" s="59"/>
      <c r="E24" s="58"/>
      <c r="F24" s="73"/>
      <c r="G24" s="73"/>
      <c r="H24" s="74" t="s">
        <v>10</v>
      </c>
      <c r="I24" s="75">
        <v>31.699485778808594</v>
      </c>
      <c r="J24" s="8">
        <v>30.728424072265625</v>
      </c>
    </row>
    <row r="25" spans="1:11" x14ac:dyDescent="0.15">
      <c r="A25" s="72" t="s">
        <v>9</v>
      </c>
      <c r="B25" s="17">
        <f>POWER(2,-I17)</f>
        <v>0.9097149283905599</v>
      </c>
      <c r="C25" s="17"/>
      <c r="D25" s="59"/>
      <c r="E25" s="58"/>
      <c r="F25" s="73"/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AC19-4470-9E43-8F94-86DA97E8A3C8}">
  <dimension ref="A1:IK26"/>
  <sheetViews>
    <sheetView workbookViewId="0">
      <selection activeCell="A2" sqref="A2"/>
    </sheetView>
  </sheetViews>
  <sheetFormatPr baseColWidth="10" defaultColWidth="9.1640625" defaultRowHeight="14" x14ac:dyDescent="0.15"/>
  <cols>
    <col min="1" max="1" width="25.6640625" style="1" customWidth="1"/>
    <col min="2" max="4" width="13.6640625" style="64" customWidth="1"/>
    <col min="5" max="5" width="27.5" style="1" customWidth="1"/>
    <col min="6" max="10" width="13.6640625" style="64" customWidth="1"/>
    <col min="11" max="11" width="9.33203125" style="1" bestFit="1" customWidth="1"/>
    <col min="12" max="24" width="9.1640625" style="1"/>
    <col min="25" max="16384" width="9.1640625" style="2"/>
  </cols>
  <sheetData>
    <row r="1" spans="1:245" s="3" customFormat="1" ht="16" x14ac:dyDescent="0.2">
      <c r="A1" s="9" t="s">
        <v>42</v>
      </c>
      <c r="B1" s="10"/>
      <c r="C1" s="10"/>
      <c r="D1" s="10"/>
      <c r="E1" s="11"/>
      <c r="F1" s="10"/>
      <c r="G1" s="10"/>
      <c r="H1" s="12"/>
      <c r="I1" s="12" t="s">
        <v>0</v>
      </c>
      <c r="J1" s="13">
        <v>43832</v>
      </c>
      <c r="K1" s="1" t="s">
        <v>14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5" s="3" customFormat="1" ht="16" x14ac:dyDescent="0.2">
      <c r="A2" s="14"/>
      <c r="B2" s="10"/>
      <c r="C2" s="10"/>
      <c r="D2" s="10"/>
      <c r="E2" s="11"/>
      <c r="F2" s="10"/>
      <c r="G2" s="10"/>
      <c r="H2" s="12"/>
      <c r="I2" s="12" t="s">
        <v>19</v>
      </c>
      <c r="J2" s="13">
        <v>43832</v>
      </c>
      <c r="K2" s="1" t="s">
        <v>14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5" s="3" customFormat="1" ht="16" x14ac:dyDescent="0.2">
      <c r="A3" s="1" t="s">
        <v>11</v>
      </c>
      <c r="B3" s="14"/>
      <c r="C3" s="10"/>
      <c r="D3" s="10"/>
      <c r="E3" s="11"/>
      <c r="F3" s="10"/>
      <c r="G3" s="10"/>
      <c r="H3" s="15"/>
      <c r="I3" s="15"/>
      <c r="J3" s="1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5" ht="16" x14ac:dyDescent="0.2">
      <c r="A4" s="1" t="s">
        <v>18</v>
      </c>
      <c r="B4" s="10"/>
      <c r="C4" s="17"/>
      <c r="D4" s="17"/>
      <c r="E4" s="18"/>
      <c r="F4" s="17"/>
      <c r="G4" s="17"/>
      <c r="H4" s="19"/>
      <c r="I4" s="19"/>
      <c r="J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x14ac:dyDescent="0.15">
      <c r="A5" s="1" t="s">
        <v>23</v>
      </c>
      <c r="B5" s="17"/>
      <c r="C5" s="17"/>
      <c r="D5" s="17"/>
      <c r="E5" s="18"/>
      <c r="F5" s="17"/>
      <c r="G5" s="17"/>
      <c r="H5" s="19"/>
      <c r="I5" s="19"/>
      <c r="J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ht="15" thickBot="1" x14ac:dyDescent="0.2">
      <c r="B6" s="17"/>
      <c r="C6" s="17"/>
      <c r="D6" s="17"/>
      <c r="E6" s="18"/>
      <c r="F6" s="17"/>
      <c r="G6" s="17"/>
      <c r="H6" s="19"/>
      <c r="I6" s="19"/>
      <c r="J6" s="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A7" s="20" t="s">
        <v>20</v>
      </c>
      <c r="B7" s="21" t="s">
        <v>19</v>
      </c>
      <c r="C7" s="22" t="s">
        <v>0</v>
      </c>
      <c r="D7" s="22" t="s">
        <v>1</v>
      </c>
      <c r="E7" s="20" t="s">
        <v>21</v>
      </c>
      <c r="F7" s="22" t="s">
        <v>19</v>
      </c>
      <c r="G7" s="22" t="s">
        <v>0</v>
      </c>
      <c r="H7" s="23" t="s">
        <v>1</v>
      </c>
      <c r="I7" s="24" t="s">
        <v>2</v>
      </c>
      <c r="J7" s="25"/>
    </row>
    <row r="8" spans="1:245" x14ac:dyDescent="0.15">
      <c r="A8" s="26" t="s">
        <v>24</v>
      </c>
      <c r="B8" s="27">
        <v>17.4049072265625</v>
      </c>
      <c r="C8" s="27">
        <v>15.281643867492676</v>
      </c>
      <c r="D8" s="28">
        <f t="shared" ref="D8:D16" si="0">B8-C8</f>
        <v>2.1232633590698242</v>
      </c>
      <c r="E8" s="26" t="s">
        <v>33</v>
      </c>
      <c r="F8" s="27">
        <v>17.502037048339844</v>
      </c>
      <c r="G8" s="27">
        <v>15.205869674682617</v>
      </c>
      <c r="H8" s="29">
        <f t="shared" ref="H8:H12" si="1">F8-G8</f>
        <v>2.2961673736572266</v>
      </c>
      <c r="I8" s="30">
        <f t="shared" ref="I8:I12" si="2">H8-$D$17</f>
        <v>-0.13141918182373047</v>
      </c>
      <c r="J8" s="31">
        <f t="shared" ref="J8:J12" si="3">POWER(2,-I8)</f>
        <v>1.095370689662656</v>
      </c>
    </row>
    <row r="9" spans="1:245" x14ac:dyDescent="0.15">
      <c r="A9" s="32" t="s">
        <v>25</v>
      </c>
      <c r="B9" s="33">
        <v>18.369091033935547</v>
      </c>
      <c r="C9" s="33">
        <v>15.221553802490234</v>
      </c>
      <c r="D9" s="34">
        <f t="shared" si="0"/>
        <v>3.1475372314453125</v>
      </c>
      <c r="E9" s="32" t="s">
        <v>34</v>
      </c>
      <c r="F9" s="33">
        <v>17.956361770629883</v>
      </c>
      <c r="G9" s="33">
        <v>15.274025917053223</v>
      </c>
      <c r="H9" s="35">
        <f t="shared" si="1"/>
        <v>2.6823358535766602</v>
      </c>
      <c r="I9" s="36">
        <f t="shared" si="2"/>
        <v>0.25474929809570312</v>
      </c>
      <c r="J9" s="37">
        <f t="shared" si="3"/>
        <v>0.83813276712603668</v>
      </c>
    </row>
    <row r="10" spans="1:245" x14ac:dyDescent="0.15">
      <c r="A10" s="32" t="s">
        <v>26</v>
      </c>
      <c r="B10" s="33">
        <v>17.65931510925293</v>
      </c>
      <c r="C10" s="33">
        <v>15.302217483520508</v>
      </c>
      <c r="D10" s="34">
        <f t="shared" si="0"/>
        <v>2.3570976257324219</v>
      </c>
      <c r="E10" s="32" t="s">
        <v>35</v>
      </c>
      <c r="F10" s="33">
        <v>17.680807113647461</v>
      </c>
      <c r="G10" s="33">
        <v>15.033215522766113</v>
      </c>
      <c r="H10" s="35">
        <f t="shared" si="1"/>
        <v>2.6475915908813477</v>
      </c>
      <c r="I10" s="36">
        <f t="shared" si="2"/>
        <v>0.22000503540039062</v>
      </c>
      <c r="J10" s="37">
        <f t="shared" si="3"/>
        <v>0.85856243981472058</v>
      </c>
    </row>
    <row r="11" spans="1:245" x14ac:dyDescent="0.15">
      <c r="A11" s="32" t="s">
        <v>27</v>
      </c>
      <c r="B11" s="33">
        <v>17.323322296142578</v>
      </c>
      <c r="C11" s="33">
        <v>15.170408248901367</v>
      </c>
      <c r="D11" s="34">
        <f t="shared" si="0"/>
        <v>2.1529140472412109</v>
      </c>
      <c r="E11" s="32" t="s">
        <v>36</v>
      </c>
      <c r="F11" s="33">
        <v>17.800268173217773</v>
      </c>
      <c r="G11" s="33">
        <v>15.27692699432373</v>
      </c>
      <c r="H11" s="35">
        <f t="shared" si="1"/>
        <v>2.523341178894043</v>
      </c>
      <c r="I11" s="36">
        <f t="shared" si="2"/>
        <v>9.5754623413085938E-2</v>
      </c>
      <c r="J11" s="37">
        <f t="shared" si="3"/>
        <v>0.93578264416438517</v>
      </c>
    </row>
    <row r="12" spans="1:245" x14ac:dyDescent="0.15">
      <c r="A12" s="32" t="s">
        <v>28</v>
      </c>
      <c r="B12" s="33"/>
      <c r="C12" s="33"/>
      <c r="D12" s="34"/>
      <c r="E12" s="32" t="s">
        <v>37</v>
      </c>
      <c r="F12" s="33">
        <v>17.697978973388672</v>
      </c>
      <c r="G12" s="33">
        <v>15.125536918640137</v>
      </c>
      <c r="H12" s="35">
        <f t="shared" si="1"/>
        <v>2.5724420547485352</v>
      </c>
      <c r="I12" s="36">
        <f t="shared" si="2"/>
        <v>0.14485549926757812</v>
      </c>
      <c r="J12" s="37">
        <f t="shared" si="3"/>
        <v>0.90446996498504539</v>
      </c>
    </row>
    <row r="13" spans="1:245" x14ac:dyDescent="0.15">
      <c r="A13" s="38" t="s">
        <v>29</v>
      </c>
      <c r="B13" s="39"/>
      <c r="C13" s="39"/>
      <c r="D13" s="40"/>
      <c r="E13" s="38"/>
      <c r="F13" s="39"/>
      <c r="G13" s="39"/>
      <c r="H13" s="41"/>
      <c r="I13" s="42"/>
      <c r="J13" s="43"/>
    </row>
    <row r="14" spans="1:245" x14ac:dyDescent="0.15">
      <c r="A14" s="38" t="s">
        <v>30</v>
      </c>
      <c r="B14" s="39">
        <v>17.443355560302734</v>
      </c>
      <c r="C14" s="39">
        <v>15.26618480682373</v>
      </c>
      <c r="D14" s="40">
        <f t="shared" si="0"/>
        <v>2.1771707534790039</v>
      </c>
      <c r="E14" s="38"/>
      <c r="F14" s="39"/>
      <c r="G14" s="39"/>
      <c r="H14" s="41"/>
      <c r="I14" s="42"/>
      <c r="J14" s="43"/>
    </row>
    <row r="15" spans="1:245" x14ac:dyDescent="0.15">
      <c r="A15" s="38" t="s">
        <v>31</v>
      </c>
      <c r="B15" s="39">
        <v>17.725988388061523</v>
      </c>
      <c r="C15" s="39">
        <v>15.021564483642578</v>
      </c>
      <c r="D15" s="40">
        <f t="shared" si="0"/>
        <v>2.7044239044189453</v>
      </c>
      <c r="E15" s="38"/>
      <c r="F15" s="39"/>
      <c r="G15" s="39"/>
      <c r="H15" s="41"/>
      <c r="I15" s="42"/>
      <c r="J15" s="43"/>
    </row>
    <row r="16" spans="1:245" ht="15" thickBot="1" x14ac:dyDescent="0.2">
      <c r="A16" s="44" t="s">
        <v>32</v>
      </c>
      <c r="B16" s="45">
        <v>17.594470977783203</v>
      </c>
      <c r="C16" s="46">
        <v>15.263772010803223</v>
      </c>
      <c r="D16" s="47">
        <f t="shared" si="0"/>
        <v>2.3306989669799805</v>
      </c>
      <c r="E16" s="44"/>
      <c r="F16" s="46"/>
      <c r="G16" s="46"/>
      <c r="H16" s="48"/>
      <c r="I16" s="49"/>
      <c r="J16" s="50"/>
    </row>
    <row r="17" spans="1:11" x14ac:dyDescent="0.15">
      <c r="A17" s="51" t="s">
        <v>3</v>
      </c>
      <c r="B17" s="30">
        <f>AVERAGE(B8:B16)</f>
        <v>17.645778656005859</v>
      </c>
      <c r="C17" s="30">
        <f>AVERAGE(C8:C16)</f>
        <v>15.218192100524902</v>
      </c>
      <c r="D17" s="30">
        <f>AVERAGE(D8:D16)</f>
        <v>2.427586555480957</v>
      </c>
      <c r="E17" s="52" t="s">
        <v>3</v>
      </c>
      <c r="F17" s="30">
        <f>AVERAGE(F8:F16)</f>
        <v>17.727490615844726</v>
      </c>
      <c r="G17" s="30">
        <f>AVERAGE(G8:G16)</f>
        <v>15.183115005493164</v>
      </c>
      <c r="H17" s="30">
        <f>AVERAGE(H8:H16)</f>
        <v>2.5443756103515627</v>
      </c>
      <c r="I17" s="30">
        <f>AVERAGE(I8:I16)</f>
        <v>0.11678905487060547</v>
      </c>
      <c r="J17" s="81">
        <f>AVERAGE(J8:J16)</f>
        <v>0.92646370115056875</v>
      </c>
      <c r="K17" s="53"/>
    </row>
    <row r="18" spans="1:11" x14ac:dyDescent="0.15">
      <c r="A18" s="54" t="s">
        <v>4</v>
      </c>
      <c r="B18" s="42">
        <f>MEDIAN(B8:B16)</f>
        <v>17.594470977783203</v>
      </c>
      <c r="C18" s="42">
        <f>MEDIAN(C8:C16)</f>
        <v>15.263772010803223</v>
      </c>
      <c r="D18" s="42">
        <f>MEDIAN(D8:D16)</f>
        <v>2.3306989669799805</v>
      </c>
      <c r="E18" s="55" t="s">
        <v>4</v>
      </c>
      <c r="F18" s="42">
        <f>MEDIAN(F8:F16)</f>
        <v>17.697978973388672</v>
      </c>
      <c r="G18" s="42">
        <f>MEDIAN(G8:G16)</f>
        <v>15.205869674682617</v>
      </c>
      <c r="H18" s="42">
        <f>MEDIAN(H8:H16)</f>
        <v>2.5724420547485352</v>
      </c>
      <c r="I18" s="42">
        <f>MEDIAN(I8:I16)</f>
        <v>0.14485549926757812</v>
      </c>
      <c r="J18" s="7">
        <f>MEDIAN(J8:J16)</f>
        <v>0.90446996498504539</v>
      </c>
    </row>
    <row r="19" spans="1:11" ht="15" thickBot="1" x14ac:dyDescent="0.2">
      <c r="A19" s="56" t="s">
        <v>5</v>
      </c>
      <c r="B19" s="49">
        <f>STDEV(B8:B16)</f>
        <v>0.35009578922685619</v>
      </c>
      <c r="C19" s="49">
        <f>STDEV(C8:C16)</f>
        <v>9.6974427071145869E-2</v>
      </c>
      <c r="D19" s="49">
        <f>STDEV(D8:D16)</f>
        <v>0.37418566161734429</v>
      </c>
      <c r="E19" s="57" t="s">
        <v>5</v>
      </c>
      <c r="F19" s="49">
        <f>STDEV(F8:F16)</f>
        <v>0.16700162863608017</v>
      </c>
      <c r="G19" s="49">
        <f>STDEV(G8:G16)</f>
        <v>0.1041253440167675</v>
      </c>
      <c r="H19" s="49">
        <f>STDEV(H8:H16)</f>
        <v>0.15208884633512251</v>
      </c>
      <c r="I19" s="49">
        <f>STDEV(I8:I16)</f>
        <v>0.15208884633512251</v>
      </c>
      <c r="J19" s="8">
        <f>STDEV(J8:J16)</f>
        <v>0.10187378599801962</v>
      </c>
    </row>
    <row r="20" spans="1:11" x14ac:dyDescent="0.15">
      <c r="A20" s="58"/>
      <c r="B20" s="59" t="s">
        <v>6</v>
      </c>
      <c r="C20" s="59"/>
      <c r="D20" s="59"/>
      <c r="E20" s="58"/>
      <c r="F20" s="12"/>
      <c r="G20" s="12"/>
      <c r="H20" s="12"/>
      <c r="I20" s="12"/>
      <c r="J20" s="12">
        <f>J19/(SQRT(4))</f>
        <v>5.093689299900981E-2</v>
      </c>
    </row>
    <row r="21" spans="1:11" ht="15" thickBot="1" x14ac:dyDescent="0.2">
      <c r="A21" s="60" t="s">
        <v>19</v>
      </c>
      <c r="B21" s="59">
        <f>TTEST(B8:B16,F8:F16,2,2)</f>
        <v>0.64189029235386608</v>
      </c>
      <c r="C21" s="59"/>
      <c r="D21" s="62" t="s">
        <v>28</v>
      </c>
      <c r="E21" s="63">
        <v>19.509048461914062</v>
      </c>
      <c r="F21" s="63">
        <v>15.583860397338867</v>
      </c>
    </row>
    <row r="22" spans="1:11" x14ac:dyDescent="0.15">
      <c r="A22" s="60" t="s">
        <v>0</v>
      </c>
      <c r="B22" s="59">
        <f>TTEST(C8:C16,G8:G16,2,2)</f>
        <v>0.56206170238862319</v>
      </c>
      <c r="C22" s="59"/>
      <c r="D22" s="62" t="s">
        <v>29</v>
      </c>
      <c r="E22" s="63">
        <v>19.134645462036133</v>
      </c>
      <c r="F22" s="63">
        <v>14.91849422454834</v>
      </c>
      <c r="G22" s="1"/>
      <c r="H22" s="67"/>
      <c r="I22" s="68" t="s">
        <v>0</v>
      </c>
      <c r="J22" s="69" t="s">
        <v>19</v>
      </c>
    </row>
    <row r="23" spans="1:11" x14ac:dyDescent="0.15">
      <c r="A23" s="60" t="s">
        <v>7</v>
      </c>
      <c r="B23" s="83">
        <f>TTEST(D8:D16,H8:H16,2,2)</f>
        <v>0.52840690440142057</v>
      </c>
      <c r="C23" s="59"/>
      <c r="D23" s="65"/>
      <c r="E23" s="66"/>
      <c r="F23" s="66"/>
      <c r="G23" s="1"/>
      <c r="H23" s="70" t="s">
        <v>10</v>
      </c>
      <c r="I23" s="71">
        <v>31.590194702148438</v>
      </c>
      <c r="J23" s="5">
        <v>26.499654769897461</v>
      </c>
    </row>
    <row r="24" spans="1:11" ht="15" thickBot="1" x14ac:dyDescent="0.2">
      <c r="A24" s="72" t="s">
        <v>8</v>
      </c>
      <c r="B24" s="17">
        <f>POWER(-(-I17-I19),2)</f>
        <v>7.2295325756797202E-2</v>
      </c>
      <c r="C24" s="17"/>
      <c r="D24" s="59"/>
      <c r="E24" s="58"/>
      <c r="F24" s="73"/>
      <c r="G24" s="73"/>
      <c r="H24" s="74" t="s">
        <v>10</v>
      </c>
      <c r="I24" s="75">
        <v>31.699485778808594</v>
      </c>
      <c r="J24" s="6">
        <v>27.317985534667969</v>
      </c>
    </row>
    <row r="25" spans="1:11" x14ac:dyDescent="0.15">
      <c r="A25" s="72" t="s">
        <v>9</v>
      </c>
      <c r="B25" s="17">
        <f>POWER(2,-I17)</f>
        <v>0.92223795401948216</v>
      </c>
      <c r="C25" s="17"/>
      <c r="D25" s="59"/>
      <c r="E25" s="58"/>
      <c r="F25" s="73"/>
      <c r="G25" s="73"/>
      <c r="H25" s="76"/>
      <c r="I25" s="76"/>
    </row>
    <row r="26" spans="1:11" x14ac:dyDescent="0.15">
      <c r="A26" s="72"/>
      <c r="B26" s="17"/>
      <c r="C26" s="17"/>
      <c r="D26" s="59"/>
      <c r="E26" s="58"/>
      <c r="F26" s="73"/>
      <c r="G26" s="73"/>
      <c r="H26" s="76"/>
      <c r="I26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Alpl</vt:lpstr>
      <vt:lpstr>Bglap2</vt:lpstr>
      <vt:lpstr>Spp1</vt:lpstr>
      <vt:lpstr>Sp7</vt:lpstr>
      <vt:lpstr>Acp5</vt:lpstr>
      <vt:lpstr>Ctsk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2022-03-08T17:56:19Z</cp:lastPrinted>
  <dcterms:created xsi:type="dcterms:W3CDTF">2012-02-06T20:22:07Z</dcterms:created>
  <dcterms:modified xsi:type="dcterms:W3CDTF">2022-09-23T01:33:51Z</dcterms:modified>
</cp:coreProperties>
</file>