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E99F0031-13B3-BA48-9A3D-FD370588A35D}" xr6:coauthVersionLast="36" xr6:coauthVersionMax="47" xr10:uidLastSave="{00000000-0000-0000-0000-000000000000}"/>
  <bookViews>
    <workbookView xWindow="10960" yWindow="1380" windowWidth="22640" windowHeight="14800" tabRatio="707" activeTab="7" xr2:uid="{00000000-000D-0000-FFFF-FFFF00000000}"/>
  </bookViews>
  <sheets>
    <sheet name="Fabp4" sheetId="78" r:id="rId1"/>
    <sheet name="Slc7a10_ASC1" sheetId="77" r:id="rId2"/>
    <sheet name="Ucp1" sheetId="72" r:id="rId3"/>
    <sheet name="prdm16" sheetId="65" r:id="rId4"/>
    <sheet name="ppargamma" sheetId="66" r:id="rId5"/>
    <sheet name="Cebpa" sheetId="64" r:id="rId6"/>
    <sheet name="Leptin" sheetId="76" r:id="rId7"/>
    <sheet name="Cfd_Adipsin" sheetId="75" r:id="rId8"/>
  </sheets>
  <calcPr calcId="181029"/>
</workbook>
</file>

<file path=xl/calcChain.xml><?xml version="1.0" encoding="utf-8"?>
<calcChain xmlns="http://schemas.openxmlformats.org/spreadsheetml/2006/main">
  <c r="B22" i="78" l="1"/>
  <c r="B21" i="78"/>
  <c r="G19" i="78"/>
  <c r="F19" i="78"/>
  <c r="C19" i="78"/>
  <c r="B19" i="78"/>
  <c r="G18" i="78"/>
  <c r="F18" i="78"/>
  <c r="C18" i="78"/>
  <c r="B18" i="78"/>
  <c r="G17" i="78"/>
  <c r="F17" i="78"/>
  <c r="C17" i="78"/>
  <c r="B17" i="78"/>
  <c r="D16" i="78"/>
  <c r="D15" i="78"/>
  <c r="D14" i="78"/>
  <c r="D13" i="78"/>
  <c r="H12" i="78"/>
  <c r="D12" i="78"/>
  <c r="H11" i="78"/>
  <c r="D11" i="78"/>
  <c r="H10" i="78"/>
  <c r="D10" i="78"/>
  <c r="H9" i="78"/>
  <c r="D9" i="78"/>
  <c r="H8" i="78"/>
  <c r="H19" i="78" s="1"/>
  <c r="D8" i="78"/>
  <c r="B23" i="78" s="1"/>
  <c r="D17" i="78" l="1"/>
  <c r="D18" i="78"/>
  <c r="D19" i="78"/>
  <c r="H17" i="78"/>
  <c r="H18" i="78"/>
  <c r="I9" i="78" l="1"/>
  <c r="J9" i="78" s="1"/>
  <c r="I11" i="78"/>
  <c r="J11" i="78" s="1"/>
  <c r="I8" i="78"/>
  <c r="I10" i="78"/>
  <c r="J10" i="78" s="1"/>
  <c r="I12" i="78"/>
  <c r="J12" i="78" s="1"/>
  <c r="I17" i="78" l="1"/>
  <c r="J8" i="78"/>
  <c r="I19" i="78"/>
  <c r="I18" i="78"/>
  <c r="J17" i="78" l="1"/>
  <c r="J19" i="78"/>
  <c r="J20" i="78" s="1"/>
  <c r="J18" i="78"/>
  <c r="B25" i="78"/>
  <c r="B24" i="78"/>
  <c r="H9" i="77" l="1"/>
  <c r="B22" i="77"/>
  <c r="B21" i="77"/>
  <c r="G19" i="77"/>
  <c r="F19" i="77"/>
  <c r="C19" i="77"/>
  <c r="B19" i="77"/>
  <c r="G18" i="77"/>
  <c r="F18" i="77"/>
  <c r="C18" i="77"/>
  <c r="B18" i="77"/>
  <c r="G17" i="77"/>
  <c r="F17" i="77"/>
  <c r="C17" i="77"/>
  <c r="B17" i="77"/>
  <c r="D16" i="77"/>
  <c r="D15" i="77"/>
  <c r="D14" i="77"/>
  <c r="H12" i="77"/>
  <c r="H11" i="77"/>
  <c r="D11" i="77"/>
  <c r="D10" i="77"/>
  <c r="D9" i="77"/>
  <c r="D19" i="77" s="1"/>
  <c r="H8" i="77"/>
  <c r="H8" i="75"/>
  <c r="D10" i="75"/>
  <c r="D10" i="76"/>
  <c r="D14" i="76"/>
  <c r="D8" i="76"/>
  <c r="B22" i="76"/>
  <c r="B21" i="76"/>
  <c r="G19" i="76"/>
  <c r="F19" i="76"/>
  <c r="C19" i="76"/>
  <c r="B19" i="76"/>
  <c r="G18" i="76"/>
  <c r="F18" i="76"/>
  <c r="C18" i="76"/>
  <c r="B18" i="76"/>
  <c r="G17" i="76"/>
  <c r="F17" i="76"/>
  <c r="C17" i="76"/>
  <c r="B17" i="76"/>
  <c r="D16" i="76"/>
  <c r="D15" i="76"/>
  <c r="H12" i="76"/>
  <c r="B23" i="76"/>
  <c r="H11" i="76"/>
  <c r="D11" i="76"/>
  <c r="H10" i="76"/>
  <c r="D9" i="76"/>
  <c r="H8" i="76"/>
  <c r="B22" i="75"/>
  <c r="B21" i="75"/>
  <c r="G19" i="75"/>
  <c r="F19" i="75"/>
  <c r="C19" i="75"/>
  <c r="B19" i="75"/>
  <c r="G18" i="75"/>
  <c r="F18" i="75"/>
  <c r="C18" i="75"/>
  <c r="B18" i="75"/>
  <c r="G17" i="75"/>
  <c r="F17" i="75"/>
  <c r="C17" i="75"/>
  <c r="B17" i="75"/>
  <c r="D16" i="75"/>
  <c r="D14" i="75"/>
  <c r="D13" i="75"/>
  <c r="H12" i="75"/>
  <c r="D12" i="75"/>
  <c r="H11" i="75"/>
  <c r="H10" i="75"/>
  <c r="H9" i="75"/>
  <c r="D9" i="75"/>
  <c r="D8" i="75"/>
  <c r="J20" i="72"/>
  <c r="D10" i="72"/>
  <c r="D14" i="72"/>
  <c r="B22" i="72"/>
  <c r="B21" i="72"/>
  <c r="G19" i="72"/>
  <c r="F19" i="72"/>
  <c r="C19" i="72"/>
  <c r="B19" i="72"/>
  <c r="G18" i="72"/>
  <c r="F18" i="72"/>
  <c r="C18" i="72"/>
  <c r="B18" i="72"/>
  <c r="G17" i="72"/>
  <c r="F17" i="72"/>
  <c r="C17" i="72"/>
  <c r="B17" i="72"/>
  <c r="D16" i="72"/>
  <c r="D15" i="72"/>
  <c r="D13" i="72"/>
  <c r="H12" i="72"/>
  <c r="D12" i="72"/>
  <c r="H11" i="72"/>
  <c r="D11" i="72"/>
  <c r="H10" i="72"/>
  <c r="H9" i="72"/>
  <c r="D9" i="72"/>
  <c r="H8" i="72"/>
  <c r="D8" i="72"/>
  <c r="J20" i="66"/>
  <c r="B22" i="66"/>
  <c r="B21" i="66"/>
  <c r="G19" i="66"/>
  <c r="F19" i="66"/>
  <c r="C19" i="66"/>
  <c r="B19" i="66"/>
  <c r="G18" i="66"/>
  <c r="F18" i="66"/>
  <c r="C18" i="66"/>
  <c r="B18" i="66"/>
  <c r="G17" i="66"/>
  <c r="F17" i="66"/>
  <c r="C17" i="66"/>
  <c r="B17" i="66"/>
  <c r="D16" i="66"/>
  <c r="D14" i="66"/>
  <c r="D13" i="66"/>
  <c r="H12" i="66"/>
  <c r="D12" i="66"/>
  <c r="H11" i="66"/>
  <c r="D11" i="66"/>
  <c r="H10" i="66"/>
  <c r="D10" i="66"/>
  <c r="H9" i="66"/>
  <c r="D9" i="66"/>
  <c r="H8" i="66"/>
  <c r="D8" i="66"/>
  <c r="B22" i="65"/>
  <c r="B21" i="65"/>
  <c r="G19" i="65"/>
  <c r="F19" i="65"/>
  <c r="C19" i="65"/>
  <c r="B19" i="65"/>
  <c r="G18" i="65"/>
  <c r="F18" i="65"/>
  <c r="C18" i="65"/>
  <c r="B18" i="65"/>
  <c r="G17" i="65"/>
  <c r="F17" i="65"/>
  <c r="C17" i="65"/>
  <c r="B17" i="65"/>
  <c r="D16" i="65"/>
  <c r="D15" i="65"/>
  <c r="D14" i="65"/>
  <c r="D13" i="65"/>
  <c r="H12" i="65"/>
  <c r="D12" i="65"/>
  <c r="H11" i="65"/>
  <c r="D11" i="65"/>
  <c r="H10" i="65"/>
  <c r="D10" i="65"/>
  <c r="H9" i="65"/>
  <c r="D9" i="65"/>
  <c r="H8" i="65"/>
  <c r="D8" i="65"/>
  <c r="B22" i="64"/>
  <c r="B21" i="64"/>
  <c r="G19" i="64"/>
  <c r="F19" i="64"/>
  <c r="C19" i="64"/>
  <c r="B19" i="64"/>
  <c r="G18" i="64"/>
  <c r="F18" i="64"/>
  <c r="C18" i="64"/>
  <c r="B18" i="64"/>
  <c r="G17" i="64"/>
  <c r="F17" i="64"/>
  <c r="C17" i="64"/>
  <c r="B17" i="64"/>
  <c r="D16" i="64"/>
  <c r="D15" i="64"/>
  <c r="D14" i="64"/>
  <c r="D13" i="64"/>
  <c r="H12" i="64"/>
  <c r="D12" i="64"/>
  <c r="H11" i="64"/>
  <c r="D11" i="64"/>
  <c r="H10" i="64"/>
  <c r="D10" i="64"/>
  <c r="H9" i="64"/>
  <c r="D9" i="64"/>
  <c r="H8" i="64"/>
  <c r="D8" i="64"/>
  <c r="H19" i="77" l="1"/>
  <c r="B23" i="77"/>
  <c r="D17" i="77"/>
  <c r="I11" i="77" s="1"/>
  <c r="J11" i="77" s="1"/>
  <c r="D18" i="77"/>
  <c r="H17" i="77"/>
  <c r="H18" i="77"/>
  <c r="B23" i="75"/>
  <c r="H19" i="75"/>
  <c r="H19" i="76"/>
  <c r="D17" i="76"/>
  <c r="D18" i="76"/>
  <c r="D19" i="76"/>
  <c r="H17" i="76"/>
  <c r="H18" i="76"/>
  <c r="I10" i="75"/>
  <c r="J10" i="75" s="1"/>
  <c r="H17" i="75"/>
  <c r="H18" i="75"/>
  <c r="D17" i="75"/>
  <c r="I8" i="75" s="1"/>
  <c r="J8" i="75" s="1"/>
  <c r="D18" i="75"/>
  <c r="D19" i="75"/>
  <c r="D18" i="72"/>
  <c r="H19" i="72"/>
  <c r="B23" i="72"/>
  <c r="D17" i="72"/>
  <c r="I11" i="72" s="1"/>
  <c r="J11" i="72" s="1"/>
  <c r="D19" i="72"/>
  <c r="H17" i="72"/>
  <c r="H18" i="72"/>
  <c r="B23" i="65"/>
  <c r="H19" i="65"/>
  <c r="H19" i="64"/>
  <c r="H19" i="66"/>
  <c r="B23" i="64"/>
  <c r="B23" i="66"/>
  <c r="D17" i="66"/>
  <c r="D18" i="66"/>
  <c r="D19" i="66"/>
  <c r="H17" i="66"/>
  <c r="H18" i="66"/>
  <c r="D17" i="65"/>
  <c r="I10" i="65" s="1"/>
  <c r="J10" i="65" s="1"/>
  <c r="D18" i="65"/>
  <c r="D19" i="65"/>
  <c r="H17" i="65"/>
  <c r="H18" i="65"/>
  <c r="D17" i="64"/>
  <c r="I10" i="64" s="1"/>
  <c r="J10" i="64" s="1"/>
  <c r="D18" i="64"/>
  <c r="D19" i="64"/>
  <c r="H17" i="64"/>
  <c r="H18" i="64"/>
  <c r="I9" i="77" l="1"/>
  <c r="J9" i="77" s="1"/>
  <c r="I8" i="77"/>
  <c r="I12" i="77"/>
  <c r="J12" i="77" s="1"/>
  <c r="I11" i="75"/>
  <c r="J11" i="75" s="1"/>
  <c r="I11" i="76"/>
  <c r="J11" i="76" s="1"/>
  <c r="I12" i="76"/>
  <c r="J12" i="76" s="1"/>
  <c r="I10" i="76"/>
  <c r="J10" i="76" s="1"/>
  <c r="I8" i="76"/>
  <c r="I9" i="75"/>
  <c r="J9" i="75" s="1"/>
  <c r="I12" i="75"/>
  <c r="J12" i="75" s="1"/>
  <c r="I12" i="72"/>
  <c r="J12" i="72" s="1"/>
  <c r="I10" i="72"/>
  <c r="J10" i="72" s="1"/>
  <c r="I8" i="72"/>
  <c r="J8" i="72" s="1"/>
  <c r="I9" i="72"/>
  <c r="J9" i="72" s="1"/>
  <c r="I12" i="65"/>
  <c r="J12" i="65" s="1"/>
  <c r="I8" i="64"/>
  <c r="J8" i="64" s="1"/>
  <c r="I11" i="66"/>
  <c r="J11" i="66" s="1"/>
  <c r="I9" i="66"/>
  <c r="J9" i="66" s="1"/>
  <c r="I8" i="66"/>
  <c r="I12" i="66"/>
  <c r="J12" i="66" s="1"/>
  <c r="I10" i="66"/>
  <c r="J10" i="66" s="1"/>
  <c r="I11" i="65"/>
  <c r="J11" i="65" s="1"/>
  <c r="I9" i="65"/>
  <c r="J9" i="65" s="1"/>
  <c r="I8" i="65"/>
  <c r="I11" i="64"/>
  <c r="J11" i="64" s="1"/>
  <c r="I9" i="64"/>
  <c r="J9" i="64" s="1"/>
  <c r="I12" i="64"/>
  <c r="J12" i="64" s="1"/>
  <c r="J8" i="77" l="1"/>
  <c r="I19" i="77"/>
  <c r="I18" i="77"/>
  <c r="I17" i="77"/>
  <c r="I19" i="75"/>
  <c r="J8" i="76"/>
  <c r="I17" i="76"/>
  <c r="I18" i="76"/>
  <c r="I19" i="76"/>
  <c r="J19" i="75"/>
  <c r="J20" i="75" s="1"/>
  <c r="J18" i="75"/>
  <c r="J17" i="75"/>
  <c r="I17" i="75"/>
  <c r="I18" i="75"/>
  <c r="I18" i="72"/>
  <c r="I17" i="72"/>
  <c r="I19" i="72"/>
  <c r="J19" i="72"/>
  <c r="J18" i="72"/>
  <c r="J17" i="72"/>
  <c r="B25" i="72"/>
  <c r="J8" i="66"/>
  <c r="I19" i="66"/>
  <c r="I18" i="66"/>
  <c r="I17" i="66"/>
  <c r="J8" i="65"/>
  <c r="I19" i="65"/>
  <c r="I18" i="65"/>
  <c r="I17" i="65"/>
  <c r="J19" i="64"/>
  <c r="J20" i="64" s="1"/>
  <c r="J18" i="64"/>
  <c r="J17" i="64"/>
  <c r="I17" i="64"/>
  <c r="I18" i="64"/>
  <c r="I19" i="64"/>
  <c r="B25" i="77" l="1"/>
  <c r="B24" i="77"/>
  <c r="J19" i="77"/>
  <c r="J20" i="77" s="1"/>
  <c r="J18" i="77"/>
  <c r="J17" i="77"/>
  <c r="B25" i="76"/>
  <c r="B24" i="76"/>
  <c r="J19" i="76"/>
  <c r="J20" i="76" s="1"/>
  <c r="J18" i="76"/>
  <c r="J17" i="76"/>
  <c r="B24" i="75"/>
  <c r="B25" i="75"/>
  <c r="B24" i="72"/>
  <c r="B25" i="66"/>
  <c r="B24" i="66"/>
  <c r="J19" i="66"/>
  <c r="J18" i="66"/>
  <c r="J17" i="66"/>
  <c r="J19" i="65"/>
  <c r="J20" i="65" s="1"/>
  <c r="J18" i="65"/>
  <c r="J17" i="65"/>
  <c r="B25" i="65"/>
  <c r="B24" i="65"/>
  <c r="B25" i="64"/>
  <c r="B24" i="64"/>
</calcChain>
</file>

<file path=xl/sharedStrings.xml><?xml version="1.0" encoding="utf-8"?>
<sst xmlns="http://schemas.openxmlformats.org/spreadsheetml/2006/main" count="370" uniqueCount="40">
  <si>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</si>
  <si>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</si>
  <si>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</si>
  <si>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</si>
  <si>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</si>
  <si>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</si>
  <si>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</si>
  <si>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</si>
  <si>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</si>
  <si>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</si>
  <si>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Blank</t>
  </si>
  <si>
    <t>RNA Extractions done by JL</t>
  </si>
  <si>
    <t>Undetermined</t>
  </si>
  <si>
    <t>Original Nano and dilutions by JL</t>
  </si>
  <si>
    <t>Control</t>
  </si>
  <si>
    <t>Mutant</t>
  </si>
  <si>
    <t xml:space="preserve">Mice were 12 wks old at termination </t>
  </si>
  <si>
    <t>M/601</t>
  </si>
  <si>
    <t>M/607</t>
  </si>
  <si>
    <t>F/640</t>
  </si>
  <si>
    <t>F/642</t>
  </si>
  <si>
    <t>M/643</t>
  </si>
  <si>
    <t>M/654</t>
  </si>
  <si>
    <t>F/646</t>
  </si>
  <si>
    <t>F/722</t>
  </si>
  <si>
    <t>F/724</t>
  </si>
  <si>
    <t>M/613</t>
  </si>
  <si>
    <t>M/619</t>
  </si>
  <si>
    <t>F/634</t>
  </si>
  <si>
    <t>F/638</t>
  </si>
  <si>
    <t>M/795</t>
  </si>
  <si>
    <t>FabP4</t>
  </si>
  <si>
    <t>UCP1</t>
  </si>
  <si>
    <t>Cebpa</t>
  </si>
  <si>
    <t>PPARgamma</t>
  </si>
  <si>
    <t>prdm16</t>
  </si>
  <si>
    <t>Leptin</t>
  </si>
  <si>
    <t>Adipsin</t>
  </si>
  <si>
    <t>Slc7a10</t>
  </si>
  <si>
    <t>Source Data for Figure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</si>
</sst>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Fill="1"/>
    <xf numFmtId="164" fontId="2" fillId="0" borderId="9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5" fontId="2" fillId="0" borderId="17" xfId="0" applyNumberFormat="1" applyFont="1" applyFill="1" applyBorder="1" applyAlignment="1">
      <alignment horizontal="center"/>
    </xf>
    <xf numFmtId="0" fontId="3" fillId="0" borderId="0" xfId="0" applyFont="1" applyFill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16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2" fillId="0" borderId="19" xfId="0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32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0" applyNumberFormat="1" applyFont="1" applyFill="1"/>
    <xf numFmtId="164" fontId="2" fillId="0" borderId="14" xfId="0" applyNumberFormat="1" applyFont="1" applyFill="1" applyBorder="1"/>
    <xf numFmtId="164" fontId="2" fillId="0" borderId="1" xfId="0" applyNumberFormat="1" applyFont="1" applyFill="1" applyBorder="1"/>
    <xf numFmtId="164" fontId="2" fillId="0" borderId="15" xfId="0" applyNumberFormat="1" applyFont="1" applyFill="1" applyBorder="1"/>
    <xf numFmtId="164" fontId="2" fillId="0" borderId="8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164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right"/>
    </xf>
    <xf numFmtId="0" fontId="0" fillId="0" borderId="0" xfId="0" applyFont="1"/>
    <xf numFmtId="164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4BBE-70C6-E94B-84B6-86F722DF2B5A}">
  <dimension ref="A1:K26"/>
  <sheetViews>
    <sheetView workbookViewId="0">
      <selection activeCell="B28" sqref="B28"/>
    </sheetView>
  </sheetViews>
  <sheetFormatPr baseColWidth="10" defaultRowHeight="15" x14ac:dyDescent="0.2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10.83203125" style="76"/>
  </cols>
  <sheetData>
    <row r="1" spans="1:10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44580</v>
      </c>
    </row>
    <row r="2" spans="1:10" ht="16" x14ac:dyDescent="0.2">
      <c r="A2" s="10"/>
      <c r="B2" s="6"/>
      <c r="C2" s="6"/>
      <c r="D2" s="6"/>
      <c r="E2" s="7"/>
      <c r="F2" s="6"/>
      <c r="G2" s="6"/>
      <c r="H2" s="8"/>
      <c r="I2" s="8" t="s">
        <v>31</v>
      </c>
      <c r="J2" s="9">
        <v>44580</v>
      </c>
    </row>
    <row r="3" spans="1:10" ht="16" x14ac:dyDescent="0.2">
      <c r="A3" s="1" t="s">
        <v>11</v>
      </c>
      <c r="B3" s="10"/>
      <c r="C3" s="6"/>
      <c r="D3" s="6"/>
      <c r="E3" s="7"/>
      <c r="F3" s="6"/>
      <c r="G3" s="6"/>
      <c r="H3" s="12"/>
      <c r="I3" s="12"/>
      <c r="J3" s="13"/>
    </row>
    <row r="4" spans="1:10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</row>
    <row r="5" spans="1:10" x14ac:dyDescent="0.2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</row>
    <row r="6" spans="1:10" ht="16" thickBot="1" x14ac:dyDescent="0.25">
      <c r="B6" s="14"/>
      <c r="C6" s="14"/>
      <c r="D6" s="14"/>
      <c r="E6" s="15"/>
      <c r="F6" s="14"/>
      <c r="G6" s="14"/>
      <c r="H6" s="16"/>
      <c r="I6" s="16"/>
      <c r="J6" s="16"/>
    </row>
    <row r="7" spans="1:10" ht="16" thickBot="1" x14ac:dyDescent="0.25">
      <c r="A7" s="17" t="s">
        <v>14</v>
      </c>
      <c r="B7" s="77" t="s">
        <v>31</v>
      </c>
      <c r="C7" s="20" t="s">
        <v>0</v>
      </c>
      <c r="D7" s="20" t="s">
        <v>1</v>
      </c>
      <c r="E7" s="17" t="s">
        <v>15</v>
      </c>
      <c r="F7" s="20" t="s">
        <v>31</v>
      </c>
      <c r="G7" s="20" t="s">
        <v>0</v>
      </c>
      <c r="H7" s="21" t="s">
        <v>1</v>
      </c>
      <c r="I7" s="22" t="s">
        <v>2</v>
      </c>
      <c r="J7" s="23"/>
    </row>
    <row r="8" spans="1:10" x14ac:dyDescent="0.2">
      <c r="A8" s="78" t="s">
        <v>17</v>
      </c>
      <c r="B8" s="25">
        <v>16.350248336791992</v>
      </c>
      <c r="C8" s="25">
        <v>15.22808837890625</v>
      </c>
      <c r="D8" s="79">
        <f t="shared" ref="D8:D16" si="0">B8-C8</f>
        <v>1.1221599578857422</v>
      </c>
      <c r="E8" s="78" t="s">
        <v>26</v>
      </c>
      <c r="F8" s="25">
        <v>15.946499824523926</v>
      </c>
      <c r="G8" s="25">
        <v>15.282068252563477</v>
      </c>
      <c r="H8" s="27">
        <f t="shared" ref="H8:H12" si="1">F8-G8</f>
        <v>0.66443157196044922</v>
      </c>
      <c r="I8" s="28">
        <f t="shared" ref="I8:I12" si="2">H8-$D$17</f>
        <v>9.2172516716851116E-2</v>
      </c>
      <c r="J8" s="29">
        <f t="shared" ref="J8:J12" si="3">POWER(2,-I8)</f>
        <v>0.93810901120939227</v>
      </c>
    </row>
    <row r="9" spans="1:10" x14ac:dyDescent="0.2">
      <c r="A9" s="80" t="s">
        <v>18</v>
      </c>
      <c r="B9" s="81">
        <v>15.731682777404785</v>
      </c>
      <c r="C9" s="81">
        <v>15.280455589294434</v>
      </c>
      <c r="D9" s="82">
        <f t="shared" si="0"/>
        <v>0.45122718811035156</v>
      </c>
      <c r="E9" s="80" t="s">
        <v>27</v>
      </c>
      <c r="F9" s="81">
        <v>15.883957862854004</v>
      </c>
      <c r="G9" s="81">
        <v>15.200295448303223</v>
      </c>
      <c r="H9" s="33">
        <f t="shared" si="1"/>
        <v>0.68366241455078125</v>
      </c>
      <c r="I9" s="34">
        <f t="shared" si="2"/>
        <v>0.11140335930718315</v>
      </c>
      <c r="J9" s="35">
        <f t="shared" si="3"/>
        <v>0.92568717590414884</v>
      </c>
    </row>
    <row r="10" spans="1:10" x14ac:dyDescent="0.2">
      <c r="A10" s="80" t="s">
        <v>19</v>
      </c>
      <c r="B10" s="81">
        <v>15.32768726348877</v>
      </c>
      <c r="C10" s="81">
        <v>15.336073875427246</v>
      </c>
      <c r="D10" s="82">
        <f t="shared" si="0"/>
        <v>-8.3866119384765625E-3</v>
      </c>
      <c r="E10" s="80" t="s">
        <v>28</v>
      </c>
      <c r="F10" s="81">
        <v>15.664327621459961</v>
      </c>
      <c r="G10" s="81">
        <v>15.583925247192383</v>
      </c>
      <c r="H10" s="33">
        <f t="shared" si="1"/>
        <v>8.0402374267578125E-2</v>
      </c>
      <c r="I10" s="34">
        <f t="shared" si="2"/>
        <v>-0.49185668097601998</v>
      </c>
      <c r="J10" s="35">
        <f t="shared" si="3"/>
        <v>1.4062534940961482</v>
      </c>
    </row>
    <row r="11" spans="1:10" x14ac:dyDescent="0.2">
      <c r="A11" s="80" t="s">
        <v>20</v>
      </c>
      <c r="B11" s="81">
        <v>15.320821762084961</v>
      </c>
      <c r="C11" s="81">
        <v>15.034623146057129</v>
      </c>
      <c r="D11" s="82">
        <f t="shared" si="0"/>
        <v>0.28619861602783203</v>
      </c>
      <c r="E11" s="80" t="s">
        <v>29</v>
      </c>
      <c r="F11" s="81">
        <v>15.576504707336426</v>
      </c>
      <c r="G11" s="81">
        <v>15.159134864807129</v>
      </c>
      <c r="H11" s="33">
        <f t="shared" si="1"/>
        <v>0.41736984252929688</v>
      </c>
      <c r="I11" s="34">
        <f t="shared" si="2"/>
        <v>-0.15488921271430123</v>
      </c>
      <c r="J11" s="35">
        <f t="shared" si="3"/>
        <v>1.1133361197558327</v>
      </c>
    </row>
    <row r="12" spans="1:10" x14ac:dyDescent="0.2">
      <c r="A12" s="80" t="s">
        <v>21</v>
      </c>
      <c r="B12" s="31">
        <v>16.395734786987305</v>
      </c>
      <c r="C12" s="31">
        <v>15.669358253479004</v>
      </c>
      <c r="D12" s="82">
        <f t="shared" si="0"/>
        <v>0.72637653350830078</v>
      </c>
      <c r="E12" s="80" t="s">
        <v>30</v>
      </c>
      <c r="F12" s="81">
        <v>16.230737686157227</v>
      </c>
      <c r="G12" s="81">
        <v>14.838478088378906</v>
      </c>
      <c r="H12" s="33">
        <f t="shared" si="1"/>
        <v>1.3922595977783203</v>
      </c>
      <c r="I12" s="34">
        <f t="shared" si="2"/>
        <v>0.82000054253472221</v>
      </c>
      <c r="J12" s="35">
        <f t="shared" si="3"/>
        <v>0.56644172963381423</v>
      </c>
    </row>
    <row r="13" spans="1:10" x14ac:dyDescent="0.2">
      <c r="A13" s="83" t="s">
        <v>22</v>
      </c>
      <c r="B13" s="31">
        <v>15.979397773742676</v>
      </c>
      <c r="C13" s="31">
        <v>14.769193649291992</v>
      </c>
      <c r="D13" s="84">
        <f t="shared" si="0"/>
        <v>1.2102041244506836</v>
      </c>
      <c r="E13" s="83"/>
      <c r="F13" s="31"/>
      <c r="G13" s="31"/>
      <c r="H13" s="38"/>
      <c r="I13" s="39"/>
      <c r="J13" s="40"/>
    </row>
    <row r="14" spans="1:10" x14ac:dyDescent="0.2">
      <c r="A14" s="83" t="s">
        <v>23</v>
      </c>
      <c r="B14" s="31">
        <v>15.363006591796875</v>
      </c>
      <c r="C14" s="31">
        <v>15.254838943481445</v>
      </c>
      <c r="D14" s="84">
        <f t="shared" si="0"/>
        <v>0.10816764831542969</v>
      </c>
      <c r="E14" s="83"/>
      <c r="F14" s="31"/>
      <c r="G14" s="31"/>
      <c r="H14" s="38"/>
      <c r="I14" s="39"/>
      <c r="J14" s="40"/>
    </row>
    <row r="15" spans="1:10" x14ac:dyDescent="0.2">
      <c r="A15" s="83" t="s">
        <v>24</v>
      </c>
      <c r="B15" s="31">
        <v>16.127262115478516</v>
      </c>
      <c r="C15" s="31">
        <v>15.204946517944336</v>
      </c>
      <c r="D15" s="84">
        <f t="shared" si="0"/>
        <v>0.92231559753417969</v>
      </c>
      <c r="E15" s="83"/>
      <c r="F15" s="31"/>
      <c r="G15" s="31"/>
      <c r="H15" s="38"/>
      <c r="I15" s="39"/>
      <c r="J15" s="40"/>
    </row>
    <row r="16" spans="1:10" ht="16" thickBot="1" x14ac:dyDescent="0.25">
      <c r="A16" s="85" t="s">
        <v>25</v>
      </c>
      <c r="B16" s="42">
        <v>15.692625999450684</v>
      </c>
      <c r="C16" s="42">
        <v>15.360557556152344</v>
      </c>
      <c r="D16" s="86">
        <f t="shared" si="0"/>
        <v>0.33206844329833984</v>
      </c>
      <c r="E16" s="85"/>
      <c r="F16" s="42"/>
      <c r="G16" s="42"/>
      <c r="H16" s="44"/>
      <c r="I16" s="45"/>
      <c r="J16" s="46"/>
    </row>
    <row r="17" spans="1:10" x14ac:dyDescent="0.2">
      <c r="A17" s="47" t="s">
        <v>3</v>
      </c>
      <c r="B17" s="28">
        <f>AVERAGE(B8:B16)</f>
        <v>15.809829711914062</v>
      </c>
      <c r="C17" s="28">
        <f>AVERAGE(C8:C16)</f>
        <v>15.237570656670464</v>
      </c>
      <c r="D17" s="28">
        <f>AVERAGE(D8:D16)</f>
        <v>0.5722590552435981</v>
      </c>
      <c r="E17" s="48" t="s">
        <v>3</v>
      </c>
      <c r="F17" s="28">
        <f>AVERAGE(F8:F16)</f>
        <v>15.860405540466308</v>
      </c>
      <c r="G17" s="28">
        <f>AVERAGE(G8:G16)</f>
        <v>15.212780380249024</v>
      </c>
      <c r="H17" s="28">
        <f>AVERAGE(H8:H16)</f>
        <v>0.64762516021728511</v>
      </c>
      <c r="I17" s="28">
        <f>AVERAGE(I8:I16)</f>
        <v>7.5366104973687051E-2</v>
      </c>
      <c r="J17" s="74">
        <f>AVERAGE(J8:J16)</f>
        <v>0.98996550611986722</v>
      </c>
    </row>
    <row r="18" spans="1:10" x14ac:dyDescent="0.2">
      <c r="A18" s="50" t="s">
        <v>4</v>
      </c>
      <c r="B18" s="39">
        <f>MEDIAN(B8:B16)</f>
        <v>15.731682777404785</v>
      </c>
      <c r="C18" s="39">
        <f>MEDIAN(C8:C16)</f>
        <v>15.254838943481445</v>
      </c>
      <c r="D18" s="39">
        <f>MEDIAN(D8:D16)</f>
        <v>0.45122718811035156</v>
      </c>
      <c r="E18" s="51" t="s">
        <v>4</v>
      </c>
      <c r="F18" s="39">
        <f>MEDIAN(F8:F16)</f>
        <v>15.883957862854004</v>
      </c>
      <c r="G18" s="39">
        <f>MEDIAN(G8:G16)</f>
        <v>15.200295448303223</v>
      </c>
      <c r="H18" s="39">
        <f>MEDIAN(H8:H16)</f>
        <v>0.66443157196044922</v>
      </c>
      <c r="I18" s="39">
        <f>MEDIAN(I8:I16)</f>
        <v>9.2172516716851116E-2</v>
      </c>
      <c r="J18" s="2">
        <f>MEDIAN(J8:J16)</f>
        <v>0.93810901120939227</v>
      </c>
    </row>
    <row r="19" spans="1:10" ht="16" thickBot="1" x14ac:dyDescent="0.25">
      <c r="A19" s="52" t="s">
        <v>5</v>
      </c>
      <c r="B19" s="45">
        <f>STDEV(B8:B16)</f>
        <v>0.42660555191033966</v>
      </c>
      <c r="C19" s="45">
        <f>STDEV(C8:C16)</f>
        <v>0.24370203697523682</v>
      </c>
      <c r="D19" s="45">
        <f>STDEV(D8:D16)</f>
        <v>0.44192161869696767</v>
      </c>
      <c r="E19" s="53" t="s">
        <v>5</v>
      </c>
      <c r="F19" s="45">
        <f>STDEV(F8:F16)</f>
        <v>0.25698203689313981</v>
      </c>
      <c r="G19" s="45">
        <f>STDEV(G8:G16)</f>
        <v>0.26724765764184355</v>
      </c>
      <c r="H19" s="45">
        <f>STDEV(H8:H16)</f>
        <v>0.48239526972223734</v>
      </c>
      <c r="I19" s="45">
        <f>STDEV(I8:I16)</f>
        <v>0.4823952697222374</v>
      </c>
      <c r="J19" s="3">
        <f>STDEV(J8:J16)</f>
        <v>0.30606747062166889</v>
      </c>
    </row>
    <row r="20" spans="1:10" x14ac:dyDescent="0.2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0.1368775340022943</v>
      </c>
    </row>
    <row r="21" spans="1:10" ht="16" thickBot="1" x14ac:dyDescent="0.25">
      <c r="A21" s="56" t="s">
        <v>31</v>
      </c>
      <c r="B21" s="57">
        <f>TTEST(B8:B16,F8:F16,2,2)</f>
        <v>0.81476237293942144</v>
      </c>
      <c r="C21" s="55"/>
      <c r="D21" s="58"/>
      <c r="E21" s="59"/>
      <c r="F21" s="59"/>
    </row>
    <row r="22" spans="1:10" x14ac:dyDescent="0.2">
      <c r="A22" s="56" t="s">
        <v>0</v>
      </c>
      <c r="B22" s="57">
        <f>TTEST(C8:C16,G8:G16,2,2)</f>
        <v>0.86283515467596317</v>
      </c>
      <c r="C22" s="55"/>
      <c r="D22" s="58"/>
      <c r="E22" s="59"/>
      <c r="F22" s="59"/>
      <c r="G22" s="1"/>
      <c r="H22" s="61"/>
      <c r="I22" s="62" t="s">
        <v>0</v>
      </c>
      <c r="J22" s="63" t="s">
        <v>31</v>
      </c>
    </row>
    <row r="23" spans="1:10" x14ac:dyDescent="0.2">
      <c r="A23" s="56" t="s">
        <v>7</v>
      </c>
      <c r="B23" s="75">
        <f>TTEST(D8:D16,H8:H16,2,2)</f>
        <v>0.7719643949627365</v>
      </c>
      <c r="C23" s="55"/>
      <c r="D23" s="58"/>
      <c r="E23" s="59"/>
      <c r="F23" s="59"/>
      <c r="G23" s="1"/>
      <c r="H23" s="64" t="s">
        <v>10</v>
      </c>
      <c r="I23" s="65">
        <v>32.206310272216797</v>
      </c>
      <c r="J23" s="2">
        <v>31.140840530395508</v>
      </c>
    </row>
    <row r="24" spans="1:10" ht="16" thickBot="1" x14ac:dyDescent="0.25">
      <c r="A24" s="66" t="s">
        <v>8</v>
      </c>
      <c r="B24" s="14">
        <f>POWER(-(-I17-I19),2)</f>
        <v>0.31109775110268745</v>
      </c>
      <c r="C24" s="14"/>
      <c r="D24" s="55"/>
      <c r="E24" s="54"/>
      <c r="F24" s="67"/>
      <c r="G24" s="67"/>
      <c r="H24" s="68" t="s">
        <v>10</v>
      </c>
      <c r="I24" s="69">
        <v>32.005886077880859</v>
      </c>
      <c r="J24" s="3">
        <v>31.857736587524414</v>
      </c>
    </row>
    <row r="25" spans="1:10" x14ac:dyDescent="0.2">
      <c r="A25" s="66" t="s">
        <v>9</v>
      </c>
      <c r="B25" s="14">
        <f>POWER(2,-I17)</f>
        <v>0.94910124206273139</v>
      </c>
      <c r="C25" s="14"/>
      <c r="D25" s="55"/>
      <c r="E25" s="54"/>
      <c r="F25" s="67"/>
      <c r="G25" s="67"/>
      <c r="H25" s="70"/>
      <c r="I25" s="70"/>
    </row>
    <row r="26" spans="1:10" x14ac:dyDescent="0.2">
      <c r="A26" s="66"/>
      <c r="B26" s="14"/>
      <c r="C26" s="14"/>
      <c r="D26" s="55"/>
      <c r="E26" s="54"/>
      <c r="F26" s="67"/>
      <c r="G26" s="67"/>
      <c r="H26" s="70"/>
      <c r="I26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429A-4A62-4DD5-ADB2-A8AF9A63275A}">
  <dimension ref="A1:IK26"/>
  <sheetViews>
    <sheetView workbookViewId="0">
      <selection activeCell="C28" sqref="C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7" thickBot="1" x14ac:dyDescent="0.25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18" t="s">
        <v>38</v>
      </c>
      <c r="J2" s="9">
        <v>44644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71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38</v>
      </c>
      <c r="C7" s="19" t="s">
        <v>0</v>
      </c>
      <c r="D7" s="20" t="s">
        <v>1</v>
      </c>
      <c r="E7" s="17" t="s">
        <v>15</v>
      </c>
      <c r="F7" s="18" t="s">
        <v>38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/>
      <c r="C8" s="25"/>
      <c r="D8" s="26"/>
      <c r="E8" s="24" t="s">
        <v>26</v>
      </c>
      <c r="F8" s="25">
        <v>29.309366226196289</v>
      </c>
      <c r="G8" s="25">
        <v>15.15145206451416</v>
      </c>
      <c r="H8" s="27">
        <f t="shared" ref="H8:H12" si="0">F8-G8</f>
        <v>14.157914161682129</v>
      </c>
      <c r="I8" s="28">
        <f t="shared" ref="I8:I12" si="1">H8-$D$17</f>
        <v>-0.59690459569295307</v>
      </c>
      <c r="J8" s="29">
        <f t="shared" ref="J8:J12" si="2">POWER(2,-I8)</f>
        <v>1.5124679756395725</v>
      </c>
    </row>
    <row r="9" spans="1:245" x14ac:dyDescent="0.15">
      <c r="A9" s="30" t="s">
        <v>18</v>
      </c>
      <c r="B9" s="31">
        <v>29.782173156738281</v>
      </c>
      <c r="C9" s="31">
        <v>15.030673027038574</v>
      </c>
      <c r="D9" s="32">
        <f t="shared" ref="D9:D16" si="3">B9-C9</f>
        <v>14.751500129699707</v>
      </c>
      <c r="E9" s="30" t="s">
        <v>27</v>
      </c>
      <c r="F9" s="31">
        <v>30.376415252685547</v>
      </c>
      <c r="G9" s="31">
        <v>15.003581047058105</v>
      </c>
      <c r="H9" s="33">
        <f t="shared" ref="H9" si="4">F9-G9</f>
        <v>15.372834205627441</v>
      </c>
      <c r="I9" s="34">
        <f t="shared" ref="I9" si="5">H9-$D$17</f>
        <v>0.61801544825235943</v>
      </c>
      <c r="J9" s="35">
        <f t="shared" ref="J9" si="6">POWER(2,-I9)</f>
        <v>0.65156659772613246</v>
      </c>
    </row>
    <row r="10" spans="1:245" x14ac:dyDescent="0.15">
      <c r="A10" s="30" t="s">
        <v>19</v>
      </c>
      <c r="B10" s="31">
        <v>29.923496246337891</v>
      </c>
      <c r="C10" s="31">
        <v>15.204891204833984</v>
      </c>
      <c r="D10" s="32">
        <f t="shared" si="3"/>
        <v>14.718605041503906</v>
      </c>
      <c r="E10" s="30" t="s">
        <v>28</v>
      </c>
      <c r="F10" s="31"/>
      <c r="G10" s="31"/>
      <c r="H10" s="33"/>
      <c r="I10" s="34"/>
      <c r="J10" s="35"/>
    </row>
    <row r="11" spans="1:245" x14ac:dyDescent="0.15">
      <c r="A11" s="30" t="s">
        <v>20</v>
      </c>
      <c r="B11" s="31">
        <v>29.767040252685547</v>
      </c>
      <c r="C11" s="31">
        <v>14.94310188293457</v>
      </c>
      <c r="D11" s="32">
        <f t="shared" si="3"/>
        <v>14.823938369750977</v>
      </c>
      <c r="E11" s="30" t="s">
        <v>29</v>
      </c>
      <c r="F11" s="31">
        <v>29.722755432128906</v>
      </c>
      <c r="G11" s="31">
        <v>14.989106178283691</v>
      </c>
      <c r="H11" s="33">
        <f t="shared" si="0"/>
        <v>14.733649253845215</v>
      </c>
      <c r="I11" s="34">
        <f t="shared" si="1"/>
        <v>-2.1169503529867129E-2</v>
      </c>
      <c r="J11" s="35">
        <f t="shared" si="2"/>
        <v>1.0147817671939372</v>
      </c>
    </row>
    <row r="12" spans="1:245" x14ac:dyDescent="0.15">
      <c r="A12" s="30" t="s">
        <v>21</v>
      </c>
      <c r="B12" s="31"/>
      <c r="C12" s="31"/>
      <c r="D12" s="32"/>
      <c r="E12" s="30" t="s">
        <v>30</v>
      </c>
      <c r="F12" s="31">
        <v>31.92408561706543</v>
      </c>
      <c r="G12" s="31">
        <v>15.017476081848145</v>
      </c>
      <c r="H12" s="33">
        <f t="shared" si="0"/>
        <v>16.906609535217285</v>
      </c>
      <c r="I12" s="34">
        <f t="shared" si="1"/>
        <v>2.1517907778422032</v>
      </c>
      <c r="J12" s="35">
        <f t="shared" si="2"/>
        <v>0.22503311477796228</v>
      </c>
    </row>
    <row r="13" spans="1:245" x14ac:dyDescent="0.15">
      <c r="A13" s="36" t="s">
        <v>22</v>
      </c>
      <c r="B13" s="31"/>
      <c r="C13" s="31"/>
      <c r="D13" s="37"/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28.928583145141602</v>
      </c>
      <c r="C14" s="31">
        <v>15.174355506896973</v>
      </c>
      <c r="D14" s="37">
        <f t="shared" si="3"/>
        <v>13.754227638244629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>
        <v>30.828617095947266</v>
      </c>
      <c r="C15" s="31">
        <v>14.97492504119873</v>
      </c>
      <c r="D15" s="37">
        <f t="shared" si="3"/>
        <v>15.853692054748535</v>
      </c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29.779773712158203</v>
      </c>
      <c r="C16" s="4">
        <v>15.152824401855469</v>
      </c>
      <c r="D16" s="43">
        <f t="shared" si="3"/>
        <v>14.626949310302734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29.834947268168133</v>
      </c>
      <c r="C17" s="34">
        <f>AVERAGE(C8:C16)</f>
        <v>15.080128510793051</v>
      </c>
      <c r="D17" s="28">
        <f>AVERAGE(D8:D16)</f>
        <v>14.754818757375082</v>
      </c>
      <c r="E17" s="48" t="s">
        <v>3</v>
      </c>
      <c r="F17" s="34">
        <f>AVERAGE(F8:F16)</f>
        <v>30.333155632019043</v>
      </c>
      <c r="G17" s="34">
        <f>AVERAGE(G8:G16)</f>
        <v>15.040403842926025</v>
      </c>
      <c r="H17" s="28">
        <f>AVERAGE(H8:H16)</f>
        <v>15.292751789093018</v>
      </c>
      <c r="I17" s="28">
        <f>AVERAGE(I8:I16)</f>
        <v>0.53793303171793561</v>
      </c>
      <c r="J17" s="74">
        <f>AVERAGE(J8:J16)</f>
        <v>0.85096236383440105</v>
      </c>
      <c r="K17" s="8"/>
    </row>
    <row r="18" spans="1:11" x14ac:dyDescent="0.15">
      <c r="A18" s="50" t="s">
        <v>4</v>
      </c>
      <c r="B18" s="39">
        <f>MEDIAN(B8:B16)</f>
        <v>29.780973434448242</v>
      </c>
      <c r="C18" s="39">
        <f>MEDIAN(C8:C16)</f>
        <v>15.091748714447021</v>
      </c>
      <c r="D18" s="39">
        <f>MEDIAN(D8:D16)</f>
        <v>14.735052585601807</v>
      </c>
      <c r="E18" s="51" t="s">
        <v>4</v>
      </c>
      <c r="F18" s="39">
        <f>MEDIAN(F8:F16)</f>
        <v>30.049585342407227</v>
      </c>
      <c r="G18" s="39">
        <f>MEDIAN(G8:G16)</f>
        <v>15.010528564453125</v>
      </c>
      <c r="H18" s="39">
        <f>MEDIAN(H8:H16)</f>
        <v>15.053241729736328</v>
      </c>
      <c r="I18" s="39">
        <f>MEDIAN(I8:I16)</f>
        <v>0.29842297236124615</v>
      </c>
      <c r="J18" s="2">
        <f>MEDIAN(J8:J16)</f>
        <v>0.83317418246003483</v>
      </c>
    </row>
    <row r="19" spans="1:11" ht="15" thickBot="1" x14ac:dyDescent="0.2">
      <c r="A19" s="52" t="s">
        <v>5</v>
      </c>
      <c r="B19" s="45">
        <f>STDEV(B8:B16)</f>
        <v>0.60450924931797623</v>
      </c>
      <c r="C19" s="45">
        <f>STDEV(C8:C16)</f>
        <v>0.11137240306899902</v>
      </c>
      <c r="D19" s="45">
        <f>STDEV(D8:D16)</f>
        <v>0.6680053404246955</v>
      </c>
      <c r="E19" s="53" t="s">
        <v>5</v>
      </c>
      <c r="F19" s="45">
        <f>STDEV(F8:F16)</f>
        <v>1.1479928518361562</v>
      </c>
      <c r="G19" s="45">
        <f>STDEV(G8:G16)</f>
        <v>7.4932766395882588E-2</v>
      </c>
      <c r="H19" s="45">
        <f>STDEV(H8:H16)</f>
        <v>1.1848209574546682</v>
      </c>
      <c r="I19" s="45">
        <f>STDEV(I8:I16)</f>
        <v>1.1848209574546682</v>
      </c>
      <c r="J19" s="3">
        <f>STDEV(J8:J16)</f>
        <v>0.54649567480236272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0.24440029565354038</v>
      </c>
    </row>
    <row r="21" spans="1:11" ht="15" thickBot="1" x14ac:dyDescent="0.2">
      <c r="A21" s="56" t="s">
        <v>36</v>
      </c>
      <c r="B21" s="57">
        <f>TTEST(B8:B16,F8:F16,2,2)</f>
        <v>0.39042991634196278</v>
      </c>
      <c r="C21" s="55"/>
      <c r="D21" s="72"/>
      <c r="E21" s="58"/>
      <c r="F21" s="59"/>
      <c r="G21" s="59"/>
    </row>
    <row r="22" spans="1:11" x14ac:dyDescent="0.15">
      <c r="A22" s="56" t="s">
        <v>0</v>
      </c>
      <c r="B22" s="57">
        <f>TTEST(C8:C16,G8:G16,2,2)</f>
        <v>0.55261099746197928</v>
      </c>
      <c r="C22" s="55"/>
      <c r="D22" s="55"/>
      <c r="E22" s="55"/>
      <c r="F22" s="55"/>
      <c r="G22" s="1"/>
      <c r="H22" s="61"/>
      <c r="I22" s="62" t="s">
        <v>0</v>
      </c>
      <c r="J22" s="63" t="s">
        <v>36</v>
      </c>
    </row>
    <row r="23" spans="1:11" x14ac:dyDescent="0.15">
      <c r="A23" s="56" t="s">
        <v>7</v>
      </c>
      <c r="B23" s="75">
        <f>TTEST(D8:D16,H8:H16,2,2)</f>
        <v>0.38023948083586978</v>
      </c>
      <c r="C23" s="55"/>
      <c r="D23" s="55"/>
      <c r="E23" s="55"/>
      <c r="F23" s="55"/>
      <c r="G23" s="1"/>
      <c r="H23" s="64" t="s">
        <v>10</v>
      </c>
      <c r="I23" s="65">
        <v>34.787456512451172</v>
      </c>
      <c r="J23" s="2" t="s">
        <v>12</v>
      </c>
    </row>
    <row r="24" spans="1:11" ht="15" thickBot="1" x14ac:dyDescent="0.2">
      <c r="A24" s="66" t="s">
        <v>8</v>
      </c>
      <c r="B24" s="14">
        <f>POWER(-(-I17-I19),2)</f>
        <v>2.9678813072101198</v>
      </c>
      <c r="C24" s="14"/>
      <c r="D24" s="72"/>
      <c r="E24" s="73"/>
      <c r="F24" s="73"/>
      <c r="G24" s="55"/>
      <c r="H24" s="68" t="s">
        <v>10</v>
      </c>
      <c r="I24" s="69">
        <v>30.902107238769531</v>
      </c>
      <c r="J24" s="3" t="s">
        <v>12</v>
      </c>
    </row>
    <row r="25" spans="1:11" x14ac:dyDescent="0.15">
      <c r="A25" s="66" t="s">
        <v>9</v>
      </c>
      <c r="B25" s="14">
        <f>POWER(2,-I17)</f>
        <v>0.68875699377496302</v>
      </c>
      <c r="C25" s="14"/>
      <c r="D25" s="72"/>
      <c r="E25" s="73"/>
      <c r="F25" s="73"/>
      <c r="G25" s="55"/>
    </row>
    <row r="26" spans="1:11" x14ac:dyDescent="0.15">
      <c r="A26" s="66"/>
      <c r="B26" s="14"/>
      <c r="C26" s="14"/>
      <c r="D26" s="55"/>
      <c r="E26" s="54"/>
      <c r="F26" s="55"/>
      <c r="G26" s="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A1DC-3476-4545-B0B7-69BE30A4AA68}">
  <dimension ref="A1:IK26"/>
  <sheetViews>
    <sheetView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32</v>
      </c>
      <c r="J2" s="9">
        <v>44610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71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32</v>
      </c>
      <c r="C7" s="19" t="s">
        <v>0</v>
      </c>
      <c r="D7" s="20" t="s">
        <v>1</v>
      </c>
      <c r="E7" s="17" t="s">
        <v>15</v>
      </c>
      <c r="F7" s="19" t="s">
        <v>32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26.751697540283203</v>
      </c>
      <c r="C8" s="25">
        <v>15.017733573913574</v>
      </c>
      <c r="D8" s="26">
        <f t="shared" ref="D8:D16" si="0">B8-C8</f>
        <v>11.733963966369629</v>
      </c>
      <c r="E8" s="24" t="s">
        <v>26</v>
      </c>
      <c r="F8" s="25">
        <v>23.906612396240234</v>
      </c>
      <c r="G8" s="25">
        <v>15.15145206451416</v>
      </c>
      <c r="H8" s="27">
        <f t="shared" ref="H8:H12" si="1">F8-G8</f>
        <v>8.7551603317260742</v>
      </c>
      <c r="I8" s="28">
        <f t="shared" ref="I8:I12" si="2">H8-$D$17</f>
        <v>-1.557499249776205</v>
      </c>
      <c r="J8" s="29">
        <f t="shared" ref="J8:J12" si="3">POWER(2,-I8)</f>
        <v>2.9434319006205976</v>
      </c>
    </row>
    <row r="9" spans="1:245" x14ac:dyDescent="0.15">
      <c r="A9" s="30" t="s">
        <v>18</v>
      </c>
      <c r="B9" s="31">
        <v>24.84394645690918</v>
      </c>
      <c r="C9" s="31">
        <v>15.030673027038574</v>
      </c>
      <c r="D9" s="32">
        <f t="shared" si="0"/>
        <v>9.8132734298706055</v>
      </c>
      <c r="E9" s="30" t="s">
        <v>27</v>
      </c>
      <c r="F9" s="31">
        <v>26.989187240600586</v>
      </c>
      <c r="G9" s="31">
        <v>15.003581047058105</v>
      </c>
      <c r="H9" s="33">
        <f t="shared" si="1"/>
        <v>11.98560619354248</v>
      </c>
      <c r="I9" s="34">
        <f t="shared" si="2"/>
        <v>1.6729466120402012</v>
      </c>
      <c r="J9" s="35">
        <f t="shared" si="3"/>
        <v>0.31361215635722317</v>
      </c>
    </row>
    <row r="10" spans="1:245" x14ac:dyDescent="0.15">
      <c r="A10" s="30" t="s">
        <v>19</v>
      </c>
      <c r="B10" s="31">
        <v>22.785900115966797</v>
      </c>
      <c r="C10" s="31">
        <v>15.204891204833984</v>
      </c>
      <c r="D10" s="32">
        <f t="shared" si="0"/>
        <v>7.5810089111328125</v>
      </c>
      <c r="E10" s="30" t="s">
        <v>28</v>
      </c>
      <c r="F10" s="31">
        <v>27.516397476196289</v>
      </c>
      <c r="G10" s="31">
        <v>15.28115177154541</v>
      </c>
      <c r="H10" s="33">
        <f t="shared" si="1"/>
        <v>12.235245704650879</v>
      </c>
      <c r="I10" s="34">
        <f t="shared" si="2"/>
        <v>1.9225861231485997</v>
      </c>
      <c r="J10" s="35">
        <f t="shared" si="3"/>
        <v>0.26378124133584541</v>
      </c>
    </row>
    <row r="11" spans="1:245" x14ac:dyDescent="0.15">
      <c r="A11" s="30" t="s">
        <v>20</v>
      </c>
      <c r="B11" s="31">
        <v>23.393878936767578</v>
      </c>
      <c r="C11" s="31">
        <v>14.94310188293457</v>
      </c>
      <c r="D11" s="32">
        <f t="shared" si="0"/>
        <v>8.4507770538330078</v>
      </c>
      <c r="E11" s="30" t="s">
        <v>29</v>
      </c>
      <c r="F11" s="31">
        <v>22.025161743164062</v>
      </c>
      <c r="G11" s="31">
        <v>14.989106178283691</v>
      </c>
      <c r="H11" s="33">
        <f t="shared" si="1"/>
        <v>7.0360555648803711</v>
      </c>
      <c r="I11" s="34">
        <f t="shared" si="2"/>
        <v>-3.2766040166219081</v>
      </c>
      <c r="J11" s="35">
        <f t="shared" si="3"/>
        <v>9.6907210600192837</v>
      </c>
    </row>
    <row r="12" spans="1:245" x14ac:dyDescent="0.15">
      <c r="A12" s="30" t="s">
        <v>21</v>
      </c>
      <c r="B12" s="31">
        <v>28.435581207275391</v>
      </c>
      <c r="C12" s="31">
        <v>15.106876373291016</v>
      </c>
      <c r="D12" s="32">
        <f t="shared" si="0"/>
        <v>13.328704833984375</v>
      </c>
      <c r="E12" s="30" t="s">
        <v>30</v>
      </c>
      <c r="F12" s="31">
        <v>24.565534591674805</v>
      </c>
      <c r="G12" s="31">
        <v>15.017476081848145</v>
      </c>
      <c r="H12" s="33">
        <f t="shared" si="1"/>
        <v>9.5480585098266602</v>
      </c>
      <c r="I12" s="34">
        <f t="shared" si="2"/>
        <v>-0.76460107167561908</v>
      </c>
      <c r="J12" s="35">
        <f t="shared" si="3"/>
        <v>1.6989001601711715</v>
      </c>
    </row>
    <row r="13" spans="1:245" x14ac:dyDescent="0.15">
      <c r="A13" s="36" t="s">
        <v>22</v>
      </c>
      <c r="B13" s="31">
        <v>27.423185348510742</v>
      </c>
      <c r="C13" s="31">
        <v>14.820821762084961</v>
      </c>
      <c r="D13" s="37">
        <f t="shared" si="0"/>
        <v>12.602363586425781</v>
      </c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22.770627975463867</v>
      </c>
      <c r="C14" s="31">
        <v>15.174355506896973</v>
      </c>
      <c r="D14" s="37">
        <f t="shared" si="0"/>
        <v>7.5962724685668945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>
        <v>25.915725708007812</v>
      </c>
      <c r="C15" s="31">
        <v>14.97492504119873</v>
      </c>
      <c r="D15" s="37">
        <f t="shared" si="0"/>
        <v>10.940800666809082</v>
      </c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25.919595718383789</v>
      </c>
      <c r="C16" s="4">
        <v>15.152824401855469</v>
      </c>
      <c r="D16" s="43">
        <f t="shared" si="0"/>
        <v>10.76677131652832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25.360015445285374</v>
      </c>
      <c r="C17" s="34">
        <f>AVERAGE(C8:C16)</f>
        <v>15.047355863783094</v>
      </c>
      <c r="D17" s="28">
        <f>AVERAGE(D8:D16)</f>
        <v>10.312659581502279</v>
      </c>
      <c r="E17" s="48" t="s">
        <v>3</v>
      </c>
      <c r="F17" s="34">
        <f>AVERAGE(F8:F16)</f>
        <v>25.000578689575196</v>
      </c>
      <c r="G17" s="34">
        <f>AVERAGE(G8:G16)</f>
        <v>15.088553428649902</v>
      </c>
      <c r="H17" s="28">
        <f>AVERAGE(H8:H16)</f>
        <v>9.9120252609252937</v>
      </c>
      <c r="I17" s="28">
        <f>AVERAGE(I8:I16)</f>
        <v>-0.40063432057698628</v>
      </c>
      <c r="J17" s="74">
        <f>AVERAGE(J8:J16)</f>
        <v>2.9820893037008238</v>
      </c>
      <c r="K17" s="8"/>
    </row>
    <row r="18" spans="1:11" x14ac:dyDescent="0.15">
      <c r="A18" s="50" t="s">
        <v>4</v>
      </c>
      <c r="B18" s="39">
        <f>MEDIAN(B8:B16)</f>
        <v>25.915725708007812</v>
      </c>
      <c r="C18" s="39">
        <f>MEDIAN(C8:C16)</f>
        <v>15.030673027038574</v>
      </c>
      <c r="D18" s="39">
        <f>MEDIAN(D8:D16)</f>
        <v>10.76677131652832</v>
      </c>
      <c r="E18" s="51" t="s">
        <v>4</v>
      </c>
      <c r="F18" s="39">
        <f>MEDIAN(F8:F16)</f>
        <v>24.565534591674805</v>
      </c>
      <c r="G18" s="39">
        <f>MEDIAN(G8:G16)</f>
        <v>15.017476081848145</v>
      </c>
      <c r="H18" s="39">
        <f>MEDIAN(H8:H16)</f>
        <v>9.5480585098266602</v>
      </c>
      <c r="I18" s="39">
        <f>MEDIAN(I8:I16)</f>
        <v>-0.76460107167561908</v>
      </c>
      <c r="J18" s="2">
        <f>MEDIAN(J8:J16)</f>
        <v>1.6989001601711715</v>
      </c>
    </row>
    <row r="19" spans="1:11" ht="15" thickBot="1" x14ac:dyDescent="0.2">
      <c r="A19" s="52" t="s">
        <v>5</v>
      </c>
      <c r="B19" s="45">
        <f>STDEV(B8:B16)</f>
        <v>2.053579649233424</v>
      </c>
      <c r="C19" s="45">
        <f>STDEV(C8:C16)</f>
        <v>0.12459996464708045</v>
      </c>
      <c r="D19" s="45">
        <f>STDEV(D8:D16)</f>
        <v>2.1070365934202897</v>
      </c>
      <c r="E19" s="53" t="s">
        <v>5</v>
      </c>
      <c r="F19" s="45">
        <f>STDEV(F8:F16)</f>
        <v>2.2651180851883024</v>
      </c>
      <c r="G19" s="45">
        <f>STDEV(G8:G16)</f>
        <v>0.12571039192011857</v>
      </c>
      <c r="H19" s="45">
        <f>STDEV(H8:H16)</f>
        <v>2.2044897973875504</v>
      </c>
      <c r="I19" s="45">
        <f>STDEV(I8:I16)</f>
        <v>2.2044897973875499</v>
      </c>
      <c r="J19" s="3">
        <f>STDEV(J8:J16)</f>
        <v>3.9103637242136209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1.7487678208181792</v>
      </c>
    </row>
    <row r="21" spans="1:11" ht="15" thickBot="1" x14ac:dyDescent="0.2">
      <c r="A21" s="56" t="s">
        <v>32</v>
      </c>
      <c r="B21" s="57">
        <f>TTEST(B8:B16,F8:F16,2,2)</f>
        <v>0.76704170417455053</v>
      </c>
      <c r="C21" s="55"/>
      <c r="D21" s="72"/>
      <c r="E21" s="73"/>
      <c r="F21" s="73"/>
    </row>
    <row r="22" spans="1:11" x14ac:dyDescent="0.15">
      <c r="A22" s="56" t="s">
        <v>0</v>
      </c>
      <c r="B22" s="57">
        <f>TTEST(C8:C16,G8:G16,2,2)</f>
        <v>0.56547190977589268</v>
      </c>
      <c r="C22" s="55"/>
      <c r="D22" s="72"/>
      <c r="E22" s="73"/>
      <c r="F22" s="73"/>
      <c r="G22" s="1"/>
      <c r="H22" s="61"/>
      <c r="I22" s="62" t="s">
        <v>0</v>
      </c>
      <c r="J22" s="63" t="s">
        <v>32</v>
      </c>
    </row>
    <row r="23" spans="1:11" x14ac:dyDescent="0.15">
      <c r="A23" s="56" t="s">
        <v>7</v>
      </c>
      <c r="B23" s="75">
        <f>TTEST(D8:D16,H8:H16,2,2)</f>
        <v>0.74293764504637783</v>
      </c>
      <c r="C23" s="55"/>
      <c r="D23" s="72"/>
      <c r="E23" s="73"/>
      <c r="F23" s="73"/>
      <c r="G23" s="1"/>
      <c r="H23" s="64" t="s">
        <v>10</v>
      </c>
      <c r="I23" s="65">
        <v>34.787456512451172</v>
      </c>
      <c r="J23" s="2" t="s">
        <v>12</v>
      </c>
    </row>
    <row r="24" spans="1:11" ht="15" thickBot="1" x14ac:dyDescent="0.2">
      <c r="A24" s="66" t="s">
        <v>8</v>
      </c>
      <c r="B24" s="14">
        <f>POWER(-(-I17-I19),2)</f>
        <v>3.2538945812194662</v>
      </c>
      <c r="C24" s="14"/>
      <c r="D24" s="72"/>
      <c r="E24" s="73"/>
      <c r="F24" s="73"/>
      <c r="G24" s="55"/>
      <c r="H24" s="68" t="s">
        <v>10</v>
      </c>
      <c r="I24" s="69">
        <v>30.902107238769531</v>
      </c>
      <c r="J24" s="3" t="s">
        <v>12</v>
      </c>
    </row>
    <row r="25" spans="1:11" x14ac:dyDescent="0.15">
      <c r="A25" s="66" t="s">
        <v>9</v>
      </c>
      <c r="B25" s="14">
        <f>POWER(2,-I17)</f>
        <v>1.3200881962979776</v>
      </c>
      <c r="C25" s="14"/>
      <c r="D25" s="72"/>
      <c r="E25" s="73"/>
      <c r="F25" s="73"/>
      <c r="G25" s="55"/>
    </row>
    <row r="26" spans="1:11" x14ac:dyDescent="0.15">
      <c r="A26" s="66"/>
      <c r="B26" s="14"/>
      <c r="C26" s="14"/>
      <c r="D26" s="55"/>
      <c r="E26" s="54"/>
      <c r="F26" s="55"/>
      <c r="G26" s="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257C-9CD9-49DA-870D-1F37FE6E91F1}">
  <dimension ref="A1:IK26"/>
  <sheetViews>
    <sheetView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35</v>
      </c>
      <c r="J2" s="9">
        <v>44596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12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35</v>
      </c>
      <c r="C7" s="19" t="s">
        <v>0</v>
      </c>
      <c r="D7" s="20" t="s">
        <v>1</v>
      </c>
      <c r="E7" s="17" t="s">
        <v>15</v>
      </c>
      <c r="F7" s="19" t="s">
        <v>35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29.417926788330078</v>
      </c>
      <c r="C8" s="25">
        <v>15.017733573913574</v>
      </c>
      <c r="D8" s="26">
        <f t="shared" ref="D8:D16" si="0">B8-C8</f>
        <v>14.400193214416504</v>
      </c>
      <c r="E8" s="24" t="s">
        <v>26</v>
      </c>
      <c r="F8" s="25">
        <v>28.573089599609375</v>
      </c>
      <c r="G8" s="25">
        <v>15.15145206451416</v>
      </c>
      <c r="H8" s="27">
        <f t="shared" ref="H8:H12" si="1">F8-G8</f>
        <v>13.421637535095215</v>
      </c>
      <c r="I8" s="28">
        <f t="shared" ref="I8:I12" si="2">H8-$D$17</f>
        <v>-0.11669105953640369</v>
      </c>
      <c r="J8" s="29">
        <f t="shared" ref="J8:J12" si="3">POWER(2,-I8)</f>
        <v>1.0842452024004752</v>
      </c>
    </row>
    <row r="9" spans="1:245" x14ac:dyDescent="0.15">
      <c r="A9" s="30" t="s">
        <v>18</v>
      </c>
      <c r="B9" s="31">
        <v>29.137319564819336</v>
      </c>
      <c r="C9" s="31">
        <v>15.030673027038574</v>
      </c>
      <c r="D9" s="32">
        <f t="shared" si="0"/>
        <v>14.106646537780762</v>
      </c>
      <c r="E9" s="30" t="s">
        <v>27</v>
      </c>
      <c r="F9" s="31">
        <v>28.562776565551758</v>
      </c>
      <c r="G9" s="31">
        <v>15.003581047058105</v>
      </c>
      <c r="H9" s="33">
        <f t="shared" si="1"/>
        <v>13.559195518493652</v>
      </c>
      <c r="I9" s="34">
        <f t="shared" si="2"/>
        <v>2.0866923862033815E-2</v>
      </c>
      <c r="J9" s="35">
        <f t="shared" si="3"/>
        <v>0.98564024953342089</v>
      </c>
    </row>
    <row r="10" spans="1:245" x14ac:dyDescent="0.15">
      <c r="A10" s="30" t="s">
        <v>19</v>
      </c>
      <c r="B10" s="31">
        <v>28.339504241943359</v>
      </c>
      <c r="C10" s="31">
        <v>15.204891204833984</v>
      </c>
      <c r="D10" s="32">
        <f t="shared" si="0"/>
        <v>13.134613037109375</v>
      </c>
      <c r="E10" s="30" t="s">
        <v>28</v>
      </c>
      <c r="F10" s="31">
        <v>28.739719390869141</v>
      </c>
      <c r="G10" s="31">
        <v>15.28115177154541</v>
      </c>
      <c r="H10" s="33">
        <f t="shared" si="1"/>
        <v>13.45856761932373</v>
      </c>
      <c r="I10" s="34">
        <f t="shared" si="2"/>
        <v>-7.976097530788806E-2</v>
      </c>
      <c r="J10" s="35">
        <f t="shared" si="3"/>
        <v>1.0568429290679751</v>
      </c>
    </row>
    <row r="11" spans="1:245" x14ac:dyDescent="0.15">
      <c r="A11" s="30" t="s">
        <v>20</v>
      </c>
      <c r="B11" s="31">
        <v>28.288288116455078</v>
      </c>
      <c r="C11" s="31">
        <v>14.94310188293457</v>
      </c>
      <c r="D11" s="32">
        <f t="shared" si="0"/>
        <v>13.345186233520508</v>
      </c>
      <c r="E11" s="30" t="s">
        <v>29</v>
      </c>
      <c r="F11" s="31">
        <v>28.23655891418457</v>
      </c>
      <c r="G11" s="31">
        <v>14.989106178283691</v>
      </c>
      <c r="H11" s="33">
        <f t="shared" si="1"/>
        <v>13.247452735900879</v>
      </c>
      <c r="I11" s="34">
        <f t="shared" si="2"/>
        <v>-0.29087585873073962</v>
      </c>
      <c r="J11" s="35">
        <f t="shared" si="3"/>
        <v>1.2233827667533557</v>
      </c>
    </row>
    <row r="12" spans="1:245" x14ac:dyDescent="0.15">
      <c r="A12" s="30" t="s">
        <v>21</v>
      </c>
      <c r="B12" s="31">
        <v>28.763809204101562</v>
      </c>
      <c r="C12" s="31">
        <v>15.106876373291016</v>
      </c>
      <c r="D12" s="32">
        <f t="shared" si="0"/>
        <v>13.656932830810547</v>
      </c>
      <c r="E12" s="30" t="s">
        <v>30</v>
      </c>
      <c r="F12" s="31">
        <v>29.343345642089844</v>
      </c>
      <c r="G12" s="31">
        <v>15.017476081848145</v>
      </c>
      <c r="H12" s="33">
        <f t="shared" si="1"/>
        <v>14.325869560241699</v>
      </c>
      <c r="I12" s="34">
        <f t="shared" si="2"/>
        <v>0.78754096561008069</v>
      </c>
      <c r="J12" s="35">
        <f t="shared" si="3"/>
        <v>0.57933070428803279</v>
      </c>
    </row>
    <row r="13" spans="1:245" x14ac:dyDescent="0.15">
      <c r="A13" s="36" t="s">
        <v>22</v>
      </c>
      <c r="B13" s="31">
        <v>28.655561447143555</v>
      </c>
      <c r="C13" s="31">
        <v>14.820821762084961</v>
      </c>
      <c r="D13" s="37">
        <f t="shared" si="0"/>
        <v>13.834739685058594</v>
      </c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28.225242614746094</v>
      </c>
      <c r="C14" s="31">
        <v>15.174355506896973</v>
      </c>
      <c r="D14" s="37">
        <f t="shared" si="0"/>
        <v>13.050887107849121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>
        <v>28.460699081420898</v>
      </c>
      <c r="C15" s="31">
        <v>14.97492504119873</v>
      </c>
      <c r="D15" s="37">
        <f t="shared" si="0"/>
        <v>13.485774040222168</v>
      </c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27.982809066772461</v>
      </c>
      <c r="C16" s="4">
        <v>15.152824401855469</v>
      </c>
      <c r="D16" s="43">
        <f t="shared" si="0"/>
        <v>12.829984664916992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28.585684458414715</v>
      </c>
      <c r="C17" s="34">
        <f>AVERAGE(C8:C16)</f>
        <v>15.047355863783094</v>
      </c>
      <c r="D17" s="28">
        <f>AVERAGE(D8:D16)</f>
        <v>13.538328594631619</v>
      </c>
      <c r="E17" s="48" t="s">
        <v>3</v>
      </c>
      <c r="F17" s="34">
        <f>AVERAGE(F8:F16)</f>
        <v>28.691098022460938</v>
      </c>
      <c r="G17" s="34">
        <f>AVERAGE(G8:G16)</f>
        <v>15.088553428649902</v>
      </c>
      <c r="H17" s="28">
        <f>AVERAGE(H8:H16)</f>
        <v>13.602544593811036</v>
      </c>
      <c r="I17" s="28">
        <f>AVERAGE(I8:I16)</f>
        <v>6.421599917941663E-2</v>
      </c>
      <c r="J17" s="74">
        <f>AVERAGE(J8:J16)</f>
        <v>0.98588837040865196</v>
      </c>
      <c r="K17" s="49"/>
    </row>
    <row r="18" spans="1:11" x14ac:dyDescent="0.15">
      <c r="A18" s="50" t="s">
        <v>4</v>
      </c>
      <c r="B18" s="39">
        <f>MEDIAN(B8:B16)</f>
        <v>28.460699081420898</v>
      </c>
      <c r="C18" s="39">
        <f>MEDIAN(C8:C16)</f>
        <v>15.030673027038574</v>
      </c>
      <c r="D18" s="39">
        <f>MEDIAN(D8:D16)</f>
        <v>13.485774040222168</v>
      </c>
      <c r="E18" s="51" t="s">
        <v>4</v>
      </c>
      <c r="F18" s="39">
        <f>MEDIAN(F8:F16)</f>
        <v>28.573089599609375</v>
      </c>
      <c r="G18" s="39">
        <f>MEDIAN(G8:G16)</f>
        <v>15.017476081848145</v>
      </c>
      <c r="H18" s="39">
        <f>MEDIAN(H8:H16)</f>
        <v>13.45856761932373</v>
      </c>
      <c r="I18" s="39">
        <f>MEDIAN(I8:I16)</f>
        <v>-7.976097530788806E-2</v>
      </c>
      <c r="J18" s="2">
        <f>MEDIAN(J8:J16)</f>
        <v>1.0568429290679751</v>
      </c>
    </row>
    <row r="19" spans="1:11" ht="15" thickBot="1" x14ac:dyDescent="0.2">
      <c r="A19" s="52" t="s">
        <v>5</v>
      </c>
      <c r="B19" s="45">
        <f>STDEV(B8:B16)</f>
        <v>0.45983522769995877</v>
      </c>
      <c r="C19" s="45">
        <f>STDEV(C8:C16)</f>
        <v>0.12459996464708045</v>
      </c>
      <c r="D19" s="45">
        <f>STDEV(D8:D16)</f>
        <v>0.513581168942706</v>
      </c>
      <c r="E19" s="53" t="s">
        <v>5</v>
      </c>
      <c r="F19" s="45">
        <f>STDEV(F8:F16)</f>
        <v>0.40767302458506599</v>
      </c>
      <c r="G19" s="45">
        <f>STDEV(G8:G16)</f>
        <v>0.12571039192011857</v>
      </c>
      <c r="H19" s="45">
        <f>STDEV(H8:H16)</f>
        <v>0.41970975388433829</v>
      </c>
      <c r="I19" s="45">
        <f>STDEV(I8:I16)</f>
        <v>0.41970975388433829</v>
      </c>
      <c r="J19" s="3">
        <f>STDEV(J8:J16)</f>
        <v>0.24310563626464715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J19/(SQRT(4))</f>
        <v>0.12155281813232358</v>
      </c>
    </row>
    <row r="21" spans="1:11" ht="15" thickBot="1" x14ac:dyDescent="0.2">
      <c r="A21" s="56" t="s">
        <v>35</v>
      </c>
      <c r="B21" s="57">
        <f>TTEST(B8:B16,F8:F16,2,2)</f>
        <v>0.67730301463704379</v>
      </c>
      <c r="C21" s="55"/>
      <c r="D21" s="58"/>
      <c r="E21" s="59"/>
      <c r="F21" s="59"/>
    </row>
    <row r="22" spans="1:11" x14ac:dyDescent="0.15">
      <c r="A22" s="56" t="s">
        <v>0</v>
      </c>
      <c r="B22" s="57">
        <f>TTEST(C8:C16,G8:G16,2,2)</f>
        <v>0.56547190977589268</v>
      </c>
      <c r="C22" s="55"/>
      <c r="D22" s="58"/>
      <c r="E22" s="59"/>
      <c r="F22" s="59"/>
      <c r="G22" s="1"/>
      <c r="H22" s="61"/>
      <c r="I22" s="62" t="s">
        <v>0</v>
      </c>
      <c r="J22" s="63" t="s">
        <v>35</v>
      </c>
    </row>
    <row r="23" spans="1:11" x14ac:dyDescent="0.15">
      <c r="A23" s="56" t="s">
        <v>7</v>
      </c>
      <c r="B23" s="75">
        <f>TTEST(D8:D16,H8:H16,2,2)</f>
        <v>0.81611258908536144</v>
      </c>
      <c r="C23" s="55"/>
      <c r="D23" s="58"/>
      <c r="E23" s="59"/>
      <c r="F23" s="59"/>
      <c r="G23" s="1"/>
      <c r="H23" s="64" t="s">
        <v>10</v>
      </c>
      <c r="I23" s="65">
        <v>34.787456512451172</v>
      </c>
      <c r="J23" s="2">
        <v>31.888553619384766</v>
      </c>
    </row>
    <row r="24" spans="1:11" ht="15" thickBot="1" x14ac:dyDescent="0.2">
      <c r="A24" s="66" t="s">
        <v>8</v>
      </c>
      <c r="B24" s="14">
        <f>POWER(-(-I17-I19),2)</f>
        <v>0.23418413447832229</v>
      </c>
      <c r="C24" s="14"/>
      <c r="D24" s="58"/>
      <c r="E24" s="59"/>
      <c r="F24" s="59"/>
      <c r="G24" s="67"/>
      <c r="H24" s="68" t="s">
        <v>10</v>
      </c>
      <c r="I24" s="69">
        <v>30.902107238769531</v>
      </c>
      <c r="J24" s="3">
        <v>35.245597839355469</v>
      </c>
    </row>
    <row r="25" spans="1:11" x14ac:dyDescent="0.15">
      <c r="A25" s="66" t="s">
        <v>9</v>
      </c>
      <c r="B25" s="14">
        <f>POWER(2,-I17)</f>
        <v>0.95646494618353484</v>
      </c>
      <c r="C25" s="14"/>
      <c r="D25" s="58"/>
      <c r="E25" s="59"/>
      <c r="F25" s="59"/>
      <c r="G25" s="67"/>
      <c r="H25" s="70"/>
      <c r="I25" s="70"/>
    </row>
    <row r="26" spans="1:11" x14ac:dyDescent="0.15">
      <c r="A26" s="66"/>
      <c r="B26" s="14"/>
      <c r="C26" s="14"/>
      <c r="D26" s="55"/>
      <c r="E26" s="54"/>
      <c r="F26" s="67"/>
      <c r="G26" s="67"/>
      <c r="H26" s="70"/>
      <c r="I26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8CC7-399F-4808-BF4F-55AAD45E7AB4}">
  <dimension ref="A1:IK26"/>
  <sheetViews>
    <sheetView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34</v>
      </c>
      <c r="J2" s="9">
        <v>44596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12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34</v>
      </c>
      <c r="C7" s="19" t="s">
        <v>0</v>
      </c>
      <c r="D7" s="20" t="s">
        <v>1</v>
      </c>
      <c r="E7" s="17" t="s">
        <v>15</v>
      </c>
      <c r="F7" s="19" t="s">
        <v>34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19.98124885559082</v>
      </c>
      <c r="C8" s="25">
        <v>15.017733573913574</v>
      </c>
      <c r="D8" s="26">
        <f t="shared" ref="D8:D16" si="0">B8-C8</f>
        <v>4.9635152816772461</v>
      </c>
      <c r="E8" s="24" t="s">
        <v>26</v>
      </c>
      <c r="F8" s="25">
        <v>20.357099533081055</v>
      </c>
      <c r="G8" s="25">
        <v>15.15145206451416</v>
      </c>
      <c r="H8" s="27">
        <f t="shared" ref="H8:H12" si="1">F8-G8</f>
        <v>5.2056474685668945</v>
      </c>
      <c r="I8" s="28">
        <f t="shared" ref="I8:I12" si="2">H8-$D$17</f>
        <v>0.31230533123016357</v>
      </c>
      <c r="J8" s="29">
        <f t="shared" ref="J8:J12" si="3">POWER(2,-I8)</f>
        <v>0.8053538283445536</v>
      </c>
    </row>
    <row r="9" spans="1:245" x14ac:dyDescent="0.15">
      <c r="A9" s="30" t="s">
        <v>18</v>
      </c>
      <c r="B9" s="31">
        <v>19.743083953857422</v>
      </c>
      <c r="C9" s="31">
        <v>15.030673027038574</v>
      </c>
      <c r="D9" s="32">
        <f t="shared" si="0"/>
        <v>4.7124109268188477</v>
      </c>
      <c r="E9" s="30" t="s">
        <v>27</v>
      </c>
      <c r="F9" s="31">
        <v>19.849720001220703</v>
      </c>
      <c r="G9" s="31">
        <v>15.003581047058105</v>
      </c>
      <c r="H9" s="33">
        <f t="shared" si="1"/>
        <v>4.8461389541625977</v>
      </c>
      <c r="I9" s="34">
        <f t="shared" si="2"/>
        <v>-4.7203183174133301E-2</v>
      </c>
      <c r="J9" s="35">
        <f t="shared" si="3"/>
        <v>1.0332598974674239</v>
      </c>
    </row>
    <row r="10" spans="1:245" x14ac:dyDescent="0.15">
      <c r="A10" s="30" t="s">
        <v>19</v>
      </c>
      <c r="B10" s="31">
        <v>20.023414611816406</v>
      </c>
      <c r="C10" s="31">
        <v>15.204891204833984</v>
      </c>
      <c r="D10" s="32">
        <f t="shared" si="0"/>
        <v>4.8185234069824219</v>
      </c>
      <c r="E10" s="30" t="s">
        <v>28</v>
      </c>
      <c r="F10" s="31">
        <v>21.17949104309082</v>
      </c>
      <c r="G10" s="31">
        <v>15.28115177154541</v>
      </c>
      <c r="H10" s="33">
        <f t="shared" si="1"/>
        <v>5.8983392715454102</v>
      </c>
      <c r="I10" s="34">
        <f t="shared" si="2"/>
        <v>1.0049971342086792</v>
      </c>
      <c r="J10" s="35">
        <f t="shared" si="3"/>
        <v>0.49827112118626682</v>
      </c>
    </row>
    <row r="11" spans="1:245" x14ac:dyDescent="0.15">
      <c r="A11" s="30" t="s">
        <v>20</v>
      </c>
      <c r="B11" s="31">
        <v>19.755210876464844</v>
      </c>
      <c r="C11" s="31">
        <v>14.94310188293457</v>
      </c>
      <c r="D11" s="32">
        <f t="shared" si="0"/>
        <v>4.8121089935302734</v>
      </c>
      <c r="E11" s="30" t="s">
        <v>29</v>
      </c>
      <c r="F11" s="31">
        <v>20.340662002563477</v>
      </c>
      <c r="G11" s="31">
        <v>14.989106178283691</v>
      </c>
      <c r="H11" s="33">
        <f t="shared" si="1"/>
        <v>5.3515558242797852</v>
      </c>
      <c r="I11" s="34">
        <f t="shared" si="2"/>
        <v>0.4582136869430542</v>
      </c>
      <c r="J11" s="35">
        <f t="shared" si="3"/>
        <v>0.72788695444515872</v>
      </c>
    </row>
    <row r="12" spans="1:245" x14ac:dyDescent="0.15">
      <c r="A12" s="30" t="s">
        <v>21</v>
      </c>
      <c r="B12" s="31">
        <v>20.355815887451172</v>
      </c>
      <c r="C12" s="31">
        <v>15.106876373291016</v>
      </c>
      <c r="D12" s="32">
        <f t="shared" si="0"/>
        <v>5.2489395141601562</v>
      </c>
      <c r="E12" s="30" t="s">
        <v>30</v>
      </c>
      <c r="F12" s="31">
        <v>20.006509780883789</v>
      </c>
      <c r="G12" s="31">
        <v>15.017476081848145</v>
      </c>
      <c r="H12" s="33">
        <f t="shared" si="1"/>
        <v>4.9890336990356445</v>
      </c>
      <c r="I12" s="34">
        <f t="shared" si="2"/>
        <v>9.5691561698913574E-2</v>
      </c>
      <c r="J12" s="35">
        <f t="shared" si="3"/>
        <v>0.93582354909974519</v>
      </c>
    </row>
    <row r="13" spans="1:245" x14ac:dyDescent="0.15">
      <c r="A13" s="36" t="s">
        <v>22</v>
      </c>
      <c r="B13" s="31">
        <v>19.570804595947266</v>
      </c>
      <c r="C13" s="31">
        <v>14.820821762084961</v>
      </c>
      <c r="D13" s="37">
        <f t="shared" si="0"/>
        <v>4.7499828338623047</v>
      </c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19.853244781494141</v>
      </c>
      <c r="C14" s="31">
        <v>15.174355506896973</v>
      </c>
      <c r="D14" s="37">
        <f t="shared" si="0"/>
        <v>4.678889274597168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/>
      <c r="C15" s="31"/>
      <c r="D15" s="37"/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20.315191268920898</v>
      </c>
      <c r="C16" s="4">
        <v>15.152824401855469</v>
      </c>
      <c r="D16" s="43">
        <f t="shared" si="0"/>
        <v>5.1623668670654297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19.949751853942871</v>
      </c>
      <c r="C17" s="34">
        <f>AVERAGE(C8:C16)</f>
        <v>15.05640971660614</v>
      </c>
      <c r="D17" s="28">
        <f>AVERAGE(D8:D16)</f>
        <v>4.893342137336731</v>
      </c>
      <c r="E17" s="48" t="s">
        <v>3</v>
      </c>
      <c r="F17" s="34">
        <f>AVERAGE(F8:F16)</f>
        <v>20.34669647216797</v>
      </c>
      <c r="G17" s="34">
        <f>AVERAGE(G8:G16)</f>
        <v>15.088553428649902</v>
      </c>
      <c r="H17" s="28">
        <f>AVERAGE(H8:H16)</f>
        <v>5.2581430435180661</v>
      </c>
      <c r="I17" s="28">
        <f>AVERAGE(I8:I16)</f>
        <v>0.36480090618133543</v>
      </c>
      <c r="J17" s="74">
        <f>AVERAGE(J8:J16)</f>
        <v>0.80011907010862959</v>
      </c>
      <c r="K17" s="49"/>
    </row>
    <row r="18" spans="1:11" x14ac:dyDescent="0.15">
      <c r="A18" s="50" t="s">
        <v>4</v>
      </c>
      <c r="B18" s="39">
        <f>MEDIAN(B8:B16)</f>
        <v>19.91724681854248</v>
      </c>
      <c r="C18" s="39">
        <f>MEDIAN(C8:C16)</f>
        <v>15.068774700164795</v>
      </c>
      <c r="D18" s="39">
        <f>MEDIAN(D8:D16)</f>
        <v>4.8153162002563477</v>
      </c>
      <c r="E18" s="51" t="s">
        <v>4</v>
      </c>
      <c r="F18" s="39">
        <f>MEDIAN(F8:F16)</f>
        <v>20.340662002563477</v>
      </c>
      <c r="G18" s="39">
        <f>MEDIAN(G8:G16)</f>
        <v>15.017476081848145</v>
      </c>
      <c r="H18" s="39">
        <f>MEDIAN(H8:H16)</f>
        <v>5.2056474685668945</v>
      </c>
      <c r="I18" s="39">
        <f>MEDIAN(I8:I16)</f>
        <v>0.31230533123016357</v>
      </c>
      <c r="J18" s="2">
        <f>MEDIAN(J8:J16)</f>
        <v>0.8053538283445536</v>
      </c>
    </row>
    <row r="19" spans="1:11" ht="15" thickBot="1" x14ac:dyDescent="0.2">
      <c r="A19" s="52" t="s">
        <v>5</v>
      </c>
      <c r="B19" s="45">
        <f>STDEV(B8:B16)</f>
        <v>0.27731484957347341</v>
      </c>
      <c r="C19" s="45">
        <f>STDEV(C8:C16)</f>
        <v>0.12999956453369427</v>
      </c>
      <c r="D19" s="45">
        <f>STDEV(D8:D16)</f>
        <v>0.21220702796688889</v>
      </c>
      <c r="E19" s="53" t="s">
        <v>5</v>
      </c>
      <c r="F19" s="45">
        <f>STDEV(F8:F16)</f>
        <v>0.51390758737841702</v>
      </c>
      <c r="G19" s="45">
        <f>STDEV(G8:G16)</f>
        <v>0.12571039192011857</v>
      </c>
      <c r="H19" s="45">
        <f>STDEV(H8:H16)</f>
        <v>0.40727759339083386</v>
      </c>
      <c r="I19" s="45">
        <f>STDEV(I8:I16)</f>
        <v>0.40727759339083386</v>
      </c>
      <c r="J19" s="3">
        <f>STDEV(J8:J16)</f>
        <v>0.20562551914550928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9.1958527743608645E-2</v>
      </c>
    </row>
    <row r="21" spans="1:11" ht="15" thickBot="1" x14ac:dyDescent="0.2">
      <c r="A21" s="56" t="s">
        <v>34</v>
      </c>
      <c r="B21" s="57">
        <f>TTEST(B8:B16,F8:F16,2,2)</f>
        <v>9.4662873092130978E-2</v>
      </c>
      <c r="C21" s="55"/>
      <c r="D21" s="58"/>
      <c r="E21" s="59"/>
      <c r="F21" s="59"/>
    </row>
    <row r="22" spans="1:11" x14ac:dyDescent="0.15">
      <c r="A22" s="56" t="s">
        <v>0</v>
      </c>
      <c r="B22" s="57">
        <f>TTEST(C8:C16,G8:G16,2,2)</f>
        <v>0.66920690631287227</v>
      </c>
      <c r="C22" s="55"/>
      <c r="D22" s="58"/>
      <c r="E22" s="59"/>
      <c r="F22" s="59"/>
      <c r="G22" s="1"/>
      <c r="H22" s="61"/>
      <c r="I22" s="62" t="s">
        <v>0</v>
      </c>
      <c r="J22" s="63" t="s">
        <v>34</v>
      </c>
    </row>
    <row r="23" spans="1:11" x14ac:dyDescent="0.15">
      <c r="A23" s="56" t="s">
        <v>7</v>
      </c>
      <c r="B23" s="75">
        <f>TTEST(D8:D16,H8:H16,2,2)</f>
        <v>5.5098873566987748E-2</v>
      </c>
      <c r="C23" s="55"/>
      <c r="D23" s="58"/>
      <c r="E23" s="59"/>
      <c r="F23" s="59"/>
      <c r="G23" s="1"/>
      <c r="H23" s="64" t="s">
        <v>10</v>
      </c>
      <c r="I23" s="65">
        <v>34.787456512451172</v>
      </c>
      <c r="J23" s="2" t="s">
        <v>12</v>
      </c>
    </row>
    <row r="24" spans="1:11" ht="15" thickBot="1" x14ac:dyDescent="0.2">
      <c r="A24" s="66" t="s">
        <v>8</v>
      </c>
      <c r="B24" s="14">
        <f>POWER(-(-I17-I19),2)</f>
        <v>0.59610520950161217</v>
      </c>
      <c r="C24" s="14"/>
      <c r="D24" s="58"/>
      <c r="E24" s="59"/>
      <c r="F24" s="59"/>
      <c r="G24" s="67"/>
      <c r="H24" s="68" t="s">
        <v>10</v>
      </c>
      <c r="I24" s="69">
        <v>30.902107238769531</v>
      </c>
      <c r="J24" s="3" t="s">
        <v>12</v>
      </c>
    </row>
    <row r="25" spans="1:11" x14ac:dyDescent="0.15">
      <c r="A25" s="66" t="s">
        <v>9</v>
      </c>
      <c r="B25" s="14">
        <f>POWER(2,-I17)</f>
        <v>0.77657603612402804</v>
      </c>
      <c r="C25" s="14"/>
      <c r="D25" s="58"/>
      <c r="E25" s="59"/>
      <c r="F25" s="59"/>
      <c r="G25" s="67"/>
      <c r="H25" s="70"/>
      <c r="I25" s="70"/>
    </row>
    <row r="26" spans="1:11" x14ac:dyDescent="0.15">
      <c r="A26" s="66"/>
      <c r="B26" s="14"/>
      <c r="C26" s="14"/>
      <c r="D26" s="55"/>
      <c r="E26" s="54"/>
      <c r="F26" s="67"/>
      <c r="G26" s="67"/>
      <c r="H26" s="70"/>
      <c r="I26" s="7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DACE-079B-450D-AAFD-10F43F864F7D}">
  <dimension ref="A1:IK26"/>
  <sheetViews>
    <sheetView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33</v>
      </c>
      <c r="J2" s="9">
        <v>44596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12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33</v>
      </c>
      <c r="C7" s="19" t="s">
        <v>0</v>
      </c>
      <c r="D7" s="20" t="s">
        <v>1</v>
      </c>
      <c r="E7" s="17" t="s">
        <v>15</v>
      </c>
      <c r="F7" s="19" t="s">
        <v>33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19.453886032104492</v>
      </c>
      <c r="C8" s="25">
        <v>15.017733573913574</v>
      </c>
      <c r="D8" s="26">
        <f t="shared" ref="D8:D16" si="0">B8-C8</f>
        <v>4.436152458190918</v>
      </c>
      <c r="E8" s="24" t="s">
        <v>26</v>
      </c>
      <c r="F8" s="25">
        <v>19.4893798828125</v>
      </c>
      <c r="G8" s="25">
        <v>15.15145206451416</v>
      </c>
      <c r="H8" s="27">
        <f t="shared" ref="H8:H12" si="1">F8-G8</f>
        <v>4.3379278182983398</v>
      </c>
      <c r="I8" s="28">
        <f t="shared" ref="I8:I12" si="2">H8-$D$17</f>
        <v>-1.4097743564182252E-2</v>
      </c>
      <c r="J8" s="29">
        <f t="shared" ref="J8:J12" si="3">POWER(2,-I8)</f>
        <v>1.0098197112471292</v>
      </c>
    </row>
    <row r="9" spans="1:245" x14ac:dyDescent="0.15">
      <c r="A9" s="30" t="s">
        <v>18</v>
      </c>
      <c r="B9" s="31">
        <v>19.440282821655273</v>
      </c>
      <c r="C9" s="31">
        <v>15.030673027038574</v>
      </c>
      <c r="D9" s="32">
        <f t="shared" si="0"/>
        <v>4.4096097946166992</v>
      </c>
      <c r="E9" s="30" t="s">
        <v>27</v>
      </c>
      <c r="F9" s="31">
        <v>19.290792465209961</v>
      </c>
      <c r="G9" s="31">
        <v>15.003581047058105</v>
      </c>
      <c r="H9" s="33">
        <f t="shared" si="1"/>
        <v>4.2872114181518555</v>
      </c>
      <c r="I9" s="34">
        <f t="shared" si="2"/>
        <v>-6.4814143710666627E-2</v>
      </c>
      <c r="J9" s="35">
        <f t="shared" si="3"/>
        <v>1.0459501857821401</v>
      </c>
    </row>
    <row r="10" spans="1:245" x14ac:dyDescent="0.15">
      <c r="A10" s="30" t="s">
        <v>19</v>
      </c>
      <c r="B10" s="31">
        <v>19.444915771484375</v>
      </c>
      <c r="C10" s="31">
        <v>15.204891204833984</v>
      </c>
      <c r="D10" s="32">
        <f t="shared" si="0"/>
        <v>4.2400245666503906</v>
      </c>
      <c r="E10" s="30" t="s">
        <v>28</v>
      </c>
      <c r="F10" s="31">
        <v>20.211296081542969</v>
      </c>
      <c r="G10" s="31">
        <v>15.28115177154541</v>
      </c>
      <c r="H10" s="33">
        <f t="shared" si="1"/>
        <v>4.9301443099975586</v>
      </c>
      <c r="I10" s="34">
        <f t="shared" si="2"/>
        <v>0.5781187481350365</v>
      </c>
      <c r="J10" s="35">
        <f t="shared" si="3"/>
        <v>0.6698366647324786</v>
      </c>
    </row>
    <row r="11" spans="1:245" x14ac:dyDescent="0.15">
      <c r="A11" s="30" t="s">
        <v>20</v>
      </c>
      <c r="B11" s="31">
        <v>18.980342864990234</v>
      </c>
      <c r="C11" s="31">
        <v>14.94310188293457</v>
      </c>
      <c r="D11" s="32">
        <f t="shared" si="0"/>
        <v>4.0372409820556641</v>
      </c>
      <c r="E11" s="30" t="s">
        <v>29</v>
      </c>
      <c r="F11" s="31">
        <v>19.776531219482422</v>
      </c>
      <c r="G11" s="31">
        <v>14.989106178283691</v>
      </c>
      <c r="H11" s="33">
        <f t="shared" si="1"/>
        <v>4.7874250411987305</v>
      </c>
      <c r="I11" s="34">
        <f t="shared" si="2"/>
        <v>0.43539947933620837</v>
      </c>
      <c r="J11" s="35">
        <f t="shared" si="3"/>
        <v>0.73948896327567393</v>
      </c>
    </row>
    <row r="12" spans="1:245" x14ac:dyDescent="0.15">
      <c r="A12" s="30" t="s">
        <v>21</v>
      </c>
      <c r="B12" s="31">
        <v>19.821393966674805</v>
      </c>
      <c r="C12" s="31">
        <v>15.106876373291016</v>
      </c>
      <c r="D12" s="32">
        <f t="shared" si="0"/>
        <v>4.7145175933837891</v>
      </c>
      <c r="E12" s="30" t="s">
        <v>30</v>
      </c>
      <c r="F12" s="31">
        <v>19.149438858032227</v>
      </c>
      <c r="G12" s="31">
        <v>15.017476081848145</v>
      </c>
      <c r="H12" s="33">
        <f t="shared" si="1"/>
        <v>4.131962776184082</v>
      </c>
      <c r="I12" s="34">
        <f t="shared" si="2"/>
        <v>-0.22006278567844006</v>
      </c>
      <c r="J12" s="35">
        <f t="shared" si="3"/>
        <v>1.1647842764463421</v>
      </c>
    </row>
    <row r="13" spans="1:245" x14ac:dyDescent="0.15">
      <c r="A13" s="36" t="s">
        <v>22</v>
      </c>
      <c r="B13" s="31">
        <v>18.992420196533203</v>
      </c>
      <c r="C13" s="31">
        <v>14.820821762084961</v>
      </c>
      <c r="D13" s="37">
        <f t="shared" si="0"/>
        <v>4.1715984344482422</v>
      </c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19.196800231933594</v>
      </c>
      <c r="C14" s="31">
        <v>15.174355506896973</v>
      </c>
      <c r="D14" s="37">
        <f t="shared" si="0"/>
        <v>4.0224447250366211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>
        <v>19.470073699951172</v>
      </c>
      <c r="C15" s="31">
        <v>14.97492504119873</v>
      </c>
      <c r="D15" s="37">
        <f t="shared" si="0"/>
        <v>4.4951486587524414</v>
      </c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19.794317245483398</v>
      </c>
      <c r="C16" s="4">
        <v>15.152824401855469</v>
      </c>
      <c r="D16" s="43">
        <f t="shared" si="0"/>
        <v>4.6414928436279297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19.399381425645615</v>
      </c>
      <c r="C17" s="34">
        <f>AVERAGE(C8:C16)</f>
        <v>15.047355863783094</v>
      </c>
      <c r="D17" s="28">
        <f>AVERAGE(D8:D16)</f>
        <v>4.3520255618625221</v>
      </c>
      <c r="E17" s="48" t="s">
        <v>3</v>
      </c>
      <c r="F17" s="34">
        <f>AVERAGE(F8:F16)</f>
        <v>19.583487701416015</v>
      </c>
      <c r="G17" s="34">
        <f>AVERAGE(G8:G16)</f>
        <v>15.088553428649902</v>
      </c>
      <c r="H17" s="28">
        <f>AVERAGE(H8:H16)</f>
        <v>4.4949342727661135</v>
      </c>
      <c r="I17" s="28">
        <f>AVERAGE(I8:I16)</f>
        <v>0.1429087109035912</v>
      </c>
      <c r="J17" s="74">
        <f>AVERAGE(J8:J16)</f>
        <v>0.92597596029675278</v>
      </c>
      <c r="K17" s="49"/>
    </row>
    <row r="18" spans="1:11" x14ac:dyDescent="0.15">
      <c r="A18" s="50" t="s">
        <v>4</v>
      </c>
      <c r="B18" s="39">
        <f>MEDIAN(B8:B16)</f>
        <v>19.444915771484375</v>
      </c>
      <c r="C18" s="39">
        <f>MEDIAN(C8:C16)</f>
        <v>15.030673027038574</v>
      </c>
      <c r="D18" s="39">
        <f>MEDIAN(D8:D16)</f>
        <v>4.4096097946166992</v>
      </c>
      <c r="E18" s="51" t="s">
        <v>4</v>
      </c>
      <c r="F18" s="39">
        <f>MEDIAN(F8:F16)</f>
        <v>19.4893798828125</v>
      </c>
      <c r="G18" s="39">
        <f>MEDIAN(G8:G16)</f>
        <v>15.017476081848145</v>
      </c>
      <c r="H18" s="39">
        <f>MEDIAN(H8:H16)</f>
        <v>4.3379278182983398</v>
      </c>
      <c r="I18" s="39">
        <f>MEDIAN(I8:I16)</f>
        <v>-1.4097743564182252E-2</v>
      </c>
      <c r="J18" s="2">
        <f>MEDIAN(J8:J16)</f>
        <v>1.0098197112471292</v>
      </c>
    </row>
    <row r="19" spans="1:11" ht="15" thickBot="1" x14ac:dyDescent="0.2">
      <c r="A19" s="52" t="s">
        <v>5</v>
      </c>
      <c r="B19" s="45">
        <f>STDEV(B8:B16)</f>
        <v>0.30166894821925516</v>
      </c>
      <c r="C19" s="45">
        <f>STDEV(C8:C16)</f>
        <v>0.12459996464708045</v>
      </c>
      <c r="D19" s="45">
        <f>STDEV(D8:D16)</f>
        <v>0.24971992072687257</v>
      </c>
      <c r="E19" s="53" t="s">
        <v>5</v>
      </c>
      <c r="F19" s="45">
        <f>STDEV(F8:F16)</f>
        <v>0.42259151177227849</v>
      </c>
      <c r="G19" s="45">
        <f>STDEV(G8:G16)</f>
        <v>0.12571039192011857</v>
      </c>
      <c r="H19" s="45">
        <f>STDEV(H8:H16)</f>
        <v>0.34442224976398361</v>
      </c>
      <c r="I19" s="45">
        <f>STDEV(I8:I16)</f>
        <v>0.34442224976398356</v>
      </c>
      <c r="J19" s="3">
        <f>STDEV(J8:J16)</f>
        <v>0.21144605695457735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9.4561551384945416E-2</v>
      </c>
    </row>
    <row r="21" spans="1:11" ht="15" thickBot="1" x14ac:dyDescent="0.2">
      <c r="A21" s="56" t="s">
        <v>33</v>
      </c>
      <c r="B21" s="57">
        <f>TTEST(B8:B16,F8:F16,2,2)</f>
        <v>0.35985103044139855</v>
      </c>
      <c r="C21" s="55"/>
      <c r="D21" s="58"/>
      <c r="E21" s="59"/>
      <c r="F21" s="59"/>
    </row>
    <row r="22" spans="1:11" x14ac:dyDescent="0.15">
      <c r="A22" s="56" t="s">
        <v>0</v>
      </c>
      <c r="B22" s="57">
        <f>TTEST(C8:C16,G8:G16,2,2)</f>
        <v>0.56547190977589268</v>
      </c>
      <c r="C22" s="55"/>
      <c r="D22" s="58"/>
      <c r="E22" s="59"/>
      <c r="F22" s="59"/>
      <c r="G22" s="1"/>
      <c r="H22" s="61"/>
      <c r="I22" s="62" t="s">
        <v>0</v>
      </c>
      <c r="J22" s="63" t="s">
        <v>33</v>
      </c>
    </row>
    <row r="23" spans="1:11" x14ac:dyDescent="0.15">
      <c r="A23" s="56" t="s">
        <v>7</v>
      </c>
      <c r="B23" s="75">
        <f>TTEST(D8:D16,H8:H16,2,2)</f>
        <v>0.38603061721802034</v>
      </c>
      <c r="C23" s="55"/>
      <c r="D23" s="58"/>
      <c r="E23" s="59"/>
      <c r="F23" s="59"/>
      <c r="G23" s="1"/>
      <c r="H23" s="64" t="s">
        <v>10</v>
      </c>
      <c r="I23" s="65">
        <v>34.787456512451172</v>
      </c>
      <c r="J23" s="2" t="s">
        <v>12</v>
      </c>
    </row>
    <row r="24" spans="1:11" ht="15" thickBot="1" x14ac:dyDescent="0.2">
      <c r="A24" s="66" t="s">
        <v>8</v>
      </c>
      <c r="B24" s="14">
        <f>POWER(-(-I17-I19),2)</f>
        <v>0.2374914652251813</v>
      </c>
      <c r="C24" s="14"/>
      <c r="D24" s="58"/>
      <c r="E24" s="59"/>
      <c r="F24" s="59"/>
      <c r="G24" s="67"/>
      <c r="H24" s="68" t="s">
        <v>10</v>
      </c>
      <c r="I24" s="69">
        <v>30.902107238769531</v>
      </c>
      <c r="J24" s="3" t="s">
        <v>12</v>
      </c>
    </row>
    <row r="25" spans="1:11" x14ac:dyDescent="0.15">
      <c r="A25" s="66" t="s">
        <v>9</v>
      </c>
      <c r="B25" s="14">
        <f>POWER(2,-I17)</f>
        <v>0.90569129043303331</v>
      </c>
      <c r="C25" s="14"/>
      <c r="D25" s="58"/>
      <c r="E25" s="59"/>
      <c r="F25" s="59"/>
      <c r="G25" s="67"/>
      <c r="H25" s="70"/>
      <c r="I25" s="70"/>
    </row>
    <row r="26" spans="1:11" x14ac:dyDescent="0.15">
      <c r="A26" s="66"/>
      <c r="B26" s="14"/>
      <c r="C26" s="14"/>
      <c r="D26" s="55"/>
      <c r="E26" s="54"/>
      <c r="F26" s="67"/>
      <c r="G26" s="67"/>
      <c r="H26" s="70"/>
      <c r="I26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D5F9-D840-4F92-AFB1-177AEE7CE76B}">
  <dimension ref="A1:IK26"/>
  <sheetViews>
    <sheetView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36</v>
      </c>
      <c r="J2" s="9">
        <v>44627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71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36</v>
      </c>
      <c r="C7" s="19" t="s">
        <v>0</v>
      </c>
      <c r="D7" s="20" t="s">
        <v>1</v>
      </c>
      <c r="E7" s="17" t="s">
        <v>15</v>
      </c>
      <c r="F7" s="19" t="s">
        <v>36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25.41984748840332</v>
      </c>
      <c r="C8" s="25">
        <v>15.017733573913574</v>
      </c>
      <c r="D8" s="26">
        <f t="shared" ref="D8:D16" si="0">B8-C8</f>
        <v>10.402113914489746</v>
      </c>
      <c r="E8" s="24" t="s">
        <v>26</v>
      </c>
      <c r="F8" s="25">
        <v>26.51324462890625</v>
      </c>
      <c r="G8" s="25">
        <v>15.15145206451416</v>
      </c>
      <c r="H8" s="27">
        <f t="shared" ref="H8:H12" si="1">F8-G8</f>
        <v>11.36179256439209</v>
      </c>
      <c r="I8" s="28">
        <f t="shared" ref="I8:I12" si="2">H8-$D$17</f>
        <v>0.76933492933000913</v>
      </c>
      <c r="J8" s="29">
        <f t="shared" ref="J8:J12" si="3">POWER(2,-I8)</f>
        <v>0.58668787061855798</v>
      </c>
    </row>
    <row r="9" spans="1:245" x14ac:dyDescent="0.15">
      <c r="A9" s="30" t="s">
        <v>18</v>
      </c>
      <c r="B9" s="31">
        <v>25.427532196044922</v>
      </c>
      <c r="C9" s="31">
        <v>15.030673027038574</v>
      </c>
      <c r="D9" s="32">
        <f t="shared" si="0"/>
        <v>10.396859169006348</v>
      </c>
      <c r="E9" s="30" t="s">
        <v>27</v>
      </c>
      <c r="F9" s="31"/>
      <c r="G9" s="31"/>
      <c r="H9" s="33"/>
      <c r="I9" s="34"/>
      <c r="J9" s="35"/>
    </row>
    <row r="10" spans="1:245" x14ac:dyDescent="0.15">
      <c r="A10" s="30" t="s">
        <v>19</v>
      </c>
      <c r="B10" s="31">
        <v>24.828142166137695</v>
      </c>
      <c r="C10" s="31">
        <v>15.204891204833984</v>
      </c>
      <c r="D10" s="32">
        <f t="shared" si="0"/>
        <v>9.6232509613037109</v>
      </c>
      <c r="E10" s="30" t="s">
        <v>28</v>
      </c>
      <c r="F10" s="31">
        <v>27.306812286376953</v>
      </c>
      <c r="G10" s="31">
        <v>15.28115177154541</v>
      </c>
      <c r="H10" s="33">
        <f t="shared" si="1"/>
        <v>12.025660514831543</v>
      </c>
      <c r="I10" s="34">
        <f t="shared" si="2"/>
        <v>1.4332028797694623</v>
      </c>
      <c r="J10" s="35">
        <f t="shared" si="3"/>
        <v>0.37030787109897689</v>
      </c>
    </row>
    <row r="11" spans="1:245" x14ac:dyDescent="0.15">
      <c r="A11" s="30" t="s">
        <v>20</v>
      </c>
      <c r="B11" s="31">
        <v>25.85255241394043</v>
      </c>
      <c r="C11" s="31">
        <v>14.94310188293457</v>
      </c>
      <c r="D11" s="32">
        <f t="shared" si="0"/>
        <v>10.909450531005859</v>
      </c>
      <c r="E11" s="30" t="s">
        <v>29</v>
      </c>
      <c r="F11" s="31">
        <v>26.936927795410156</v>
      </c>
      <c r="G11" s="31">
        <v>14.989106178283691</v>
      </c>
      <c r="H11" s="33">
        <f t="shared" si="1"/>
        <v>11.947821617126465</v>
      </c>
      <c r="I11" s="34">
        <f t="shared" si="2"/>
        <v>1.3553639820643841</v>
      </c>
      <c r="J11" s="35">
        <f t="shared" si="3"/>
        <v>0.39083620383077555</v>
      </c>
    </row>
    <row r="12" spans="1:245" x14ac:dyDescent="0.15">
      <c r="A12" s="30" t="s">
        <v>21</v>
      </c>
      <c r="B12" s="31"/>
      <c r="C12" s="31"/>
      <c r="D12" s="32"/>
      <c r="E12" s="30" t="s">
        <v>30</v>
      </c>
      <c r="F12" s="31">
        <v>26.769800186157227</v>
      </c>
      <c r="G12" s="31">
        <v>15.017476081848145</v>
      </c>
      <c r="H12" s="33">
        <f t="shared" si="1"/>
        <v>11.752324104309082</v>
      </c>
      <c r="I12" s="34">
        <f t="shared" si="2"/>
        <v>1.1598664692470013</v>
      </c>
      <c r="J12" s="35">
        <f t="shared" si="3"/>
        <v>0.44755395755920546</v>
      </c>
    </row>
    <row r="13" spans="1:245" x14ac:dyDescent="0.15">
      <c r="A13" s="36" t="s">
        <v>22</v>
      </c>
      <c r="B13" s="31"/>
      <c r="C13" s="31"/>
      <c r="D13" s="37"/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24.749391555786133</v>
      </c>
      <c r="C14" s="31">
        <v>15.174355506896973</v>
      </c>
      <c r="D14" s="37">
        <f t="shared" si="0"/>
        <v>9.5750360488891602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>
        <v>26.493492126464844</v>
      </c>
      <c r="C15" s="31">
        <v>14.97492504119873</v>
      </c>
      <c r="D15" s="37">
        <f t="shared" si="0"/>
        <v>11.518567085266113</v>
      </c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26.874750137329102</v>
      </c>
      <c r="C16" s="4">
        <v>15.152824401855469</v>
      </c>
      <c r="D16" s="43">
        <f t="shared" si="0"/>
        <v>11.721925735473633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25.663672583443777</v>
      </c>
      <c r="C17" s="34">
        <f>AVERAGE(C8:C16)</f>
        <v>15.071214948381696</v>
      </c>
      <c r="D17" s="28">
        <f>AVERAGE(D8:D16)</f>
        <v>10.592457635062081</v>
      </c>
      <c r="E17" s="48" t="s">
        <v>3</v>
      </c>
      <c r="F17" s="34">
        <f>AVERAGE(F8:F16)</f>
        <v>26.881696224212646</v>
      </c>
      <c r="G17" s="34">
        <f>AVERAGE(G8:G16)</f>
        <v>15.109796524047852</v>
      </c>
      <c r="H17" s="28">
        <f>AVERAGE(H8:H16)</f>
        <v>11.771899700164795</v>
      </c>
      <c r="I17" s="28">
        <f>AVERAGE(I8:I16)</f>
        <v>1.1794420651027142</v>
      </c>
      <c r="J17" s="74">
        <f>AVERAGE(J8:J16)</f>
        <v>0.44884647577687897</v>
      </c>
      <c r="K17" s="8"/>
    </row>
    <row r="18" spans="1:11" x14ac:dyDescent="0.15">
      <c r="A18" s="50" t="s">
        <v>4</v>
      </c>
      <c r="B18" s="39">
        <f>MEDIAN(B8:B16)</f>
        <v>25.427532196044922</v>
      </c>
      <c r="C18" s="39">
        <f>MEDIAN(C8:C16)</f>
        <v>15.030673027038574</v>
      </c>
      <c r="D18" s="39">
        <f>MEDIAN(D8:D16)</f>
        <v>10.402113914489746</v>
      </c>
      <c r="E18" s="51" t="s">
        <v>4</v>
      </c>
      <c r="F18" s="39">
        <f>MEDIAN(F8:F16)</f>
        <v>26.853363990783691</v>
      </c>
      <c r="G18" s="39">
        <f>MEDIAN(G8:G16)</f>
        <v>15.084464073181152</v>
      </c>
      <c r="H18" s="39">
        <f>MEDIAN(H8:H16)</f>
        <v>11.850072860717773</v>
      </c>
      <c r="I18" s="39">
        <f>MEDIAN(I8:I16)</f>
        <v>1.2576152256556927</v>
      </c>
      <c r="J18" s="2">
        <f>MEDIAN(J8:J16)</f>
        <v>0.41919508069499051</v>
      </c>
    </row>
    <row r="19" spans="1:11" ht="15" thickBot="1" x14ac:dyDescent="0.2">
      <c r="A19" s="52" t="s">
        <v>5</v>
      </c>
      <c r="B19" s="45">
        <f>STDEV(B8:B16)</f>
        <v>0.80002278521549619</v>
      </c>
      <c r="C19" s="45">
        <f>STDEV(C8:C16)</f>
        <v>0.10436796108878754</v>
      </c>
      <c r="D19" s="45">
        <f>STDEV(D8:D16)</f>
        <v>0.84487268784872538</v>
      </c>
      <c r="E19" s="53" t="s">
        <v>5</v>
      </c>
      <c r="F19" s="45">
        <f>STDEV(F8:F16)</f>
        <v>0.33269179640389929</v>
      </c>
      <c r="G19" s="45">
        <f>STDEV(G8:G16)</f>
        <v>0.13439621585088352</v>
      </c>
      <c r="H19" s="45">
        <f>STDEV(H8:H16)</f>
        <v>0.29659969582620865</v>
      </c>
      <c r="I19" s="45">
        <f>STDEV(I8:I16)</f>
        <v>0.29659969582620915</v>
      </c>
      <c r="J19" s="3">
        <f>STDEV(J8:J16)</f>
        <v>9.7528499785541956E-2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4.361607105280909E-2</v>
      </c>
    </row>
    <row r="21" spans="1:11" ht="15" thickBot="1" x14ac:dyDescent="0.2">
      <c r="A21" s="56" t="s">
        <v>36</v>
      </c>
      <c r="B21" s="57">
        <f>TTEST(B8:B16,F8:F16,2,2)</f>
        <v>1.8961096161239758E-2</v>
      </c>
      <c r="C21" s="55"/>
      <c r="D21" s="72"/>
      <c r="E21" s="72"/>
      <c r="F21" s="72"/>
      <c r="G21" s="72"/>
    </row>
    <row r="22" spans="1:11" x14ac:dyDescent="0.15">
      <c r="A22" s="56" t="s">
        <v>0</v>
      </c>
      <c r="B22" s="57">
        <f>TTEST(C8:C16,G8:G16,2,2)</f>
        <v>0.60621195553524232</v>
      </c>
      <c r="C22" s="55"/>
      <c r="D22" s="72"/>
      <c r="E22" s="73"/>
      <c r="F22" s="73"/>
      <c r="G22" s="1"/>
      <c r="H22" s="61"/>
      <c r="I22" s="62" t="s">
        <v>0</v>
      </c>
      <c r="J22" s="63" t="s">
        <v>36</v>
      </c>
    </row>
    <row r="23" spans="1:11" x14ac:dyDescent="0.15">
      <c r="A23" s="56" t="s">
        <v>7</v>
      </c>
      <c r="B23" s="75">
        <f>TTEST(D8:D16,H8:H16,2,2)</f>
        <v>2.6586796349483851E-2</v>
      </c>
      <c r="C23" s="55"/>
      <c r="D23" s="72"/>
      <c r="F23" s="1"/>
      <c r="G23" s="1"/>
      <c r="H23" s="64" t="s">
        <v>10</v>
      </c>
      <c r="I23" s="65">
        <v>34.787456512451172</v>
      </c>
      <c r="J23" s="2" t="s">
        <v>12</v>
      </c>
    </row>
    <row r="24" spans="1:11" ht="15" thickBot="1" x14ac:dyDescent="0.2">
      <c r="A24" s="66" t="s">
        <v>8</v>
      </c>
      <c r="B24" s="14">
        <f>POWER(-(-I17-I19),2)</f>
        <v>2.1786992800061569</v>
      </c>
      <c r="C24" s="14"/>
      <c r="D24" s="72"/>
      <c r="E24" s="73"/>
      <c r="F24" s="73"/>
      <c r="G24" s="55"/>
      <c r="H24" s="68" t="s">
        <v>10</v>
      </c>
      <c r="I24" s="69">
        <v>30.902107238769531</v>
      </c>
      <c r="J24" s="3" t="s">
        <v>12</v>
      </c>
    </row>
    <row r="25" spans="1:11" x14ac:dyDescent="0.15">
      <c r="A25" s="66" t="s">
        <v>9</v>
      </c>
      <c r="B25" s="14">
        <f>POWER(2,-I17)</f>
        <v>0.44152221546070491</v>
      </c>
      <c r="C25" s="14"/>
      <c r="D25" s="72"/>
      <c r="E25" s="73"/>
      <c r="F25" s="73"/>
      <c r="G25" s="55"/>
    </row>
    <row r="26" spans="1:11" x14ac:dyDescent="0.15">
      <c r="A26" s="66"/>
      <c r="B26" s="14"/>
      <c r="C26" s="14"/>
      <c r="D26" s="55"/>
      <c r="E26" s="54"/>
      <c r="F26" s="55"/>
      <c r="G26" s="5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86D8-DB80-41AD-8D59-61CF6D579DBB}">
  <dimension ref="A1:IK26"/>
  <sheetViews>
    <sheetView tabSelected="1" workbookViewId="0">
      <selection activeCell="B28" sqref="B28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60" customWidth="1"/>
    <col min="5" max="5" width="12" style="1" customWidth="1"/>
    <col min="6" max="10" width="13.6640625" style="60" customWidth="1"/>
    <col min="11" max="11" width="9.33203125" style="1" bestFit="1" customWidth="1"/>
    <col min="12" max="16384" width="9.1640625" style="1"/>
  </cols>
  <sheetData>
    <row r="1" spans="1:245" s="10" customFormat="1" ht="16" x14ac:dyDescent="0.2">
      <c r="A1" s="5" t="s">
        <v>39</v>
      </c>
      <c r="B1" s="6"/>
      <c r="C1" s="6"/>
      <c r="D1" s="6"/>
      <c r="E1" s="7"/>
      <c r="F1" s="6"/>
      <c r="G1" s="6"/>
      <c r="H1" s="8"/>
      <c r="I1" s="8" t="s">
        <v>0</v>
      </c>
      <c r="J1" s="9">
        <v>44587</v>
      </c>
    </row>
    <row r="2" spans="1:245" s="10" customFormat="1" ht="16" x14ac:dyDescent="0.2">
      <c r="B2" s="6"/>
      <c r="C2" s="6"/>
      <c r="D2" s="6"/>
      <c r="E2" s="7"/>
      <c r="F2" s="6"/>
      <c r="G2" s="6"/>
      <c r="H2" s="8"/>
      <c r="I2" s="8" t="s">
        <v>37</v>
      </c>
      <c r="J2" s="9">
        <v>44627</v>
      </c>
      <c r="K2" s="11"/>
    </row>
    <row r="3" spans="1:245" s="10" customFormat="1" ht="16" x14ac:dyDescent="0.2">
      <c r="A3" s="1" t="s">
        <v>11</v>
      </c>
      <c r="C3" s="6"/>
      <c r="D3" s="6"/>
      <c r="E3" s="7"/>
      <c r="F3" s="6"/>
      <c r="G3" s="6"/>
      <c r="H3" s="12"/>
      <c r="I3" s="71"/>
      <c r="J3" s="13"/>
    </row>
    <row r="4" spans="1:245" ht="16" x14ac:dyDescent="0.2">
      <c r="A4" s="1" t="s">
        <v>13</v>
      </c>
      <c r="B4" s="6"/>
      <c r="C4" s="14"/>
      <c r="D4" s="14"/>
      <c r="E4" s="15"/>
      <c r="F4" s="14"/>
      <c r="G4" s="14"/>
      <c r="H4" s="16"/>
      <c r="I4" s="16"/>
      <c r="J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</row>
    <row r="5" spans="1:245" x14ac:dyDescent="0.15">
      <c r="A5" s="1" t="s">
        <v>16</v>
      </c>
      <c r="B5" s="14"/>
      <c r="C5" s="14"/>
      <c r="D5" s="14"/>
      <c r="E5" s="15"/>
      <c r="F5" s="14"/>
      <c r="G5" s="14"/>
      <c r="H5" s="16"/>
      <c r="I5" s="16"/>
      <c r="J5" s="1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15" thickBot="1" x14ac:dyDescent="0.2">
      <c r="B6" s="14"/>
      <c r="C6" s="14"/>
      <c r="D6" s="14"/>
      <c r="E6" s="15"/>
      <c r="F6" s="14"/>
      <c r="G6" s="14"/>
      <c r="H6" s="16"/>
      <c r="I6" s="16"/>
      <c r="J6" s="1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</row>
    <row r="7" spans="1:245" ht="15" thickBot="1" x14ac:dyDescent="0.2">
      <c r="A7" s="17" t="s">
        <v>14</v>
      </c>
      <c r="B7" s="18" t="s">
        <v>37</v>
      </c>
      <c r="C7" s="19" t="s">
        <v>0</v>
      </c>
      <c r="D7" s="20" t="s">
        <v>1</v>
      </c>
      <c r="E7" s="17" t="s">
        <v>15</v>
      </c>
      <c r="F7" s="19" t="s">
        <v>37</v>
      </c>
      <c r="G7" s="19" t="s">
        <v>0</v>
      </c>
      <c r="H7" s="21" t="s">
        <v>1</v>
      </c>
      <c r="I7" s="22" t="s">
        <v>2</v>
      </c>
      <c r="J7" s="23"/>
    </row>
    <row r="8" spans="1:245" x14ac:dyDescent="0.15">
      <c r="A8" s="24" t="s">
        <v>17</v>
      </c>
      <c r="B8" s="25">
        <v>24.514965057373047</v>
      </c>
      <c r="C8" s="25">
        <v>15.017733573913574</v>
      </c>
      <c r="D8" s="26">
        <f t="shared" ref="D8:D16" si="0">B8-C8</f>
        <v>9.4972314834594727</v>
      </c>
      <c r="E8" s="24" t="s">
        <v>26</v>
      </c>
      <c r="F8" s="25">
        <v>23.688249588012695</v>
      </c>
      <c r="G8" s="25">
        <v>15.15145206451416</v>
      </c>
      <c r="H8" s="27">
        <f t="shared" ref="H8:H12" si="1">F8-G8</f>
        <v>8.5367975234985352</v>
      </c>
      <c r="I8" s="28">
        <f t="shared" ref="I8:I12" si="2">H8-$D$17</f>
        <v>0.43419837951660156</v>
      </c>
      <c r="J8" s="29">
        <f t="shared" ref="J8:J12" si="3">POWER(2,-I8)</f>
        <v>0.740104872992148</v>
      </c>
    </row>
    <row r="9" spans="1:245" x14ac:dyDescent="0.15">
      <c r="A9" s="30" t="s">
        <v>18</v>
      </c>
      <c r="B9" s="31">
        <v>24.197261810302734</v>
      </c>
      <c r="C9" s="31">
        <v>15.030673027038574</v>
      </c>
      <c r="D9" s="32">
        <f t="shared" si="0"/>
        <v>9.1665887832641602</v>
      </c>
      <c r="E9" s="30" t="s">
        <v>27</v>
      </c>
      <c r="F9" s="31">
        <v>25.08314323425293</v>
      </c>
      <c r="G9" s="31">
        <v>15.003581047058105</v>
      </c>
      <c r="H9" s="33">
        <f t="shared" si="1"/>
        <v>10.079562187194824</v>
      </c>
      <c r="I9" s="34">
        <f t="shared" si="2"/>
        <v>1.9769630432128906</v>
      </c>
      <c r="J9" s="35">
        <f t="shared" si="3"/>
        <v>0.25402404287014235</v>
      </c>
    </row>
    <row r="10" spans="1:245" x14ac:dyDescent="0.15">
      <c r="A10" s="30" t="s">
        <v>19</v>
      </c>
      <c r="B10" s="31">
        <v>20.722726821899414</v>
      </c>
      <c r="C10" s="31">
        <v>15.204891204833984</v>
      </c>
      <c r="D10" s="32">
        <f t="shared" si="0"/>
        <v>5.5178356170654297</v>
      </c>
      <c r="E10" s="30" t="s">
        <v>28</v>
      </c>
      <c r="F10" s="31">
        <v>25.334877014160156</v>
      </c>
      <c r="G10" s="31">
        <v>15.28115177154541</v>
      </c>
      <c r="H10" s="33">
        <f t="shared" si="1"/>
        <v>10.053725242614746</v>
      </c>
      <c r="I10" s="34">
        <f t="shared" si="2"/>
        <v>1.9511260986328125</v>
      </c>
      <c r="J10" s="35">
        <f t="shared" si="3"/>
        <v>0.25861429023261157</v>
      </c>
    </row>
    <row r="11" spans="1:245" x14ac:dyDescent="0.15">
      <c r="A11" s="30" t="s">
        <v>20</v>
      </c>
      <c r="B11" s="31"/>
      <c r="C11" s="31"/>
      <c r="D11" s="32"/>
      <c r="E11" s="30" t="s">
        <v>29</v>
      </c>
      <c r="F11" s="31">
        <v>24.535192489624023</v>
      </c>
      <c r="G11" s="31">
        <v>14.989106178283691</v>
      </c>
      <c r="H11" s="33">
        <f t="shared" si="1"/>
        <v>9.546086311340332</v>
      </c>
      <c r="I11" s="34">
        <f t="shared" si="2"/>
        <v>1.4434871673583984</v>
      </c>
      <c r="J11" s="35">
        <f t="shared" si="3"/>
        <v>0.36767750864288512</v>
      </c>
    </row>
    <row r="12" spans="1:245" x14ac:dyDescent="0.15">
      <c r="A12" s="30" t="s">
        <v>21</v>
      </c>
      <c r="B12" s="31">
        <v>23.811697006225586</v>
      </c>
      <c r="C12" s="31">
        <v>15.106876373291016</v>
      </c>
      <c r="D12" s="32">
        <f t="shared" si="0"/>
        <v>8.7048206329345703</v>
      </c>
      <c r="E12" s="30" t="s">
        <v>30</v>
      </c>
      <c r="F12" s="31">
        <v>24.956935882568359</v>
      </c>
      <c r="G12" s="31">
        <v>15.017476081848145</v>
      </c>
      <c r="H12" s="33">
        <f t="shared" si="1"/>
        <v>9.9394598007202148</v>
      </c>
      <c r="I12" s="34">
        <f t="shared" si="2"/>
        <v>1.8368606567382812</v>
      </c>
      <c r="J12" s="35">
        <f t="shared" si="3"/>
        <v>0.27993025803076604</v>
      </c>
    </row>
    <row r="13" spans="1:245" x14ac:dyDescent="0.15">
      <c r="A13" s="36" t="s">
        <v>22</v>
      </c>
      <c r="B13" s="31">
        <v>24.015556335449219</v>
      </c>
      <c r="C13" s="31">
        <v>14.820821762084961</v>
      </c>
      <c r="D13" s="37">
        <f t="shared" si="0"/>
        <v>9.1947345733642578</v>
      </c>
      <c r="E13" s="36"/>
      <c r="F13" s="31"/>
      <c r="G13" s="31"/>
      <c r="H13" s="38"/>
      <c r="I13" s="39"/>
      <c r="J13" s="40"/>
    </row>
    <row r="14" spans="1:245" x14ac:dyDescent="0.15">
      <c r="A14" s="36" t="s">
        <v>23</v>
      </c>
      <c r="B14" s="31">
        <v>22.086677551269531</v>
      </c>
      <c r="C14" s="31">
        <v>15.174355506896973</v>
      </c>
      <c r="D14" s="37">
        <f t="shared" si="0"/>
        <v>6.9123220443725586</v>
      </c>
      <c r="E14" s="36"/>
      <c r="F14" s="31"/>
      <c r="G14" s="31"/>
      <c r="H14" s="38"/>
      <c r="I14" s="39"/>
      <c r="J14" s="40"/>
    </row>
    <row r="15" spans="1:245" x14ac:dyDescent="0.15">
      <c r="A15" s="36" t="s">
        <v>24</v>
      </c>
      <c r="B15" s="31"/>
      <c r="C15" s="31"/>
      <c r="D15" s="37"/>
      <c r="E15" s="36"/>
      <c r="F15" s="31"/>
      <c r="G15" s="31"/>
      <c r="H15" s="38"/>
      <c r="I15" s="39"/>
      <c r="J15" s="40"/>
    </row>
    <row r="16" spans="1:245" ht="15" thickBot="1" x14ac:dyDescent="0.2">
      <c r="A16" s="41" t="s">
        <v>25</v>
      </c>
      <c r="B16" s="42">
        <v>22.877485275268555</v>
      </c>
      <c r="C16" s="4">
        <v>15.152824401855469</v>
      </c>
      <c r="D16" s="43">
        <f t="shared" si="0"/>
        <v>7.7246608734130859</v>
      </c>
      <c r="E16" s="41"/>
      <c r="F16" s="42"/>
      <c r="G16" s="42"/>
      <c r="H16" s="44"/>
      <c r="I16" s="45"/>
      <c r="J16" s="46"/>
    </row>
    <row r="17" spans="1:11" x14ac:dyDescent="0.15">
      <c r="A17" s="47" t="s">
        <v>3</v>
      </c>
      <c r="B17" s="34">
        <f>AVERAGE(B8:B16)</f>
        <v>23.175195693969727</v>
      </c>
      <c r="C17" s="34">
        <f>AVERAGE(C8:C16)</f>
        <v>15.072596549987793</v>
      </c>
      <c r="D17" s="28">
        <f>AVERAGE(D8:D16)</f>
        <v>8.1025991439819336</v>
      </c>
      <c r="E17" s="48" t="s">
        <v>3</v>
      </c>
      <c r="F17" s="34">
        <f>AVERAGE(F8:F16)</f>
        <v>24.719679641723634</v>
      </c>
      <c r="G17" s="34">
        <f>AVERAGE(G8:G16)</f>
        <v>15.088553428649902</v>
      </c>
      <c r="H17" s="28">
        <f>AVERAGE(H8:H16)</f>
        <v>9.6311262130737312</v>
      </c>
      <c r="I17" s="28">
        <f>AVERAGE(I8:I16)</f>
        <v>1.5285270690917969</v>
      </c>
      <c r="J17" s="74">
        <f>AVERAGE(J8:J16)</f>
        <v>0.38007019455371066</v>
      </c>
      <c r="K17" s="8"/>
    </row>
    <row r="18" spans="1:11" x14ac:dyDescent="0.15">
      <c r="A18" s="50" t="s">
        <v>4</v>
      </c>
      <c r="B18" s="39">
        <f>MEDIAN(B8:B16)</f>
        <v>23.811697006225586</v>
      </c>
      <c r="C18" s="39">
        <f>MEDIAN(C8:C16)</f>
        <v>15.106876373291016</v>
      </c>
      <c r="D18" s="39">
        <f>MEDIAN(D8:D16)</f>
        <v>8.7048206329345703</v>
      </c>
      <c r="E18" s="51" t="s">
        <v>4</v>
      </c>
      <c r="F18" s="39">
        <f>MEDIAN(F8:F16)</f>
        <v>24.956935882568359</v>
      </c>
      <c r="G18" s="39">
        <f>MEDIAN(G8:G16)</f>
        <v>15.017476081848145</v>
      </c>
      <c r="H18" s="39">
        <f>MEDIAN(H8:H16)</f>
        <v>9.9394598007202148</v>
      </c>
      <c r="I18" s="39">
        <f>MEDIAN(I8:I16)</f>
        <v>1.8368606567382812</v>
      </c>
      <c r="J18" s="2">
        <f>MEDIAN(J8:J16)</f>
        <v>0.27993025803076604</v>
      </c>
    </row>
    <row r="19" spans="1:11" ht="15" thickBot="1" x14ac:dyDescent="0.2">
      <c r="A19" s="52" t="s">
        <v>5</v>
      </c>
      <c r="B19" s="45">
        <f>STDEV(B8:B16)</f>
        <v>1.3686397036465301</v>
      </c>
      <c r="C19" s="45">
        <f>STDEV(C8:C16)</f>
        <v>0.13141946028958137</v>
      </c>
      <c r="D19" s="45">
        <f>STDEV(D8:D16)</f>
        <v>1.4647584119902892</v>
      </c>
      <c r="E19" s="53" t="s">
        <v>5</v>
      </c>
      <c r="F19" s="45">
        <f>STDEV(F8:F16)</f>
        <v>0.64512548759036947</v>
      </c>
      <c r="G19" s="45">
        <f>STDEV(G8:G16)</f>
        <v>0.12571039192011857</v>
      </c>
      <c r="H19" s="45">
        <f>STDEV(H8:H16)</f>
        <v>0.64798561512584618</v>
      </c>
      <c r="I19" s="45">
        <f>STDEV(I8:I16)</f>
        <v>0.64798561512584629</v>
      </c>
      <c r="J19" s="3">
        <f>STDEV(J8:J16)</f>
        <v>0.20642536440434456</v>
      </c>
    </row>
    <row r="20" spans="1:11" x14ac:dyDescent="0.15">
      <c r="A20" s="54"/>
      <c r="B20" s="55" t="s">
        <v>6</v>
      </c>
      <c r="C20" s="55"/>
      <c r="D20" s="55"/>
      <c r="E20" s="54"/>
      <c r="F20" s="8"/>
      <c r="G20" s="8"/>
      <c r="H20" s="8"/>
      <c r="I20" s="8"/>
      <c r="J20" s="8">
        <f>J19/(SQRT(5))</f>
        <v>9.2316229417655965E-2</v>
      </c>
    </row>
    <row r="21" spans="1:11" ht="15" thickBot="1" x14ac:dyDescent="0.2">
      <c r="A21" s="56" t="s">
        <v>37</v>
      </c>
      <c r="B21" s="57">
        <f>TTEST(B8:B16,F8:F16,2,2)</f>
        <v>4.2625019854576056E-2</v>
      </c>
      <c r="C21" s="55"/>
      <c r="D21" s="72"/>
      <c r="E21" s="73"/>
      <c r="F21" s="73"/>
    </row>
    <row r="22" spans="1:11" x14ac:dyDescent="0.15">
      <c r="A22" s="56" t="s">
        <v>0</v>
      </c>
      <c r="B22" s="57">
        <f>TTEST(C8:C16,G8:G16,2,2)</f>
        <v>0.83713963302872219</v>
      </c>
      <c r="C22" s="55"/>
      <c r="D22" s="72"/>
      <c r="E22" s="73"/>
      <c r="F22" s="73"/>
      <c r="G22" s="1"/>
      <c r="H22" s="61"/>
      <c r="I22" s="62" t="s">
        <v>0</v>
      </c>
      <c r="J22" s="63" t="s">
        <v>37</v>
      </c>
    </row>
    <row r="23" spans="1:11" x14ac:dyDescent="0.15">
      <c r="A23" s="56" t="s">
        <v>7</v>
      </c>
      <c r="B23" s="75">
        <f>TTEST(D8:D16,H8:H16,2,2)</f>
        <v>5.5737352505113961E-2</v>
      </c>
      <c r="C23" s="55"/>
      <c r="D23" s="72"/>
      <c r="E23" s="73"/>
      <c r="F23" s="73"/>
      <c r="G23" s="1"/>
      <c r="H23" s="64" t="s">
        <v>10</v>
      </c>
      <c r="I23" s="65">
        <v>34.787456512451172</v>
      </c>
      <c r="J23" s="2">
        <v>35.232151031494141</v>
      </c>
    </row>
    <row r="24" spans="1:11" ht="15" thickBot="1" x14ac:dyDescent="0.2">
      <c r="A24" s="66" t="s">
        <v>8</v>
      </c>
      <c r="B24" s="14">
        <f>POWER(-(-I17-I19),2)</f>
        <v>4.7372074645602904</v>
      </c>
      <c r="C24" s="14"/>
      <c r="D24" s="72"/>
      <c r="E24" s="73"/>
      <c r="F24" s="73"/>
      <c r="G24" s="55"/>
      <c r="H24" s="68" t="s">
        <v>10</v>
      </c>
      <c r="I24" s="69">
        <v>30.902107238769531</v>
      </c>
      <c r="J24" s="3">
        <v>33.289337158203125</v>
      </c>
    </row>
    <row r="25" spans="1:11" x14ac:dyDescent="0.15">
      <c r="A25" s="66" t="s">
        <v>9</v>
      </c>
      <c r="B25" s="14">
        <f>POWER(2,-I17)</f>
        <v>0.34663108217674377</v>
      </c>
      <c r="C25" s="14"/>
      <c r="D25" s="72"/>
      <c r="E25" s="73"/>
      <c r="F25" s="73"/>
      <c r="G25" s="55"/>
    </row>
    <row r="26" spans="1:11" x14ac:dyDescent="0.15">
      <c r="A26" s="66"/>
      <c r="B26" s="14"/>
      <c r="C26" s="14"/>
      <c r="D26" s="55"/>
      <c r="E26" s="54"/>
      <c r="F26" s="55"/>
      <c r="G26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Fabp4</vt:lpstr>
      <vt:lpstr>Slc7a10_ASC1</vt:lpstr>
      <vt:lpstr>Ucp1</vt:lpstr>
      <vt:lpstr>prdm16</vt:lpstr>
      <vt:lpstr>ppargamma</vt:lpstr>
      <vt:lpstr>Cebpa</vt:lpstr>
      <vt:lpstr>Leptin</vt:lpstr>
      <vt:lpstr>Cfd_Adipsin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2022-03-08T17:56:19Z</cp:lastPrinted>
  <dcterms:created xsi:type="dcterms:W3CDTF">2012-02-06T20:22:07Z</dcterms:created>
  <dcterms:modified xsi:type="dcterms:W3CDTF">2022-08-19T05:23:10Z</dcterms:modified>
</cp:coreProperties>
</file>