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ustavogomez/Desktop/elife source files/"/>
    </mc:Choice>
  </mc:AlternateContent>
  <xr:revisionPtr revIDLastSave="0" documentId="13_ncr:1_{5FA568CD-596A-AE4A-A172-2CD31F64A335}" xr6:coauthVersionLast="36" xr6:coauthVersionMax="47" xr10:uidLastSave="{00000000-0000-0000-0000-000000000000}"/>
  <bookViews>
    <workbookView xWindow="7580" yWindow="5000" windowWidth="31240" windowHeight="15600" tabRatio="707" activeTab="5" xr2:uid="{00000000-000D-0000-FFFF-FFFF00000000}"/>
  </bookViews>
  <sheets>
    <sheet name="Wnt5a" sheetId="57" r:id="rId1"/>
    <sheet name="Wnt5b" sheetId="58" r:id="rId2"/>
    <sheet name="Wnt7b" sheetId="69" r:id="rId3"/>
    <sheet name="Wnt8b" sheetId="70" r:id="rId4"/>
    <sheet name="Axin2" sheetId="45" r:id="rId5"/>
    <sheet name="Ccnd1_cyclinD1" sheetId="48" r:id="rId6"/>
    <sheet name="TCF7L2" sheetId="60" r:id="rId7"/>
  </sheets>
  <calcPr calcId="181029"/>
</workbook>
</file>

<file path=xl/calcChain.xml><?xml version="1.0" encoding="utf-8"?>
<calcChain xmlns="http://schemas.openxmlformats.org/spreadsheetml/2006/main">
  <c r="J20" i="60" l="1"/>
  <c r="J20" i="70"/>
  <c r="B22" i="70"/>
  <c r="B21" i="70"/>
  <c r="G19" i="70"/>
  <c r="F19" i="70"/>
  <c r="C19" i="70"/>
  <c r="B19" i="70"/>
  <c r="G18" i="70"/>
  <c r="F18" i="70"/>
  <c r="C18" i="70"/>
  <c r="B18" i="70"/>
  <c r="G17" i="70"/>
  <c r="F17" i="70"/>
  <c r="C17" i="70"/>
  <c r="B17" i="70"/>
  <c r="D16" i="70"/>
  <c r="D15" i="70"/>
  <c r="D14" i="70"/>
  <c r="D13" i="70"/>
  <c r="H12" i="70"/>
  <c r="D12" i="70"/>
  <c r="H11" i="70"/>
  <c r="D11" i="70"/>
  <c r="H10" i="70"/>
  <c r="D10" i="70"/>
  <c r="H9" i="70"/>
  <c r="D9" i="70"/>
  <c r="H8" i="70"/>
  <c r="H19" i="70" s="1"/>
  <c r="D8" i="70"/>
  <c r="B23" i="70" s="1"/>
  <c r="B22" i="69"/>
  <c r="B21" i="69"/>
  <c r="G19" i="69"/>
  <c r="F19" i="69"/>
  <c r="C19" i="69"/>
  <c r="B19" i="69"/>
  <c r="G18" i="69"/>
  <c r="F18" i="69"/>
  <c r="C18" i="69"/>
  <c r="B18" i="69"/>
  <c r="G17" i="69"/>
  <c r="F17" i="69"/>
  <c r="C17" i="69"/>
  <c r="B17" i="69"/>
  <c r="D16" i="69"/>
  <c r="H12" i="69"/>
  <c r="D12" i="69"/>
  <c r="H11" i="69"/>
  <c r="D11" i="69"/>
  <c r="H10" i="69"/>
  <c r="D10" i="69"/>
  <c r="D9" i="69"/>
  <c r="H8" i="69"/>
  <c r="H19" i="69" s="1"/>
  <c r="D8" i="69"/>
  <c r="B22" i="60"/>
  <c r="B21" i="60"/>
  <c r="G19" i="60"/>
  <c r="F19" i="60"/>
  <c r="C19" i="60"/>
  <c r="B19" i="60"/>
  <c r="G18" i="60"/>
  <c r="F18" i="60"/>
  <c r="C18" i="60"/>
  <c r="B18" i="60"/>
  <c r="G17" i="60"/>
  <c r="F17" i="60"/>
  <c r="C17" i="60"/>
  <c r="B17" i="60"/>
  <c r="D16" i="60"/>
  <c r="D15" i="60"/>
  <c r="D14" i="60"/>
  <c r="D13" i="60"/>
  <c r="H12" i="60"/>
  <c r="D12" i="60"/>
  <c r="H11" i="60"/>
  <c r="D11" i="60"/>
  <c r="H10" i="60"/>
  <c r="D10" i="60"/>
  <c r="H9" i="60"/>
  <c r="D9" i="60"/>
  <c r="H8" i="60"/>
  <c r="D8" i="60"/>
  <c r="D12" i="58"/>
  <c r="B22" i="57"/>
  <c r="B21" i="57"/>
  <c r="G19" i="57"/>
  <c r="F19" i="57"/>
  <c r="C19" i="57"/>
  <c r="B19" i="57"/>
  <c r="G18" i="57"/>
  <c r="F18" i="57"/>
  <c r="C18" i="57"/>
  <c r="B18" i="57"/>
  <c r="G17" i="57"/>
  <c r="F17" i="57"/>
  <c r="C17" i="57"/>
  <c r="B17" i="57"/>
  <c r="D16" i="57"/>
  <c r="D15" i="57"/>
  <c r="D14" i="57"/>
  <c r="D13" i="57"/>
  <c r="D12" i="57"/>
  <c r="H11" i="57"/>
  <c r="D11" i="57"/>
  <c r="H10" i="57"/>
  <c r="D10" i="57"/>
  <c r="H9" i="57"/>
  <c r="D9" i="57"/>
  <c r="H8" i="57"/>
  <c r="D8" i="57"/>
  <c r="B22" i="58"/>
  <c r="B21" i="58"/>
  <c r="G19" i="58"/>
  <c r="F19" i="58"/>
  <c r="C19" i="58"/>
  <c r="B19" i="58"/>
  <c r="G18" i="58"/>
  <c r="F18" i="58"/>
  <c r="C18" i="58"/>
  <c r="B18" i="58"/>
  <c r="G17" i="58"/>
  <c r="F17" i="58"/>
  <c r="C17" i="58"/>
  <c r="B17" i="58"/>
  <c r="D15" i="58"/>
  <c r="D14" i="58"/>
  <c r="D13" i="58"/>
  <c r="H11" i="58"/>
  <c r="D11" i="58"/>
  <c r="H10" i="58"/>
  <c r="D10" i="58"/>
  <c r="H9" i="58"/>
  <c r="D9" i="58"/>
  <c r="H8" i="58"/>
  <c r="D8" i="58"/>
  <c r="B22" i="48"/>
  <c r="B21" i="48"/>
  <c r="G19" i="48"/>
  <c r="F19" i="48"/>
  <c r="C19" i="48"/>
  <c r="B19" i="48"/>
  <c r="G18" i="48"/>
  <c r="F18" i="48"/>
  <c r="C18" i="48"/>
  <c r="B18" i="48"/>
  <c r="G17" i="48"/>
  <c r="F17" i="48"/>
  <c r="C17" i="48"/>
  <c r="B17" i="48"/>
  <c r="D16" i="48"/>
  <c r="D15" i="48"/>
  <c r="D12" i="48"/>
  <c r="H11" i="48"/>
  <c r="D11" i="48"/>
  <c r="H10" i="48"/>
  <c r="D10" i="48"/>
  <c r="H9" i="48"/>
  <c r="D9" i="48"/>
  <c r="H8" i="48"/>
  <c r="D8" i="48"/>
  <c r="D17" i="48" s="1"/>
  <c r="D11" i="45"/>
  <c r="B22" i="45"/>
  <c r="B21" i="45"/>
  <c r="G19" i="45"/>
  <c r="F19" i="45"/>
  <c r="C19" i="45"/>
  <c r="B19" i="45"/>
  <c r="G18" i="45"/>
  <c r="F18" i="45"/>
  <c r="C18" i="45"/>
  <c r="B18" i="45"/>
  <c r="G17" i="45"/>
  <c r="F17" i="45"/>
  <c r="C17" i="45"/>
  <c r="B17" i="45"/>
  <c r="D15" i="45"/>
  <c r="D13" i="45"/>
  <c r="H12" i="45"/>
  <c r="H11" i="45"/>
  <c r="H10" i="45"/>
  <c r="D10" i="45"/>
  <c r="D9" i="45"/>
  <c r="H8" i="45"/>
  <c r="D8" i="45"/>
  <c r="D19" i="45" s="1"/>
  <c r="B23" i="69" l="1"/>
  <c r="I10" i="70"/>
  <c r="J10" i="70" s="1"/>
  <c r="I12" i="70"/>
  <c r="J12" i="70" s="1"/>
  <c r="D17" i="70"/>
  <c r="I11" i="70" s="1"/>
  <c r="J11" i="70" s="1"/>
  <c r="D18" i="70"/>
  <c r="D19" i="70"/>
  <c r="H17" i="70"/>
  <c r="H18" i="70"/>
  <c r="D17" i="69"/>
  <c r="I8" i="69" s="1"/>
  <c r="D18" i="69"/>
  <c r="D19" i="69"/>
  <c r="H17" i="69"/>
  <c r="H18" i="69"/>
  <c r="D19" i="60"/>
  <c r="D18" i="60"/>
  <c r="B23" i="60"/>
  <c r="D17" i="60"/>
  <c r="I9" i="60" s="1"/>
  <c r="J9" i="60" s="1"/>
  <c r="H17" i="60"/>
  <c r="H18" i="60"/>
  <c r="H19" i="60"/>
  <c r="D18" i="58"/>
  <c r="H18" i="57"/>
  <c r="H19" i="58"/>
  <c r="D19" i="57"/>
  <c r="B23" i="57"/>
  <c r="B23" i="58"/>
  <c r="D17" i="58"/>
  <c r="D19" i="58"/>
  <c r="H17" i="58"/>
  <c r="H18" i="58"/>
  <c r="H17" i="57"/>
  <c r="H19" i="57"/>
  <c r="D17" i="57"/>
  <c r="I9" i="57" s="1"/>
  <c r="J9" i="57" s="1"/>
  <c r="D18" i="57"/>
  <c r="H19" i="45"/>
  <c r="H19" i="48"/>
  <c r="D19" i="48"/>
  <c r="D18" i="48"/>
  <c r="B23" i="45"/>
  <c r="B23" i="48"/>
  <c r="H17" i="48"/>
  <c r="H18" i="48"/>
  <c r="I8" i="48"/>
  <c r="I10" i="48"/>
  <c r="J10" i="48" s="1"/>
  <c r="I9" i="48"/>
  <c r="J9" i="48" s="1"/>
  <c r="I11" i="48"/>
  <c r="J11" i="48" s="1"/>
  <c r="D17" i="45"/>
  <c r="I10" i="45" s="1"/>
  <c r="J10" i="45" s="1"/>
  <c r="D18" i="45"/>
  <c r="H17" i="45"/>
  <c r="H18" i="45"/>
  <c r="I12" i="69" l="1"/>
  <c r="J12" i="69" s="1"/>
  <c r="I10" i="69"/>
  <c r="J10" i="69" s="1"/>
  <c r="I8" i="70"/>
  <c r="I9" i="70"/>
  <c r="J9" i="70" s="1"/>
  <c r="J8" i="69"/>
  <c r="I11" i="69"/>
  <c r="J11" i="69" s="1"/>
  <c r="I10" i="60"/>
  <c r="J10" i="60" s="1"/>
  <c r="I12" i="60"/>
  <c r="J12" i="60" s="1"/>
  <c r="I8" i="60"/>
  <c r="I11" i="60"/>
  <c r="J11" i="60" s="1"/>
  <c r="I11" i="58"/>
  <c r="J11" i="58" s="1"/>
  <c r="I8" i="58"/>
  <c r="I10" i="58"/>
  <c r="J10" i="58" s="1"/>
  <c r="I9" i="58"/>
  <c r="J9" i="58" s="1"/>
  <c r="I10" i="57"/>
  <c r="J10" i="57" s="1"/>
  <c r="I8" i="57"/>
  <c r="I11" i="57"/>
  <c r="J11" i="57" s="1"/>
  <c r="I19" i="48"/>
  <c r="I17" i="48"/>
  <c r="I18" i="48"/>
  <c r="J8" i="48"/>
  <c r="I11" i="45"/>
  <c r="J11" i="45" s="1"/>
  <c r="I12" i="45"/>
  <c r="J12" i="45" s="1"/>
  <c r="I8" i="45"/>
  <c r="I17" i="69" l="1"/>
  <c r="B25" i="69" s="1"/>
  <c r="J8" i="70"/>
  <c r="I19" i="70"/>
  <c r="I18" i="70"/>
  <c r="I17" i="70"/>
  <c r="I19" i="69"/>
  <c r="B24" i="69" s="1"/>
  <c r="J19" i="69"/>
  <c r="J20" i="69" s="1"/>
  <c r="J18" i="69"/>
  <c r="J17" i="69"/>
  <c r="I18" i="69"/>
  <c r="J8" i="60"/>
  <c r="I19" i="60"/>
  <c r="I17" i="60"/>
  <c r="I18" i="60"/>
  <c r="J8" i="58"/>
  <c r="I17" i="58"/>
  <c r="B25" i="58" s="1"/>
  <c r="I18" i="58"/>
  <c r="I19" i="58"/>
  <c r="J8" i="57"/>
  <c r="I19" i="57"/>
  <c r="I18" i="57"/>
  <c r="I17" i="57"/>
  <c r="B25" i="48"/>
  <c r="B24" i="48"/>
  <c r="J19" i="48"/>
  <c r="J20" i="48" s="1"/>
  <c r="J17" i="48"/>
  <c r="J18" i="48"/>
  <c r="J8" i="45"/>
  <c r="I19" i="45"/>
  <c r="I18" i="45"/>
  <c r="I17" i="45"/>
  <c r="B25" i="70" l="1"/>
  <c r="B24" i="70"/>
  <c r="J19" i="70"/>
  <c r="J18" i="70"/>
  <c r="J17" i="70"/>
  <c r="B25" i="60"/>
  <c r="B24" i="60"/>
  <c r="J18" i="60"/>
  <c r="J19" i="60"/>
  <c r="J17" i="60"/>
  <c r="J19" i="58"/>
  <c r="J20" i="58" s="1"/>
  <c r="J17" i="58"/>
  <c r="J18" i="58"/>
  <c r="B24" i="58"/>
  <c r="B24" i="57"/>
  <c r="B25" i="57"/>
  <c r="J19" i="57"/>
  <c r="J20" i="57" s="1"/>
  <c r="J18" i="57"/>
  <c r="J17" i="57"/>
  <c r="J19" i="45"/>
  <c r="J20" i="45" s="1"/>
  <c r="J18" i="45"/>
  <c r="J17" i="45"/>
  <c r="B25" i="45"/>
  <c r="B24" i="45"/>
</calcChain>
</file>

<file path=xl/sharedStrings.xml><?xml version="1.0" encoding="utf-8"?>
<sst xmlns="http://schemas.openxmlformats.org/spreadsheetml/2006/main" count="308" uniqueCount="39">
  <si>
    <t>PPIA</t>
  </si>
  <si>
    <t>∆Ct</t>
  </si>
  <si>
    <t>∆∆Ct</t>
  </si>
  <si>
    <t>Average</t>
  </si>
  <si>
    <t>Median</t>
  </si>
  <si>
    <t>SD</t>
  </si>
  <si>
    <t>P value</t>
  </si>
  <si>
    <t>Ct</t>
  </si>
  <si>
    <t>Relative Fold</t>
  </si>
  <si>
    <t>Fold Incr</t>
  </si>
  <si>
    <t>Blank</t>
  </si>
  <si>
    <t>RNA Extractions done by JL</t>
  </si>
  <si>
    <t>Undetermined</t>
  </si>
  <si>
    <t>Original Nano and dilutions by JL</t>
  </si>
  <si>
    <t>Control</t>
  </si>
  <si>
    <t>Mutant</t>
  </si>
  <si>
    <t xml:space="preserve">Mice were 12 wks old at termination </t>
  </si>
  <si>
    <t>M/601</t>
  </si>
  <si>
    <t>M/607</t>
  </si>
  <si>
    <t>F/640</t>
  </si>
  <si>
    <t>F/642</t>
  </si>
  <si>
    <t>M/643</t>
  </si>
  <si>
    <t>M/654</t>
  </si>
  <si>
    <t>F/646</t>
  </si>
  <si>
    <t>F/722</t>
  </si>
  <si>
    <t>F/724</t>
  </si>
  <si>
    <t>M/613</t>
  </si>
  <si>
    <t>M/619</t>
  </si>
  <si>
    <t>F/634</t>
  </si>
  <si>
    <t>F/638</t>
  </si>
  <si>
    <t>M/795</t>
  </si>
  <si>
    <t>Axin2</t>
  </si>
  <si>
    <t>cyclinD1</t>
  </si>
  <si>
    <t>Wnt5a</t>
  </si>
  <si>
    <t>Wnt5b</t>
  </si>
  <si>
    <t>TCF7L2-E1</t>
  </si>
  <si>
    <t>Wnt7b</t>
  </si>
  <si>
    <t>Wnt8b</t>
  </si>
  <si>
    <t>Source Data for Figure 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</si>
</sst>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0"/>
    <numFmt numFmtId="166" formatCode="0.000000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0" fontId="5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/>
    <xf numFmtId="164" fontId="5" fillId="0" borderId="9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1" fillId="0" borderId="0" xfId="0" applyFont="1"/>
    <xf numFmtId="0" fontId="6" fillId="0" borderId="0" xfId="0" applyFont="1" applyFill="1"/>
    <xf numFmtId="164" fontId="7" fillId="0" borderId="0" xfId="0" applyNumberFormat="1" applyFont="1" applyFill="1" applyAlignment="1">
      <alignment horizontal="right"/>
    </xf>
    <xf numFmtId="0" fontId="7" fillId="0" borderId="0" xfId="0" applyFont="1" applyFill="1"/>
    <xf numFmtId="164" fontId="6" fillId="0" borderId="0" xfId="0" applyNumberFormat="1" applyFont="1" applyFill="1" applyAlignment="1">
      <alignment horizontal="right"/>
    </xf>
    <xf numFmtId="165" fontId="5" fillId="0" borderId="17" xfId="0" applyNumberFormat="1" applyFont="1" applyFill="1" applyBorder="1" applyAlignment="1">
      <alignment horizontal="center"/>
    </xf>
    <xf numFmtId="0" fontId="5" fillId="0" borderId="2" xfId="0" applyFont="1" applyFill="1" applyBorder="1"/>
    <xf numFmtId="165" fontId="5" fillId="0" borderId="2" xfId="0" applyNumberFormat="1" applyFont="1" applyFill="1" applyBorder="1"/>
    <xf numFmtId="0" fontId="7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64" fontId="5" fillId="0" borderId="24" xfId="1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166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14" xfId="0" applyNumberFormat="1" applyFont="1" applyFill="1" applyBorder="1"/>
    <xf numFmtId="164" fontId="5" fillId="0" borderId="1" xfId="0" applyNumberFormat="1" applyFont="1" applyFill="1" applyBorder="1"/>
    <xf numFmtId="164" fontId="5" fillId="0" borderId="15" xfId="0" applyNumberFormat="1" applyFont="1" applyFill="1" applyBorder="1"/>
    <xf numFmtId="164" fontId="5" fillId="0" borderId="8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5" fillId="0" borderId="18" xfId="1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5" fillId="0" borderId="31" xfId="1" applyNumberFormat="1" applyFont="1" applyFill="1" applyBorder="1" applyAlignment="1">
      <alignment horizontal="center"/>
    </xf>
    <xf numFmtId="164" fontId="5" fillId="0" borderId="33" xfId="1" applyNumberFormat="1" applyFont="1" applyFill="1" applyBorder="1" applyAlignment="1">
      <alignment horizontal="center"/>
    </xf>
    <xf numFmtId="164" fontId="5" fillId="0" borderId="34" xfId="1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166" fontId="5" fillId="2" borderId="0" xfId="0" applyNumberFormat="1" applyFont="1" applyFill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0E00D-B795-40DA-8DD7-D4BE52E363EB}">
  <dimension ref="A1:IK26"/>
  <sheetViews>
    <sheetView zoomScaleNormal="100" workbookViewId="0">
      <selection activeCell="E23" sqref="E23"/>
    </sheetView>
  </sheetViews>
  <sheetFormatPr baseColWidth="10" defaultColWidth="9.1640625" defaultRowHeight="14" x14ac:dyDescent="0.15"/>
  <cols>
    <col min="1" max="1" width="15.83203125" style="1" customWidth="1"/>
    <col min="2" max="4" width="13.6640625" style="66" customWidth="1"/>
    <col min="5" max="5" width="12" style="1" customWidth="1"/>
    <col min="6" max="10" width="13.6640625" style="66" customWidth="1"/>
    <col min="11" max="11" width="9.33203125" style="1" bestFit="1" customWidth="1"/>
    <col min="12" max="16384" width="9.1640625" style="2"/>
  </cols>
  <sheetData>
    <row r="1" spans="1:245" s="3" customFormat="1" ht="16" x14ac:dyDescent="0.2">
      <c r="A1" s="10" t="s">
        <v>38</v>
      </c>
      <c r="B1" s="11"/>
      <c r="C1" s="11"/>
      <c r="D1" s="11"/>
      <c r="E1" s="17"/>
      <c r="F1" s="11"/>
      <c r="G1" s="11"/>
      <c r="H1" s="18"/>
      <c r="I1" s="18" t="s">
        <v>0</v>
      </c>
      <c r="J1" s="19">
        <v>44587</v>
      </c>
      <c r="K1" s="12"/>
    </row>
    <row r="2" spans="1:245" s="3" customFormat="1" ht="16" x14ac:dyDescent="0.2">
      <c r="A2" s="12"/>
      <c r="B2" s="11"/>
      <c r="C2" s="11"/>
      <c r="D2" s="11"/>
      <c r="E2" s="17"/>
      <c r="F2" s="11"/>
      <c r="G2" s="11"/>
      <c r="H2" s="18"/>
      <c r="I2" s="18" t="s">
        <v>33</v>
      </c>
      <c r="J2" s="19">
        <v>44587</v>
      </c>
      <c r="K2" s="20"/>
    </row>
    <row r="3" spans="1:245" s="3" customFormat="1" ht="16" x14ac:dyDescent="0.2">
      <c r="A3" s="1" t="s">
        <v>11</v>
      </c>
      <c r="B3" s="12"/>
      <c r="C3" s="11"/>
      <c r="D3" s="11"/>
      <c r="E3" s="17"/>
      <c r="F3" s="11"/>
      <c r="G3" s="11"/>
      <c r="H3" s="21"/>
      <c r="I3" s="21"/>
      <c r="J3" s="22"/>
      <c r="K3" s="12"/>
    </row>
    <row r="4" spans="1:245" ht="16" x14ac:dyDescent="0.2">
      <c r="A4" s="1" t="s">
        <v>13</v>
      </c>
      <c r="B4" s="11"/>
      <c r="C4" s="13"/>
      <c r="D4" s="13"/>
      <c r="E4" s="23"/>
      <c r="F4" s="13"/>
      <c r="G4" s="13"/>
      <c r="H4" s="24"/>
      <c r="I4" s="24"/>
      <c r="J4" s="2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x14ac:dyDescent="0.15">
      <c r="A5" s="1" t="s">
        <v>16</v>
      </c>
      <c r="B5" s="13"/>
      <c r="C5" s="13"/>
      <c r="D5" s="13"/>
      <c r="E5" s="23"/>
      <c r="F5" s="13"/>
      <c r="G5" s="13"/>
      <c r="H5" s="24"/>
      <c r="I5" s="24"/>
      <c r="J5" s="2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5" thickBot="1" x14ac:dyDescent="0.2">
      <c r="B6" s="13"/>
      <c r="C6" s="13"/>
      <c r="D6" s="13"/>
      <c r="E6" s="23"/>
      <c r="F6" s="13"/>
      <c r="G6" s="13"/>
      <c r="H6" s="24"/>
      <c r="I6" s="24"/>
      <c r="J6" s="2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5" thickBot="1" x14ac:dyDescent="0.2">
      <c r="A7" s="25" t="s">
        <v>14</v>
      </c>
      <c r="B7" s="26" t="s">
        <v>33</v>
      </c>
      <c r="C7" s="27" t="s">
        <v>0</v>
      </c>
      <c r="D7" s="28" t="s">
        <v>1</v>
      </c>
      <c r="E7" s="25" t="s">
        <v>15</v>
      </c>
      <c r="F7" s="27" t="s">
        <v>33</v>
      </c>
      <c r="G7" s="27" t="s">
        <v>0</v>
      </c>
      <c r="H7" s="29" t="s">
        <v>1</v>
      </c>
      <c r="I7" s="30" t="s">
        <v>2</v>
      </c>
      <c r="J7" s="31"/>
    </row>
    <row r="8" spans="1:245" x14ac:dyDescent="0.15">
      <c r="A8" s="32" t="s">
        <v>17</v>
      </c>
      <c r="B8" s="33">
        <v>23.163885116577148</v>
      </c>
      <c r="C8" s="33">
        <v>15.017733573913574</v>
      </c>
      <c r="D8" s="34">
        <f t="shared" ref="D8:D16" si="0">B8-C8</f>
        <v>8.1461515426635742</v>
      </c>
      <c r="E8" s="32" t="s">
        <v>26</v>
      </c>
      <c r="F8" s="33">
        <v>23.660287857055664</v>
      </c>
      <c r="G8" s="33">
        <v>15.15145206451416</v>
      </c>
      <c r="H8" s="35">
        <f t="shared" ref="H8:H11" si="1">F8-G8</f>
        <v>8.5088357925415039</v>
      </c>
      <c r="I8" s="36">
        <f t="shared" ref="I8:I11" si="2">H8-$D$17</f>
        <v>0.10658592647976306</v>
      </c>
      <c r="J8" s="37">
        <f t="shared" ref="J8:J11" si="3">POWER(2,-I8)</f>
        <v>0.92878338779117919</v>
      </c>
    </row>
    <row r="9" spans="1:245" x14ac:dyDescent="0.15">
      <c r="A9" s="38" t="s">
        <v>18</v>
      </c>
      <c r="B9" s="39">
        <v>22.798309326171875</v>
      </c>
      <c r="C9" s="39">
        <v>15.030673027038574</v>
      </c>
      <c r="D9" s="40">
        <f t="shared" si="0"/>
        <v>7.7676362991333008</v>
      </c>
      <c r="E9" s="38" t="s">
        <v>27</v>
      </c>
      <c r="F9" s="39">
        <v>23.807043075561523</v>
      </c>
      <c r="G9" s="39">
        <v>15.003581047058105</v>
      </c>
      <c r="H9" s="41">
        <f t="shared" si="1"/>
        <v>8.803462028503418</v>
      </c>
      <c r="I9" s="42">
        <f t="shared" si="2"/>
        <v>0.40121216244167712</v>
      </c>
      <c r="J9" s="43">
        <f t="shared" si="3"/>
        <v>0.75722179286592217</v>
      </c>
    </row>
    <row r="10" spans="1:245" x14ac:dyDescent="0.15">
      <c r="A10" s="38" t="s">
        <v>19</v>
      </c>
      <c r="B10" s="39">
        <v>22.600067138671875</v>
      </c>
      <c r="C10" s="39">
        <v>15.204891204833984</v>
      </c>
      <c r="D10" s="40">
        <f t="shared" si="0"/>
        <v>7.3951759338378906</v>
      </c>
      <c r="E10" s="38" t="s">
        <v>28</v>
      </c>
      <c r="F10" s="39">
        <v>23.444698333740234</v>
      </c>
      <c r="G10" s="39">
        <v>15.28115177154541</v>
      </c>
      <c r="H10" s="41">
        <f t="shared" si="1"/>
        <v>8.1635465621948242</v>
      </c>
      <c r="I10" s="42">
        <f t="shared" si="2"/>
        <v>-0.23870330386691663</v>
      </c>
      <c r="J10" s="43">
        <f t="shared" si="3"/>
        <v>1.1799316606129913</v>
      </c>
    </row>
    <row r="11" spans="1:245" x14ac:dyDescent="0.15">
      <c r="A11" s="38" t="s">
        <v>20</v>
      </c>
      <c r="B11" s="39">
        <v>23.307348251342773</v>
      </c>
      <c r="C11" s="39">
        <v>14.94310188293457</v>
      </c>
      <c r="D11" s="40">
        <f t="shared" si="0"/>
        <v>8.3642463684082031</v>
      </c>
      <c r="E11" s="38" t="s">
        <v>29</v>
      </c>
      <c r="F11" s="39">
        <v>22.910959243774414</v>
      </c>
      <c r="G11" s="39">
        <v>14.989106178283691</v>
      </c>
      <c r="H11" s="41">
        <f t="shared" si="1"/>
        <v>7.9218530654907227</v>
      </c>
      <c r="I11" s="42">
        <f t="shared" si="2"/>
        <v>-0.48039680057101819</v>
      </c>
      <c r="J11" s="43">
        <f t="shared" si="3"/>
        <v>1.3951273310773549</v>
      </c>
    </row>
    <row r="12" spans="1:245" x14ac:dyDescent="0.15">
      <c r="A12" s="38" t="s">
        <v>21</v>
      </c>
      <c r="B12" s="39">
        <v>23.989614486694336</v>
      </c>
      <c r="C12" s="39">
        <v>15.106876373291016</v>
      </c>
      <c r="D12" s="40">
        <f t="shared" si="0"/>
        <v>8.8827381134033203</v>
      </c>
      <c r="E12" s="38"/>
      <c r="F12" s="39"/>
      <c r="G12" s="39"/>
      <c r="H12" s="41"/>
      <c r="I12" s="42"/>
      <c r="J12" s="43"/>
    </row>
    <row r="13" spans="1:245" x14ac:dyDescent="0.15">
      <c r="A13" s="44" t="s">
        <v>22</v>
      </c>
      <c r="B13" s="39">
        <v>24.419530868530273</v>
      </c>
      <c r="C13" s="39">
        <v>14.820821762084961</v>
      </c>
      <c r="D13" s="45">
        <f t="shared" si="0"/>
        <v>9.5987091064453125</v>
      </c>
      <c r="E13" s="44"/>
      <c r="F13" s="39"/>
      <c r="G13" s="39"/>
      <c r="H13" s="46"/>
      <c r="I13" s="47"/>
      <c r="J13" s="48"/>
    </row>
    <row r="14" spans="1:245" x14ac:dyDescent="0.15">
      <c r="A14" s="44" t="s">
        <v>23</v>
      </c>
      <c r="B14" s="39">
        <v>22.441530227661133</v>
      </c>
      <c r="C14" s="39">
        <v>15.174355506896973</v>
      </c>
      <c r="D14" s="45">
        <f t="shared" si="0"/>
        <v>7.2671747207641602</v>
      </c>
      <c r="E14" s="44"/>
      <c r="F14" s="39"/>
      <c r="G14" s="39"/>
      <c r="H14" s="46"/>
      <c r="I14" s="47"/>
      <c r="J14" s="48"/>
    </row>
    <row r="15" spans="1:245" x14ac:dyDescent="0.15">
      <c r="A15" s="44" t="s">
        <v>24</v>
      </c>
      <c r="B15" s="39">
        <v>23.827983856201172</v>
      </c>
      <c r="C15" s="39">
        <v>14.97492504119873</v>
      </c>
      <c r="D15" s="45">
        <f t="shared" si="0"/>
        <v>8.8530588150024414</v>
      </c>
      <c r="E15" s="44"/>
      <c r="F15" s="39"/>
      <c r="G15" s="39"/>
      <c r="H15" s="46"/>
      <c r="I15" s="47"/>
      <c r="J15" s="48"/>
    </row>
    <row r="16" spans="1:245" ht="15" thickBot="1" x14ac:dyDescent="0.2">
      <c r="A16" s="49" t="s">
        <v>25</v>
      </c>
      <c r="B16" s="50">
        <v>24.49818229675293</v>
      </c>
      <c r="C16" s="14">
        <v>15.152824401855469</v>
      </c>
      <c r="D16" s="51">
        <f t="shared" si="0"/>
        <v>9.3453578948974609</v>
      </c>
      <c r="E16" s="49"/>
      <c r="F16" s="50"/>
      <c r="G16" s="50"/>
      <c r="H16" s="52"/>
      <c r="I16" s="53"/>
      <c r="J16" s="54"/>
    </row>
    <row r="17" spans="1:11" x14ac:dyDescent="0.15">
      <c r="A17" s="55" t="s">
        <v>3</v>
      </c>
      <c r="B17" s="42">
        <f>AVERAGE(B8:B16)</f>
        <v>23.449605729844833</v>
      </c>
      <c r="C17" s="42">
        <f>AVERAGE(C8:C16)</f>
        <v>15.047355863783094</v>
      </c>
      <c r="D17" s="36">
        <f>AVERAGE(D8:D16)</f>
        <v>8.4022498660617408</v>
      </c>
      <c r="E17" s="56" t="s">
        <v>3</v>
      </c>
      <c r="F17" s="42">
        <f>AVERAGE(F8:F16)</f>
        <v>23.455747127532959</v>
      </c>
      <c r="G17" s="42">
        <f>AVERAGE(G8:G16)</f>
        <v>15.106322765350342</v>
      </c>
      <c r="H17" s="36">
        <f>AVERAGE(H8:H16)</f>
        <v>8.3494243621826172</v>
      </c>
      <c r="I17" s="36">
        <f>AVERAGE(I8:I16)</f>
        <v>-5.2825503879123659E-2</v>
      </c>
      <c r="J17" s="95">
        <f>AVERAGE(J8:J16)</f>
        <v>1.0652660430868619</v>
      </c>
      <c r="K17" s="57"/>
    </row>
    <row r="18" spans="1:11" x14ac:dyDescent="0.15">
      <c r="A18" s="58" t="s">
        <v>4</v>
      </c>
      <c r="B18" s="47">
        <f>MEDIAN(B8:B16)</f>
        <v>23.307348251342773</v>
      </c>
      <c r="C18" s="47">
        <f>MEDIAN(C8:C16)</f>
        <v>15.030673027038574</v>
      </c>
      <c r="D18" s="47">
        <f>MEDIAN(D8:D16)</f>
        <v>8.3642463684082031</v>
      </c>
      <c r="E18" s="59" t="s">
        <v>4</v>
      </c>
      <c r="F18" s="47">
        <f>MEDIAN(F8:F16)</f>
        <v>23.552493095397949</v>
      </c>
      <c r="G18" s="47">
        <f>MEDIAN(G8:G16)</f>
        <v>15.077516555786133</v>
      </c>
      <c r="H18" s="47">
        <f>MEDIAN(H8:H16)</f>
        <v>8.3361911773681641</v>
      </c>
      <c r="I18" s="47">
        <f>MEDIAN(I8:I16)</f>
        <v>-6.6058688693576784E-2</v>
      </c>
      <c r="J18" s="5">
        <f>MEDIAN(J8:J16)</f>
        <v>1.0543575242020853</v>
      </c>
    </row>
    <row r="19" spans="1:11" ht="15" thickBot="1" x14ac:dyDescent="0.2">
      <c r="A19" s="60" t="s">
        <v>5</v>
      </c>
      <c r="B19" s="53">
        <f>STDEV(B8:B16)</f>
        <v>0.76966222752013336</v>
      </c>
      <c r="C19" s="53">
        <f>STDEV(C8:C16)</f>
        <v>0.12459996464708045</v>
      </c>
      <c r="D19" s="53">
        <f>STDEV(D8:D16)</f>
        <v>0.83122076031882597</v>
      </c>
      <c r="E19" s="61" t="s">
        <v>5</v>
      </c>
      <c r="F19" s="53">
        <f>STDEV(F8:F16)</f>
        <v>0.39249699245954156</v>
      </c>
      <c r="G19" s="53">
        <f>STDEV(G8:G16)</f>
        <v>0.13771640426539308</v>
      </c>
      <c r="H19" s="53">
        <f>STDEV(H8:H16)</f>
        <v>0.38683759591943967</v>
      </c>
      <c r="I19" s="53">
        <f>STDEV(I8:I16)</f>
        <v>0.38683759591943973</v>
      </c>
      <c r="J19" s="6">
        <f>STDEV(J8:J16)</f>
        <v>0.28016390943406422</v>
      </c>
    </row>
    <row r="20" spans="1:11" x14ac:dyDescent="0.15">
      <c r="A20" s="62"/>
      <c r="B20" s="63" t="s">
        <v>6</v>
      </c>
      <c r="C20" s="63"/>
      <c r="D20" s="63"/>
      <c r="E20" s="62"/>
      <c r="F20" s="18"/>
      <c r="G20" s="18"/>
      <c r="H20" s="18"/>
      <c r="I20" s="18"/>
      <c r="J20" s="18">
        <f>J19/(SQRT(4))</f>
        <v>0.14008195471703211</v>
      </c>
    </row>
    <row r="21" spans="1:11" ht="15" thickBot="1" x14ac:dyDescent="0.2">
      <c r="A21" s="64" t="s">
        <v>33</v>
      </c>
      <c r="B21" s="65">
        <f>TTEST(B8:B16,F8:F16,2,2)</f>
        <v>0.98840803491707718</v>
      </c>
      <c r="C21" s="63"/>
      <c r="D21" s="63"/>
      <c r="E21" s="63"/>
      <c r="F21" s="63"/>
    </row>
    <row r="22" spans="1:11" x14ac:dyDescent="0.15">
      <c r="A22" s="64" t="s">
        <v>0</v>
      </c>
      <c r="B22" s="65">
        <f>TTEST(C8:C16,G8:G16,2,2)</f>
        <v>0.4605051708044916</v>
      </c>
      <c r="C22" s="63"/>
      <c r="D22" s="67"/>
      <c r="E22" s="68"/>
      <c r="F22" s="68"/>
      <c r="G22" s="1"/>
      <c r="H22" s="69"/>
      <c r="I22" s="70" t="s">
        <v>0</v>
      </c>
      <c r="J22" s="71" t="s">
        <v>33</v>
      </c>
    </row>
    <row r="23" spans="1:11" x14ac:dyDescent="0.15">
      <c r="A23" s="64" t="s">
        <v>7</v>
      </c>
      <c r="B23" s="96">
        <f>TTEST(D8:D16,H8:H16,2,2)</f>
        <v>0.90721813487509473</v>
      </c>
      <c r="C23" s="63"/>
      <c r="D23" s="67"/>
      <c r="E23" s="68"/>
      <c r="F23" s="68"/>
      <c r="G23" s="1"/>
      <c r="H23" s="72" t="s">
        <v>10</v>
      </c>
      <c r="I23" s="73">
        <v>34.787456512451172</v>
      </c>
      <c r="J23" s="5">
        <v>37.358573913574219</v>
      </c>
    </row>
    <row r="24" spans="1:11" ht="15" thickBot="1" x14ac:dyDescent="0.2">
      <c r="A24" s="74" t="s">
        <v>8</v>
      </c>
      <c r="B24" s="13">
        <f>POWER(-(-I17-I19),2)</f>
        <v>0.11156407762914858</v>
      </c>
      <c r="C24" s="13"/>
      <c r="D24" s="67"/>
      <c r="E24" s="68"/>
      <c r="F24" s="68"/>
      <c r="G24" s="75"/>
      <c r="H24" s="76" t="s">
        <v>10</v>
      </c>
      <c r="I24" s="77">
        <v>30.902107238769531</v>
      </c>
      <c r="J24" s="6" t="s">
        <v>12</v>
      </c>
    </row>
    <row r="25" spans="1:11" x14ac:dyDescent="0.15">
      <c r="A25" s="74" t="s">
        <v>9</v>
      </c>
      <c r="B25" s="13">
        <f>POWER(2,-I17)</f>
        <v>1.0372944666622057</v>
      </c>
      <c r="C25" s="13"/>
      <c r="D25" s="67"/>
      <c r="E25" s="68"/>
      <c r="F25" s="68"/>
      <c r="G25" s="75"/>
      <c r="H25" s="78"/>
      <c r="I25" s="78"/>
    </row>
    <row r="26" spans="1:11" x14ac:dyDescent="0.15">
      <c r="A26" s="74"/>
      <c r="B26" s="13"/>
      <c r="C26" s="13"/>
      <c r="D26" s="63"/>
      <c r="E26" s="62"/>
      <c r="F26" s="75"/>
      <c r="G26" s="75"/>
      <c r="H26" s="78"/>
      <c r="I26" s="7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8C304-8DCC-4907-9558-8EC944C15BE8}">
  <dimension ref="A1:IK26"/>
  <sheetViews>
    <sheetView zoomScaleNormal="100" workbookViewId="0">
      <selection activeCell="E23" sqref="E23"/>
    </sheetView>
  </sheetViews>
  <sheetFormatPr baseColWidth="10" defaultColWidth="9.1640625" defaultRowHeight="14" x14ac:dyDescent="0.15"/>
  <cols>
    <col min="1" max="1" width="15.83203125" style="1" customWidth="1"/>
    <col min="2" max="4" width="13.6640625" style="66" customWidth="1"/>
    <col min="5" max="5" width="12" style="1" customWidth="1"/>
    <col min="6" max="10" width="13.6640625" style="66" customWidth="1"/>
    <col min="11" max="11" width="9.33203125" style="1" bestFit="1" customWidth="1"/>
    <col min="12" max="16384" width="9.1640625" style="2"/>
  </cols>
  <sheetData>
    <row r="1" spans="1:245" s="3" customFormat="1" ht="16" x14ac:dyDescent="0.2">
      <c r="A1" s="10" t="s">
        <v>38</v>
      </c>
      <c r="B1" s="11"/>
      <c r="C1" s="11"/>
      <c r="D1" s="11"/>
      <c r="E1" s="17"/>
      <c r="F1" s="11"/>
      <c r="G1" s="11"/>
      <c r="H1" s="18"/>
      <c r="I1" s="18" t="s">
        <v>0</v>
      </c>
      <c r="J1" s="19">
        <v>44587</v>
      </c>
      <c r="K1" s="12"/>
    </row>
    <row r="2" spans="1:245" s="3" customFormat="1" ht="16" x14ac:dyDescent="0.2">
      <c r="A2" s="12"/>
      <c r="B2" s="11"/>
      <c r="C2" s="11"/>
      <c r="D2" s="11"/>
      <c r="E2" s="17"/>
      <c r="F2" s="11"/>
      <c r="G2" s="11"/>
      <c r="H2" s="18"/>
      <c r="I2" s="18" t="s">
        <v>34</v>
      </c>
      <c r="J2" s="19">
        <v>44587</v>
      </c>
      <c r="K2" s="20"/>
    </row>
    <row r="3" spans="1:245" s="3" customFormat="1" ht="16" x14ac:dyDescent="0.2">
      <c r="A3" s="1" t="s">
        <v>11</v>
      </c>
      <c r="B3" s="12"/>
      <c r="C3" s="11"/>
      <c r="D3" s="11"/>
      <c r="E3" s="17"/>
      <c r="F3" s="11"/>
      <c r="G3" s="11"/>
      <c r="H3" s="21"/>
      <c r="I3" s="21"/>
      <c r="J3" s="22"/>
      <c r="K3" s="12"/>
    </row>
    <row r="4" spans="1:245" ht="16" x14ac:dyDescent="0.2">
      <c r="A4" s="1" t="s">
        <v>13</v>
      </c>
      <c r="B4" s="11"/>
      <c r="C4" s="13"/>
      <c r="D4" s="13"/>
      <c r="E4" s="23"/>
      <c r="F4" s="13"/>
      <c r="G4" s="13"/>
      <c r="H4" s="24"/>
      <c r="I4" s="24"/>
      <c r="J4" s="2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x14ac:dyDescent="0.15">
      <c r="A5" s="1" t="s">
        <v>16</v>
      </c>
      <c r="B5" s="13"/>
      <c r="C5" s="13"/>
      <c r="D5" s="13"/>
      <c r="E5" s="23"/>
      <c r="F5" s="13"/>
      <c r="G5" s="13"/>
      <c r="H5" s="24"/>
      <c r="I5" s="24"/>
      <c r="J5" s="2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5" thickBot="1" x14ac:dyDescent="0.2">
      <c r="B6" s="13"/>
      <c r="C6" s="13"/>
      <c r="D6" s="13"/>
      <c r="E6" s="23"/>
      <c r="F6" s="13"/>
      <c r="G6" s="13"/>
      <c r="H6" s="24"/>
      <c r="I6" s="24"/>
      <c r="J6" s="2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5" thickBot="1" x14ac:dyDescent="0.2">
      <c r="A7" s="25" t="s">
        <v>14</v>
      </c>
      <c r="B7" s="26" t="s">
        <v>34</v>
      </c>
      <c r="C7" s="27" t="s">
        <v>0</v>
      </c>
      <c r="D7" s="28" t="s">
        <v>1</v>
      </c>
      <c r="E7" s="25" t="s">
        <v>15</v>
      </c>
      <c r="F7" s="27" t="s">
        <v>34</v>
      </c>
      <c r="G7" s="27" t="s">
        <v>0</v>
      </c>
      <c r="H7" s="29" t="s">
        <v>1</v>
      </c>
      <c r="I7" s="30" t="s">
        <v>2</v>
      </c>
      <c r="J7" s="31"/>
    </row>
    <row r="8" spans="1:245" x14ac:dyDescent="0.15">
      <c r="A8" s="32" t="s">
        <v>17</v>
      </c>
      <c r="B8" s="33">
        <v>30.024486541748047</v>
      </c>
      <c r="C8" s="33">
        <v>15.017733573913574</v>
      </c>
      <c r="D8" s="34">
        <f t="shared" ref="D8:D15" si="0">B8-C8</f>
        <v>15.006752967834473</v>
      </c>
      <c r="E8" s="32" t="s">
        <v>26</v>
      </c>
      <c r="F8" s="33">
        <v>29.666408538818359</v>
      </c>
      <c r="G8" s="33">
        <v>15.15145206451416</v>
      </c>
      <c r="H8" s="35">
        <f t="shared" ref="H8:H11" si="1">F8-G8</f>
        <v>14.514956474304199</v>
      </c>
      <c r="I8" s="36">
        <f t="shared" ref="I8:I11" si="2">H8-$D$17</f>
        <v>-0.57515907287597656</v>
      </c>
      <c r="J8" s="37">
        <f t="shared" ref="J8:J11" si="3">POWER(2,-I8)</f>
        <v>1.4898417253792531</v>
      </c>
    </row>
    <row r="9" spans="1:245" x14ac:dyDescent="0.15">
      <c r="A9" s="38" t="s">
        <v>18</v>
      </c>
      <c r="B9" s="39">
        <v>29.984592437744141</v>
      </c>
      <c r="C9" s="39">
        <v>15.030673027038574</v>
      </c>
      <c r="D9" s="40">
        <f t="shared" si="0"/>
        <v>14.953919410705566</v>
      </c>
      <c r="E9" s="38" t="s">
        <v>27</v>
      </c>
      <c r="F9" s="39">
        <v>29.334976196289062</v>
      </c>
      <c r="G9" s="39">
        <v>15.003581047058105</v>
      </c>
      <c r="H9" s="41">
        <f t="shared" si="1"/>
        <v>14.331395149230957</v>
      </c>
      <c r="I9" s="42">
        <f t="shared" si="2"/>
        <v>-0.75872039794921875</v>
      </c>
      <c r="J9" s="43">
        <f t="shared" si="3"/>
        <v>1.691989244815522</v>
      </c>
    </row>
    <row r="10" spans="1:245" x14ac:dyDescent="0.15">
      <c r="A10" s="38" t="s">
        <v>19</v>
      </c>
      <c r="B10" s="39">
        <v>30.335153579711914</v>
      </c>
      <c r="C10" s="39">
        <v>15.204891204833984</v>
      </c>
      <c r="D10" s="40">
        <f t="shared" si="0"/>
        <v>15.13026237487793</v>
      </c>
      <c r="E10" s="38" t="s">
        <v>28</v>
      </c>
      <c r="F10" s="39">
        <v>30.242668151855469</v>
      </c>
      <c r="G10" s="39">
        <v>15.28115177154541</v>
      </c>
      <c r="H10" s="41">
        <f t="shared" si="1"/>
        <v>14.961516380310059</v>
      </c>
      <c r="I10" s="42">
        <f t="shared" si="2"/>
        <v>-0.12859916687011719</v>
      </c>
      <c r="J10" s="43">
        <f t="shared" si="3"/>
        <v>1.0932316757830698</v>
      </c>
    </row>
    <row r="11" spans="1:245" x14ac:dyDescent="0.15">
      <c r="A11" s="38" t="s">
        <v>20</v>
      </c>
      <c r="B11" s="39">
        <v>29.944204330444336</v>
      </c>
      <c r="C11" s="39">
        <v>14.94310188293457</v>
      </c>
      <c r="D11" s="40">
        <f t="shared" si="0"/>
        <v>15.001102447509766</v>
      </c>
      <c r="E11" s="38" t="s">
        <v>29</v>
      </c>
      <c r="F11" s="39">
        <v>28.978302001953125</v>
      </c>
      <c r="G11" s="39">
        <v>14.989106178283691</v>
      </c>
      <c r="H11" s="41">
        <f t="shared" si="1"/>
        <v>13.989195823669434</v>
      </c>
      <c r="I11" s="42">
        <f t="shared" si="2"/>
        <v>-1.1009197235107422</v>
      </c>
      <c r="J11" s="43">
        <f t="shared" si="3"/>
        <v>2.1449138799666989</v>
      </c>
    </row>
    <row r="12" spans="1:245" x14ac:dyDescent="0.15">
      <c r="A12" s="38" t="s">
        <v>21</v>
      </c>
      <c r="B12" s="39">
        <v>31.224271774291992</v>
      </c>
      <c r="C12" s="39">
        <v>15.106876373291016</v>
      </c>
      <c r="D12" s="40">
        <f t="shared" si="0"/>
        <v>16.117395401000977</v>
      </c>
      <c r="E12" s="38"/>
      <c r="F12" s="39"/>
      <c r="G12" s="39"/>
      <c r="H12" s="41"/>
      <c r="I12" s="42"/>
      <c r="J12" s="43"/>
    </row>
    <row r="13" spans="1:245" x14ac:dyDescent="0.15">
      <c r="A13" s="44" t="s">
        <v>22</v>
      </c>
      <c r="B13" s="39">
        <v>30.362607955932617</v>
      </c>
      <c r="C13" s="39">
        <v>14.820821762084961</v>
      </c>
      <c r="D13" s="45">
        <f t="shared" si="0"/>
        <v>15.541786193847656</v>
      </c>
      <c r="E13" s="44"/>
      <c r="F13" s="39"/>
      <c r="G13" s="39"/>
      <c r="H13" s="46"/>
      <c r="I13" s="47"/>
      <c r="J13" s="48"/>
    </row>
    <row r="14" spans="1:245" x14ac:dyDescent="0.15">
      <c r="A14" s="44" t="s">
        <v>23</v>
      </c>
      <c r="B14" s="39">
        <v>29.271951675415039</v>
      </c>
      <c r="C14" s="39">
        <v>15.174355506896973</v>
      </c>
      <c r="D14" s="45">
        <f t="shared" si="0"/>
        <v>14.097596168518066</v>
      </c>
      <c r="E14" s="44"/>
      <c r="F14" s="39"/>
      <c r="G14" s="39"/>
      <c r="H14" s="46"/>
      <c r="I14" s="47"/>
      <c r="J14" s="48"/>
    </row>
    <row r="15" spans="1:245" x14ac:dyDescent="0.15">
      <c r="A15" s="44" t="s">
        <v>24</v>
      </c>
      <c r="B15" s="39">
        <v>29.847034454345703</v>
      </c>
      <c r="C15" s="39">
        <v>14.97492504119873</v>
      </c>
      <c r="D15" s="45">
        <f t="shared" si="0"/>
        <v>14.872109413146973</v>
      </c>
      <c r="E15" s="44"/>
      <c r="F15" s="39"/>
      <c r="G15" s="39"/>
      <c r="H15" s="46"/>
      <c r="I15" s="47"/>
      <c r="J15" s="48"/>
    </row>
    <row r="16" spans="1:245" ht="15" thickBot="1" x14ac:dyDescent="0.2">
      <c r="A16" s="49"/>
      <c r="B16" s="50"/>
      <c r="C16" s="14"/>
      <c r="D16" s="51"/>
      <c r="E16" s="49"/>
      <c r="F16" s="50"/>
      <c r="G16" s="50"/>
      <c r="H16" s="52"/>
      <c r="I16" s="53"/>
      <c r="J16" s="54"/>
    </row>
    <row r="17" spans="1:11" x14ac:dyDescent="0.15">
      <c r="A17" s="55" t="s">
        <v>3</v>
      </c>
      <c r="B17" s="42">
        <f>AVERAGE(B8:B16)</f>
        <v>30.124287843704224</v>
      </c>
      <c r="C17" s="42">
        <f>AVERAGE(C8:C16)</f>
        <v>15.034172296524048</v>
      </c>
      <c r="D17" s="36">
        <f>AVERAGE(D8:D16)</f>
        <v>15.090115547180176</v>
      </c>
      <c r="E17" s="56" t="s">
        <v>3</v>
      </c>
      <c r="F17" s="42">
        <f>AVERAGE(F8:F16)</f>
        <v>29.555588722229004</v>
      </c>
      <c r="G17" s="42">
        <f>AVERAGE(G8:G16)</f>
        <v>15.106322765350342</v>
      </c>
      <c r="H17" s="36">
        <f>AVERAGE(H8:H16)</f>
        <v>14.449265956878662</v>
      </c>
      <c r="I17" s="36">
        <f>AVERAGE(I8:I16)</f>
        <v>-0.64084959030151367</v>
      </c>
      <c r="J17" s="95">
        <f>AVERAGE(J8:J16)</f>
        <v>1.6049941314861358</v>
      </c>
      <c r="K17" s="57"/>
    </row>
    <row r="18" spans="1:11" x14ac:dyDescent="0.15">
      <c r="A18" s="58" t="s">
        <v>4</v>
      </c>
      <c r="B18" s="47">
        <f>MEDIAN(B8:B16)</f>
        <v>30.004539489746094</v>
      </c>
      <c r="C18" s="47">
        <f>MEDIAN(C8:C16)</f>
        <v>15.024203300476074</v>
      </c>
      <c r="D18" s="47">
        <f>MEDIAN(D8:D16)</f>
        <v>15.003927707672119</v>
      </c>
      <c r="E18" s="59" t="s">
        <v>4</v>
      </c>
      <c r="F18" s="47">
        <f>MEDIAN(F8:F16)</f>
        <v>29.500692367553711</v>
      </c>
      <c r="G18" s="47">
        <f>MEDIAN(G8:G16)</f>
        <v>15.077516555786133</v>
      </c>
      <c r="H18" s="47">
        <f>MEDIAN(H8:H16)</f>
        <v>14.423175811767578</v>
      </c>
      <c r="I18" s="47">
        <f>MEDIAN(I8:I16)</f>
        <v>-0.66693973541259766</v>
      </c>
      <c r="J18" s="5">
        <f>MEDIAN(J8:J16)</f>
        <v>1.5909154850973874</v>
      </c>
    </row>
    <row r="19" spans="1:11" ht="15" thickBot="1" x14ac:dyDescent="0.2">
      <c r="A19" s="60" t="s">
        <v>5</v>
      </c>
      <c r="B19" s="53">
        <f>STDEV(B8:B16)</f>
        <v>0.55760675413734995</v>
      </c>
      <c r="C19" s="53">
        <f>STDEV(C8:C16)</f>
        <v>0.1263143162522507</v>
      </c>
      <c r="D19" s="53">
        <f>STDEV(D8:D16)</f>
        <v>0.57656191211797325</v>
      </c>
      <c r="E19" s="61" t="s">
        <v>5</v>
      </c>
      <c r="F19" s="53">
        <f>STDEV(F8:F16)</f>
        <v>0.53736673336223828</v>
      </c>
      <c r="G19" s="53">
        <f>STDEV(G8:G16)</f>
        <v>0.13771640426539308</v>
      </c>
      <c r="H19" s="53">
        <f>STDEV(H8:H16)</f>
        <v>0.40508180044363029</v>
      </c>
      <c r="I19" s="53">
        <f>STDEV(I8:I16)</f>
        <v>0.40508180044363029</v>
      </c>
      <c r="J19" s="6">
        <f>STDEV(J8:J16)</f>
        <v>0.43750899885676542</v>
      </c>
    </row>
    <row r="20" spans="1:11" x14ac:dyDescent="0.15">
      <c r="A20" s="62"/>
      <c r="B20" s="63" t="s">
        <v>6</v>
      </c>
      <c r="C20" s="63"/>
      <c r="D20" s="63"/>
      <c r="E20" s="62"/>
      <c r="F20" s="18"/>
      <c r="G20" s="18"/>
      <c r="H20" s="18"/>
      <c r="I20" s="18"/>
      <c r="J20" s="18">
        <f>J19/(SQRT(4))</f>
        <v>0.21875449942838271</v>
      </c>
    </row>
    <row r="21" spans="1:11" ht="15" thickBot="1" x14ac:dyDescent="0.2">
      <c r="A21" s="64" t="s">
        <v>34</v>
      </c>
      <c r="B21" s="65">
        <f>TTEST(B8:B16,F8:F16,2,2)</f>
        <v>0.12317098359790557</v>
      </c>
      <c r="C21" s="63"/>
      <c r="D21" s="63"/>
      <c r="E21" s="63"/>
      <c r="F21" s="63"/>
    </row>
    <row r="22" spans="1:11" x14ac:dyDescent="0.15">
      <c r="A22" s="64" t="s">
        <v>0</v>
      </c>
      <c r="B22" s="65">
        <f>TTEST(C8:C16,G8:G16,2,2)</f>
        <v>0.38552306836337746</v>
      </c>
      <c r="C22" s="63"/>
      <c r="D22" s="63"/>
      <c r="E22" s="63"/>
      <c r="F22" s="63"/>
      <c r="G22" s="1"/>
      <c r="H22" s="69"/>
      <c r="I22" s="70" t="s">
        <v>0</v>
      </c>
      <c r="J22" s="71" t="s">
        <v>34</v>
      </c>
    </row>
    <row r="23" spans="1:11" x14ac:dyDescent="0.15">
      <c r="A23" s="64" t="s">
        <v>7</v>
      </c>
      <c r="B23" s="96">
        <f>TTEST(D8:D16,H8:H16,2,2)</f>
        <v>7.702340109050608E-2</v>
      </c>
      <c r="C23" s="63"/>
      <c r="D23" s="67"/>
      <c r="E23" s="68"/>
      <c r="F23" s="68"/>
      <c r="G23" s="1"/>
      <c r="H23" s="72" t="s">
        <v>10</v>
      </c>
      <c r="I23" s="73">
        <v>34.787456512451172</v>
      </c>
      <c r="J23" s="15" t="s">
        <v>12</v>
      </c>
    </row>
    <row r="24" spans="1:11" ht="15" thickBot="1" x14ac:dyDescent="0.2">
      <c r="A24" s="74" t="s">
        <v>8</v>
      </c>
      <c r="B24" s="13">
        <f>POWER(-(-I17-I19),2)</f>
        <v>5.5586450734471056E-2</v>
      </c>
      <c r="C24" s="13"/>
      <c r="D24" s="67"/>
      <c r="E24" s="68"/>
      <c r="F24" s="68"/>
      <c r="G24" s="75"/>
      <c r="H24" s="76" t="s">
        <v>10</v>
      </c>
      <c r="I24" s="77">
        <v>30.902107238769531</v>
      </c>
      <c r="J24" s="16">
        <v>39.157180786132812</v>
      </c>
    </row>
    <row r="25" spans="1:11" x14ac:dyDescent="0.15">
      <c r="A25" s="74" t="s">
        <v>9</v>
      </c>
      <c r="B25" s="13">
        <f>POWER(2,-I17)</f>
        <v>1.5592471157899519</v>
      </c>
      <c r="C25" s="13"/>
      <c r="D25" s="67"/>
      <c r="E25" s="68"/>
      <c r="F25" s="68"/>
      <c r="G25" s="75"/>
      <c r="H25" s="78"/>
      <c r="I25" s="78"/>
    </row>
    <row r="26" spans="1:11" x14ac:dyDescent="0.15">
      <c r="A26" s="74"/>
      <c r="B26" s="13"/>
      <c r="C26" s="13"/>
      <c r="D26" s="63"/>
      <c r="E26" s="62"/>
      <c r="F26" s="75"/>
      <c r="G26" s="75"/>
      <c r="H26" s="78"/>
      <c r="I26" s="7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A3A2F-150E-4BF1-B2D5-DCD8385CC0D9}">
  <dimension ref="A1:IK26"/>
  <sheetViews>
    <sheetView workbookViewId="0">
      <selection activeCell="E23" sqref="E23"/>
    </sheetView>
  </sheetViews>
  <sheetFormatPr baseColWidth="10" defaultColWidth="9.1640625" defaultRowHeight="14" x14ac:dyDescent="0.15"/>
  <cols>
    <col min="1" max="1" width="15.83203125" style="1" customWidth="1"/>
    <col min="2" max="4" width="13.6640625" style="66" customWidth="1"/>
    <col min="5" max="5" width="12" style="1" customWidth="1"/>
    <col min="6" max="10" width="13.6640625" style="66" customWidth="1"/>
    <col min="11" max="11" width="9.33203125" style="1" bestFit="1" customWidth="1"/>
    <col min="12" max="16384" width="9.1640625" style="8"/>
  </cols>
  <sheetData>
    <row r="1" spans="1:245" s="7" customFormat="1" ht="16" x14ac:dyDescent="0.2">
      <c r="A1" s="10" t="s">
        <v>38</v>
      </c>
      <c r="B1" s="11"/>
      <c r="C1" s="11"/>
      <c r="D1" s="11"/>
      <c r="E1" s="17"/>
      <c r="F1" s="11"/>
      <c r="G1" s="11"/>
      <c r="H1" s="18"/>
      <c r="I1" s="18" t="s">
        <v>0</v>
      </c>
      <c r="J1" s="19">
        <v>44587</v>
      </c>
      <c r="K1" s="12"/>
    </row>
    <row r="2" spans="1:245" s="7" customFormat="1" ht="16" x14ac:dyDescent="0.2">
      <c r="A2" s="12"/>
      <c r="B2" s="11"/>
      <c r="C2" s="11"/>
      <c r="D2" s="11"/>
      <c r="E2" s="17"/>
      <c r="F2" s="11"/>
      <c r="G2" s="11"/>
      <c r="H2" s="18"/>
      <c r="I2" s="18" t="s">
        <v>36</v>
      </c>
      <c r="J2" s="19">
        <v>44602</v>
      </c>
      <c r="K2" s="20"/>
    </row>
    <row r="3" spans="1:245" s="7" customFormat="1" ht="16" x14ac:dyDescent="0.2">
      <c r="A3" s="1" t="s">
        <v>11</v>
      </c>
      <c r="B3" s="12"/>
      <c r="C3" s="11"/>
      <c r="D3" s="11"/>
      <c r="E3" s="17"/>
      <c r="F3" s="11"/>
      <c r="G3" s="11"/>
      <c r="H3" s="21"/>
      <c r="I3" s="21"/>
      <c r="J3" s="22"/>
      <c r="K3" s="12"/>
    </row>
    <row r="4" spans="1:245" ht="16" x14ac:dyDescent="0.2">
      <c r="A4" s="1" t="s">
        <v>13</v>
      </c>
      <c r="B4" s="11"/>
      <c r="C4" s="13"/>
      <c r="D4" s="13"/>
      <c r="E4" s="23"/>
      <c r="F4" s="13"/>
      <c r="G4" s="13"/>
      <c r="H4" s="24"/>
      <c r="I4" s="24"/>
      <c r="J4" s="2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</row>
    <row r="5" spans="1:245" x14ac:dyDescent="0.15">
      <c r="A5" s="1" t="s">
        <v>16</v>
      </c>
      <c r="B5" s="13"/>
      <c r="C5" s="13"/>
      <c r="D5" s="13"/>
      <c r="E5" s="23"/>
      <c r="F5" s="13"/>
      <c r="G5" s="13"/>
      <c r="H5" s="24"/>
      <c r="I5" s="24"/>
      <c r="J5" s="2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</row>
    <row r="6" spans="1:245" ht="15" thickBot="1" x14ac:dyDescent="0.2">
      <c r="B6" s="13"/>
      <c r="C6" s="13"/>
      <c r="D6" s="13"/>
      <c r="E6" s="23"/>
      <c r="F6" s="13"/>
      <c r="G6" s="13"/>
      <c r="H6" s="24"/>
      <c r="I6" s="24"/>
      <c r="J6" s="24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</row>
    <row r="7" spans="1:245" ht="15" thickBot="1" x14ac:dyDescent="0.2">
      <c r="A7" s="25" t="s">
        <v>14</v>
      </c>
      <c r="B7" s="26" t="s">
        <v>36</v>
      </c>
      <c r="C7" s="27" t="s">
        <v>0</v>
      </c>
      <c r="D7" s="28" t="s">
        <v>1</v>
      </c>
      <c r="E7" s="25" t="s">
        <v>15</v>
      </c>
      <c r="F7" s="27" t="s">
        <v>36</v>
      </c>
      <c r="G7" s="27" t="s">
        <v>0</v>
      </c>
      <c r="H7" s="29" t="s">
        <v>1</v>
      </c>
      <c r="I7" s="30" t="s">
        <v>2</v>
      </c>
      <c r="J7" s="31"/>
    </row>
    <row r="8" spans="1:245" x14ac:dyDescent="0.15">
      <c r="A8" s="32" t="s">
        <v>17</v>
      </c>
      <c r="B8" s="33">
        <v>29.784324645996094</v>
      </c>
      <c r="C8" s="33">
        <v>15.017733573913574</v>
      </c>
      <c r="D8" s="34">
        <f t="shared" ref="D8:D16" si="0">B8-C8</f>
        <v>14.76659107208252</v>
      </c>
      <c r="E8" s="32" t="s">
        <v>26</v>
      </c>
      <c r="F8" s="33">
        <v>29.663774490356445</v>
      </c>
      <c r="G8" s="33">
        <v>15.15145206451416</v>
      </c>
      <c r="H8" s="35">
        <f t="shared" ref="H8:H12" si="1">F8-G8</f>
        <v>14.512322425842285</v>
      </c>
      <c r="I8" s="36">
        <f t="shared" ref="I8:I12" si="2">H8-$D$17</f>
        <v>-0.23809242248535156</v>
      </c>
      <c r="J8" s="37">
        <f t="shared" ref="J8:J12" si="3">POWER(2,-I8)</f>
        <v>1.179432147077534</v>
      </c>
    </row>
    <row r="9" spans="1:245" x14ac:dyDescent="0.15">
      <c r="A9" s="38" t="s">
        <v>18</v>
      </c>
      <c r="B9" s="39">
        <v>29.126150131225586</v>
      </c>
      <c r="C9" s="39">
        <v>15.030673027038574</v>
      </c>
      <c r="D9" s="40">
        <f t="shared" si="0"/>
        <v>14.095477104187012</v>
      </c>
      <c r="E9" s="38"/>
      <c r="F9" s="39"/>
      <c r="G9" s="39"/>
      <c r="H9" s="41"/>
      <c r="I9" s="42"/>
      <c r="J9" s="43"/>
    </row>
    <row r="10" spans="1:245" x14ac:dyDescent="0.15">
      <c r="A10" s="38" t="s">
        <v>19</v>
      </c>
      <c r="B10" s="39">
        <v>30.707286834716797</v>
      </c>
      <c r="C10" s="39">
        <v>15.204891204833984</v>
      </c>
      <c r="D10" s="40">
        <f t="shared" si="0"/>
        <v>15.502395629882812</v>
      </c>
      <c r="E10" s="38" t="s">
        <v>28</v>
      </c>
      <c r="F10" s="39">
        <v>28.019866943359375</v>
      </c>
      <c r="G10" s="39">
        <v>15.28115177154541</v>
      </c>
      <c r="H10" s="41">
        <f t="shared" si="1"/>
        <v>12.738715171813965</v>
      </c>
      <c r="I10" s="42">
        <f t="shared" si="2"/>
        <v>-2.0116996765136719</v>
      </c>
      <c r="J10" s="43">
        <f t="shared" si="3"/>
        <v>4.0325702785851938</v>
      </c>
    </row>
    <row r="11" spans="1:245" x14ac:dyDescent="0.15">
      <c r="A11" s="38" t="s">
        <v>20</v>
      </c>
      <c r="B11" s="39">
        <v>27.787315368652344</v>
      </c>
      <c r="C11" s="39">
        <v>14.94310188293457</v>
      </c>
      <c r="D11" s="40">
        <f t="shared" si="0"/>
        <v>12.844213485717773</v>
      </c>
      <c r="E11" s="38" t="s">
        <v>29</v>
      </c>
      <c r="F11" s="39">
        <v>27.569759368896484</v>
      </c>
      <c r="G11" s="39">
        <v>14.989106178283691</v>
      </c>
      <c r="H11" s="41">
        <f t="shared" si="1"/>
        <v>12.580653190612793</v>
      </c>
      <c r="I11" s="42">
        <f t="shared" si="2"/>
        <v>-2.1697616577148438</v>
      </c>
      <c r="J11" s="43">
        <f t="shared" si="3"/>
        <v>4.4994905332430672</v>
      </c>
    </row>
    <row r="12" spans="1:245" x14ac:dyDescent="0.15">
      <c r="A12" s="38" t="s">
        <v>21</v>
      </c>
      <c r="B12" s="39">
        <v>31.752836227416992</v>
      </c>
      <c r="C12" s="39">
        <v>15.106876373291016</v>
      </c>
      <c r="D12" s="40">
        <f t="shared" si="0"/>
        <v>16.645959854125977</v>
      </c>
      <c r="E12" s="38" t="s">
        <v>30</v>
      </c>
      <c r="F12" s="39">
        <v>28.749912261962891</v>
      </c>
      <c r="G12" s="39">
        <v>15.017476081848145</v>
      </c>
      <c r="H12" s="41">
        <f t="shared" si="1"/>
        <v>13.732436180114746</v>
      </c>
      <c r="I12" s="42">
        <f t="shared" si="2"/>
        <v>-1.0179786682128906</v>
      </c>
      <c r="J12" s="43">
        <f t="shared" si="3"/>
        <v>2.0250796715137023</v>
      </c>
    </row>
    <row r="13" spans="1:245" x14ac:dyDescent="0.15">
      <c r="A13" s="44"/>
      <c r="B13" s="39"/>
      <c r="C13" s="39"/>
      <c r="D13" s="45"/>
      <c r="E13" s="44"/>
      <c r="F13" s="39"/>
      <c r="G13" s="39"/>
      <c r="H13" s="46"/>
      <c r="I13" s="47"/>
      <c r="J13" s="48"/>
    </row>
    <row r="14" spans="1:245" x14ac:dyDescent="0.15">
      <c r="A14" s="44"/>
      <c r="B14" s="39"/>
      <c r="C14" s="39"/>
      <c r="D14" s="45"/>
      <c r="E14" s="44"/>
      <c r="F14" s="39"/>
      <c r="G14" s="39"/>
      <c r="H14" s="46"/>
      <c r="I14" s="47"/>
      <c r="J14" s="48"/>
    </row>
    <row r="15" spans="1:245" x14ac:dyDescent="0.15">
      <c r="A15" s="44"/>
      <c r="B15" s="39"/>
      <c r="C15" s="39"/>
      <c r="D15" s="45"/>
      <c r="E15" s="44"/>
      <c r="F15" s="39"/>
      <c r="G15" s="39"/>
      <c r="H15" s="46"/>
      <c r="I15" s="47"/>
      <c r="J15" s="48"/>
    </row>
    <row r="16" spans="1:245" ht="15" thickBot="1" x14ac:dyDescent="0.2">
      <c r="A16" s="49" t="s">
        <v>25</v>
      </c>
      <c r="B16" s="50">
        <v>29.800676345825195</v>
      </c>
      <c r="C16" s="14">
        <v>15.152824401855469</v>
      </c>
      <c r="D16" s="51">
        <f t="shared" si="0"/>
        <v>14.647851943969727</v>
      </c>
      <c r="E16" s="49"/>
      <c r="F16" s="50"/>
      <c r="G16" s="50"/>
      <c r="H16" s="52"/>
      <c r="I16" s="53"/>
      <c r="J16" s="54"/>
    </row>
    <row r="17" spans="1:11" x14ac:dyDescent="0.15">
      <c r="A17" s="55" t="s">
        <v>3</v>
      </c>
      <c r="B17" s="42">
        <f>AVERAGE(B8:B16)</f>
        <v>29.8264315923055</v>
      </c>
      <c r="C17" s="42">
        <f>AVERAGE(C8:C16)</f>
        <v>15.076016743977865</v>
      </c>
      <c r="D17" s="36">
        <f>AVERAGE(D8:D16)</f>
        <v>14.750414848327637</v>
      </c>
      <c r="E17" s="56" t="s">
        <v>3</v>
      </c>
      <c r="F17" s="42">
        <f>AVERAGE(F8:F16)</f>
        <v>28.500828266143799</v>
      </c>
      <c r="G17" s="42">
        <f>AVERAGE(G8:G16)</f>
        <v>15.109796524047852</v>
      </c>
      <c r="H17" s="36">
        <f>AVERAGE(H8:H16)</f>
        <v>13.391031742095947</v>
      </c>
      <c r="I17" s="36">
        <f>AVERAGE(I8:I16)</f>
        <v>-1.3593831062316895</v>
      </c>
      <c r="J17" s="95">
        <f>AVERAGE(J8:J16)</f>
        <v>2.9341431576048747</v>
      </c>
      <c r="K17" s="18"/>
    </row>
    <row r="18" spans="1:11" x14ac:dyDescent="0.15">
      <c r="A18" s="58" t="s">
        <v>4</v>
      </c>
      <c r="B18" s="47">
        <f>MEDIAN(B8:B16)</f>
        <v>29.792500495910645</v>
      </c>
      <c r="C18" s="47">
        <f>MEDIAN(C8:C16)</f>
        <v>15.068774700164795</v>
      </c>
      <c r="D18" s="47">
        <f>MEDIAN(D8:D16)</f>
        <v>14.707221508026123</v>
      </c>
      <c r="E18" s="59" t="s">
        <v>4</v>
      </c>
      <c r="F18" s="47">
        <f>MEDIAN(F8:F16)</f>
        <v>28.384889602661133</v>
      </c>
      <c r="G18" s="47">
        <f>MEDIAN(G8:G16)</f>
        <v>15.084464073181152</v>
      </c>
      <c r="H18" s="47">
        <f>MEDIAN(H8:H16)</f>
        <v>13.235575675964355</v>
      </c>
      <c r="I18" s="47">
        <f>MEDIAN(I8:I16)</f>
        <v>-1.5148391723632812</v>
      </c>
      <c r="J18" s="5">
        <f>MEDIAN(J8:J16)</f>
        <v>3.028824975049448</v>
      </c>
    </row>
    <row r="19" spans="1:11" ht="15" thickBot="1" x14ac:dyDescent="0.2">
      <c r="A19" s="60" t="s">
        <v>5</v>
      </c>
      <c r="B19" s="53">
        <f>STDEV(B8:B16)</f>
        <v>1.351870275004891</v>
      </c>
      <c r="C19" s="53">
        <f>STDEV(C8:C16)</f>
        <v>9.6519117853112846E-2</v>
      </c>
      <c r="D19" s="53">
        <f>STDEV(D8:D16)</f>
        <v>1.2831129231611977</v>
      </c>
      <c r="E19" s="61" t="s">
        <v>5</v>
      </c>
      <c r="F19" s="53">
        <f>STDEV(F8:F16)</f>
        <v>0.9151866554278294</v>
      </c>
      <c r="G19" s="53">
        <f>STDEV(G8:G16)</f>
        <v>0.13439621585088352</v>
      </c>
      <c r="H19" s="53">
        <f>STDEV(H8:H16)</f>
        <v>0.90481675719887167</v>
      </c>
      <c r="I19" s="53">
        <f>STDEV(I8:I16)</f>
        <v>0.90481675719887167</v>
      </c>
      <c r="J19" s="6">
        <f>STDEV(J8:J16)</f>
        <v>1.5876882249287902</v>
      </c>
    </row>
    <row r="20" spans="1:11" x14ac:dyDescent="0.15">
      <c r="A20" s="62"/>
      <c r="B20" s="63" t="s">
        <v>6</v>
      </c>
      <c r="C20" s="63"/>
      <c r="D20" s="63"/>
      <c r="E20" s="62"/>
      <c r="F20" s="18"/>
      <c r="G20" s="18"/>
      <c r="H20" s="18"/>
      <c r="I20" s="18"/>
      <c r="J20" s="18">
        <f>J19/(SQRT(4))</f>
        <v>0.79384411246439512</v>
      </c>
    </row>
    <row r="21" spans="1:11" ht="15" thickBot="1" x14ac:dyDescent="0.2">
      <c r="A21" s="64" t="s">
        <v>36</v>
      </c>
      <c r="B21" s="65">
        <f>TTEST(B8:B16,F8:F16,2,2)</f>
        <v>0.12721785894230259</v>
      </c>
      <c r="C21" s="63"/>
      <c r="D21" s="79"/>
      <c r="E21" s="79"/>
      <c r="F21" s="79"/>
      <c r="G21" s="79"/>
      <c r="H21" s="79"/>
    </row>
    <row r="22" spans="1:11" x14ac:dyDescent="0.15">
      <c r="A22" s="64" t="s">
        <v>0</v>
      </c>
      <c r="B22" s="65">
        <f>TTEST(C8:C16,G8:G16,2,2)</f>
        <v>0.65344681386197467</v>
      </c>
      <c r="C22" s="63"/>
      <c r="D22" s="79"/>
      <c r="E22" s="79"/>
      <c r="F22" s="79"/>
      <c r="G22" s="79"/>
      <c r="H22" s="79"/>
      <c r="I22" s="69"/>
      <c r="J22" s="70" t="s">
        <v>0</v>
      </c>
      <c r="K22" s="71" t="s">
        <v>36</v>
      </c>
    </row>
    <row r="23" spans="1:11" x14ac:dyDescent="0.15">
      <c r="A23" s="64" t="s">
        <v>7</v>
      </c>
      <c r="B23" s="96">
        <f>TTEST(D8:D16,H8:H16,2,2)</f>
        <v>0.10592965044854324</v>
      </c>
      <c r="C23" s="63"/>
      <c r="D23" s="79"/>
      <c r="E23" s="79"/>
      <c r="F23" s="79"/>
      <c r="G23" s="79"/>
      <c r="H23" s="79"/>
      <c r="I23" s="72" t="s">
        <v>10</v>
      </c>
      <c r="J23" s="73">
        <v>34.787456512451172</v>
      </c>
      <c r="K23" s="5" t="s">
        <v>12</v>
      </c>
    </row>
    <row r="24" spans="1:11" ht="15" thickBot="1" x14ac:dyDescent="0.2">
      <c r="A24" s="74" t="s">
        <v>8</v>
      </c>
      <c r="B24" s="13">
        <f>POWER(-(-I17-I19),2)</f>
        <v>0.20663056567302551</v>
      </c>
      <c r="C24" s="13"/>
      <c r="D24" s="79"/>
      <c r="E24" s="79"/>
      <c r="F24" s="79"/>
      <c r="G24" s="79"/>
      <c r="H24" s="79"/>
      <c r="I24" s="76" t="s">
        <v>10</v>
      </c>
      <c r="J24" s="77">
        <v>30.902107238769531</v>
      </c>
      <c r="K24" s="6" t="s">
        <v>12</v>
      </c>
    </row>
    <row r="25" spans="1:11" x14ac:dyDescent="0.15">
      <c r="A25" s="74" t="s">
        <v>9</v>
      </c>
      <c r="B25" s="13">
        <f>POWER(2,-I17)</f>
        <v>2.5657544486080175</v>
      </c>
      <c r="C25" s="13"/>
      <c r="D25" s="79"/>
      <c r="E25" s="80"/>
      <c r="F25" s="80"/>
      <c r="G25" s="63"/>
    </row>
    <row r="26" spans="1:11" x14ac:dyDescent="0.15">
      <c r="A26" s="74"/>
      <c r="B26" s="13"/>
      <c r="C26" s="13"/>
      <c r="D26" s="63"/>
      <c r="E26" s="62"/>
      <c r="F26" s="63"/>
      <c r="G26" s="6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C51DC-FC47-4511-A46F-12A2CF7C5D28}">
  <dimension ref="A1:IK26"/>
  <sheetViews>
    <sheetView workbookViewId="0">
      <selection activeCell="E23" sqref="E23"/>
    </sheetView>
  </sheetViews>
  <sheetFormatPr baseColWidth="10" defaultColWidth="9.1640625" defaultRowHeight="14" x14ac:dyDescent="0.15"/>
  <cols>
    <col min="1" max="1" width="15.83203125" style="1" customWidth="1"/>
    <col min="2" max="4" width="13.6640625" style="66" customWidth="1"/>
    <col min="5" max="5" width="12" style="1" customWidth="1"/>
    <col min="6" max="10" width="13.6640625" style="66" customWidth="1"/>
    <col min="11" max="11" width="9.33203125" style="1" bestFit="1" customWidth="1"/>
    <col min="12" max="16384" width="9.1640625" style="8"/>
  </cols>
  <sheetData>
    <row r="1" spans="1:245" s="7" customFormat="1" ht="16" x14ac:dyDescent="0.2">
      <c r="A1" s="10" t="s">
        <v>38</v>
      </c>
      <c r="B1" s="11"/>
      <c r="C1" s="11"/>
      <c r="D1" s="11"/>
      <c r="E1" s="17"/>
      <c r="F1" s="11"/>
      <c r="G1" s="11"/>
      <c r="H1" s="18"/>
      <c r="I1" s="18" t="s">
        <v>0</v>
      </c>
      <c r="J1" s="19">
        <v>44587</v>
      </c>
      <c r="K1" s="12"/>
    </row>
    <row r="2" spans="1:245" s="7" customFormat="1" ht="16" x14ac:dyDescent="0.2">
      <c r="A2" s="12"/>
      <c r="B2" s="11"/>
      <c r="C2" s="11"/>
      <c r="D2" s="11"/>
      <c r="E2" s="17"/>
      <c r="F2" s="11"/>
      <c r="G2" s="11"/>
      <c r="H2" s="18"/>
      <c r="I2" s="18" t="s">
        <v>37</v>
      </c>
      <c r="J2" s="19">
        <v>44602</v>
      </c>
      <c r="K2" s="20"/>
    </row>
    <row r="3" spans="1:245" s="7" customFormat="1" ht="16" x14ac:dyDescent="0.2">
      <c r="A3" s="1" t="s">
        <v>11</v>
      </c>
      <c r="B3" s="12"/>
      <c r="C3" s="11"/>
      <c r="D3" s="11"/>
      <c r="E3" s="17"/>
      <c r="F3" s="11"/>
      <c r="G3" s="11"/>
      <c r="H3" s="21"/>
      <c r="I3" s="21"/>
      <c r="J3" s="22"/>
      <c r="K3" s="12"/>
    </row>
    <row r="4" spans="1:245" ht="16" x14ac:dyDescent="0.2">
      <c r="A4" s="1" t="s">
        <v>13</v>
      </c>
      <c r="B4" s="11"/>
      <c r="C4" s="13"/>
      <c r="D4" s="13"/>
      <c r="E4" s="23"/>
      <c r="F4" s="13"/>
      <c r="G4" s="13"/>
      <c r="H4" s="24"/>
      <c r="I4" s="24"/>
      <c r="J4" s="2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</row>
    <row r="5" spans="1:245" x14ac:dyDescent="0.15">
      <c r="A5" s="1" t="s">
        <v>16</v>
      </c>
      <c r="B5" s="13"/>
      <c r="C5" s="13"/>
      <c r="D5" s="13"/>
      <c r="E5" s="23"/>
      <c r="F5" s="13"/>
      <c r="G5" s="13"/>
      <c r="H5" s="24"/>
      <c r="I5" s="24"/>
      <c r="J5" s="24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</row>
    <row r="6" spans="1:245" ht="15" thickBot="1" x14ac:dyDescent="0.2">
      <c r="B6" s="13"/>
      <c r="C6" s="13"/>
      <c r="D6" s="13"/>
      <c r="E6" s="23"/>
      <c r="F6" s="13"/>
      <c r="G6" s="13"/>
      <c r="H6" s="24"/>
      <c r="I6" s="24"/>
      <c r="J6" s="24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</row>
    <row r="7" spans="1:245" ht="15" thickBot="1" x14ac:dyDescent="0.2">
      <c r="A7" s="25" t="s">
        <v>14</v>
      </c>
      <c r="B7" s="26" t="s">
        <v>37</v>
      </c>
      <c r="C7" s="27" t="s">
        <v>0</v>
      </c>
      <c r="D7" s="28" t="s">
        <v>1</v>
      </c>
      <c r="E7" s="25" t="s">
        <v>15</v>
      </c>
      <c r="F7" s="27" t="s">
        <v>37</v>
      </c>
      <c r="G7" s="27" t="s">
        <v>0</v>
      </c>
      <c r="H7" s="29" t="s">
        <v>1</v>
      </c>
      <c r="I7" s="30" t="s">
        <v>2</v>
      </c>
      <c r="J7" s="31"/>
    </row>
    <row r="8" spans="1:245" x14ac:dyDescent="0.15">
      <c r="A8" s="32" t="s">
        <v>17</v>
      </c>
      <c r="B8" s="33">
        <v>25.419414520263672</v>
      </c>
      <c r="C8" s="33">
        <v>15.017733573913574</v>
      </c>
      <c r="D8" s="34">
        <f t="shared" ref="D8:D16" si="0">B8-C8</f>
        <v>10.401680946350098</v>
      </c>
      <c r="E8" s="32" t="s">
        <v>26</v>
      </c>
      <c r="F8" s="33">
        <v>28.818862915039062</v>
      </c>
      <c r="G8" s="33">
        <v>15.15145206451416</v>
      </c>
      <c r="H8" s="35">
        <f t="shared" ref="H8:H12" si="1">F8-G8</f>
        <v>13.667410850524902</v>
      </c>
      <c r="I8" s="36">
        <f t="shared" ref="I8:I12" si="2">H8-$D$17</f>
        <v>2.9329746034410267</v>
      </c>
      <c r="J8" s="37">
        <f t="shared" ref="J8:J12" si="3">POWER(2,-I8)</f>
        <v>0.13094432095251241</v>
      </c>
    </row>
    <row r="9" spans="1:245" x14ac:dyDescent="0.15">
      <c r="A9" s="38" t="s">
        <v>18</v>
      </c>
      <c r="B9" s="39">
        <v>25.248924255371094</v>
      </c>
      <c r="C9" s="39">
        <v>15.030673027038574</v>
      </c>
      <c r="D9" s="40">
        <f t="shared" si="0"/>
        <v>10.21825122833252</v>
      </c>
      <c r="E9" s="38" t="s">
        <v>27</v>
      </c>
      <c r="F9" s="39">
        <v>27.050119400024414</v>
      </c>
      <c r="G9" s="39">
        <v>15.003581047058105</v>
      </c>
      <c r="H9" s="41">
        <f t="shared" si="1"/>
        <v>12.046538352966309</v>
      </c>
      <c r="I9" s="42">
        <f t="shared" si="2"/>
        <v>1.3121021058824329</v>
      </c>
      <c r="J9" s="43">
        <f t="shared" si="3"/>
        <v>0.40273364128205691</v>
      </c>
    </row>
    <row r="10" spans="1:245" x14ac:dyDescent="0.15">
      <c r="A10" s="38" t="s">
        <v>19</v>
      </c>
      <c r="B10" s="39">
        <v>24.788536071777344</v>
      </c>
      <c r="C10" s="39">
        <v>15.204891204833984</v>
      </c>
      <c r="D10" s="40">
        <f t="shared" si="0"/>
        <v>9.5836448669433594</v>
      </c>
      <c r="E10" s="38" t="s">
        <v>28</v>
      </c>
      <c r="F10" s="39">
        <v>26.574956893920898</v>
      </c>
      <c r="G10" s="39">
        <v>15.28115177154541</v>
      </c>
      <c r="H10" s="41">
        <f t="shared" si="1"/>
        <v>11.293805122375488</v>
      </c>
      <c r="I10" s="42">
        <f t="shared" si="2"/>
        <v>0.55936887529161261</v>
      </c>
      <c r="J10" s="43">
        <f t="shared" si="3"/>
        <v>0.67859896027066768</v>
      </c>
    </row>
    <row r="11" spans="1:245" x14ac:dyDescent="0.15">
      <c r="A11" s="38" t="s">
        <v>20</v>
      </c>
      <c r="B11" s="39">
        <v>27.479293823242188</v>
      </c>
      <c r="C11" s="39">
        <v>14.94310188293457</v>
      </c>
      <c r="D11" s="40">
        <f t="shared" si="0"/>
        <v>12.536191940307617</v>
      </c>
      <c r="E11" s="38" t="s">
        <v>29</v>
      </c>
      <c r="F11" s="39">
        <v>27.341196060180664</v>
      </c>
      <c r="G11" s="39">
        <v>14.989106178283691</v>
      </c>
      <c r="H11" s="41">
        <f t="shared" si="1"/>
        <v>12.352089881896973</v>
      </c>
      <c r="I11" s="42">
        <f t="shared" si="2"/>
        <v>1.617653634813097</v>
      </c>
      <c r="J11" s="43">
        <f t="shared" si="3"/>
        <v>0.32586501229131348</v>
      </c>
    </row>
    <row r="12" spans="1:245" x14ac:dyDescent="0.15">
      <c r="A12" s="38" t="s">
        <v>21</v>
      </c>
      <c r="B12" s="39">
        <v>27.589900970458984</v>
      </c>
      <c r="C12" s="39">
        <v>15.106876373291016</v>
      </c>
      <c r="D12" s="40">
        <f t="shared" si="0"/>
        <v>12.483024597167969</v>
      </c>
      <c r="E12" s="38" t="s">
        <v>30</v>
      </c>
      <c r="F12" s="39">
        <v>27.484577178955078</v>
      </c>
      <c r="G12" s="39">
        <v>15.017476081848145</v>
      </c>
      <c r="H12" s="41">
        <f t="shared" si="1"/>
        <v>12.467101097106934</v>
      </c>
      <c r="I12" s="42">
        <f t="shared" si="2"/>
        <v>1.7326648500230579</v>
      </c>
      <c r="J12" s="43">
        <f t="shared" si="3"/>
        <v>0.30089564892638693</v>
      </c>
    </row>
    <row r="13" spans="1:245" x14ac:dyDescent="0.15">
      <c r="A13" s="44" t="s">
        <v>22</v>
      </c>
      <c r="B13" s="39">
        <v>25.870624542236328</v>
      </c>
      <c r="C13" s="39">
        <v>14.820821762084961</v>
      </c>
      <c r="D13" s="45">
        <f t="shared" si="0"/>
        <v>11.049802780151367</v>
      </c>
      <c r="E13" s="44"/>
      <c r="F13" s="39"/>
      <c r="G13" s="39"/>
      <c r="H13" s="46"/>
      <c r="I13" s="47"/>
      <c r="J13" s="48"/>
    </row>
    <row r="14" spans="1:245" x14ac:dyDescent="0.15">
      <c r="A14" s="44" t="s">
        <v>23</v>
      </c>
      <c r="B14" s="39">
        <v>24.166120529174805</v>
      </c>
      <c r="C14" s="39">
        <v>15.174355506896973</v>
      </c>
      <c r="D14" s="45">
        <f t="shared" si="0"/>
        <v>8.991765022277832</v>
      </c>
      <c r="E14" s="44"/>
      <c r="F14" s="39"/>
      <c r="G14" s="39"/>
      <c r="H14" s="46"/>
      <c r="I14" s="47"/>
      <c r="J14" s="48"/>
    </row>
    <row r="15" spans="1:245" x14ac:dyDescent="0.15">
      <c r="A15" s="44" t="s">
        <v>24</v>
      </c>
      <c r="B15" s="39">
        <v>25.16827392578125</v>
      </c>
      <c r="C15" s="39">
        <v>14.97492504119873</v>
      </c>
      <c r="D15" s="45">
        <f t="shared" si="0"/>
        <v>10.19334888458252</v>
      </c>
      <c r="E15" s="44"/>
      <c r="F15" s="39"/>
      <c r="G15" s="39"/>
      <c r="H15" s="46"/>
      <c r="I15" s="47"/>
      <c r="J15" s="48"/>
    </row>
    <row r="16" spans="1:245" ht="15" thickBot="1" x14ac:dyDescent="0.2">
      <c r="A16" s="49" t="s">
        <v>25</v>
      </c>
      <c r="B16" s="50">
        <v>26.30504035949707</v>
      </c>
      <c r="C16" s="14">
        <v>15.152824401855469</v>
      </c>
      <c r="D16" s="51">
        <f t="shared" si="0"/>
        <v>11.152215957641602</v>
      </c>
      <c r="E16" s="49"/>
      <c r="F16" s="50"/>
      <c r="G16" s="50"/>
      <c r="H16" s="52"/>
      <c r="I16" s="53"/>
      <c r="J16" s="54"/>
    </row>
    <row r="17" spans="1:11" x14ac:dyDescent="0.15">
      <c r="A17" s="55" t="s">
        <v>3</v>
      </c>
      <c r="B17" s="42">
        <f>AVERAGE(B8:B16)</f>
        <v>25.78179211086697</v>
      </c>
      <c r="C17" s="42">
        <f>AVERAGE(C8:C16)</f>
        <v>15.047355863783094</v>
      </c>
      <c r="D17" s="36">
        <f>AVERAGE(D8:D16)</f>
        <v>10.734436247083876</v>
      </c>
      <c r="E17" s="56" t="s">
        <v>3</v>
      </c>
      <c r="F17" s="42">
        <f>AVERAGE(F8:F16)</f>
        <v>27.453942489624023</v>
      </c>
      <c r="G17" s="42">
        <f>AVERAGE(G8:G16)</f>
        <v>15.088553428649902</v>
      </c>
      <c r="H17" s="36">
        <f>AVERAGE(H8:H16)</f>
        <v>12.36538906097412</v>
      </c>
      <c r="I17" s="36">
        <f>AVERAGE(I8:I16)</f>
        <v>1.6309528138902454</v>
      </c>
      <c r="J17" s="95">
        <f>AVERAGE(J8:J16)</f>
        <v>0.36780751674458745</v>
      </c>
      <c r="K17" s="18"/>
    </row>
    <row r="18" spans="1:11" x14ac:dyDescent="0.15">
      <c r="A18" s="58" t="s">
        <v>4</v>
      </c>
      <c r="B18" s="47">
        <f>MEDIAN(B8:B16)</f>
        <v>25.419414520263672</v>
      </c>
      <c r="C18" s="47">
        <f>MEDIAN(C8:C16)</f>
        <v>15.030673027038574</v>
      </c>
      <c r="D18" s="47">
        <f>MEDIAN(D8:D16)</f>
        <v>10.401680946350098</v>
      </c>
      <c r="E18" s="59" t="s">
        <v>4</v>
      </c>
      <c r="F18" s="47">
        <f>MEDIAN(F8:F16)</f>
        <v>27.341196060180664</v>
      </c>
      <c r="G18" s="47">
        <f>MEDIAN(G8:G16)</f>
        <v>15.017476081848145</v>
      </c>
      <c r="H18" s="47">
        <f>MEDIAN(H8:H16)</f>
        <v>12.352089881896973</v>
      </c>
      <c r="I18" s="47">
        <f>MEDIAN(I8:I16)</f>
        <v>1.617653634813097</v>
      </c>
      <c r="J18" s="5">
        <f>MEDIAN(J8:J16)</f>
        <v>0.32586501229131348</v>
      </c>
    </row>
    <row r="19" spans="1:11" ht="15" thickBot="1" x14ac:dyDescent="0.2">
      <c r="A19" s="60" t="s">
        <v>5</v>
      </c>
      <c r="B19" s="53">
        <f>STDEV(B8:B16)</f>
        <v>1.1630279497022076</v>
      </c>
      <c r="C19" s="53">
        <f>STDEV(C8:C16)</f>
        <v>0.12459996464708045</v>
      </c>
      <c r="D19" s="53">
        <f>STDEV(D8:D16)</f>
        <v>1.2046292546271125</v>
      </c>
      <c r="E19" s="61" t="s">
        <v>5</v>
      </c>
      <c r="F19" s="53">
        <f>STDEV(F8:F16)</f>
        <v>0.83850264972824617</v>
      </c>
      <c r="G19" s="53">
        <f>STDEV(G8:G16)</f>
        <v>0.12571039192011857</v>
      </c>
      <c r="H19" s="53">
        <f>STDEV(H8:H16)</f>
        <v>0.85961340996739188</v>
      </c>
      <c r="I19" s="53">
        <f>STDEV(I8:I16)</f>
        <v>0.85961340996739199</v>
      </c>
      <c r="J19" s="6">
        <f>STDEV(J8:J16)</f>
        <v>0.20009479053676016</v>
      </c>
    </row>
    <row r="20" spans="1:11" x14ac:dyDescent="0.15">
      <c r="A20" s="62"/>
      <c r="B20" s="63" t="s">
        <v>6</v>
      </c>
      <c r="C20" s="63"/>
      <c r="D20" s="63"/>
      <c r="E20" s="62"/>
      <c r="F20" s="18"/>
      <c r="G20" s="18"/>
      <c r="H20" s="18"/>
      <c r="I20" s="18"/>
      <c r="J20" s="18">
        <f>J19/(SQRT(5))</f>
        <v>8.9485110716755467E-2</v>
      </c>
    </row>
    <row r="21" spans="1:11" ht="15" thickBot="1" x14ac:dyDescent="0.2">
      <c r="A21" s="64" t="s">
        <v>37</v>
      </c>
      <c r="B21" s="65">
        <f>TTEST(B8:B16,F8:F16,2,2)</f>
        <v>1.5674045025805237E-2</v>
      </c>
      <c r="C21" s="63"/>
      <c r="D21" s="79"/>
      <c r="E21" s="80"/>
      <c r="F21" s="80"/>
    </row>
    <row r="22" spans="1:11" x14ac:dyDescent="0.15">
      <c r="A22" s="64" t="s">
        <v>0</v>
      </c>
      <c r="B22" s="65">
        <f>TTEST(C8:C16,G8:G16,2,2)</f>
        <v>0.56547190977589268</v>
      </c>
      <c r="C22" s="63"/>
      <c r="D22" s="79"/>
      <c r="E22" s="80"/>
      <c r="F22" s="80"/>
      <c r="G22" s="1"/>
      <c r="H22" s="69"/>
      <c r="I22" s="70" t="s">
        <v>0</v>
      </c>
      <c r="J22" s="71" t="s">
        <v>37</v>
      </c>
    </row>
    <row r="23" spans="1:11" x14ac:dyDescent="0.15">
      <c r="A23" s="64" t="s">
        <v>7</v>
      </c>
      <c r="B23" s="96">
        <f>TTEST(D8:D16,H8:H16,2,2)</f>
        <v>2.1018126731136209E-2</v>
      </c>
      <c r="C23" s="63"/>
      <c r="D23" s="79"/>
      <c r="E23" s="80"/>
      <c r="F23" s="80"/>
      <c r="G23" s="1"/>
      <c r="H23" s="72" t="s">
        <v>10</v>
      </c>
      <c r="I23" s="73">
        <v>34.787456512451172</v>
      </c>
      <c r="J23" s="5" t="s">
        <v>12</v>
      </c>
    </row>
    <row r="24" spans="1:11" ht="15" thickBot="1" x14ac:dyDescent="0.2">
      <c r="A24" s="74" t="s">
        <v>8</v>
      </c>
      <c r="B24" s="13">
        <f>POWER(-(-I17-I19),2)</f>
        <v>6.2029201154204925</v>
      </c>
      <c r="C24" s="13"/>
      <c r="D24" s="79"/>
      <c r="E24" s="80"/>
      <c r="F24" s="80"/>
      <c r="G24" s="63"/>
      <c r="H24" s="76" t="s">
        <v>10</v>
      </c>
      <c r="I24" s="77">
        <v>30.902107238769531</v>
      </c>
      <c r="J24" s="6" t="s">
        <v>12</v>
      </c>
    </row>
    <row r="25" spans="1:11" x14ac:dyDescent="0.15">
      <c r="A25" s="74" t="s">
        <v>9</v>
      </c>
      <c r="B25" s="13">
        <f>POWER(2,-I17)</f>
        <v>0.32287489764599353</v>
      </c>
      <c r="C25" s="13"/>
      <c r="D25" s="79"/>
      <c r="E25" s="80"/>
      <c r="F25" s="80"/>
      <c r="G25" s="63"/>
    </row>
    <row r="26" spans="1:11" x14ac:dyDescent="0.15">
      <c r="A26" s="74"/>
      <c r="B26" s="13"/>
      <c r="C26" s="13"/>
      <c r="D26" s="63"/>
      <c r="E26" s="62"/>
      <c r="F26" s="63"/>
      <c r="G26" s="6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K26"/>
  <sheetViews>
    <sheetView zoomScaleNormal="100" workbookViewId="0">
      <selection activeCell="E23" sqref="E23"/>
    </sheetView>
  </sheetViews>
  <sheetFormatPr baseColWidth="10" defaultColWidth="9.1640625" defaultRowHeight="14" x14ac:dyDescent="0.15"/>
  <cols>
    <col min="1" max="1" width="15.83203125" style="1" customWidth="1"/>
    <col min="2" max="4" width="13.6640625" style="66" customWidth="1"/>
    <col min="5" max="5" width="12" style="1" customWidth="1"/>
    <col min="6" max="10" width="13.6640625" style="66" customWidth="1"/>
    <col min="11" max="11" width="9.33203125" style="1" bestFit="1" customWidth="1"/>
    <col min="12" max="16384" width="9.1640625" style="2"/>
  </cols>
  <sheetData>
    <row r="1" spans="1:245" s="3" customFormat="1" ht="16" x14ac:dyDescent="0.2">
      <c r="A1" s="10" t="s">
        <v>38</v>
      </c>
      <c r="B1" s="11"/>
      <c r="C1" s="11"/>
      <c r="D1" s="11"/>
      <c r="E1" s="17"/>
      <c r="F1" s="11"/>
      <c r="G1" s="11"/>
      <c r="H1" s="18"/>
      <c r="I1" s="18" t="s">
        <v>0</v>
      </c>
      <c r="J1" s="19">
        <v>44580</v>
      </c>
      <c r="K1" s="12"/>
    </row>
    <row r="2" spans="1:245" s="3" customFormat="1" ht="16" x14ac:dyDescent="0.2">
      <c r="A2" s="12"/>
      <c r="B2" s="11"/>
      <c r="C2" s="11"/>
      <c r="D2" s="91"/>
      <c r="E2" s="17"/>
      <c r="F2" s="11"/>
      <c r="G2" s="11"/>
      <c r="H2" s="18"/>
      <c r="I2" s="18" t="s">
        <v>31</v>
      </c>
      <c r="J2" s="19">
        <v>44580</v>
      </c>
      <c r="K2" s="12"/>
    </row>
    <row r="3" spans="1:245" s="3" customFormat="1" ht="16" x14ac:dyDescent="0.2">
      <c r="A3" s="1" t="s">
        <v>11</v>
      </c>
      <c r="B3" s="12"/>
      <c r="C3" s="11"/>
      <c r="D3" s="11"/>
      <c r="E3" s="17"/>
      <c r="F3" s="11"/>
      <c r="G3" s="11"/>
      <c r="H3" s="21"/>
      <c r="I3" s="21"/>
      <c r="J3" s="22"/>
      <c r="K3" s="12"/>
    </row>
    <row r="4" spans="1:245" ht="16" x14ac:dyDescent="0.2">
      <c r="A4" s="1" t="s">
        <v>13</v>
      </c>
      <c r="B4" s="11"/>
      <c r="C4" s="13"/>
      <c r="D4" s="13"/>
      <c r="E4" s="23"/>
      <c r="F4" s="13"/>
      <c r="G4" s="13"/>
      <c r="H4" s="24"/>
      <c r="I4" s="24"/>
      <c r="J4" s="2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x14ac:dyDescent="0.15">
      <c r="A5" s="1" t="s">
        <v>16</v>
      </c>
      <c r="B5" s="13"/>
      <c r="C5" s="13"/>
      <c r="D5" s="13"/>
      <c r="E5" s="23"/>
      <c r="F5" s="13"/>
      <c r="G5" s="13"/>
      <c r="H5" s="24"/>
      <c r="I5" s="24"/>
      <c r="J5" s="2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5" thickBot="1" x14ac:dyDescent="0.2">
      <c r="B6" s="13"/>
      <c r="C6" s="13"/>
      <c r="D6" s="13"/>
      <c r="E6" s="23"/>
      <c r="F6" s="13"/>
      <c r="G6" s="13"/>
      <c r="H6" s="24"/>
      <c r="I6" s="24"/>
      <c r="J6" s="2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5" thickBot="1" x14ac:dyDescent="0.2">
      <c r="A7" s="25" t="s">
        <v>14</v>
      </c>
      <c r="B7" s="26" t="s">
        <v>31</v>
      </c>
      <c r="C7" s="27" t="s">
        <v>0</v>
      </c>
      <c r="D7" s="28" t="s">
        <v>1</v>
      </c>
      <c r="E7" s="25" t="s">
        <v>15</v>
      </c>
      <c r="F7" s="27" t="s">
        <v>31</v>
      </c>
      <c r="G7" s="27" t="s">
        <v>0</v>
      </c>
      <c r="H7" s="29" t="s">
        <v>1</v>
      </c>
      <c r="I7" s="30" t="s">
        <v>2</v>
      </c>
      <c r="J7" s="31"/>
    </row>
    <row r="8" spans="1:245" x14ac:dyDescent="0.15">
      <c r="A8" s="32" t="s">
        <v>17</v>
      </c>
      <c r="B8" s="33">
        <v>24.150999069213867</v>
      </c>
      <c r="C8" s="92">
        <v>15.22808837890625</v>
      </c>
      <c r="D8" s="34">
        <f t="shared" ref="D8:D15" si="0">B8-C8</f>
        <v>8.9229106903076172</v>
      </c>
      <c r="E8" s="32" t="s">
        <v>26</v>
      </c>
      <c r="F8" s="33">
        <v>23.791982650756836</v>
      </c>
      <c r="G8" s="92">
        <v>15.282068252563477</v>
      </c>
      <c r="H8" s="35">
        <f t="shared" ref="H8:H12" si="1">F8-G8</f>
        <v>8.5099143981933594</v>
      </c>
      <c r="I8" s="36">
        <f t="shared" ref="I8:I12" si="2">H8-$D$17</f>
        <v>-9.1013431549072266E-2</v>
      </c>
      <c r="J8" s="37">
        <f t="shared" ref="J8:J12" si="3">POWER(2,-I8)</f>
        <v>1.06511811963995</v>
      </c>
    </row>
    <row r="9" spans="1:245" x14ac:dyDescent="0.15">
      <c r="A9" s="38" t="s">
        <v>18</v>
      </c>
      <c r="B9" s="39">
        <v>23.771017074584961</v>
      </c>
      <c r="C9" s="93">
        <v>15.280455589294434</v>
      </c>
      <c r="D9" s="40">
        <f t="shared" si="0"/>
        <v>8.4905614852905273</v>
      </c>
      <c r="E9" s="38"/>
      <c r="F9" s="39"/>
      <c r="G9" s="93"/>
      <c r="H9" s="41"/>
      <c r="I9" s="42"/>
      <c r="J9" s="43"/>
    </row>
    <row r="10" spans="1:245" x14ac:dyDescent="0.15">
      <c r="A10" s="38" t="s">
        <v>19</v>
      </c>
      <c r="B10" s="39">
        <v>23.729608535766602</v>
      </c>
      <c r="C10" s="93">
        <v>15.336073875427246</v>
      </c>
      <c r="D10" s="40">
        <f t="shared" si="0"/>
        <v>8.3935346603393555</v>
      </c>
      <c r="E10" s="38" t="s">
        <v>28</v>
      </c>
      <c r="F10" s="39">
        <v>24.504364013671875</v>
      </c>
      <c r="G10" s="93">
        <v>15.583925247192383</v>
      </c>
      <c r="H10" s="41">
        <f t="shared" si="1"/>
        <v>8.9204387664794922</v>
      </c>
      <c r="I10" s="42">
        <f t="shared" si="2"/>
        <v>0.31951093673706055</v>
      </c>
      <c r="J10" s="43">
        <f t="shared" si="3"/>
        <v>0.80134148056103061</v>
      </c>
    </row>
    <row r="11" spans="1:245" x14ac:dyDescent="0.15">
      <c r="A11" s="38" t="s">
        <v>20</v>
      </c>
      <c r="B11" s="39">
        <v>23.406745910644531</v>
      </c>
      <c r="C11" s="93">
        <v>15.034623146057129</v>
      </c>
      <c r="D11" s="40">
        <f t="shared" si="0"/>
        <v>8.3721227645874023</v>
      </c>
      <c r="E11" s="38" t="s">
        <v>29</v>
      </c>
      <c r="F11" s="39">
        <v>23.56934928894043</v>
      </c>
      <c r="G11" s="93">
        <v>15.159134864807129</v>
      </c>
      <c r="H11" s="41">
        <f t="shared" si="1"/>
        <v>8.4102144241333008</v>
      </c>
      <c r="I11" s="42">
        <f t="shared" si="2"/>
        <v>-0.19071340560913086</v>
      </c>
      <c r="J11" s="43">
        <f t="shared" si="3"/>
        <v>1.1413279574166908</v>
      </c>
    </row>
    <row r="12" spans="1:245" x14ac:dyDescent="0.15">
      <c r="A12" s="38"/>
      <c r="B12" s="39"/>
      <c r="C12" s="93"/>
      <c r="D12" s="40"/>
      <c r="E12" s="38" t="s">
        <v>30</v>
      </c>
      <c r="F12" s="39">
        <v>23.765853881835938</v>
      </c>
      <c r="G12" s="93">
        <v>14.838478088378906</v>
      </c>
      <c r="H12" s="41">
        <f t="shared" si="1"/>
        <v>8.9273757934570312</v>
      </c>
      <c r="I12" s="42">
        <f t="shared" si="2"/>
        <v>0.32644796371459961</v>
      </c>
      <c r="J12" s="43">
        <f t="shared" si="3"/>
        <v>0.79749757454686321</v>
      </c>
    </row>
    <row r="13" spans="1:245" x14ac:dyDescent="0.15">
      <c r="A13" s="44" t="s">
        <v>22</v>
      </c>
      <c r="B13" s="39">
        <v>23.484626770019531</v>
      </c>
      <c r="C13" s="93">
        <v>14.769193649291992</v>
      </c>
      <c r="D13" s="45">
        <f t="shared" si="0"/>
        <v>8.7154331207275391</v>
      </c>
      <c r="E13" s="44"/>
      <c r="F13" s="39"/>
      <c r="G13" s="93"/>
      <c r="H13" s="46"/>
      <c r="I13" s="47"/>
      <c r="J13" s="48"/>
    </row>
    <row r="14" spans="1:245" x14ac:dyDescent="0.15">
      <c r="A14" s="44"/>
      <c r="B14" s="39"/>
      <c r="C14" s="93"/>
      <c r="D14" s="45"/>
      <c r="E14" s="44"/>
      <c r="F14" s="39"/>
      <c r="G14" s="93"/>
      <c r="H14" s="46"/>
      <c r="I14" s="47"/>
      <c r="J14" s="48"/>
    </row>
    <row r="15" spans="1:245" x14ac:dyDescent="0.15">
      <c r="A15" s="44" t="s">
        <v>24</v>
      </c>
      <c r="B15" s="39">
        <v>23.915950775146484</v>
      </c>
      <c r="C15" s="93">
        <v>15.204946517944336</v>
      </c>
      <c r="D15" s="45">
        <f t="shared" si="0"/>
        <v>8.7110042572021484</v>
      </c>
      <c r="E15" s="44"/>
      <c r="F15" s="39"/>
      <c r="G15" s="93"/>
      <c r="H15" s="46"/>
      <c r="I15" s="47"/>
      <c r="J15" s="48"/>
    </row>
    <row r="16" spans="1:245" ht="15" thickBot="1" x14ac:dyDescent="0.2">
      <c r="A16" s="49"/>
      <c r="B16" s="50"/>
      <c r="C16" s="94"/>
      <c r="D16" s="51"/>
      <c r="E16" s="49"/>
      <c r="F16" s="50"/>
      <c r="G16" s="94"/>
      <c r="H16" s="52"/>
      <c r="I16" s="53"/>
      <c r="J16" s="54"/>
    </row>
    <row r="17" spans="1:11" x14ac:dyDescent="0.15">
      <c r="A17" s="55" t="s">
        <v>3</v>
      </c>
      <c r="B17" s="42">
        <f>AVERAGE(B8:B16)</f>
        <v>23.743158022562664</v>
      </c>
      <c r="C17" s="42">
        <f>AVERAGE(C8:C16)</f>
        <v>15.142230192820231</v>
      </c>
      <c r="D17" s="36">
        <f>AVERAGE(D8:D16)</f>
        <v>8.6009278297424316</v>
      </c>
      <c r="E17" s="56" t="s">
        <v>3</v>
      </c>
      <c r="F17" s="42">
        <f>AVERAGE(F8:F16)</f>
        <v>23.90788745880127</v>
      </c>
      <c r="G17" s="42">
        <f>AVERAGE(G8:G16)</f>
        <v>15.215901613235474</v>
      </c>
      <c r="H17" s="36">
        <f>AVERAGE(H8:H16)</f>
        <v>8.6919858455657959</v>
      </c>
      <c r="I17" s="36">
        <f>AVERAGE(I8:I16)</f>
        <v>9.1058015823364258E-2</v>
      </c>
      <c r="J17" s="95">
        <f>AVERAGE(J8:J16)</f>
        <v>0.95132128304113373</v>
      </c>
      <c r="K17" s="57"/>
    </row>
    <row r="18" spans="1:11" x14ac:dyDescent="0.15">
      <c r="A18" s="58" t="s">
        <v>4</v>
      </c>
      <c r="B18" s="47">
        <f>MEDIAN(B8:B16)</f>
        <v>23.750312805175781</v>
      </c>
      <c r="C18" s="47">
        <f>MEDIAN(C8:C16)</f>
        <v>15.216517448425293</v>
      </c>
      <c r="D18" s="47">
        <f>MEDIAN(D8:D16)</f>
        <v>8.6007828712463379</v>
      </c>
      <c r="E18" s="59" t="s">
        <v>4</v>
      </c>
      <c r="F18" s="47">
        <f>MEDIAN(F8:F16)</f>
        <v>23.778918266296387</v>
      </c>
      <c r="G18" s="47">
        <f>MEDIAN(G8:G16)</f>
        <v>15.220601558685303</v>
      </c>
      <c r="H18" s="47">
        <f>MEDIAN(H8:H16)</f>
        <v>8.7151765823364258</v>
      </c>
      <c r="I18" s="47">
        <f>MEDIAN(I8:I16)</f>
        <v>0.11424875259399414</v>
      </c>
      <c r="J18" s="5">
        <f>MEDIAN(J8:J16)</f>
        <v>0.93322980010049028</v>
      </c>
    </row>
    <row r="19" spans="1:11" ht="15" thickBot="1" x14ac:dyDescent="0.2">
      <c r="A19" s="60" t="s">
        <v>5</v>
      </c>
      <c r="B19" s="53">
        <f>STDEV(B8:B16)</f>
        <v>0.27464991812771378</v>
      </c>
      <c r="C19" s="53">
        <f>STDEV(C8:C16)</f>
        <v>0.20915168581329946</v>
      </c>
      <c r="D19" s="53">
        <f>STDEV(D8:D16)</f>
        <v>0.2174606440655158</v>
      </c>
      <c r="E19" s="61" t="s">
        <v>5</v>
      </c>
      <c r="F19" s="53">
        <f>STDEV(F8:F16)</f>
        <v>0.4098779633323465</v>
      </c>
      <c r="G19" s="53">
        <f>STDEV(G8:G16)</f>
        <v>0.30848576420589979</v>
      </c>
      <c r="H19" s="53">
        <f>STDEV(H8:H16)</f>
        <v>0.27089008258370573</v>
      </c>
      <c r="I19" s="53">
        <f>STDEV(I8:I16)</f>
        <v>0.27089008258370573</v>
      </c>
      <c r="J19" s="6">
        <f>STDEV(J8:J16)</f>
        <v>0.17814594276796128</v>
      </c>
    </row>
    <row r="20" spans="1:11" x14ac:dyDescent="0.15">
      <c r="A20" s="62"/>
      <c r="B20" s="63" t="s">
        <v>6</v>
      </c>
      <c r="C20" s="63"/>
      <c r="D20" s="63"/>
      <c r="E20" s="62"/>
      <c r="F20" s="18"/>
      <c r="G20" s="18"/>
      <c r="H20" s="18"/>
      <c r="I20" s="18"/>
      <c r="J20" s="18">
        <f>J19/(SQRT(4))</f>
        <v>8.907297138398064E-2</v>
      </c>
    </row>
    <row r="21" spans="1:11" ht="15" thickBot="1" x14ac:dyDescent="0.2">
      <c r="A21" s="64" t="s">
        <v>31</v>
      </c>
      <c r="B21" s="65">
        <f>TTEST(B8:B16,F8:F16,2,2)</f>
        <v>0.46402150137839993</v>
      </c>
      <c r="C21" s="63"/>
      <c r="D21" s="63"/>
      <c r="E21" s="63"/>
      <c r="F21" s="63"/>
    </row>
    <row r="22" spans="1:11" x14ac:dyDescent="0.15">
      <c r="A22" s="64" t="s">
        <v>0</v>
      </c>
      <c r="B22" s="65">
        <f>TTEST(C8:C16,G8:G16,2,2)</f>
        <v>0.6614688775120513</v>
      </c>
      <c r="C22" s="63"/>
      <c r="D22" s="63"/>
      <c r="E22" s="63"/>
      <c r="F22" s="63"/>
      <c r="G22" s="1"/>
      <c r="H22" s="69"/>
      <c r="I22" s="70" t="s">
        <v>0</v>
      </c>
      <c r="J22" s="71" t="s">
        <v>31</v>
      </c>
    </row>
    <row r="23" spans="1:11" x14ac:dyDescent="0.15">
      <c r="A23" s="64" t="s">
        <v>7</v>
      </c>
      <c r="B23" s="96">
        <f>TTEST(D8:D16,H8:H16,2,2)</f>
        <v>0.57116792844939157</v>
      </c>
      <c r="C23" s="63"/>
      <c r="D23" s="63"/>
      <c r="E23" s="63"/>
      <c r="F23" s="63"/>
      <c r="G23" s="1"/>
      <c r="H23" s="72" t="s">
        <v>10</v>
      </c>
      <c r="I23" s="73">
        <v>32.206310272216797</v>
      </c>
      <c r="J23" s="5">
        <v>28.166147232055664</v>
      </c>
    </row>
    <row r="24" spans="1:11" ht="15" thickBot="1" x14ac:dyDescent="0.2">
      <c r="A24" s="74" t="s">
        <v>8</v>
      </c>
      <c r="B24" s="13">
        <f>POWER(-(-I17-I19),2)</f>
        <v>0.13100642594049403</v>
      </c>
      <c r="C24" s="13"/>
      <c r="D24" s="13"/>
      <c r="E24" s="13"/>
      <c r="F24" s="13"/>
      <c r="G24" s="75"/>
      <c r="H24" s="76" t="s">
        <v>10</v>
      </c>
      <c r="I24" s="77">
        <v>32.005886077880859</v>
      </c>
      <c r="J24" s="6" t="s">
        <v>12</v>
      </c>
    </row>
    <row r="25" spans="1:11" x14ac:dyDescent="0.15">
      <c r="A25" s="74" t="s">
        <v>9</v>
      </c>
      <c r="B25" s="13">
        <f>POWER(2,-I17)</f>
        <v>0.93883399275144386</v>
      </c>
      <c r="C25" s="13"/>
      <c r="D25" s="63"/>
      <c r="E25" s="62"/>
      <c r="F25" s="75"/>
      <c r="G25" s="75"/>
      <c r="H25" s="78"/>
      <c r="I25" s="78"/>
    </row>
    <row r="26" spans="1:11" x14ac:dyDescent="0.15">
      <c r="A26" s="74"/>
      <c r="B26" s="13"/>
      <c r="C26" s="13"/>
      <c r="D26" s="63"/>
      <c r="E26" s="62"/>
      <c r="F26" s="75"/>
      <c r="G26" s="75"/>
      <c r="H26" s="78"/>
      <c r="I26" s="7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822D-7877-4884-9FB1-D9906BC9E120}">
  <dimension ref="A1:IK26"/>
  <sheetViews>
    <sheetView tabSelected="1" zoomScaleNormal="100" workbookViewId="0">
      <selection activeCell="E23" sqref="E23"/>
    </sheetView>
  </sheetViews>
  <sheetFormatPr baseColWidth="10" defaultColWidth="9.1640625" defaultRowHeight="14" x14ac:dyDescent="0.15"/>
  <cols>
    <col min="1" max="1" width="15.83203125" style="1" customWidth="1"/>
    <col min="2" max="4" width="13.6640625" style="66" customWidth="1"/>
    <col min="5" max="5" width="12" style="1" customWidth="1"/>
    <col min="6" max="10" width="13.6640625" style="66" customWidth="1"/>
    <col min="11" max="11" width="9.33203125" style="1" bestFit="1" customWidth="1"/>
    <col min="12" max="16384" width="9.1640625" style="2"/>
  </cols>
  <sheetData>
    <row r="1" spans="1:245" s="3" customFormat="1" ht="16" x14ac:dyDescent="0.2">
      <c r="A1" s="10" t="s">
        <v>38</v>
      </c>
      <c r="B1" s="11"/>
      <c r="C1" s="11"/>
      <c r="D1" s="11"/>
      <c r="E1" s="17"/>
      <c r="F1" s="11"/>
      <c r="G1" s="11"/>
      <c r="H1" s="18"/>
      <c r="I1" s="18" t="s">
        <v>0</v>
      </c>
      <c r="J1" s="19">
        <v>44580</v>
      </c>
      <c r="K1" s="12"/>
    </row>
    <row r="2" spans="1:245" s="3" customFormat="1" ht="16" x14ac:dyDescent="0.2">
      <c r="A2" s="12"/>
      <c r="B2" s="11"/>
      <c r="C2" s="11"/>
      <c r="D2" s="11"/>
      <c r="E2" s="17"/>
      <c r="F2" s="11"/>
      <c r="G2" s="11"/>
      <c r="H2" s="18"/>
      <c r="I2" s="18" t="s">
        <v>32</v>
      </c>
      <c r="J2" s="19">
        <v>44580</v>
      </c>
      <c r="K2" s="12"/>
    </row>
    <row r="3" spans="1:245" s="3" customFormat="1" ht="16" x14ac:dyDescent="0.2">
      <c r="A3" s="1" t="s">
        <v>11</v>
      </c>
      <c r="B3" s="12"/>
      <c r="C3" s="11"/>
      <c r="D3" s="11"/>
      <c r="E3" s="17"/>
      <c r="F3" s="11"/>
      <c r="G3" s="11"/>
      <c r="H3" s="21"/>
      <c r="I3" s="21"/>
      <c r="J3" s="22"/>
      <c r="K3" s="12"/>
    </row>
    <row r="4" spans="1:245" ht="16" x14ac:dyDescent="0.2">
      <c r="A4" s="1" t="s">
        <v>13</v>
      </c>
      <c r="B4" s="11"/>
      <c r="C4" s="13"/>
      <c r="D4" s="13"/>
      <c r="E4" s="23"/>
      <c r="F4" s="13"/>
      <c r="G4" s="13"/>
      <c r="H4" s="24"/>
      <c r="I4" s="24"/>
      <c r="J4" s="2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x14ac:dyDescent="0.15">
      <c r="A5" s="1" t="s">
        <v>16</v>
      </c>
      <c r="B5" s="13"/>
      <c r="C5" s="13"/>
      <c r="D5" s="13"/>
      <c r="E5" s="23"/>
      <c r="F5" s="13"/>
      <c r="G5" s="13"/>
      <c r="H5" s="24"/>
      <c r="I5" s="24"/>
      <c r="J5" s="2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5" thickBot="1" x14ac:dyDescent="0.2">
      <c r="B6" s="13"/>
      <c r="C6" s="13"/>
      <c r="D6" s="13"/>
      <c r="E6" s="23"/>
      <c r="F6" s="13"/>
      <c r="G6" s="13"/>
      <c r="H6" s="24"/>
      <c r="I6" s="24"/>
      <c r="J6" s="2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5" thickBot="1" x14ac:dyDescent="0.2">
      <c r="A7" s="25" t="s">
        <v>14</v>
      </c>
      <c r="B7" s="81" t="s">
        <v>32</v>
      </c>
      <c r="C7" s="28" t="s">
        <v>0</v>
      </c>
      <c r="D7" s="28" t="s">
        <v>1</v>
      </c>
      <c r="E7" s="25" t="s">
        <v>15</v>
      </c>
      <c r="F7" s="28" t="s">
        <v>32</v>
      </c>
      <c r="G7" s="28" t="s">
        <v>0</v>
      </c>
      <c r="H7" s="29" t="s">
        <v>1</v>
      </c>
      <c r="I7" s="30" t="s">
        <v>2</v>
      </c>
      <c r="J7" s="31"/>
    </row>
    <row r="8" spans="1:245" x14ac:dyDescent="0.15">
      <c r="A8" s="82" t="s">
        <v>17</v>
      </c>
      <c r="B8" s="33">
        <v>23.722639083862305</v>
      </c>
      <c r="C8" s="33">
        <v>15.22808837890625</v>
      </c>
      <c r="D8" s="83">
        <f t="shared" ref="D8:D16" si="0">B8-C8</f>
        <v>8.4945507049560547</v>
      </c>
      <c r="E8" s="82" t="s">
        <v>26</v>
      </c>
      <c r="F8" s="33">
        <v>20.397523880004883</v>
      </c>
      <c r="G8" s="33">
        <v>15.282068252563477</v>
      </c>
      <c r="H8" s="35">
        <f t="shared" ref="H8:H11" si="1">F8-G8</f>
        <v>5.1154556274414062</v>
      </c>
      <c r="I8" s="36">
        <f t="shared" ref="I8:I11" si="2">H8-$D$17</f>
        <v>-3.0317036764962335</v>
      </c>
      <c r="J8" s="37">
        <f t="shared" ref="J8:J11" si="3">POWER(2,-I8)</f>
        <v>8.1777483971846507</v>
      </c>
    </row>
    <row r="9" spans="1:245" x14ac:dyDescent="0.15">
      <c r="A9" s="84" t="s">
        <v>18</v>
      </c>
      <c r="B9" s="85">
        <v>23.348470687866211</v>
      </c>
      <c r="C9" s="85">
        <v>15.280455589294434</v>
      </c>
      <c r="D9" s="86">
        <f t="shared" si="0"/>
        <v>8.0680150985717773</v>
      </c>
      <c r="E9" s="84" t="s">
        <v>27</v>
      </c>
      <c r="F9" s="85">
        <v>21.396158218383789</v>
      </c>
      <c r="G9" s="85">
        <v>15.200295448303223</v>
      </c>
      <c r="H9" s="41">
        <f t="shared" si="1"/>
        <v>6.1958627700805664</v>
      </c>
      <c r="I9" s="42">
        <f t="shared" si="2"/>
        <v>-1.9512965338570734</v>
      </c>
      <c r="J9" s="43">
        <f t="shared" si="3"/>
        <v>3.8672191810205794</v>
      </c>
    </row>
    <row r="10" spans="1:245" x14ac:dyDescent="0.15">
      <c r="A10" s="84" t="s">
        <v>19</v>
      </c>
      <c r="B10" s="85">
        <v>22.724843978881836</v>
      </c>
      <c r="C10" s="85">
        <v>15.336073875427246</v>
      </c>
      <c r="D10" s="86">
        <f t="shared" si="0"/>
        <v>7.3887701034545898</v>
      </c>
      <c r="E10" s="84" t="s">
        <v>28</v>
      </c>
      <c r="F10" s="85">
        <v>23.812294006347656</v>
      </c>
      <c r="G10" s="85">
        <v>15.583925247192383</v>
      </c>
      <c r="H10" s="41">
        <f t="shared" si="1"/>
        <v>8.2283687591552734</v>
      </c>
      <c r="I10" s="42">
        <f t="shared" si="2"/>
        <v>8.1209455217633675E-2</v>
      </c>
      <c r="J10" s="43">
        <f t="shared" si="3"/>
        <v>0.94526487012089877</v>
      </c>
    </row>
    <row r="11" spans="1:245" x14ac:dyDescent="0.15">
      <c r="A11" s="84" t="s">
        <v>20</v>
      </c>
      <c r="B11" s="85">
        <v>23.421266555786133</v>
      </c>
      <c r="C11" s="85">
        <v>15.034623146057129</v>
      </c>
      <c r="D11" s="86">
        <f t="shared" si="0"/>
        <v>8.3866434097290039</v>
      </c>
      <c r="E11" s="84" t="s">
        <v>29</v>
      </c>
      <c r="F11" s="85">
        <v>20.407476425170898</v>
      </c>
      <c r="G11" s="85">
        <v>15.159134864807129</v>
      </c>
      <c r="H11" s="41">
        <f t="shared" si="1"/>
        <v>5.2483415603637695</v>
      </c>
      <c r="I11" s="42">
        <f t="shared" si="2"/>
        <v>-2.8988177435738702</v>
      </c>
      <c r="J11" s="43">
        <f t="shared" si="3"/>
        <v>7.4581496399970906</v>
      </c>
    </row>
    <row r="12" spans="1:245" x14ac:dyDescent="0.15">
      <c r="A12" s="84" t="s">
        <v>21</v>
      </c>
      <c r="B12" s="39">
        <v>24.237953186035156</v>
      </c>
      <c r="C12" s="39">
        <v>15.669358253479004</v>
      </c>
      <c r="D12" s="86">
        <f t="shared" si="0"/>
        <v>8.5685949325561523</v>
      </c>
      <c r="E12" s="84"/>
      <c r="F12" s="85"/>
      <c r="G12" s="85"/>
      <c r="H12" s="41"/>
      <c r="I12" s="42"/>
      <c r="J12" s="43"/>
    </row>
    <row r="13" spans="1:245" x14ac:dyDescent="0.15">
      <c r="A13" s="87"/>
      <c r="B13" s="39"/>
      <c r="C13" s="39"/>
      <c r="D13" s="88"/>
      <c r="E13" s="87"/>
      <c r="F13" s="39"/>
      <c r="G13" s="39"/>
      <c r="H13" s="46"/>
      <c r="I13" s="47"/>
      <c r="J13" s="48"/>
    </row>
    <row r="14" spans="1:245" x14ac:dyDescent="0.15">
      <c r="A14" s="87"/>
      <c r="B14" s="39"/>
      <c r="C14" s="39"/>
      <c r="D14" s="88"/>
      <c r="E14" s="87"/>
      <c r="F14" s="39"/>
      <c r="G14" s="39"/>
      <c r="H14" s="46"/>
      <c r="I14" s="47"/>
      <c r="J14" s="48"/>
    </row>
    <row r="15" spans="1:245" x14ac:dyDescent="0.15">
      <c r="A15" s="87" t="s">
        <v>24</v>
      </c>
      <c r="B15" s="39">
        <v>23.439868927001953</v>
      </c>
      <c r="C15" s="39">
        <v>15.204946517944336</v>
      </c>
      <c r="D15" s="88">
        <f t="shared" si="0"/>
        <v>8.2349224090576172</v>
      </c>
      <c r="E15" s="87"/>
      <c r="F15" s="39"/>
      <c r="G15" s="39"/>
      <c r="H15" s="46"/>
      <c r="I15" s="47"/>
      <c r="J15" s="48"/>
    </row>
    <row r="16" spans="1:245" ht="15" thickBot="1" x14ac:dyDescent="0.2">
      <c r="A16" s="89" t="s">
        <v>25</v>
      </c>
      <c r="B16" s="50">
        <v>23.249176025390625</v>
      </c>
      <c r="C16" s="50">
        <v>15.360557556152344</v>
      </c>
      <c r="D16" s="90">
        <f t="shared" si="0"/>
        <v>7.8886184692382812</v>
      </c>
      <c r="E16" s="89"/>
      <c r="F16" s="50"/>
      <c r="G16" s="50"/>
      <c r="H16" s="52"/>
      <c r="I16" s="53"/>
      <c r="J16" s="54"/>
    </row>
    <row r="17" spans="1:11" x14ac:dyDescent="0.15">
      <c r="A17" s="55" t="s">
        <v>3</v>
      </c>
      <c r="B17" s="36">
        <f>AVERAGE(B8:B16)</f>
        <v>23.449174063546316</v>
      </c>
      <c r="C17" s="36">
        <f>AVERAGE(C8:C16)</f>
        <v>15.302014759608678</v>
      </c>
      <c r="D17" s="36">
        <f>AVERAGE(D8:D16)</f>
        <v>8.1471593039376398</v>
      </c>
      <c r="E17" s="56" t="s">
        <v>3</v>
      </c>
      <c r="F17" s="36">
        <f>AVERAGE(F8:F16)</f>
        <v>21.503363132476807</v>
      </c>
      <c r="G17" s="36">
        <f>AVERAGE(G8:G16)</f>
        <v>15.306355953216553</v>
      </c>
      <c r="H17" s="36">
        <f>AVERAGE(H8:H16)</f>
        <v>6.1970071792602539</v>
      </c>
      <c r="I17" s="36">
        <f>AVERAGE(I8:I16)</f>
        <v>-1.9501521246773859</v>
      </c>
      <c r="J17" s="95">
        <f>AVERAGE(J8:J16)</f>
        <v>5.1120955220808053</v>
      </c>
      <c r="K17" s="57"/>
    </row>
    <row r="18" spans="1:11" x14ac:dyDescent="0.15">
      <c r="A18" s="58" t="s">
        <v>4</v>
      </c>
      <c r="B18" s="47">
        <f>MEDIAN(B8:B16)</f>
        <v>23.421266555786133</v>
      </c>
      <c r="C18" s="47">
        <f>MEDIAN(C8:C16)</f>
        <v>15.280455589294434</v>
      </c>
      <c r="D18" s="47">
        <f>MEDIAN(D8:D16)</f>
        <v>8.2349224090576172</v>
      </c>
      <c r="E18" s="59" t="s">
        <v>4</v>
      </c>
      <c r="F18" s="47">
        <f>MEDIAN(F8:F16)</f>
        <v>20.901817321777344</v>
      </c>
      <c r="G18" s="47">
        <f>MEDIAN(G8:G16)</f>
        <v>15.24118185043335</v>
      </c>
      <c r="H18" s="47">
        <f>MEDIAN(H8:H16)</f>
        <v>5.722102165222168</v>
      </c>
      <c r="I18" s="47">
        <f>MEDIAN(I8:I16)</f>
        <v>-2.4250571387154718</v>
      </c>
      <c r="J18" s="5">
        <f>MEDIAN(J8:J16)</f>
        <v>5.6626844105088345</v>
      </c>
    </row>
    <row r="19" spans="1:11" ht="15" thickBot="1" x14ac:dyDescent="0.2">
      <c r="A19" s="60" t="s">
        <v>5</v>
      </c>
      <c r="B19" s="53">
        <f>STDEV(B8:B16)</f>
        <v>0.46054596090866784</v>
      </c>
      <c r="C19" s="53">
        <f>STDEV(C8:C16)</f>
        <v>0.19424166692218781</v>
      </c>
      <c r="D19" s="53">
        <f>STDEV(D8:D16)</f>
        <v>0.41061034285905051</v>
      </c>
      <c r="E19" s="61" t="s">
        <v>5</v>
      </c>
      <c r="F19" s="53">
        <f>STDEV(F8:F16)</f>
        <v>1.6089854776097416</v>
      </c>
      <c r="G19" s="53">
        <f>STDEV(G8:G16)</f>
        <v>0.19197003666907683</v>
      </c>
      <c r="H19" s="53">
        <f>STDEV(H8:H16)</f>
        <v>1.4371443204800238</v>
      </c>
      <c r="I19" s="53">
        <f>STDEV(I8:I16)</f>
        <v>1.4371443204800238</v>
      </c>
      <c r="J19" s="6">
        <f>STDEV(J8:J16)</f>
        <v>3.3573001187198286</v>
      </c>
    </row>
    <row r="20" spans="1:11" x14ac:dyDescent="0.15">
      <c r="A20" s="62"/>
      <c r="B20" s="63" t="s">
        <v>6</v>
      </c>
      <c r="C20" s="63"/>
      <c r="D20" s="63"/>
      <c r="E20" s="62"/>
      <c r="F20" s="18"/>
      <c r="G20" s="18"/>
      <c r="H20" s="18"/>
      <c r="I20" s="18"/>
      <c r="J20" s="18">
        <f>J19/(SQRT(4))</f>
        <v>1.6786500593599143</v>
      </c>
    </row>
    <row r="21" spans="1:11" ht="15" thickBot="1" x14ac:dyDescent="0.2">
      <c r="A21" s="64" t="s">
        <v>32</v>
      </c>
      <c r="B21" s="65">
        <f>TTEST(B8:B16,F8:F16,2,2)</f>
        <v>1.2769444897224015E-2</v>
      </c>
      <c r="C21" s="63"/>
      <c r="D21" s="63"/>
      <c r="E21" s="63"/>
      <c r="F21" s="63"/>
    </row>
    <row r="22" spans="1:11" x14ac:dyDescent="0.15">
      <c r="A22" s="64" t="s">
        <v>0</v>
      </c>
      <c r="B22" s="65">
        <f>TTEST(C8:C16,G8:G16,2,2)</f>
        <v>0.97222610133252396</v>
      </c>
      <c r="C22" s="63"/>
      <c r="D22" s="63"/>
      <c r="E22" s="63"/>
      <c r="F22" s="63"/>
      <c r="G22" s="1"/>
      <c r="H22" s="69"/>
      <c r="I22" s="70" t="s">
        <v>0</v>
      </c>
      <c r="J22" s="71" t="s">
        <v>32</v>
      </c>
    </row>
    <row r="23" spans="1:11" x14ac:dyDescent="0.15">
      <c r="A23" s="64" t="s">
        <v>7</v>
      </c>
      <c r="B23" s="96">
        <f>TTEST(D8:D16,H8:H16,2,2)</f>
        <v>6.9742732301823623E-3</v>
      </c>
      <c r="C23" s="63"/>
      <c r="D23" s="63"/>
      <c r="E23" s="63"/>
      <c r="F23" s="63"/>
      <c r="G23" s="1"/>
      <c r="H23" s="72" t="s">
        <v>10</v>
      </c>
      <c r="I23" s="73">
        <v>32.206310272216797</v>
      </c>
      <c r="J23" s="5">
        <v>36.838260650634766</v>
      </c>
    </row>
    <row r="24" spans="1:11" ht="15" thickBot="1" x14ac:dyDescent="0.2">
      <c r="A24" s="74" t="s">
        <v>8</v>
      </c>
      <c r="B24" s="13">
        <f>POWER(-(-I17-I19),2)</f>
        <v>0.26317700716739895</v>
      </c>
      <c r="C24" s="13"/>
      <c r="D24" s="63"/>
      <c r="E24" s="62"/>
      <c r="F24" s="75"/>
      <c r="G24" s="75"/>
      <c r="H24" s="76" t="s">
        <v>10</v>
      </c>
      <c r="I24" s="77">
        <v>32.005886077880859</v>
      </c>
      <c r="J24" s="6">
        <v>32.753185272216797</v>
      </c>
    </row>
    <row r="25" spans="1:11" x14ac:dyDescent="0.15">
      <c r="A25" s="74" t="s">
        <v>9</v>
      </c>
      <c r="B25" s="13">
        <f>POWER(2,-I17)</f>
        <v>3.8641527489980194</v>
      </c>
      <c r="C25" s="13"/>
      <c r="D25" s="63"/>
      <c r="E25" s="62"/>
      <c r="F25" s="75"/>
      <c r="G25" s="75"/>
      <c r="H25" s="78"/>
      <c r="I25" s="78"/>
    </row>
    <row r="26" spans="1:11" x14ac:dyDescent="0.15">
      <c r="A26" s="74"/>
      <c r="B26" s="13"/>
      <c r="C26" s="13"/>
      <c r="D26" s="63"/>
      <c r="E26" s="62"/>
      <c r="F26" s="75"/>
      <c r="G26" s="75"/>
      <c r="H26" s="78"/>
      <c r="I26" s="7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6992B-BDEA-4AAA-B794-5464A127E13E}">
  <dimension ref="A1:IK26"/>
  <sheetViews>
    <sheetView workbookViewId="0">
      <selection activeCell="E23" sqref="E23"/>
    </sheetView>
  </sheetViews>
  <sheetFormatPr baseColWidth="10" defaultColWidth="9.1640625" defaultRowHeight="14" x14ac:dyDescent="0.15"/>
  <cols>
    <col min="1" max="1" width="15.83203125" style="1" customWidth="1"/>
    <col min="2" max="4" width="13.6640625" style="66" customWidth="1"/>
    <col min="5" max="5" width="12" style="1" customWidth="1"/>
    <col min="6" max="10" width="13.6640625" style="66" customWidth="1"/>
    <col min="11" max="11" width="9.33203125" style="1" bestFit="1" customWidth="1"/>
    <col min="12" max="16384" width="9.1640625" style="2"/>
  </cols>
  <sheetData>
    <row r="1" spans="1:245" s="3" customFormat="1" ht="16" x14ac:dyDescent="0.2">
      <c r="A1" s="10" t="s">
        <v>38</v>
      </c>
      <c r="B1" s="11"/>
      <c r="C1" s="11"/>
      <c r="D1" s="11"/>
      <c r="E1" s="17"/>
      <c r="F1" s="11"/>
      <c r="G1" s="11"/>
      <c r="H1" s="18"/>
      <c r="I1" s="18" t="s">
        <v>0</v>
      </c>
      <c r="J1" s="19">
        <v>44587</v>
      </c>
      <c r="K1" s="12"/>
    </row>
    <row r="2" spans="1:245" s="3" customFormat="1" ht="16" x14ac:dyDescent="0.2">
      <c r="A2" s="12"/>
      <c r="B2" s="11"/>
      <c r="C2" s="11"/>
      <c r="D2" s="11"/>
      <c r="E2" s="17"/>
      <c r="F2" s="11"/>
      <c r="G2" s="11"/>
      <c r="H2" s="18"/>
      <c r="I2" s="18" t="s">
        <v>35</v>
      </c>
      <c r="J2" s="19">
        <v>44588</v>
      </c>
      <c r="K2" s="20"/>
    </row>
    <row r="3" spans="1:245" s="3" customFormat="1" ht="16" x14ac:dyDescent="0.2">
      <c r="A3" s="1" t="s">
        <v>11</v>
      </c>
      <c r="B3" s="12"/>
      <c r="C3" s="11"/>
      <c r="D3" s="11"/>
      <c r="E3" s="17"/>
      <c r="F3" s="11"/>
      <c r="G3" s="11"/>
      <c r="H3" s="21"/>
      <c r="I3" s="21"/>
      <c r="J3" s="22"/>
      <c r="K3" s="12"/>
    </row>
    <row r="4" spans="1:245" ht="16" x14ac:dyDescent="0.2">
      <c r="A4" s="1" t="s">
        <v>13</v>
      </c>
      <c r="B4" s="11"/>
      <c r="C4" s="13"/>
      <c r="D4" s="13"/>
      <c r="E4" s="23"/>
      <c r="F4" s="13"/>
      <c r="G4" s="13"/>
      <c r="H4" s="24"/>
      <c r="I4" s="24"/>
      <c r="J4" s="2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x14ac:dyDescent="0.15">
      <c r="A5" s="1" t="s">
        <v>16</v>
      </c>
      <c r="B5" s="13"/>
      <c r="C5" s="13"/>
      <c r="D5" s="13"/>
      <c r="E5" s="23"/>
      <c r="F5" s="13"/>
      <c r="G5" s="13"/>
      <c r="H5" s="24"/>
      <c r="I5" s="24"/>
      <c r="J5" s="2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5" thickBot="1" x14ac:dyDescent="0.2">
      <c r="B6" s="13"/>
      <c r="C6" s="13"/>
      <c r="D6" s="13"/>
      <c r="E6" s="23"/>
      <c r="F6" s="13"/>
      <c r="G6" s="13"/>
      <c r="H6" s="24"/>
      <c r="I6" s="24"/>
      <c r="J6" s="2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5" thickBot="1" x14ac:dyDescent="0.2">
      <c r="A7" s="25" t="s">
        <v>14</v>
      </c>
      <c r="B7" s="26" t="s">
        <v>35</v>
      </c>
      <c r="C7" s="27" t="s">
        <v>0</v>
      </c>
      <c r="D7" s="28" t="s">
        <v>1</v>
      </c>
      <c r="E7" s="25" t="s">
        <v>15</v>
      </c>
      <c r="F7" s="27" t="s">
        <v>35</v>
      </c>
      <c r="G7" s="27" t="s">
        <v>0</v>
      </c>
      <c r="H7" s="29" t="s">
        <v>1</v>
      </c>
      <c r="I7" s="30" t="s">
        <v>2</v>
      </c>
      <c r="J7" s="31"/>
    </row>
    <row r="8" spans="1:245" x14ac:dyDescent="0.15">
      <c r="A8" s="32" t="s">
        <v>17</v>
      </c>
      <c r="B8" s="33">
        <v>21.44720458984375</v>
      </c>
      <c r="C8" s="33">
        <v>15.017733573913574</v>
      </c>
      <c r="D8" s="34">
        <f t="shared" ref="D8:D16" si="0">B8-C8</f>
        <v>6.4294710159301758</v>
      </c>
      <c r="E8" s="32" t="s">
        <v>26</v>
      </c>
      <c r="F8" s="33">
        <v>22.390203475952148</v>
      </c>
      <c r="G8" s="33">
        <v>15.15145206451416</v>
      </c>
      <c r="H8" s="35">
        <f t="shared" ref="H8:H12" si="1">F8-G8</f>
        <v>7.2387514114379883</v>
      </c>
      <c r="I8" s="36">
        <f t="shared" ref="I8:I12" si="2">H8-$D$17</f>
        <v>0.10423162248399542</v>
      </c>
      <c r="J8" s="37">
        <f t="shared" ref="J8:J12" si="3">POWER(2,-I8)</f>
        <v>0.93030028742335003</v>
      </c>
    </row>
    <row r="9" spans="1:245" x14ac:dyDescent="0.15">
      <c r="A9" s="38" t="s">
        <v>18</v>
      </c>
      <c r="B9" s="39">
        <v>22.157272338867188</v>
      </c>
      <c r="C9" s="39">
        <v>15.030673027038574</v>
      </c>
      <c r="D9" s="40">
        <f t="shared" si="0"/>
        <v>7.1265993118286133</v>
      </c>
      <c r="E9" s="38" t="s">
        <v>27</v>
      </c>
      <c r="F9" s="39">
        <v>22.194118499755859</v>
      </c>
      <c r="G9" s="39">
        <v>15.003581047058105</v>
      </c>
      <c r="H9" s="41">
        <f t="shared" si="1"/>
        <v>7.1905374526977539</v>
      </c>
      <c r="I9" s="42">
        <f t="shared" si="2"/>
        <v>5.6017663743761048E-2</v>
      </c>
      <c r="J9" s="43">
        <f t="shared" si="3"/>
        <v>0.96191567730672045</v>
      </c>
    </row>
    <row r="10" spans="1:245" x14ac:dyDescent="0.15">
      <c r="A10" s="38" t="s">
        <v>19</v>
      </c>
      <c r="B10" s="39">
        <v>21.928356170654297</v>
      </c>
      <c r="C10" s="39">
        <v>15.204891204833984</v>
      </c>
      <c r="D10" s="40">
        <f t="shared" si="0"/>
        <v>6.7234649658203125</v>
      </c>
      <c r="E10" s="38" t="s">
        <v>28</v>
      </c>
      <c r="F10" s="39">
        <v>22.535074234008789</v>
      </c>
      <c r="G10" s="39">
        <v>15.28115177154541</v>
      </c>
      <c r="H10" s="41">
        <f t="shared" si="1"/>
        <v>7.2539224624633789</v>
      </c>
      <c r="I10" s="42">
        <f t="shared" si="2"/>
        <v>0.11940267350938605</v>
      </c>
      <c r="J10" s="43">
        <f t="shared" si="3"/>
        <v>0.92056871956037689</v>
      </c>
    </row>
    <row r="11" spans="1:245" x14ac:dyDescent="0.15">
      <c r="A11" s="38" t="s">
        <v>20</v>
      </c>
      <c r="B11" s="39">
        <v>22.499872207641602</v>
      </c>
      <c r="C11" s="39">
        <v>14.94310188293457</v>
      </c>
      <c r="D11" s="40">
        <f t="shared" si="0"/>
        <v>7.5567703247070312</v>
      </c>
      <c r="E11" s="38" t="s">
        <v>29</v>
      </c>
      <c r="F11" s="39">
        <v>22.387718200683594</v>
      </c>
      <c r="G11" s="39">
        <v>14.989106178283691</v>
      </c>
      <c r="H11" s="41">
        <f t="shared" si="1"/>
        <v>7.3986120223999023</v>
      </c>
      <c r="I11" s="42">
        <f t="shared" si="2"/>
        <v>0.26409223344590949</v>
      </c>
      <c r="J11" s="43">
        <f t="shared" si="3"/>
        <v>0.83272253210061475</v>
      </c>
    </row>
    <row r="12" spans="1:245" x14ac:dyDescent="0.15">
      <c r="A12" s="38" t="s">
        <v>21</v>
      </c>
      <c r="B12" s="39">
        <v>22.133895874023438</v>
      </c>
      <c r="C12" s="39">
        <v>15.106876373291016</v>
      </c>
      <c r="D12" s="40">
        <f t="shared" si="0"/>
        <v>7.0270195007324219</v>
      </c>
      <c r="E12" s="38" t="s">
        <v>30</v>
      </c>
      <c r="F12" s="39">
        <v>22.291566848754883</v>
      </c>
      <c r="G12" s="39">
        <v>15.017476081848145</v>
      </c>
      <c r="H12" s="41">
        <f t="shared" si="1"/>
        <v>7.2740907669067383</v>
      </c>
      <c r="I12" s="42">
        <f t="shared" si="2"/>
        <v>0.13957097795274542</v>
      </c>
      <c r="J12" s="43">
        <f t="shared" si="3"/>
        <v>0.90778906934026637</v>
      </c>
    </row>
    <row r="13" spans="1:245" x14ac:dyDescent="0.15">
      <c r="A13" s="44" t="s">
        <v>22</v>
      </c>
      <c r="B13" s="39">
        <v>22.362874984741211</v>
      </c>
      <c r="C13" s="39">
        <v>14.820821762084961</v>
      </c>
      <c r="D13" s="45">
        <f t="shared" si="0"/>
        <v>7.54205322265625</v>
      </c>
      <c r="E13" s="44"/>
      <c r="F13" s="39"/>
      <c r="G13" s="39"/>
      <c r="H13" s="46"/>
      <c r="I13" s="47"/>
      <c r="J13" s="48"/>
    </row>
    <row r="14" spans="1:245" x14ac:dyDescent="0.15">
      <c r="A14" s="44" t="s">
        <v>23</v>
      </c>
      <c r="B14" s="39">
        <v>21.897130966186523</v>
      </c>
      <c r="C14" s="39">
        <v>15.174355506896973</v>
      </c>
      <c r="D14" s="45">
        <f t="shared" si="0"/>
        <v>6.7227754592895508</v>
      </c>
      <c r="E14" s="44"/>
      <c r="F14" s="39"/>
      <c r="G14" s="39"/>
      <c r="H14" s="46"/>
      <c r="I14" s="47"/>
      <c r="J14" s="48"/>
    </row>
    <row r="15" spans="1:245" x14ac:dyDescent="0.15">
      <c r="A15" s="44" t="s">
        <v>24</v>
      </c>
      <c r="B15" s="39">
        <v>22.267122268676758</v>
      </c>
      <c r="C15" s="39">
        <v>14.97492504119873</v>
      </c>
      <c r="D15" s="45">
        <f t="shared" si="0"/>
        <v>7.2921972274780273</v>
      </c>
      <c r="E15" s="44"/>
      <c r="F15" s="39"/>
      <c r="G15" s="39"/>
      <c r="H15" s="46"/>
      <c r="I15" s="47"/>
      <c r="J15" s="48"/>
    </row>
    <row r="16" spans="1:245" ht="15" thickBot="1" x14ac:dyDescent="0.2">
      <c r="A16" s="49" t="s">
        <v>25</v>
      </c>
      <c r="B16" s="50">
        <v>22.943151473999023</v>
      </c>
      <c r="C16" s="14">
        <v>15.152824401855469</v>
      </c>
      <c r="D16" s="51">
        <f t="shared" si="0"/>
        <v>7.7903270721435547</v>
      </c>
      <c r="E16" s="49"/>
      <c r="F16" s="50"/>
      <c r="G16" s="50"/>
      <c r="H16" s="52"/>
      <c r="I16" s="53"/>
      <c r="J16" s="54"/>
    </row>
    <row r="17" spans="1:11" x14ac:dyDescent="0.15">
      <c r="A17" s="55" t="s">
        <v>3</v>
      </c>
      <c r="B17" s="42">
        <f>AVERAGE(B8:B16)</f>
        <v>22.181875652737087</v>
      </c>
      <c r="C17" s="42">
        <f>AVERAGE(C8:C16)</f>
        <v>15.047355863783094</v>
      </c>
      <c r="D17" s="36">
        <f>AVERAGE(D8:D16)</f>
        <v>7.1345197889539929</v>
      </c>
      <c r="E17" s="56" t="s">
        <v>3</v>
      </c>
      <c r="F17" s="42">
        <f>AVERAGE(F8:F16)</f>
        <v>22.359736251831055</v>
      </c>
      <c r="G17" s="42">
        <f>AVERAGE(G8:G16)</f>
        <v>15.088553428649902</v>
      </c>
      <c r="H17" s="36">
        <f>AVERAGE(H8:H16)</f>
        <v>7.2711828231811522</v>
      </c>
      <c r="I17" s="36">
        <f>AVERAGE(I8:I16)</f>
        <v>0.13666303422715947</v>
      </c>
      <c r="J17" s="95">
        <f>AVERAGE(J8:J16)</f>
        <v>0.91065925714626561</v>
      </c>
      <c r="K17" s="57"/>
    </row>
    <row r="18" spans="1:11" x14ac:dyDescent="0.15">
      <c r="A18" s="58" t="s">
        <v>4</v>
      </c>
      <c r="B18" s="47">
        <f>MEDIAN(B8:B16)</f>
        <v>22.157272338867188</v>
      </c>
      <c r="C18" s="47">
        <f>MEDIAN(C8:C16)</f>
        <v>15.030673027038574</v>
      </c>
      <c r="D18" s="47">
        <f>MEDIAN(D8:D16)</f>
        <v>7.1265993118286133</v>
      </c>
      <c r="E18" s="59" t="s">
        <v>4</v>
      </c>
      <c r="F18" s="47">
        <f>MEDIAN(F8:F16)</f>
        <v>22.387718200683594</v>
      </c>
      <c r="G18" s="47">
        <f>MEDIAN(G8:G16)</f>
        <v>15.017476081848145</v>
      </c>
      <c r="H18" s="47">
        <f>MEDIAN(H8:H16)</f>
        <v>7.2539224624633789</v>
      </c>
      <c r="I18" s="47">
        <f>MEDIAN(I8:I16)</f>
        <v>0.11940267350938605</v>
      </c>
      <c r="J18" s="5">
        <f>MEDIAN(J8:J16)</f>
        <v>0.92056871956037689</v>
      </c>
    </row>
    <row r="19" spans="1:11" ht="15" thickBot="1" x14ac:dyDescent="0.2">
      <c r="A19" s="60" t="s">
        <v>5</v>
      </c>
      <c r="B19" s="53">
        <f>STDEV(B8:B16)</f>
        <v>0.41962647763668975</v>
      </c>
      <c r="C19" s="53">
        <f>STDEV(C8:C16)</f>
        <v>0.12459996464708045</v>
      </c>
      <c r="D19" s="53">
        <f>STDEV(D8:D16)</f>
        <v>0.45367067636297875</v>
      </c>
      <c r="E19" s="61" t="s">
        <v>5</v>
      </c>
      <c r="F19" s="53">
        <f>STDEV(F8:F16)</f>
        <v>0.12701472013077167</v>
      </c>
      <c r="G19" s="53">
        <f>STDEV(G8:G16)</f>
        <v>0.12571039192011857</v>
      </c>
      <c r="H19" s="53">
        <f>STDEV(H8:H16)</f>
        <v>7.7620952793704373E-2</v>
      </c>
      <c r="I19" s="53">
        <f>STDEV(I8:I16)</f>
        <v>7.7620952793704373E-2</v>
      </c>
      <c r="J19" s="6">
        <f>STDEV(J8:J16)</f>
        <v>4.7941524830334196E-2</v>
      </c>
    </row>
    <row r="20" spans="1:11" x14ac:dyDescent="0.15">
      <c r="A20" s="62"/>
      <c r="B20" s="63" t="s">
        <v>6</v>
      </c>
      <c r="C20" s="63"/>
      <c r="D20" s="63"/>
      <c r="E20" s="62"/>
      <c r="F20" s="18"/>
      <c r="G20" s="18"/>
      <c r="H20" s="18"/>
      <c r="I20" s="18"/>
      <c r="J20" s="18">
        <f>J19/(SQRT(5))</f>
        <v>2.1440101693124266E-2</v>
      </c>
    </row>
    <row r="21" spans="1:11" ht="15" thickBot="1" x14ac:dyDescent="0.2">
      <c r="A21" s="64" t="s">
        <v>35</v>
      </c>
      <c r="B21" s="65">
        <f>TTEST(B8:B16,F8:F16,2,2)</f>
        <v>0.38069831852660885</v>
      </c>
      <c r="C21" s="63"/>
      <c r="D21" s="67"/>
      <c r="E21" s="68"/>
      <c r="F21" s="68"/>
    </row>
    <row r="22" spans="1:11" x14ac:dyDescent="0.15">
      <c r="A22" s="64" t="s">
        <v>0</v>
      </c>
      <c r="B22" s="65">
        <f>TTEST(C8:C16,G8:G16,2,2)</f>
        <v>0.56547190977589268</v>
      </c>
      <c r="C22" s="63"/>
      <c r="D22" s="67"/>
      <c r="E22" s="68"/>
      <c r="F22" s="68"/>
      <c r="G22" s="1"/>
      <c r="H22" s="69"/>
      <c r="I22" s="70" t="s">
        <v>0</v>
      </c>
      <c r="J22" s="71" t="s">
        <v>35</v>
      </c>
    </row>
    <row r="23" spans="1:11" x14ac:dyDescent="0.15">
      <c r="A23" s="64" t="s">
        <v>7</v>
      </c>
      <c r="B23" s="96">
        <f>TTEST(D8:D16,H8:H16,2,2)</f>
        <v>0.52379092361821433</v>
      </c>
      <c r="C23" s="63"/>
      <c r="D23" s="67"/>
      <c r="E23" s="68"/>
      <c r="F23" s="68"/>
      <c r="G23" s="1"/>
      <c r="H23" s="72" t="s">
        <v>10</v>
      </c>
      <c r="I23" s="73">
        <v>34.787456512451172</v>
      </c>
      <c r="J23" s="5">
        <v>30.918172836303711</v>
      </c>
    </row>
    <row r="24" spans="1:11" ht="15" thickBot="1" x14ac:dyDescent="0.2">
      <c r="A24" s="74" t="s">
        <v>8</v>
      </c>
      <c r="B24" s="13">
        <f>POWER(-(-I17-I19),2)</f>
        <v>4.5917627093557747E-2</v>
      </c>
      <c r="C24" s="13"/>
      <c r="D24" s="67"/>
      <c r="E24" s="68"/>
      <c r="F24" s="68"/>
      <c r="G24" s="75"/>
      <c r="H24" s="76" t="s">
        <v>10</v>
      </c>
      <c r="I24" s="77">
        <v>30.902107238769531</v>
      </c>
      <c r="J24" s="6">
        <v>30.145044326782227</v>
      </c>
    </row>
    <row r="25" spans="1:11" x14ac:dyDescent="0.15">
      <c r="A25" s="74" t="s">
        <v>9</v>
      </c>
      <c r="B25" s="13">
        <f>POWER(2,-I17)</f>
        <v>0.90962068425218601</v>
      </c>
      <c r="C25" s="13"/>
      <c r="D25" s="67"/>
      <c r="E25" s="68"/>
      <c r="F25" s="68"/>
      <c r="G25" s="75"/>
      <c r="H25" s="78"/>
      <c r="I25" s="78"/>
    </row>
    <row r="26" spans="1:11" x14ac:dyDescent="0.15">
      <c r="A26" s="74"/>
      <c r="B26" s="13"/>
      <c r="C26" s="13"/>
      <c r="D26" s="63"/>
      <c r="E26" s="62"/>
      <c r="F26" s="75"/>
      <c r="G26" s="75"/>
      <c r="H26" s="78"/>
      <c r="I26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Wnt5a</vt:lpstr>
      <vt:lpstr>Wnt5b</vt:lpstr>
      <vt:lpstr>Wnt7b</vt:lpstr>
      <vt:lpstr>Wnt8b</vt:lpstr>
      <vt:lpstr>Axin2</vt:lpstr>
      <vt:lpstr>Ccnd1_cyclinD1</vt:lpstr>
      <vt:lpstr>TCF7L2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Alshbool</dc:creator>
  <cp:lastModifiedBy>Gomez, Gustavo A.</cp:lastModifiedBy>
  <cp:lastPrinted>2022-03-08T17:56:19Z</cp:lastPrinted>
  <dcterms:created xsi:type="dcterms:W3CDTF">2012-02-06T20:22:07Z</dcterms:created>
  <dcterms:modified xsi:type="dcterms:W3CDTF">2022-08-19T05:24:18Z</dcterms:modified>
</cp:coreProperties>
</file>