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ustavogomez/Desktop/Ksr2 files submitted at eLife/elife source files/"/>
    </mc:Choice>
  </mc:AlternateContent>
  <xr:revisionPtr revIDLastSave="0" documentId="13_ncr:1_{2D0064FD-E94D-6C4B-8E8D-6EF3A67F4ED0}" xr6:coauthVersionLast="36" xr6:coauthVersionMax="47" xr10:uidLastSave="{00000000-0000-0000-0000-000000000000}"/>
  <bookViews>
    <workbookView xWindow="0" yWindow="460" windowWidth="33600" windowHeight="20540" tabRatio="848" firstSheet="3" activeTab="3" xr2:uid="{00000000-000D-0000-FFFF-FFFF00000000}"/>
  </bookViews>
  <sheets>
    <sheet name="Nano" sheetId="5" r:id="rId1"/>
    <sheet name="KSR2" sheetId="6" r:id="rId2"/>
    <sheet name="KSR2 (2)" sheetId="9" r:id="rId3"/>
    <sheet name="Alpl" sheetId="10" r:id="rId4"/>
  </sheets>
  <calcPr calcId="181029"/>
</workbook>
</file>

<file path=xl/calcChain.xml><?xml version="1.0" encoding="utf-8"?>
<calcChain xmlns="http://schemas.openxmlformats.org/spreadsheetml/2006/main">
  <c r="B140" i="9" l="1"/>
  <c r="B139" i="9"/>
  <c r="G137" i="9"/>
  <c r="F137" i="9"/>
  <c r="B137" i="9"/>
  <c r="G136" i="9"/>
  <c r="F136" i="9"/>
  <c r="B136" i="9"/>
  <c r="G135" i="9"/>
  <c r="F135" i="9"/>
  <c r="B135" i="9"/>
  <c r="H134" i="9"/>
  <c r="D134" i="9"/>
  <c r="H133" i="9"/>
  <c r="D133" i="9"/>
  <c r="H132" i="9"/>
  <c r="D132" i="9"/>
  <c r="H131" i="9"/>
  <c r="H137" i="9" s="1"/>
  <c r="D131" i="9"/>
  <c r="H135" i="9" l="1"/>
  <c r="H136" i="9"/>
  <c r="D135" i="9"/>
  <c r="D137" i="9"/>
  <c r="D136" i="9"/>
  <c r="B141" i="9"/>
  <c r="B120" i="9"/>
  <c r="B125" i="9"/>
  <c r="B124" i="9"/>
  <c r="G122" i="9"/>
  <c r="F122" i="9"/>
  <c r="B122" i="9"/>
  <c r="G121" i="9"/>
  <c r="F121" i="9"/>
  <c r="B121" i="9"/>
  <c r="H120" i="9"/>
  <c r="G120" i="9"/>
  <c r="F120" i="9"/>
  <c r="H119" i="9"/>
  <c r="D119" i="9"/>
  <c r="H118" i="9"/>
  <c r="D118" i="9"/>
  <c r="H117" i="9"/>
  <c r="D117" i="9"/>
  <c r="H116" i="9"/>
  <c r="D116" i="9"/>
  <c r="I132" i="9" l="1"/>
  <c r="J132" i="9" s="1"/>
  <c r="I133" i="9"/>
  <c r="J133" i="9" s="1"/>
  <c r="I134" i="9"/>
  <c r="J134" i="9" s="1"/>
  <c r="I131" i="9"/>
  <c r="H121" i="9"/>
  <c r="D120" i="9"/>
  <c r="I117" i="9"/>
  <c r="J117" i="9" s="1"/>
  <c r="H122" i="9"/>
  <c r="D122" i="9"/>
  <c r="D121" i="9"/>
  <c r="B126" i="9"/>
  <c r="J131" i="9" l="1"/>
  <c r="I137" i="9"/>
  <c r="I136" i="9"/>
  <c r="I135" i="9"/>
  <c r="I116" i="9"/>
  <c r="I120" i="9" s="1"/>
  <c r="I119" i="9"/>
  <c r="J119" i="9" s="1"/>
  <c r="I118" i="9"/>
  <c r="J118" i="9" s="1"/>
  <c r="J116" i="9"/>
  <c r="I121" i="9" l="1"/>
  <c r="I122" i="9"/>
  <c r="J136" i="9"/>
  <c r="J137" i="9"/>
  <c r="J138" i="9" s="1"/>
  <c r="J135" i="9"/>
  <c r="B142" i="9"/>
  <c r="B143" i="9"/>
  <c r="B128" i="9"/>
  <c r="B127" i="9"/>
  <c r="J120" i="9"/>
  <c r="J121" i="9"/>
  <c r="J122" i="9"/>
  <c r="J123" i="9" s="1"/>
  <c r="G44" i="10"/>
  <c r="G43" i="10"/>
  <c r="G42" i="10"/>
  <c r="G29" i="10"/>
  <c r="G28" i="10"/>
  <c r="G27" i="10"/>
  <c r="G14" i="10"/>
  <c r="G13" i="10"/>
  <c r="G12" i="10"/>
  <c r="B109" i="9"/>
  <c r="B108" i="9"/>
  <c r="G106" i="9"/>
  <c r="F106" i="9"/>
  <c r="B106" i="9"/>
  <c r="G105" i="9"/>
  <c r="F105" i="9"/>
  <c r="B105" i="9"/>
  <c r="G104" i="9"/>
  <c r="F104" i="9"/>
  <c r="B104" i="9"/>
  <c r="H103" i="9"/>
  <c r="D103" i="9"/>
  <c r="H102" i="9"/>
  <c r="D102" i="9"/>
  <c r="H101" i="9"/>
  <c r="D101" i="9"/>
  <c r="H100" i="9"/>
  <c r="D100" i="9"/>
  <c r="B94" i="9"/>
  <c r="B93" i="9"/>
  <c r="G91" i="9"/>
  <c r="F91" i="9"/>
  <c r="B91" i="9"/>
  <c r="G90" i="9"/>
  <c r="F90" i="9"/>
  <c r="B90" i="9"/>
  <c r="G89" i="9"/>
  <c r="F89" i="9"/>
  <c r="B89" i="9"/>
  <c r="H88" i="9"/>
  <c r="D88" i="9"/>
  <c r="H87" i="9"/>
  <c r="D87" i="9"/>
  <c r="H86" i="9"/>
  <c r="D86" i="9"/>
  <c r="H85" i="9"/>
  <c r="D85" i="9"/>
  <c r="B76" i="9"/>
  <c r="B75" i="9"/>
  <c r="G73" i="9"/>
  <c r="F73" i="9"/>
  <c r="B73" i="9"/>
  <c r="G72" i="9"/>
  <c r="F72" i="9"/>
  <c r="B72" i="9"/>
  <c r="G71" i="9"/>
  <c r="F71" i="9"/>
  <c r="B71" i="9"/>
  <c r="H70" i="9"/>
  <c r="D70" i="9"/>
  <c r="H69" i="9"/>
  <c r="D69" i="9"/>
  <c r="H68" i="9"/>
  <c r="D68" i="9"/>
  <c r="H67" i="9"/>
  <c r="D67" i="9"/>
  <c r="B47" i="10"/>
  <c r="B46" i="10"/>
  <c r="F44" i="10"/>
  <c r="B44" i="10"/>
  <c r="F43" i="10"/>
  <c r="B43" i="10"/>
  <c r="F42" i="10"/>
  <c r="B42" i="10"/>
  <c r="H41" i="10"/>
  <c r="D41" i="10"/>
  <c r="H40" i="10"/>
  <c r="D40" i="10"/>
  <c r="H39" i="10"/>
  <c r="D39" i="10"/>
  <c r="H38" i="10"/>
  <c r="D38" i="10"/>
  <c r="B61" i="9"/>
  <c r="B60" i="9"/>
  <c r="G58" i="9"/>
  <c r="F58" i="9"/>
  <c r="B58" i="9"/>
  <c r="G57" i="9"/>
  <c r="F57" i="9"/>
  <c r="B57" i="9"/>
  <c r="G56" i="9"/>
  <c r="F56" i="9"/>
  <c r="B56" i="9"/>
  <c r="H55" i="9"/>
  <c r="D55" i="9"/>
  <c r="H54" i="9"/>
  <c r="D54" i="9"/>
  <c r="H53" i="9"/>
  <c r="D53" i="9"/>
  <c r="H52" i="9"/>
  <c r="D52" i="9"/>
  <c r="B32" i="10"/>
  <c r="B31" i="10"/>
  <c r="F29" i="10"/>
  <c r="B29" i="10"/>
  <c r="F28" i="10"/>
  <c r="B28" i="10"/>
  <c r="F27" i="10"/>
  <c r="B27" i="10"/>
  <c r="H26" i="10"/>
  <c r="D26" i="10"/>
  <c r="H25" i="10"/>
  <c r="D25" i="10"/>
  <c r="H24" i="10"/>
  <c r="D24" i="10"/>
  <c r="D23" i="10"/>
  <c r="B46" i="9"/>
  <c r="B45" i="9"/>
  <c r="G43" i="9"/>
  <c r="F43" i="9"/>
  <c r="B43" i="9"/>
  <c r="G42" i="9"/>
  <c r="F42" i="9"/>
  <c r="B42" i="9"/>
  <c r="G41" i="9"/>
  <c r="F41" i="9"/>
  <c r="B41" i="9"/>
  <c r="H40" i="9"/>
  <c r="D40" i="9"/>
  <c r="H39" i="9"/>
  <c r="D39" i="9"/>
  <c r="H38" i="9"/>
  <c r="D38" i="9"/>
  <c r="H37" i="9"/>
  <c r="D37" i="9"/>
  <c r="B31" i="9"/>
  <c r="B30" i="9"/>
  <c r="G28" i="9"/>
  <c r="F28" i="9"/>
  <c r="B28" i="9"/>
  <c r="G27" i="9"/>
  <c r="F27" i="9"/>
  <c r="B27" i="9"/>
  <c r="G26" i="9"/>
  <c r="F26" i="9"/>
  <c r="B26" i="9"/>
  <c r="H25" i="9"/>
  <c r="D25" i="9"/>
  <c r="H24" i="9"/>
  <c r="D24" i="9"/>
  <c r="H23" i="9"/>
  <c r="D23" i="9"/>
  <c r="H22" i="9"/>
  <c r="D22" i="9"/>
  <c r="I103" i="9" l="1"/>
  <c r="B110" i="9"/>
  <c r="I88" i="9"/>
  <c r="H105" i="9"/>
  <c r="D28" i="9"/>
  <c r="D42" i="10"/>
  <c r="I39" i="10" s="1"/>
  <c r="D58" i="9"/>
  <c r="H44" i="10"/>
  <c r="D106" i="9"/>
  <c r="H89" i="9"/>
  <c r="H90" i="9"/>
  <c r="D73" i="9"/>
  <c r="H56" i="9"/>
  <c r="D72" i="9"/>
  <c r="B47" i="9"/>
  <c r="H71" i="9"/>
  <c r="D89" i="9"/>
  <c r="I85" i="9" s="1"/>
  <c r="H42" i="10"/>
  <c r="H41" i="9"/>
  <c r="H43" i="10"/>
  <c r="H91" i="9"/>
  <c r="D91" i="9"/>
  <c r="D56" i="9"/>
  <c r="I54" i="9" s="1"/>
  <c r="B48" i="10"/>
  <c r="D105" i="9"/>
  <c r="H29" i="10"/>
  <c r="B33" i="10"/>
  <c r="D29" i="10"/>
  <c r="D27" i="10"/>
  <c r="I25" i="10" s="1"/>
  <c r="D27" i="9"/>
  <c r="H26" i="9"/>
  <c r="D104" i="9"/>
  <c r="I101" i="9" s="1"/>
  <c r="H104" i="9"/>
  <c r="H106" i="9"/>
  <c r="D90" i="9"/>
  <c r="B95" i="9"/>
  <c r="H73" i="9"/>
  <c r="B77" i="9"/>
  <c r="D71" i="9"/>
  <c r="I69" i="9" s="1"/>
  <c r="H72" i="9"/>
  <c r="D57" i="9"/>
  <c r="H57" i="9"/>
  <c r="D43" i="10"/>
  <c r="B62" i="9"/>
  <c r="H58" i="9"/>
  <c r="D44" i="10"/>
  <c r="H28" i="10"/>
  <c r="D43" i="9"/>
  <c r="H27" i="10"/>
  <c r="H43" i="9"/>
  <c r="H42" i="9"/>
  <c r="D28" i="10"/>
  <c r="D42" i="9"/>
  <c r="D41" i="9"/>
  <c r="I37" i="9" s="1"/>
  <c r="H27" i="9"/>
  <c r="B32" i="9"/>
  <c r="D26" i="9"/>
  <c r="I25" i="9" s="1"/>
  <c r="H28" i="9"/>
  <c r="D49" i="5"/>
  <c r="E49" i="5" s="1"/>
  <c r="D47" i="5"/>
  <c r="E47" i="5" s="1"/>
  <c r="D45" i="5"/>
  <c r="D43" i="5"/>
  <c r="D41" i="5"/>
  <c r="E41" i="5" s="1"/>
  <c r="G41" i="5" s="1"/>
  <c r="H41" i="5" s="1"/>
  <c r="D39" i="5"/>
  <c r="D37" i="5"/>
  <c r="E37" i="5" s="1"/>
  <c r="D35" i="5"/>
  <c r="D33" i="5"/>
  <c r="E33" i="5" s="1"/>
  <c r="G33" i="5" s="1"/>
  <c r="H33" i="5" s="1"/>
  <c r="D31" i="5"/>
  <c r="E31" i="5" s="1"/>
  <c r="F31" i="5" s="1"/>
  <c r="D29" i="5"/>
  <c r="E29" i="5" s="1"/>
  <c r="D27" i="5"/>
  <c r="D25" i="5"/>
  <c r="D23" i="5"/>
  <c r="E23" i="5" s="1"/>
  <c r="D21" i="5"/>
  <c r="D19" i="5"/>
  <c r="I68" i="9" l="1"/>
  <c r="I41" i="10"/>
  <c r="I67" i="9"/>
  <c r="I40" i="10"/>
  <c r="I53" i="9"/>
  <c r="I38" i="10"/>
  <c r="I87" i="9"/>
  <c r="I22" i="9"/>
  <c r="I100" i="9"/>
  <c r="I86" i="9"/>
  <c r="I26" i="10"/>
  <c r="I24" i="10"/>
  <c r="I40" i="9"/>
  <c r="I70" i="9"/>
  <c r="I39" i="9"/>
  <c r="I52" i="9"/>
  <c r="J52" i="9" s="1"/>
  <c r="I23" i="9"/>
  <c r="I55" i="9"/>
  <c r="I38" i="9"/>
  <c r="I24" i="9"/>
  <c r="I102" i="9"/>
  <c r="F37" i="5"/>
  <c r="G37" i="5"/>
  <c r="H37" i="5" s="1"/>
  <c r="G47" i="5"/>
  <c r="H47" i="5" s="1"/>
  <c r="F47" i="5"/>
  <c r="G49" i="5"/>
  <c r="H49" i="5" s="1"/>
  <c r="F49" i="5"/>
  <c r="G45" i="5"/>
  <c r="H45" i="5" s="1"/>
  <c r="E35" i="5"/>
  <c r="F35" i="5" s="1"/>
  <c r="F41" i="5"/>
  <c r="E45" i="5"/>
  <c r="F45" i="5" s="1"/>
  <c r="E39" i="5"/>
  <c r="F39" i="5" s="1"/>
  <c r="E43" i="5"/>
  <c r="F43" i="5" s="1"/>
  <c r="G29" i="5"/>
  <c r="H29" i="5" s="1"/>
  <c r="F29" i="5"/>
  <c r="F23" i="5"/>
  <c r="G23" i="5"/>
  <c r="H23" i="5" s="1"/>
  <c r="E27" i="5"/>
  <c r="F27" i="5" s="1"/>
  <c r="F33" i="5"/>
  <c r="E21" i="5"/>
  <c r="F21" i="5" s="1"/>
  <c r="E25" i="5"/>
  <c r="F25" i="5" s="1"/>
  <c r="E19" i="5"/>
  <c r="F19" i="5" s="1"/>
  <c r="G31" i="5"/>
  <c r="H31" i="5" s="1"/>
  <c r="G43" i="5" l="1"/>
  <c r="H43" i="5" s="1"/>
  <c r="G39" i="5"/>
  <c r="H39" i="5" s="1"/>
  <c r="G21" i="5"/>
  <c r="H21" i="5" s="1"/>
  <c r="G19" i="5"/>
  <c r="H19" i="5" s="1"/>
  <c r="G35" i="5"/>
  <c r="H35" i="5" s="1"/>
  <c r="G27" i="5"/>
  <c r="H27" i="5" s="1"/>
  <c r="G25" i="5"/>
  <c r="H25" i="5" s="1"/>
  <c r="B17" i="10"/>
  <c r="B16" i="10"/>
  <c r="F14" i="10"/>
  <c r="B14" i="10"/>
  <c r="F13" i="10"/>
  <c r="B13" i="10"/>
  <c r="F12" i="10"/>
  <c r="B12" i="10"/>
  <c r="H11" i="10"/>
  <c r="D11" i="10"/>
  <c r="H10" i="10"/>
  <c r="D10" i="10"/>
  <c r="D9" i="10"/>
  <c r="H8" i="10"/>
  <c r="D8" i="10"/>
  <c r="B16" i="9"/>
  <c r="B15" i="9"/>
  <c r="G13" i="9"/>
  <c r="F13" i="9"/>
  <c r="B13" i="9"/>
  <c r="G12" i="9"/>
  <c r="F12" i="9"/>
  <c r="B12" i="9"/>
  <c r="G11" i="9"/>
  <c r="F11" i="9"/>
  <c r="B11" i="9"/>
  <c r="H10" i="9"/>
  <c r="D10" i="9"/>
  <c r="H9" i="9"/>
  <c r="D9" i="9"/>
  <c r="H8" i="9"/>
  <c r="D8" i="9"/>
  <c r="H7" i="9"/>
  <c r="D7" i="9"/>
  <c r="H13" i="10" l="1"/>
  <c r="D11" i="9"/>
  <c r="J70" i="9" s="1"/>
  <c r="J86" i="9"/>
  <c r="D13" i="9"/>
  <c r="H12" i="10"/>
  <c r="H13" i="9"/>
  <c r="B17" i="9"/>
  <c r="H14" i="10"/>
  <c r="D14" i="10"/>
  <c r="D12" i="10"/>
  <c r="I10" i="10" s="1"/>
  <c r="J10" i="10" s="1"/>
  <c r="D13" i="10"/>
  <c r="B18" i="10"/>
  <c r="H12" i="9"/>
  <c r="H11" i="9"/>
  <c r="D12" i="9"/>
  <c r="I8" i="9" l="1"/>
  <c r="J8" i="9" s="1"/>
  <c r="J24" i="9"/>
  <c r="J40" i="9"/>
  <c r="J87" i="9"/>
  <c r="J55" i="9"/>
  <c r="J101" i="9"/>
  <c r="J103" i="9"/>
  <c r="I10" i="9"/>
  <c r="J10" i="9" s="1"/>
  <c r="J37" i="9"/>
  <c r="J100" i="9"/>
  <c r="J23" i="9"/>
  <c r="J39" i="9"/>
  <c r="J68" i="9"/>
  <c r="I7" i="9"/>
  <c r="J102" i="9"/>
  <c r="J88" i="9"/>
  <c r="J38" i="9"/>
  <c r="J53" i="9"/>
  <c r="I9" i="9"/>
  <c r="J9" i="9" s="1"/>
  <c r="J69" i="9"/>
  <c r="J25" i="9"/>
  <c r="J22" i="9"/>
  <c r="J54" i="9"/>
  <c r="J67" i="9"/>
  <c r="J85" i="9"/>
  <c r="I8" i="10"/>
  <c r="J8" i="10" s="1"/>
  <c r="J40" i="10"/>
  <c r="J26" i="10"/>
  <c r="J41" i="10"/>
  <c r="J25" i="10"/>
  <c r="J24" i="10"/>
  <c r="J39" i="10"/>
  <c r="I11" i="10"/>
  <c r="J11" i="10" s="1"/>
  <c r="J56" i="9" l="1"/>
  <c r="I12" i="9"/>
  <c r="J104" i="9"/>
  <c r="I89" i="9"/>
  <c r="B97" i="9" s="1"/>
  <c r="I13" i="9"/>
  <c r="I58" i="9"/>
  <c r="I106" i="9"/>
  <c r="I57" i="9"/>
  <c r="I42" i="9"/>
  <c r="I56" i="9"/>
  <c r="I73" i="9"/>
  <c r="I105" i="9"/>
  <c r="I90" i="9"/>
  <c r="I27" i="9"/>
  <c r="I11" i="9"/>
  <c r="B19" i="9" s="1"/>
  <c r="I91" i="9"/>
  <c r="I104" i="9"/>
  <c r="B112" i="9" s="1"/>
  <c r="I28" i="9"/>
  <c r="I72" i="9"/>
  <c r="J7" i="9"/>
  <c r="J12" i="9" s="1"/>
  <c r="I26" i="9"/>
  <c r="I71" i="9"/>
  <c r="B79" i="9" s="1"/>
  <c r="I43" i="9"/>
  <c r="I41" i="9"/>
  <c r="B49" i="9" s="1"/>
  <c r="I29" i="10"/>
  <c r="I28" i="10"/>
  <c r="I27" i="10"/>
  <c r="B34" i="9"/>
  <c r="J38" i="10"/>
  <c r="I44" i="10"/>
  <c r="I42" i="10"/>
  <c r="I43" i="10"/>
  <c r="J72" i="9"/>
  <c r="J73" i="9"/>
  <c r="J74" i="9" s="1"/>
  <c r="J71" i="9"/>
  <c r="J105" i="9"/>
  <c r="J106" i="9"/>
  <c r="J107" i="9" s="1"/>
  <c r="J42" i="9"/>
  <c r="J43" i="9"/>
  <c r="J44" i="9" s="1"/>
  <c r="J41" i="9"/>
  <c r="J27" i="9"/>
  <c r="J28" i="9"/>
  <c r="J29" i="9" s="1"/>
  <c r="J26" i="9"/>
  <c r="J57" i="9"/>
  <c r="J58" i="9"/>
  <c r="J90" i="9"/>
  <c r="J91" i="9"/>
  <c r="J92" i="9" s="1"/>
  <c r="J89" i="9"/>
  <c r="I14" i="10"/>
  <c r="I13" i="10"/>
  <c r="I12" i="10"/>
  <c r="B20" i="10" s="1"/>
  <c r="J12" i="10"/>
  <c r="J13" i="10"/>
  <c r="J14" i="10"/>
  <c r="J15" i="10" s="1"/>
  <c r="J11" i="9"/>
  <c r="J13" i="9" l="1"/>
  <c r="J14" i="9" s="1"/>
  <c r="J59" i="9"/>
  <c r="B33" i="9"/>
  <c r="B78" i="9"/>
  <c r="B96" i="9"/>
  <c r="B63" i="9"/>
  <c r="B64" i="9"/>
  <c r="B48" i="9"/>
  <c r="B111" i="9"/>
  <c r="B18" i="9"/>
  <c r="B35" i="10"/>
  <c r="B34" i="10"/>
  <c r="J43" i="10"/>
  <c r="J42" i="10"/>
  <c r="J44" i="10"/>
  <c r="J45" i="10" s="1"/>
  <c r="B50" i="10"/>
  <c r="B49" i="10"/>
  <c r="J27" i="10"/>
  <c r="J29" i="10"/>
  <c r="J30" i="10" s="1"/>
  <c r="J28" i="10"/>
  <c r="B19" i="10"/>
  <c r="D8" i="6" l="1"/>
  <c r="H7" i="6"/>
  <c r="B16" i="6" l="1"/>
  <c r="B15" i="6"/>
  <c r="B13" i="6"/>
  <c r="B12" i="6"/>
  <c r="B11" i="6"/>
  <c r="D17" i="5" l="1"/>
  <c r="E17" i="5" s="1"/>
  <c r="G17" i="5" s="1"/>
  <c r="H17" i="5" s="1"/>
  <c r="D15" i="5"/>
  <c r="D13" i="5"/>
  <c r="D11" i="5"/>
  <c r="D9" i="5"/>
  <c r="E9" i="5" s="1"/>
  <c r="D7" i="5"/>
  <c r="D5" i="5"/>
  <c r="E5" i="5" s="1"/>
  <c r="F5" i="5" s="1"/>
  <c r="D3" i="5"/>
  <c r="E3" i="5" s="1"/>
  <c r="F3" i="5" s="1"/>
  <c r="G3" i="5" l="1"/>
  <c r="H3" i="5" s="1"/>
  <c r="G5" i="5"/>
  <c r="H5" i="5" s="1"/>
  <c r="E13" i="5"/>
  <c r="F13" i="5" s="1"/>
  <c r="F17" i="5"/>
  <c r="E7" i="5"/>
  <c r="F7" i="5" s="1"/>
  <c r="F9" i="5"/>
  <c r="G9" i="5"/>
  <c r="H9" i="5" s="1"/>
  <c r="E11" i="5"/>
  <c r="F11" i="5" s="1"/>
  <c r="E15" i="5"/>
  <c r="F15" i="5" s="1"/>
  <c r="G11" i="5" l="1"/>
  <c r="H11" i="5" s="1"/>
  <c r="G13" i="5"/>
  <c r="H13" i="5" s="1"/>
  <c r="G15" i="5"/>
  <c r="H15" i="5" s="1"/>
  <c r="G7" i="5"/>
  <c r="H7" i="5" s="1"/>
  <c r="G13" i="6" l="1"/>
  <c r="F13" i="6"/>
  <c r="G12" i="6"/>
  <c r="F12" i="6"/>
  <c r="G11" i="6"/>
  <c r="F11" i="6"/>
  <c r="H10" i="6"/>
  <c r="D10" i="6"/>
  <c r="H9" i="6"/>
  <c r="D9" i="6"/>
  <c r="H8" i="6"/>
  <c r="D7" i="6"/>
  <c r="B17" i="6" l="1"/>
  <c r="D12" i="6"/>
  <c r="H11" i="6"/>
  <c r="D11" i="6"/>
  <c r="H12" i="6"/>
  <c r="H13" i="6"/>
  <c r="D13" i="6"/>
  <c r="I9" i="6" l="1"/>
  <c r="J9" i="6" s="1"/>
  <c r="I7" i="6"/>
  <c r="J7" i="6" s="1"/>
  <c r="I10" i="6"/>
  <c r="J10" i="6" s="1"/>
  <c r="I8" i="6"/>
  <c r="J8" i="6" s="1"/>
  <c r="I13" i="6" l="1"/>
  <c r="I12" i="6"/>
  <c r="I11" i="6"/>
  <c r="J13" i="6"/>
  <c r="J14" i="6" s="1"/>
  <c r="J11" i="6"/>
  <c r="J12" i="6"/>
  <c r="B19" i="6" l="1"/>
  <c r="B18" i="6"/>
</calcChain>
</file>

<file path=xl/sharedStrings.xml><?xml version="1.0" encoding="utf-8"?>
<sst xmlns="http://schemas.openxmlformats.org/spreadsheetml/2006/main" count="424" uniqueCount="57">
  <si>
    <t>PPIA</t>
  </si>
  <si>
    <t>∆Ct</t>
  </si>
  <si>
    <t>∆∆Ct</t>
  </si>
  <si>
    <t>Average</t>
  </si>
  <si>
    <t>Median</t>
  </si>
  <si>
    <t>SD</t>
  </si>
  <si>
    <t>P value</t>
  </si>
  <si>
    <t>Ct</t>
  </si>
  <si>
    <t>Relative Fold</t>
  </si>
  <si>
    <t>Fold Incr</t>
  </si>
  <si>
    <t>Undetermined</t>
  </si>
  <si>
    <t>Group</t>
  </si>
  <si>
    <t>ID</t>
  </si>
  <si>
    <t>[nano ng]</t>
  </si>
  <si>
    <t>[avg ng]</t>
  </si>
  <si>
    <t>ul RNA</t>
  </si>
  <si>
    <t>ul H2O</t>
  </si>
  <si>
    <t>ul H2O after RT</t>
  </si>
  <si>
    <t># RXN</t>
  </si>
  <si>
    <t>Blank</t>
  </si>
  <si>
    <t>RNA Extractions done by Jasmine Lau</t>
  </si>
  <si>
    <t xml:space="preserve">Nano, dilutions and RT done by JL </t>
  </si>
  <si>
    <t xml:space="preserve">PPIA </t>
  </si>
  <si>
    <t xml:space="preserve">BMM GFP </t>
  </si>
  <si>
    <t>KSR2(Lewis)</t>
  </si>
  <si>
    <t>KSR2 (Lewis)</t>
  </si>
  <si>
    <t xml:space="preserve">BMM KSR2OE </t>
  </si>
  <si>
    <t xml:space="preserve">BMSC GFP Control </t>
  </si>
  <si>
    <t xml:space="preserve">BMSC KSR2-OE Control </t>
  </si>
  <si>
    <t>2019 #26 3d BMSC extracted</t>
  </si>
  <si>
    <t xml:space="preserve">8wk tiCre Tom Homo mice hit with 3mL of LV-GFP and LV-KSR2OE for 24 hrs </t>
  </si>
  <si>
    <t>1% reduced serum</t>
  </si>
  <si>
    <t xml:space="preserve">BMSC GFP BAA </t>
  </si>
  <si>
    <t>BMSC GFP Insulin</t>
  </si>
  <si>
    <t>BMSC KSR2-OE BAA</t>
  </si>
  <si>
    <t>BMSC KSR2-OE Insulin</t>
  </si>
  <si>
    <t>Cntrl 1</t>
  </si>
  <si>
    <t>Cntrl 2</t>
  </si>
  <si>
    <t>Cntrl 4</t>
  </si>
  <si>
    <t>Cntrl 3</t>
  </si>
  <si>
    <t>BAA 1</t>
  </si>
  <si>
    <t>BAA 2</t>
  </si>
  <si>
    <t>BAA 3</t>
  </si>
  <si>
    <t>BAA 4</t>
  </si>
  <si>
    <t>Inuslin 1</t>
  </si>
  <si>
    <t>Insulin 2</t>
  </si>
  <si>
    <t>Insulin 3</t>
  </si>
  <si>
    <t>Insulin 4</t>
  </si>
  <si>
    <t xml:space="preserve">BMSC GFP </t>
  </si>
  <si>
    <t xml:space="preserve">BMSC KSR2OE </t>
  </si>
  <si>
    <t>KSR2(2)</t>
  </si>
  <si>
    <t>2019 #26</t>
  </si>
  <si>
    <t>This is GFP in AA</t>
  </si>
  <si>
    <t>This is Ksr2 vehicle</t>
  </si>
  <si>
    <t>This is Ksr2 in AA</t>
  </si>
  <si>
    <t>Source Data for Figure 6E</t>
  </si>
  <si>
    <t>Alpl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</si>
</sst>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"/>
    <numFmt numFmtId="166" formatCode="0.0"/>
  </numFmts>
  <fonts count="1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indexed="17"/>
      <name val="Arial"/>
      <family val="2"/>
    </font>
    <font>
      <sz val="11"/>
      <color indexed="20"/>
      <name val="Arial"/>
      <family val="2"/>
    </font>
    <font>
      <sz val="11"/>
      <color indexed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195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Alignment="1">
      <alignment horizontal="right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0" xfId="0" applyFont="1" applyFill="1"/>
    <xf numFmtId="0" fontId="2" fillId="0" borderId="1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6" fillId="0" borderId="16" xfId="0" applyFont="1" applyFill="1" applyBorder="1" applyAlignment="1">
      <alignment horizontal="left"/>
    </xf>
    <xf numFmtId="164" fontId="6" fillId="0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164" fontId="6" fillId="0" borderId="17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164" fontId="2" fillId="0" borderId="10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left"/>
    </xf>
    <xf numFmtId="164" fontId="7" fillId="0" borderId="7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left"/>
    </xf>
    <xf numFmtId="164" fontId="7" fillId="0" borderId="12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right"/>
    </xf>
    <xf numFmtId="14" fontId="10" fillId="0" borderId="0" xfId="0" applyNumberFormat="1" applyFont="1" applyFill="1" applyAlignment="1">
      <alignment horizontal="center"/>
    </xf>
    <xf numFmtId="0" fontId="10" fillId="0" borderId="0" xfId="0" applyFont="1"/>
    <xf numFmtId="0" fontId="10" fillId="0" borderId="0" xfId="0" applyFont="1" applyFill="1" applyBorder="1"/>
    <xf numFmtId="0" fontId="1" fillId="0" borderId="0" xfId="0" applyFont="1" applyFill="1" applyBorder="1"/>
    <xf numFmtId="164" fontId="10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164" fontId="2" fillId="0" borderId="14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164" fontId="2" fillId="0" borderId="0" xfId="0" applyNumberFormat="1" applyFont="1" applyFill="1"/>
    <xf numFmtId="164" fontId="10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164" fontId="2" fillId="0" borderId="6" xfId="1" applyNumberFormat="1" applyFont="1" applyFill="1" applyBorder="1" applyAlignment="1">
      <alignment horizontal="center"/>
    </xf>
    <xf numFmtId="164" fontId="2" fillId="0" borderId="7" xfId="1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164" fontId="2" fillId="0" borderId="16" xfId="0" applyNumberFormat="1" applyFont="1" applyFill="1" applyBorder="1"/>
    <xf numFmtId="164" fontId="2" fillId="0" borderId="5" xfId="0" applyNumberFormat="1" applyFont="1" applyFill="1" applyBorder="1"/>
    <xf numFmtId="164" fontId="2" fillId="0" borderId="17" xfId="0" applyNumberFormat="1" applyFont="1" applyFill="1" applyBorder="1"/>
    <xf numFmtId="164" fontId="2" fillId="0" borderId="9" xfId="0" applyNumberFormat="1" applyFont="1" applyFill="1" applyBorder="1" applyAlignment="1">
      <alignment horizontal="center"/>
    </xf>
    <xf numFmtId="164" fontId="2" fillId="0" borderId="10" xfId="0" applyNumberFormat="1" applyFont="1" applyFill="1" applyBorder="1"/>
    <xf numFmtId="164" fontId="2" fillId="0" borderId="11" xfId="0" applyNumberFormat="1" applyFont="1" applyFill="1" applyBorder="1" applyAlignment="1">
      <alignment horizontal="center"/>
    </xf>
    <xf numFmtId="164" fontId="2" fillId="0" borderId="7" xfId="0" applyNumberFormat="1" applyFont="1" applyFill="1" applyBorder="1"/>
    <xf numFmtId="164" fontId="2" fillId="0" borderId="12" xfId="0" applyNumberFormat="1" applyFont="1" applyFill="1" applyBorder="1"/>
    <xf numFmtId="164" fontId="2" fillId="0" borderId="0" xfId="1" applyNumberFormat="1" applyFont="1" applyFill="1" applyBorder="1" applyAlignment="1">
      <alignment horizontal="center"/>
    </xf>
    <xf numFmtId="166" fontId="9" fillId="0" borderId="0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0" fontId="8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164" fontId="11" fillId="0" borderId="0" xfId="0" applyNumberFormat="1" applyFont="1" applyFill="1" applyAlignment="1">
      <alignment horizontal="center"/>
    </xf>
    <xf numFmtId="14" fontId="11" fillId="0" borderId="0" xfId="0" applyNumberFormat="1" applyFont="1" applyFill="1" applyAlignment="1">
      <alignment horizontal="center"/>
    </xf>
    <xf numFmtId="166" fontId="4" fillId="0" borderId="6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6" fontId="4" fillId="0" borderId="6" xfId="0" applyNumberFormat="1" applyFont="1" applyFill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166" fontId="4" fillId="0" borderId="6" xfId="0" applyNumberFormat="1" applyFont="1" applyFill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0" fontId="11" fillId="0" borderId="0" xfId="0" applyFont="1"/>
    <xf numFmtId="166" fontId="4" fillId="0" borderId="7" xfId="0" applyNumberFormat="1" applyFont="1" applyFill="1" applyBorder="1" applyAlignment="1">
      <alignment horizontal="center" vertical="center"/>
    </xf>
    <xf numFmtId="0" fontId="2" fillId="0" borderId="22" xfId="0" applyFont="1" applyFill="1" applyBorder="1"/>
    <xf numFmtId="164" fontId="2" fillId="0" borderId="22" xfId="0" applyNumberFormat="1" applyFont="1" applyFill="1" applyBorder="1"/>
    <xf numFmtId="0" fontId="2" fillId="0" borderId="22" xfId="0" applyFont="1" applyBorder="1"/>
    <xf numFmtId="164" fontId="13" fillId="0" borderId="10" xfId="0" applyNumberFormat="1" applyFont="1" applyFill="1" applyBorder="1"/>
    <xf numFmtId="0" fontId="13" fillId="0" borderId="0" xfId="0" applyFont="1" applyFill="1"/>
    <xf numFmtId="164" fontId="13" fillId="0" borderId="0" xfId="0" applyNumberFormat="1" applyFont="1" applyFill="1"/>
    <xf numFmtId="2" fontId="13" fillId="0" borderId="0" xfId="0" applyNumberFormat="1" applyFont="1" applyFill="1" applyBorder="1"/>
    <xf numFmtId="0" fontId="14" fillId="0" borderId="0" xfId="0" applyFont="1" applyFill="1"/>
    <xf numFmtId="164" fontId="14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164" fontId="15" fillId="0" borderId="0" xfId="0" applyNumberFormat="1" applyFont="1" applyFill="1" applyAlignment="1">
      <alignment horizontal="center"/>
    </xf>
    <xf numFmtId="14" fontId="15" fillId="0" borderId="0" xfId="0" applyNumberFormat="1" applyFont="1" applyFill="1" applyAlignment="1">
      <alignment horizontal="center"/>
    </xf>
    <xf numFmtId="14" fontId="14" fillId="0" borderId="0" xfId="0" applyNumberFormat="1" applyFont="1" applyFill="1" applyAlignment="1">
      <alignment horizontal="center"/>
    </xf>
    <xf numFmtId="2" fontId="14" fillId="0" borderId="0" xfId="0" applyNumberFormat="1" applyFont="1" applyFill="1" applyBorder="1"/>
    <xf numFmtId="164" fontId="14" fillId="0" borderId="0" xfId="0" applyNumberFormat="1" applyFont="1" applyFill="1" applyAlignment="1">
      <alignment horizontal="center"/>
    </xf>
    <xf numFmtId="0" fontId="13" fillId="0" borderId="13" xfId="0" applyFont="1" applyFill="1" applyBorder="1" applyAlignment="1">
      <alignment horizontal="center"/>
    </xf>
    <xf numFmtId="164" fontId="13" fillId="0" borderId="14" xfId="0" applyNumberFormat="1" applyFont="1" applyFill="1" applyBorder="1" applyAlignment="1">
      <alignment horizontal="center"/>
    </xf>
    <xf numFmtId="164" fontId="13" fillId="0" borderId="15" xfId="0" applyNumberFormat="1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164" fontId="13" fillId="0" borderId="5" xfId="1" applyNumberFormat="1" applyFont="1" applyFill="1" applyBorder="1" applyAlignment="1">
      <alignment horizontal="center"/>
    </xf>
    <xf numFmtId="164" fontId="13" fillId="0" borderId="5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164" fontId="13" fillId="0" borderId="6" xfId="0" applyNumberFormat="1" applyFont="1" applyFill="1" applyBorder="1" applyAlignment="1">
      <alignment horizontal="center"/>
    </xf>
    <xf numFmtId="164" fontId="12" fillId="0" borderId="10" xfId="0" applyNumberFormat="1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164" fontId="13" fillId="0" borderId="6" xfId="1" applyNumberFormat="1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164" fontId="13" fillId="0" borderId="7" xfId="1" applyNumberFormat="1" applyFont="1" applyFill="1" applyBorder="1" applyAlignment="1">
      <alignment horizontal="center"/>
    </xf>
    <xf numFmtId="164" fontId="13" fillId="0" borderId="7" xfId="0" applyNumberFormat="1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center"/>
    </xf>
    <xf numFmtId="0" fontId="13" fillId="0" borderId="16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/>
    </xf>
    <xf numFmtId="164" fontId="13" fillId="0" borderId="0" xfId="0" applyNumberFormat="1" applyFont="1" applyFill="1" applyBorder="1" applyAlignment="1">
      <alignment horizontal="center"/>
    </xf>
    <xf numFmtId="0" fontId="13" fillId="0" borderId="9" xfId="0" applyFont="1" applyFill="1" applyBorder="1" applyAlignment="1">
      <alignment horizontal="left"/>
    </xf>
    <xf numFmtId="0" fontId="13" fillId="0" borderId="6" xfId="0" applyFont="1" applyFill="1" applyBorder="1" applyAlignment="1">
      <alignment horizontal="left"/>
    </xf>
    <xf numFmtId="164" fontId="13" fillId="0" borderId="10" xfId="0" applyNumberFormat="1" applyFont="1" applyFill="1" applyBorder="1" applyAlignment="1">
      <alignment horizontal="center"/>
    </xf>
    <xf numFmtId="0" fontId="13" fillId="0" borderId="11" xfId="0" applyFont="1" applyFill="1" applyBorder="1" applyAlignment="1">
      <alignment horizontal="left"/>
    </xf>
    <xf numFmtId="0" fontId="13" fillId="0" borderId="7" xfId="0" applyFont="1" applyFill="1" applyBorder="1" applyAlignment="1">
      <alignment horizontal="left"/>
    </xf>
    <xf numFmtId="164" fontId="13" fillId="0" borderId="12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right"/>
    </xf>
    <xf numFmtId="164" fontId="13" fillId="0" borderId="0" xfId="0" applyNumberFormat="1" applyFont="1" applyFill="1" applyAlignment="1">
      <alignment horizontal="right"/>
    </xf>
    <xf numFmtId="164" fontId="13" fillId="0" borderId="0" xfId="0" applyNumberFormat="1" applyFont="1" applyFill="1" applyAlignment="1">
      <alignment horizontal="center"/>
    </xf>
    <xf numFmtId="2" fontId="13" fillId="0" borderId="0" xfId="0" applyNumberFormat="1" applyFont="1" applyFill="1"/>
    <xf numFmtId="0" fontId="13" fillId="0" borderId="0" xfId="0" applyFont="1" applyFill="1" applyAlignment="1">
      <alignment horizontal="left"/>
    </xf>
    <xf numFmtId="0" fontId="13" fillId="0" borderId="0" xfId="0" applyNumberFormat="1" applyFont="1" applyFill="1" applyAlignment="1">
      <alignment horizontal="right"/>
    </xf>
    <xf numFmtId="0" fontId="13" fillId="0" borderId="0" xfId="0" applyFont="1" applyFill="1" applyBorder="1" applyAlignment="1">
      <alignment horizontal="center"/>
    </xf>
    <xf numFmtId="164" fontId="13" fillId="0" borderId="0" xfId="1" applyNumberFormat="1" applyFont="1" applyFill="1" applyBorder="1" applyAlignment="1">
      <alignment horizontal="center"/>
    </xf>
    <xf numFmtId="164" fontId="13" fillId="0" borderId="16" xfId="0" applyNumberFormat="1" applyFont="1" applyFill="1" applyBorder="1"/>
    <xf numFmtId="164" fontId="13" fillId="0" borderId="5" xfId="0" applyNumberFormat="1" applyFont="1" applyFill="1" applyBorder="1"/>
    <xf numFmtId="164" fontId="13" fillId="0" borderId="17" xfId="0" applyNumberFormat="1" applyFont="1" applyFill="1" applyBorder="1"/>
    <xf numFmtId="164" fontId="13" fillId="0" borderId="0" xfId="0" applyNumberFormat="1" applyFont="1" applyFill="1" applyBorder="1" applyAlignment="1">
      <alignment horizontal="right"/>
    </xf>
    <xf numFmtId="0" fontId="13" fillId="0" borderId="0" xfId="0" applyFont="1" applyFill="1" applyBorder="1"/>
    <xf numFmtId="164" fontId="13" fillId="0" borderId="0" xfId="0" applyNumberFormat="1" applyFont="1" applyFill="1" applyBorder="1"/>
    <xf numFmtId="164" fontId="13" fillId="0" borderId="9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164" fontId="12" fillId="0" borderId="0" xfId="0" applyNumberFormat="1" applyFont="1" applyFill="1" applyAlignment="1">
      <alignment horizontal="right"/>
    </xf>
    <xf numFmtId="164" fontId="13" fillId="0" borderId="11" xfId="0" applyNumberFormat="1" applyFont="1" applyFill="1" applyBorder="1" applyAlignment="1">
      <alignment horizontal="center"/>
    </xf>
    <xf numFmtId="164" fontId="13" fillId="0" borderId="7" xfId="0" applyNumberFormat="1" applyFont="1" applyFill="1" applyBorder="1"/>
    <xf numFmtId="164" fontId="13" fillId="0" borderId="12" xfId="0" applyNumberFormat="1" applyFont="1" applyFill="1" applyBorder="1"/>
    <xf numFmtId="0" fontId="13" fillId="0" borderId="14" xfId="0" applyFont="1" applyFill="1" applyBorder="1" applyAlignment="1">
      <alignment horizontal="center"/>
    </xf>
    <xf numFmtId="164" fontId="13" fillId="2" borderId="17" xfId="0" applyNumberFormat="1" applyFont="1" applyFill="1" applyBorder="1" applyAlignment="1">
      <alignment horizontal="center"/>
    </xf>
    <xf numFmtId="0" fontId="13" fillId="2" borderId="0" xfId="0" applyNumberFormat="1" applyFont="1" applyFill="1" applyAlignment="1">
      <alignment horizontal="right"/>
    </xf>
    <xf numFmtId="0" fontId="14" fillId="0" borderId="0" xfId="0" applyFont="1"/>
    <xf numFmtId="2" fontId="4" fillId="0" borderId="6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 textRotation="90" wrapText="1"/>
    </xf>
    <xf numFmtId="0" fontId="0" fillId="0" borderId="20" xfId="0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/>
    </xf>
    <xf numFmtId="166" fontId="4" fillId="0" borderId="6" xfId="0" applyNumberFormat="1" applyFont="1" applyFill="1" applyBorder="1" applyAlignment="1">
      <alignment horizontal="center" vertical="center"/>
    </xf>
    <xf numFmtId="166" fontId="4" fillId="0" borderId="10" xfId="0" applyNumberFormat="1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166" fontId="4" fillId="0" borderId="17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19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8"/>
  <sheetViews>
    <sheetView zoomScale="90" zoomScaleNormal="90" workbookViewId="0">
      <selection activeCell="A2" sqref="A2"/>
    </sheetView>
  </sheetViews>
  <sheetFormatPr baseColWidth="10" defaultColWidth="9.1640625" defaultRowHeight="16" x14ac:dyDescent="0.2"/>
  <cols>
    <col min="1" max="2" width="9.1640625" style="11"/>
    <col min="3" max="4" width="9.1640625" style="14"/>
    <col min="5" max="6" width="9.1640625" style="13"/>
    <col min="7" max="7" width="13.83203125" style="12" customWidth="1"/>
    <col min="8" max="8" width="13.5" style="14" bestFit="1" customWidth="1"/>
    <col min="9" max="9" width="13.1640625" style="11" customWidth="1"/>
    <col min="10" max="11" width="9.1640625" style="11"/>
    <col min="12" max="13" width="9.1640625" style="14"/>
    <col min="14" max="16384" width="9.1640625" style="11"/>
  </cols>
  <sheetData>
    <row r="1" spans="1:13" s="7" customFormat="1" ht="20.25" customHeight="1" thickBot="1" x14ac:dyDescent="0.25">
      <c r="A1" s="6" t="s">
        <v>51</v>
      </c>
      <c r="C1" s="88"/>
      <c r="D1" s="90"/>
      <c r="E1" s="9"/>
      <c r="F1" s="9"/>
      <c r="G1" s="8"/>
      <c r="I1" s="15"/>
      <c r="L1" s="90"/>
      <c r="M1" s="90"/>
    </row>
    <row r="2" spans="1:13" ht="13" customHeight="1" thickBot="1" x14ac:dyDescent="0.25">
      <c r="A2" s="10" t="s">
        <v>11</v>
      </c>
      <c r="B2" s="75" t="s">
        <v>12</v>
      </c>
      <c r="C2" s="89" t="s">
        <v>13</v>
      </c>
      <c r="D2" s="89" t="s">
        <v>14</v>
      </c>
      <c r="E2" s="77" t="s">
        <v>15</v>
      </c>
      <c r="F2" s="77" t="s">
        <v>16</v>
      </c>
      <c r="G2" s="76" t="s">
        <v>17</v>
      </c>
      <c r="H2" s="78" t="s">
        <v>18</v>
      </c>
    </row>
    <row r="3" spans="1:13" ht="13" customHeight="1" x14ac:dyDescent="0.2">
      <c r="A3" s="189" t="s">
        <v>27</v>
      </c>
      <c r="B3" s="192">
        <v>1</v>
      </c>
      <c r="C3" s="97">
        <v>32.6</v>
      </c>
      <c r="D3" s="193">
        <f>AVERAGE(C3:C4)</f>
        <v>32.450000000000003</v>
      </c>
      <c r="E3" s="194">
        <f>IF((300/D3)&gt;10,10,(300/D3))</f>
        <v>9.2449922958397526</v>
      </c>
      <c r="F3" s="194">
        <f>10-E3</f>
        <v>0.75500770416024743</v>
      </c>
      <c r="G3" s="187">
        <f>((D3*E3)/3)-20</f>
        <v>80</v>
      </c>
      <c r="H3" s="188">
        <f>(G3+20)/5</f>
        <v>20</v>
      </c>
    </row>
    <row r="4" spans="1:13" ht="13" customHeight="1" x14ac:dyDescent="0.2">
      <c r="A4" s="190"/>
      <c r="B4" s="173"/>
      <c r="C4" s="96">
        <v>32.299999999999997</v>
      </c>
      <c r="D4" s="175"/>
      <c r="E4" s="177"/>
      <c r="F4" s="177"/>
      <c r="G4" s="171"/>
      <c r="H4" s="172"/>
    </row>
    <row r="5" spans="1:13" ht="13" customHeight="1" x14ac:dyDescent="0.2">
      <c r="A5" s="190"/>
      <c r="B5" s="173">
        <v>2</v>
      </c>
      <c r="C5" s="96">
        <v>25.3</v>
      </c>
      <c r="D5" s="175">
        <f>AVERAGE(C5:C6)</f>
        <v>25.65</v>
      </c>
      <c r="E5" s="177">
        <f>IF((300/D5)&gt;10,10,(300/D5))</f>
        <v>10</v>
      </c>
      <c r="F5" s="177">
        <f>10-E5</f>
        <v>0</v>
      </c>
      <c r="G5" s="171">
        <f>((D5*E5)/3)-20</f>
        <v>65.5</v>
      </c>
      <c r="H5" s="172">
        <f>(G5+20)/5</f>
        <v>17.100000000000001</v>
      </c>
    </row>
    <row r="6" spans="1:13" ht="13" customHeight="1" x14ac:dyDescent="0.2">
      <c r="A6" s="190"/>
      <c r="B6" s="173"/>
      <c r="C6" s="96">
        <v>26</v>
      </c>
      <c r="D6" s="175"/>
      <c r="E6" s="177"/>
      <c r="F6" s="177"/>
      <c r="G6" s="171"/>
      <c r="H6" s="172"/>
    </row>
    <row r="7" spans="1:13" ht="13" customHeight="1" x14ac:dyDescent="0.2">
      <c r="A7" s="190"/>
      <c r="B7" s="173">
        <v>3</v>
      </c>
      <c r="C7" s="96">
        <v>25.4</v>
      </c>
      <c r="D7" s="175">
        <f>AVERAGE(C7:C8)</f>
        <v>25.7</v>
      </c>
      <c r="E7" s="177">
        <f>IF((300/D7)&gt;10,10,(300/D7))</f>
        <v>10</v>
      </c>
      <c r="F7" s="177">
        <f>10-E7</f>
        <v>0</v>
      </c>
      <c r="G7" s="171">
        <f>((D7*E7)/3)-20</f>
        <v>65.666666666666671</v>
      </c>
      <c r="H7" s="172">
        <f>(G7+20)/5</f>
        <v>17.133333333333333</v>
      </c>
      <c r="L7" s="11"/>
      <c r="M7" s="11"/>
    </row>
    <row r="8" spans="1:13" ht="13" customHeight="1" x14ac:dyDescent="0.2">
      <c r="A8" s="190"/>
      <c r="B8" s="173"/>
      <c r="C8" s="96">
        <v>26</v>
      </c>
      <c r="D8" s="175"/>
      <c r="E8" s="177"/>
      <c r="F8" s="177"/>
      <c r="G8" s="171"/>
      <c r="H8" s="172"/>
      <c r="L8" s="11"/>
      <c r="M8" s="11"/>
    </row>
    <row r="9" spans="1:13" ht="13" customHeight="1" x14ac:dyDescent="0.2">
      <c r="A9" s="190"/>
      <c r="B9" s="173">
        <v>4</v>
      </c>
      <c r="C9" s="98">
        <v>20.100000000000001</v>
      </c>
      <c r="D9" s="185">
        <f>AVERAGE(C9:C10)</f>
        <v>19.8</v>
      </c>
      <c r="E9" s="177">
        <f>IF((300/D9)&gt;10,10,(300/D9))</f>
        <v>10</v>
      </c>
      <c r="F9" s="177">
        <f>10-E9</f>
        <v>0</v>
      </c>
      <c r="G9" s="177">
        <f>((D9*E9)/3)-20</f>
        <v>46</v>
      </c>
      <c r="H9" s="186">
        <f>(G9+20)/5</f>
        <v>13.2</v>
      </c>
      <c r="L9" s="11"/>
      <c r="M9" s="11"/>
    </row>
    <row r="10" spans="1:13" ht="13" customHeight="1" x14ac:dyDescent="0.2">
      <c r="A10" s="191"/>
      <c r="B10" s="184"/>
      <c r="C10" s="98">
        <v>19.5</v>
      </c>
      <c r="D10" s="185"/>
      <c r="E10" s="177"/>
      <c r="F10" s="177"/>
      <c r="G10" s="177"/>
      <c r="H10" s="186"/>
      <c r="L10" s="11"/>
      <c r="M10" s="11"/>
    </row>
    <row r="11" spans="1:13" ht="13" customHeight="1" x14ac:dyDescent="0.2">
      <c r="A11" s="181" t="s">
        <v>28</v>
      </c>
      <c r="B11" s="173">
        <v>1</v>
      </c>
      <c r="C11" s="96">
        <v>37.200000000000003</v>
      </c>
      <c r="D11" s="175">
        <f>AVERAGE(C11:C12)</f>
        <v>37.1</v>
      </c>
      <c r="E11" s="177">
        <f>IF((300/D11)&gt;10,10,(300/D11))</f>
        <v>8.0862533692722369</v>
      </c>
      <c r="F11" s="177">
        <f>10-E11</f>
        <v>1.9137466307277631</v>
      </c>
      <c r="G11" s="171">
        <f>((D11*E11)/3)-20</f>
        <v>80</v>
      </c>
      <c r="H11" s="172">
        <f>(G11+20)/5</f>
        <v>20</v>
      </c>
      <c r="L11" s="11"/>
      <c r="M11" s="11"/>
    </row>
    <row r="12" spans="1:13" ht="13" customHeight="1" x14ac:dyDescent="0.2">
      <c r="A12" s="182"/>
      <c r="B12" s="173"/>
      <c r="C12" s="96">
        <v>37</v>
      </c>
      <c r="D12" s="175"/>
      <c r="E12" s="177"/>
      <c r="F12" s="177"/>
      <c r="G12" s="171"/>
      <c r="H12" s="172"/>
      <c r="L12" s="11"/>
      <c r="M12" s="11"/>
    </row>
    <row r="13" spans="1:13" ht="13" customHeight="1" x14ac:dyDescent="0.2">
      <c r="A13" s="182"/>
      <c r="B13" s="173">
        <v>2</v>
      </c>
      <c r="C13" s="96">
        <v>26.1</v>
      </c>
      <c r="D13" s="175">
        <f>AVERAGE(C13:C14)</f>
        <v>26.4</v>
      </c>
      <c r="E13" s="177">
        <f>IF((300/D13)&gt;10,10,(300/D13))</f>
        <v>10</v>
      </c>
      <c r="F13" s="177">
        <f>10-E13</f>
        <v>0</v>
      </c>
      <c r="G13" s="171">
        <f>((D13*E13)/3)-20</f>
        <v>68</v>
      </c>
      <c r="H13" s="172">
        <f>(G13+20)/5</f>
        <v>17.600000000000001</v>
      </c>
      <c r="L13" s="11"/>
      <c r="M13" s="11"/>
    </row>
    <row r="14" spans="1:13" ht="13" customHeight="1" x14ac:dyDescent="0.2">
      <c r="A14" s="182"/>
      <c r="B14" s="173"/>
      <c r="C14" s="96">
        <v>26.7</v>
      </c>
      <c r="D14" s="175"/>
      <c r="E14" s="177"/>
      <c r="F14" s="177"/>
      <c r="G14" s="171"/>
      <c r="H14" s="172"/>
      <c r="L14" s="11"/>
      <c r="M14" s="11"/>
    </row>
    <row r="15" spans="1:13" ht="13" customHeight="1" x14ac:dyDescent="0.2">
      <c r="A15" s="182"/>
      <c r="B15" s="173">
        <v>3</v>
      </c>
      <c r="C15" s="96">
        <v>25.1</v>
      </c>
      <c r="D15" s="175">
        <f>AVERAGE(C15:C16)</f>
        <v>25.85</v>
      </c>
      <c r="E15" s="177">
        <f>IF((300/D15)&gt;10,10,(300/D15))</f>
        <v>10</v>
      </c>
      <c r="F15" s="177">
        <f>10-E15</f>
        <v>0</v>
      </c>
      <c r="G15" s="171">
        <f>((D15*E15)/3)-20</f>
        <v>66.166666666666671</v>
      </c>
      <c r="H15" s="172">
        <f>(G15+20)/5</f>
        <v>17.233333333333334</v>
      </c>
      <c r="L15" s="11"/>
      <c r="M15" s="11"/>
    </row>
    <row r="16" spans="1:13" ht="13" customHeight="1" x14ac:dyDescent="0.2">
      <c r="A16" s="182"/>
      <c r="B16" s="173"/>
      <c r="C16" s="96">
        <v>26.6</v>
      </c>
      <c r="D16" s="175"/>
      <c r="E16" s="177"/>
      <c r="F16" s="177"/>
      <c r="G16" s="171"/>
      <c r="H16" s="172"/>
      <c r="L16" s="11"/>
      <c r="M16" s="11"/>
    </row>
    <row r="17" spans="1:13" ht="13" customHeight="1" x14ac:dyDescent="0.2">
      <c r="A17" s="182"/>
      <c r="B17" s="173">
        <v>4</v>
      </c>
      <c r="C17" s="96">
        <v>38</v>
      </c>
      <c r="D17" s="175">
        <f>AVERAGE(C17:C18)</f>
        <v>37.5</v>
      </c>
      <c r="E17" s="177">
        <f>IF((300/D17)&gt;10,10,(300/D17))</f>
        <v>8</v>
      </c>
      <c r="F17" s="177">
        <f>10-E17</f>
        <v>2</v>
      </c>
      <c r="G17" s="171">
        <f>((D17*E17)/3)-20</f>
        <v>80</v>
      </c>
      <c r="H17" s="172">
        <f>(G17+20)/5</f>
        <v>20</v>
      </c>
      <c r="L17" s="11"/>
      <c r="M17" s="11"/>
    </row>
    <row r="18" spans="1:13" ht="13" customHeight="1" thickBot="1" x14ac:dyDescent="0.25">
      <c r="A18" s="183"/>
      <c r="B18" s="174"/>
      <c r="C18" s="99">
        <v>37</v>
      </c>
      <c r="D18" s="176"/>
      <c r="E18" s="178"/>
      <c r="F18" s="178"/>
      <c r="G18" s="179"/>
      <c r="H18" s="180"/>
      <c r="L18" s="11"/>
      <c r="M18" s="11"/>
    </row>
    <row r="19" spans="1:13" ht="13" customHeight="1" x14ac:dyDescent="0.2">
      <c r="A19" s="189" t="s">
        <v>32</v>
      </c>
      <c r="B19" s="192">
        <v>1</v>
      </c>
      <c r="C19" s="103">
        <v>28.5</v>
      </c>
      <c r="D19" s="193">
        <f>AVERAGE(C19:C20)</f>
        <v>28.75</v>
      </c>
      <c r="E19" s="194">
        <f>IF((300/D19)&gt;10,10,(300/D19))</f>
        <v>10</v>
      </c>
      <c r="F19" s="194">
        <f>10-E19</f>
        <v>0</v>
      </c>
      <c r="G19" s="187">
        <f>((D19*E19)/3)-20</f>
        <v>75.833333333333329</v>
      </c>
      <c r="H19" s="188">
        <f>(G19+20)/5</f>
        <v>19.166666666666664</v>
      </c>
      <c r="L19" s="11"/>
      <c r="M19" s="11"/>
    </row>
    <row r="20" spans="1:13" ht="13" customHeight="1" x14ac:dyDescent="0.2">
      <c r="A20" s="190"/>
      <c r="B20" s="173"/>
      <c r="C20" s="100">
        <v>29</v>
      </c>
      <c r="D20" s="175"/>
      <c r="E20" s="177"/>
      <c r="F20" s="177"/>
      <c r="G20" s="171"/>
      <c r="H20" s="172"/>
      <c r="L20" s="11"/>
      <c r="M20" s="11"/>
    </row>
    <row r="21" spans="1:13" ht="13" customHeight="1" x14ac:dyDescent="0.2">
      <c r="A21" s="190"/>
      <c r="B21" s="173">
        <v>2</v>
      </c>
      <c r="C21" s="100">
        <v>28.8</v>
      </c>
      <c r="D21" s="175">
        <f>AVERAGE(C21:C22)</f>
        <v>28.75</v>
      </c>
      <c r="E21" s="177">
        <f>IF((300/D21)&gt;10,10,(300/D21))</f>
        <v>10</v>
      </c>
      <c r="F21" s="177">
        <f>10-E21</f>
        <v>0</v>
      </c>
      <c r="G21" s="171">
        <f>((D21*E21)/3)-20</f>
        <v>75.833333333333329</v>
      </c>
      <c r="H21" s="172">
        <f>(G21+20)/5</f>
        <v>19.166666666666664</v>
      </c>
      <c r="L21" s="11"/>
      <c r="M21" s="11"/>
    </row>
    <row r="22" spans="1:13" ht="13" customHeight="1" x14ac:dyDescent="0.2">
      <c r="A22" s="190"/>
      <c r="B22" s="173"/>
      <c r="C22" s="100">
        <v>28.7</v>
      </c>
      <c r="D22" s="175"/>
      <c r="E22" s="177"/>
      <c r="F22" s="177"/>
      <c r="G22" s="171"/>
      <c r="H22" s="172"/>
      <c r="L22" s="11"/>
      <c r="M22" s="11"/>
    </row>
    <row r="23" spans="1:13" ht="13" customHeight="1" x14ac:dyDescent="0.2">
      <c r="A23" s="190"/>
      <c r="B23" s="173">
        <v>3</v>
      </c>
      <c r="C23" s="100">
        <v>39</v>
      </c>
      <c r="D23" s="175">
        <f>AVERAGE(C23:C24)</f>
        <v>39.200000000000003</v>
      </c>
      <c r="E23" s="177">
        <f>IF((300/D23)&gt;10,10,(300/D23))</f>
        <v>7.6530612244897958</v>
      </c>
      <c r="F23" s="177">
        <f>10-E23</f>
        <v>2.3469387755102042</v>
      </c>
      <c r="G23" s="171">
        <f>((D23*E23)/3)-20</f>
        <v>80</v>
      </c>
      <c r="H23" s="172">
        <f>(G23+20)/5</f>
        <v>20</v>
      </c>
      <c r="L23" s="11"/>
      <c r="M23" s="11"/>
    </row>
    <row r="24" spans="1:13" ht="13" customHeight="1" x14ac:dyDescent="0.2">
      <c r="A24" s="190"/>
      <c r="B24" s="173"/>
      <c r="C24" s="100">
        <v>39.4</v>
      </c>
      <c r="D24" s="175"/>
      <c r="E24" s="177"/>
      <c r="F24" s="177"/>
      <c r="G24" s="171"/>
      <c r="H24" s="172"/>
      <c r="L24" s="11"/>
      <c r="M24" s="11"/>
    </row>
    <row r="25" spans="1:13" ht="13" customHeight="1" x14ac:dyDescent="0.2">
      <c r="A25" s="190"/>
      <c r="B25" s="173">
        <v>4</v>
      </c>
      <c r="C25" s="102">
        <v>24.6</v>
      </c>
      <c r="D25" s="185">
        <f>AVERAGE(C25:C26)</f>
        <v>24.700000000000003</v>
      </c>
      <c r="E25" s="177">
        <f>IF((300/D25)&gt;10,10,(300/D25))</f>
        <v>10</v>
      </c>
      <c r="F25" s="177">
        <f>10-E25</f>
        <v>0</v>
      </c>
      <c r="G25" s="177">
        <f>((D25*E25)/3)-20</f>
        <v>62.333333333333343</v>
      </c>
      <c r="H25" s="186">
        <f>(G25+20)/5</f>
        <v>16.466666666666669</v>
      </c>
      <c r="L25" s="11"/>
      <c r="M25" s="11"/>
    </row>
    <row r="26" spans="1:13" ht="13" customHeight="1" x14ac:dyDescent="0.2">
      <c r="A26" s="191"/>
      <c r="B26" s="184"/>
      <c r="C26" s="102">
        <v>24.8</v>
      </c>
      <c r="D26" s="185"/>
      <c r="E26" s="177"/>
      <c r="F26" s="177"/>
      <c r="G26" s="177"/>
      <c r="H26" s="186"/>
      <c r="L26" s="11"/>
      <c r="M26" s="11"/>
    </row>
    <row r="27" spans="1:13" ht="13" customHeight="1" x14ac:dyDescent="0.2">
      <c r="A27" s="181" t="s">
        <v>34</v>
      </c>
      <c r="B27" s="173">
        <v>1</v>
      </c>
      <c r="C27" s="100">
        <v>26.9</v>
      </c>
      <c r="D27" s="175">
        <f>AVERAGE(C27:C28)</f>
        <v>27.6</v>
      </c>
      <c r="E27" s="177">
        <f>IF((300/D27)&gt;10,10,(300/D27))</f>
        <v>10</v>
      </c>
      <c r="F27" s="177">
        <f>10-E27</f>
        <v>0</v>
      </c>
      <c r="G27" s="171">
        <f>((D27*E27)/3)-20</f>
        <v>72</v>
      </c>
      <c r="H27" s="172">
        <f>(G27+20)/5</f>
        <v>18.399999999999999</v>
      </c>
      <c r="L27" s="11"/>
      <c r="M27" s="11"/>
    </row>
    <row r="28" spans="1:13" ht="13" customHeight="1" x14ac:dyDescent="0.2">
      <c r="A28" s="182"/>
      <c r="B28" s="173"/>
      <c r="C28" s="100">
        <v>28.3</v>
      </c>
      <c r="D28" s="175"/>
      <c r="E28" s="177"/>
      <c r="F28" s="177"/>
      <c r="G28" s="171"/>
      <c r="H28" s="172"/>
      <c r="L28" s="11"/>
      <c r="M28" s="11"/>
    </row>
    <row r="29" spans="1:13" ht="13" customHeight="1" x14ac:dyDescent="0.2">
      <c r="A29" s="182"/>
      <c r="B29" s="173">
        <v>2</v>
      </c>
      <c r="C29" s="100">
        <v>62.3</v>
      </c>
      <c r="D29" s="175">
        <f>AVERAGE(C29:C30)</f>
        <v>62.95</v>
      </c>
      <c r="E29" s="177">
        <f>IF((300/D29)&gt;10,10,(300/D29))</f>
        <v>4.7656870532168387</v>
      </c>
      <c r="F29" s="177">
        <f>10-E29</f>
        <v>5.2343129467831613</v>
      </c>
      <c r="G29" s="171">
        <f>((D29*E29)/3)-20</f>
        <v>80</v>
      </c>
      <c r="H29" s="172">
        <f>(G29+20)/5</f>
        <v>20</v>
      </c>
      <c r="L29" s="11"/>
      <c r="M29" s="11"/>
    </row>
    <row r="30" spans="1:13" ht="13" customHeight="1" x14ac:dyDescent="0.2">
      <c r="A30" s="182"/>
      <c r="B30" s="173"/>
      <c r="C30" s="100">
        <v>63.6</v>
      </c>
      <c r="D30" s="175"/>
      <c r="E30" s="177"/>
      <c r="F30" s="177"/>
      <c r="G30" s="171"/>
      <c r="H30" s="172"/>
      <c r="L30" s="11"/>
      <c r="M30" s="11"/>
    </row>
    <row r="31" spans="1:13" ht="13" customHeight="1" x14ac:dyDescent="0.2">
      <c r="A31" s="182"/>
      <c r="B31" s="173">
        <v>3</v>
      </c>
      <c r="C31" s="100">
        <v>34.5</v>
      </c>
      <c r="D31" s="175">
        <f>AVERAGE(C31:C32)</f>
        <v>34.65</v>
      </c>
      <c r="E31" s="177">
        <f>IF((300/D31)&gt;10,10,(300/D31))</f>
        <v>8.6580086580086579</v>
      </c>
      <c r="F31" s="177">
        <f>10-E31</f>
        <v>1.3419913419913421</v>
      </c>
      <c r="G31" s="171">
        <f>((D31*E31)/3)-20</f>
        <v>80</v>
      </c>
      <c r="H31" s="172">
        <f>(G31+20)/5</f>
        <v>20</v>
      </c>
      <c r="L31" s="11"/>
      <c r="M31" s="11"/>
    </row>
    <row r="32" spans="1:13" ht="13" customHeight="1" x14ac:dyDescent="0.2">
      <c r="A32" s="182"/>
      <c r="B32" s="173"/>
      <c r="C32" s="100">
        <v>34.799999999999997</v>
      </c>
      <c r="D32" s="175"/>
      <c r="E32" s="177"/>
      <c r="F32" s="177"/>
      <c r="G32" s="171"/>
      <c r="H32" s="172"/>
      <c r="L32" s="11"/>
      <c r="M32" s="11"/>
    </row>
    <row r="33" spans="1:13" ht="13" customHeight="1" x14ac:dyDescent="0.2">
      <c r="A33" s="182"/>
      <c r="B33" s="173">
        <v>4</v>
      </c>
      <c r="C33" s="100">
        <v>23.5</v>
      </c>
      <c r="D33" s="175">
        <f>AVERAGE(C33:C34)</f>
        <v>23.55</v>
      </c>
      <c r="E33" s="177">
        <f>IF((300/D33)&gt;10,10,(300/D33))</f>
        <v>10</v>
      </c>
      <c r="F33" s="177">
        <f>10-E33</f>
        <v>0</v>
      </c>
      <c r="G33" s="171">
        <f>((D33*E33)/3)-20</f>
        <v>58.5</v>
      </c>
      <c r="H33" s="172">
        <f>(G33+20)/5</f>
        <v>15.7</v>
      </c>
      <c r="L33" s="11"/>
      <c r="M33" s="11"/>
    </row>
    <row r="34" spans="1:13" ht="13" customHeight="1" thickBot="1" x14ac:dyDescent="0.25">
      <c r="A34" s="183"/>
      <c r="B34" s="174"/>
      <c r="C34" s="101">
        <v>23.6</v>
      </c>
      <c r="D34" s="176"/>
      <c r="E34" s="178"/>
      <c r="F34" s="178"/>
      <c r="G34" s="179"/>
      <c r="H34" s="180"/>
      <c r="L34" s="11"/>
      <c r="M34" s="11"/>
    </row>
    <row r="35" spans="1:13" ht="13" customHeight="1" x14ac:dyDescent="0.2">
      <c r="A35" s="189" t="s">
        <v>33</v>
      </c>
      <c r="B35" s="192">
        <v>1</v>
      </c>
      <c r="C35" s="103">
        <v>56.9</v>
      </c>
      <c r="D35" s="193">
        <f>AVERAGE(C35:C36)</f>
        <v>56.95</v>
      </c>
      <c r="E35" s="194">
        <f>IF((300/D35)&gt;10,10,(300/D35))</f>
        <v>5.2677787532923617</v>
      </c>
      <c r="F35" s="194">
        <f>10-E35</f>
        <v>4.7322212467076383</v>
      </c>
      <c r="G35" s="187">
        <f>((D35*E35)/3)-20</f>
        <v>80</v>
      </c>
      <c r="H35" s="188">
        <f>(G35+20)/5</f>
        <v>20</v>
      </c>
      <c r="L35" s="11"/>
      <c r="M35" s="11"/>
    </row>
    <row r="36" spans="1:13" ht="13" customHeight="1" x14ac:dyDescent="0.2">
      <c r="A36" s="190"/>
      <c r="B36" s="173"/>
      <c r="C36" s="100">
        <v>57</v>
      </c>
      <c r="D36" s="175"/>
      <c r="E36" s="177"/>
      <c r="F36" s="177"/>
      <c r="G36" s="171"/>
      <c r="H36" s="172"/>
      <c r="L36" s="11"/>
      <c r="M36" s="11"/>
    </row>
    <row r="37" spans="1:13" ht="13" customHeight="1" x14ac:dyDescent="0.2">
      <c r="A37" s="190"/>
      <c r="B37" s="173">
        <v>2</v>
      </c>
      <c r="C37" s="100">
        <v>25.3</v>
      </c>
      <c r="D37" s="175">
        <f>AVERAGE(C37:C38)</f>
        <v>24.450000000000003</v>
      </c>
      <c r="E37" s="177">
        <f>IF((300/D37)&gt;10,10,(300/D37))</f>
        <v>10</v>
      </c>
      <c r="F37" s="177">
        <f>10-E37</f>
        <v>0</v>
      </c>
      <c r="G37" s="171">
        <f>((D37*E37)/3)-20</f>
        <v>61.500000000000014</v>
      </c>
      <c r="H37" s="172">
        <f>(G37+20)/5</f>
        <v>16.300000000000004</v>
      </c>
      <c r="L37" s="11"/>
      <c r="M37" s="11"/>
    </row>
    <row r="38" spans="1:13" ht="13" customHeight="1" x14ac:dyDescent="0.2">
      <c r="A38" s="190"/>
      <c r="B38" s="173"/>
      <c r="C38" s="100">
        <v>23.6</v>
      </c>
      <c r="D38" s="175"/>
      <c r="E38" s="177"/>
      <c r="F38" s="177"/>
      <c r="G38" s="171"/>
      <c r="H38" s="172"/>
      <c r="L38" s="11"/>
      <c r="M38" s="11"/>
    </row>
    <row r="39" spans="1:13" ht="13" customHeight="1" x14ac:dyDescent="0.2">
      <c r="A39" s="190"/>
      <c r="B39" s="173">
        <v>3</v>
      </c>
      <c r="C39" s="100">
        <v>26.7</v>
      </c>
      <c r="D39" s="175">
        <f>AVERAGE(C39:C40)</f>
        <v>26.799999999999997</v>
      </c>
      <c r="E39" s="177">
        <f>IF((300/D39)&gt;10,10,(300/D39))</f>
        <v>10</v>
      </c>
      <c r="F39" s="177">
        <f>10-E39</f>
        <v>0</v>
      </c>
      <c r="G39" s="171">
        <f>((D39*E39)/3)-20</f>
        <v>69.333333333333329</v>
      </c>
      <c r="H39" s="172">
        <f>(G39+20)/5</f>
        <v>17.866666666666667</v>
      </c>
      <c r="L39" s="11"/>
      <c r="M39" s="11"/>
    </row>
    <row r="40" spans="1:13" ht="13" customHeight="1" x14ac:dyDescent="0.2">
      <c r="A40" s="190"/>
      <c r="B40" s="173"/>
      <c r="C40" s="100">
        <v>26.9</v>
      </c>
      <c r="D40" s="175"/>
      <c r="E40" s="177"/>
      <c r="F40" s="177"/>
      <c r="G40" s="171"/>
      <c r="H40" s="172"/>
      <c r="L40" s="11"/>
      <c r="M40" s="11"/>
    </row>
    <row r="41" spans="1:13" ht="13" customHeight="1" x14ac:dyDescent="0.2">
      <c r="A41" s="190"/>
      <c r="B41" s="173">
        <v>4</v>
      </c>
      <c r="C41" s="102">
        <v>23.7</v>
      </c>
      <c r="D41" s="185">
        <f>AVERAGE(C41:C42)</f>
        <v>23.9</v>
      </c>
      <c r="E41" s="177">
        <f>IF((300/D41)&gt;10,10,(300/D41))</f>
        <v>10</v>
      </c>
      <c r="F41" s="177">
        <f>10-E41</f>
        <v>0</v>
      </c>
      <c r="G41" s="177">
        <f>((D41*E41)/3)-20</f>
        <v>59.666666666666671</v>
      </c>
      <c r="H41" s="186">
        <f>(G41+20)/5</f>
        <v>15.933333333333334</v>
      </c>
      <c r="L41" s="11"/>
      <c r="M41" s="11"/>
    </row>
    <row r="42" spans="1:13" ht="13" customHeight="1" thickBot="1" x14ac:dyDescent="0.25">
      <c r="A42" s="191"/>
      <c r="B42" s="184"/>
      <c r="C42" s="102">
        <v>24.1</v>
      </c>
      <c r="D42" s="185"/>
      <c r="E42" s="177"/>
      <c r="F42" s="177"/>
      <c r="G42" s="177"/>
      <c r="H42" s="186"/>
      <c r="L42" s="11"/>
      <c r="M42" s="11"/>
    </row>
    <row r="43" spans="1:13" ht="15" x14ac:dyDescent="0.2">
      <c r="A43" s="181" t="s">
        <v>35</v>
      </c>
      <c r="B43" s="173">
        <v>1</v>
      </c>
      <c r="C43" s="103">
        <v>31.3</v>
      </c>
      <c r="D43" s="175">
        <f>AVERAGE(C43:C44)</f>
        <v>30.450000000000003</v>
      </c>
      <c r="E43" s="177">
        <f>IF((300/D43)&gt;10,10,(300/D43))</f>
        <v>9.8522167487684715</v>
      </c>
      <c r="F43" s="177">
        <f>10-E43</f>
        <v>0.14778325123152847</v>
      </c>
      <c r="G43" s="171">
        <f>((D43*E43)/3)-20</f>
        <v>80</v>
      </c>
      <c r="H43" s="172">
        <f>(G43+20)/5</f>
        <v>20</v>
      </c>
      <c r="L43" s="11"/>
      <c r="M43" s="11"/>
    </row>
    <row r="44" spans="1:13" ht="15" x14ac:dyDescent="0.2">
      <c r="A44" s="182"/>
      <c r="B44" s="173"/>
      <c r="C44" s="100">
        <v>29.6</v>
      </c>
      <c r="D44" s="175"/>
      <c r="E44" s="177"/>
      <c r="F44" s="177"/>
      <c r="G44" s="171"/>
      <c r="H44" s="172"/>
      <c r="L44" s="11"/>
      <c r="M44" s="11"/>
    </row>
    <row r="45" spans="1:13" ht="15" x14ac:dyDescent="0.2">
      <c r="A45" s="182"/>
      <c r="B45" s="173">
        <v>2</v>
      </c>
      <c r="C45" s="100">
        <v>37.200000000000003</v>
      </c>
      <c r="D45" s="175">
        <f>AVERAGE(C45:C46)</f>
        <v>37.200000000000003</v>
      </c>
      <c r="E45" s="177">
        <f>IF((300/D45)&gt;10,10,(300/D45))</f>
        <v>8.064516129032258</v>
      </c>
      <c r="F45" s="177">
        <f>10-E45</f>
        <v>1.935483870967742</v>
      </c>
      <c r="G45" s="171">
        <f>((D45*E45)/3)-20</f>
        <v>80</v>
      </c>
      <c r="H45" s="172">
        <f>(G45+20)/5</f>
        <v>20</v>
      </c>
      <c r="L45" s="11"/>
      <c r="M45" s="11"/>
    </row>
    <row r="46" spans="1:13" ht="15" x14ac:dyDescent="0.2">
      <c r="A46" s="182"/>
      <c r="B46" s="173"/>
      <c r="C46" s="100">
        <v>37.200000000000003</v>
      </c>
      <c r="D46" s="175"/>
      <c r="E46" s="177"/>
      <c r="F46" s="177"/>
      <c r="G46" s="171"/>
      <c r="H46" s="172"/>
      <c r="L46" s="11"/>
      <c r="M46" s="11"/>
    </row>
    <row r="47" spans="1:13" ht="15" x14ac:dyDescent="0.2">
      <c r="A47" s="182"/>
      <c r="B47" s="173">
        <v>3</v>
      </c>
      <c r="C47" s="100">
        <v>30.6</v>
      </c>
      <c r="D47" s="175">
        <f>AVERAGE(C47:C48)</f>
        <v>29.6</v>
      </c>
      <c r="E47" s="177">
        <f>IF((300/D47)&gt;10,10,(300/D47))</f>
        <v>10</v>
      </c>
      <c r="F47" s="177">
        <f>10-E47</f>
        <v>0</v>
      </c>
      <c r="G47" s="171">
        <f>((D47*E47)/3)-20</f>
        <v>78.666666666666671</v>
      </c>
      <c r="H47" s="172">
        <f>(G47+20)/5</f>
        <v>19.733333333333334</v>
      </c>
      <c r="L47" s="11"/>
      <c r="M47" s="11"/>
    </row>
    <row r="48" spans="1:13" ht="15" x14ac:dyDescent="0.2">
      <c r="A48" s="182"/>
      <c r="B48" s="173"/>
      <c r="C48" s="100">
        <v>28.6</v>
      </c>
      <c r="D48" s="175"/>
      <c r="E48" s="177"/>
      <c r="F48" s="177"/>
      <c r="G48" s="171"/>
      <c r="H48" s="172"/>
      <c r="L48" s="11"/>
      <c r="M48" s="11"/>
    </row>
    <row r="49" spans="1:13" ht="15" x14ac:dyDescent="0.2">
      <c r="A49" s="182"/>
      <c r="B49" s="173">
        <v>4</v>
      </c>
      <c r="C49" s="102">
        <v>39.4</v>
      </c>
      <c r="D49" s="175">
        <f>AVERAGE(C49:C50)</f>
        <v>39</v>
      </c>
      <c r="E49" s="177">
        <f>IF((300/D49)&gt;10,10,(300/D49))</f>
        <v>7.6923076923076925</v>
      </c>
      <c r="F49" s="177">
        <f>10-E49</f>
        <v>2.3076923076923075</v>
      </c>
      <c r="G49" s="171">
        <f>((D49*E49)/3)-20</f>
        <v>80</v>
      </c>
      <c r="H49" s="172">
        <f>(G49+20)/5</f>
        <v>20</v>
      </c>
      <c r="L49" s="11"/>
      <c r="M49" s="11"/>
    </row>
    <row r="50" spans="1:13" thickBot="1" x14ac:dyDescent="0.25">
      <c r="A50" s="183"/>
      <c r="B50" s="174"/>
      <c r="C50" s="105">
        <v>38.6</v>
      </c>
      <c r="D50" s="176"/>
      <c r="E50" s="178"/>
      <c r="F50" s="178"/>
      <c r="G50" s="179"/>
      <c r="H50" s="180"/>
      <c r="L50" s="11"/>
      <c r="M50" s="11"/>
    </row>
    <row r="51" spans="1:13" ht="15" x14ac:dyDescent="0.2">
      <c r="C51" s="11"/>
      <c r="D51" s="11"/>
      <c r="E51" s="11"/>
      <c r="F51" s="11"/>
      <c r="G51" s="11"/>
      <c r="H51" s="11"/>
      <c r="L51" s="11"/>
      <c r="M51" s="11"/>
    </row>
    <row r="52" spans="1:13" ht="15" x14ac:dyDescent="0.2">
      <c r="C52" s="11"/>
      <c r="D52" s="11"/>
      <c r="E52" s="11"/>
      <c r="F52" s="11"/>
      <c r="G52" s="11"/>
      <c r="H52" s="11"/>
      <c r="L52" s="11"/>
      <c r="M52" s="11"/>
    </row>
    <row r="53" spans="1:13" ht="15" x14ac:dyDescent="0.2">
      <c r="C53" s="11"/>
      <c r="D53" s="11"/>
      <c r="E53" s="11"/>
      <c r="F53" s="11"/>
      <c r="G53" s="11"/>
      <c r="H53" s="11"/>
      <c r="L53" s="11"/>
      <c r="M53" s="11"/>
    </row>
    <row r="54" spans="1:13" ht="15" x14ac:dyDescent="0.2">
      <c r="C54" s="11"/>
      <c r="D54" s="11"/>
      <c r="E54" s="11"/>
      <c r="F54" s="11"/>
      <c r="G54" s="11"/>
      <c r="H54" s="11"/>
      <c r="L54" s="11"/>
      <c r="M54" s="11"/>
    </row>
    <row r="55" spans="1:13" ht="15" x14ac:dyDescent="0.2">
      <c r="C55" s="11"/>
      <c r="D55" s="11"/>
      <c r="E55" s="11"/>
      <c r="F55" s="11"/>
      <c r="G55" s="11"/>
      <c r="H55" s="11"/>
      <c r="L55" s="11"/>
      <c r="M55" s="11"/>
    </row>
    <row r="56" spans="1:13" ht="15" x14ac:dyDescent="0.2">
      <c r="C56" s="11"/>
      <c r="D56" s="11"/>
      <c r="E56" s="11"/>
      <c r="F56" s="11"/>
      <c r="G56" s="11"/>
      <c r="H56" s="11"/>
      <c r="L56" s="11"/>
      <c r="M56" s="11"/>
    </row>
    <row r="57" spans="1:13" ht="15" x14ac:dyDescent="0.2">
      <c r="C57" s="11"/>
      <c r="D57" s="11"/>
      <c r="E57" s="11"/>
      <c r="F57" s="11"/>
      <c r="G57" s="11"/>
      <c r="H57" s="11"/>
      <c r="L57" s="11"/>
      <c r="M57" s="11"/>
    </row>
    <row r="58" spans="1:13" ht="15" x14ac:dyDescent="0.2">
      <c r="C58" s="11"/>
      <c r="D58" s="11"/>
      <c r="E58" s="11"/>
      <c r="F58" s="11"/>
      <c r="G58" s="11"/>
      <c r="H58" s="11"/>
      <c r="L58" s="11"/>
      <c r="M58" s="11"/>
    </row>
  </sheetData>
  <mergeCells count="150">
    <mergeCell ref="A11:A18"/>
    <mergeCell ref="A3:A10"/>
    <mergeCell ref="H3:H4"/>
    <mergeCell ref="B5:B6"/>
    <mergeCell ref="D5:D6"/>
    <mergeCell ref="E5:E6"/>
    <mergeCell ref="F5:F6"/>
    <mergeCell ref="G5:G6"/>
    <mergeCell ref="H5:H6"/>
    <mergeCell ref="B3:B4"/>
    <mergeCell ref="D3:D4"/>
    <mergeCell ref="E3:E4"/>
    <mergeCell ref="F3:F4"/>
    <mergeCell ref="G3:G4"/>
    <mergeCell ref="H13:H14"/>
    <mergeCell ref="H7:H8"/>
    <mergeCell ref="B9:B10"/>
    <mergeCell ref="D9:D10"/>
    <mergeCell ref="E9:E10"/>
    <mergeCell ref="F9:F10"/>
    <mergeCell ref="G9:G10"/>
    <mergeCell ref="H9:H10"/>
    <mergeCell ref="B7:B8"/>
    <mergeCell ref="D7:D8"/>
    <mergeCell ref="E7:E8"/>
    <mergeCell ref="F7:F8"/>
    <mergeCell ref="G7:G8"/>
    <mergeCell ref="H11:H12"/>
    <mergeCell ref="B13:B14"/>
    <mergeCell ref="B11:B12"/>
    <mergeCell ref="D11:D12"/>
    <mergeCell ref="E11:E12"/>
    <mergeCell ref="F11:F12"/>
    <mergeCell ref="G11:G12"/>
    <mergeCell ref="D13:D14"/>
    <mergeCell ref="E13:E14"/>
    <mergeCell ref="F13:F14"/>
    <mergeCell ref="G13:G14"/>
    <mergeCell ref="H15:H16"/>
    <mergeCell ref="B17:B18"/>
    <mergeCell ref="D17:D18"/>
    <mergeCell ref="B15:B16"/>
    <mergeCell ref="D15:D16"/>
    <mergeCell ref="E15:E16"/>
    <mergeCell ref="F15:F16"/>
    <mergeCell ref="G15:G16"/>
    <mergeCell ref="G17:G18"/>
    <mergeCell ref="H17:H18"/>
    <mergeCell ref="E17:E18"/>
    <mergeCell ref="F17:F18"/>
    <mergeCell ref="A19:A26"/>
    <mergeCell ref="B19:B20"/>
    <mergeCell ref="D19:D20"/>
    <mergeCell ref="E19:E20"/>
    <mergeCell ref="F19:F20"/>
    <mergeCell ref="B23:B24"/>
    <mergeCell ref="D23:D24"/>
    <mergeCell ref="E23:E24"/>
    <mergeCell ref="F23:F24"/>
    <mergeCell ref="G23:G24"/>
    <mergeCell ref="H23:H24"/>
    <mergeCell ref="B25:B26"/>
    <mergeCell ref="D25:D26"/>
    <mergeCell ref="E25:E26"/>
    <mergeCell ref="F25:F26"/>
    <mergeCell ref="G25:G26"/>
    <mergeCell ref="H25:H26"/>
    <mergeCell ref="G19:G20"/>
    <mergeCell ref="H19:H20"/>
    <mergeCell ref="B21:B22"/>
    <mergeCell ref="D21:D22"/>
    <mergeCell ref="E21:E22"/>
    <mergeCell ref="F21:F22"/>
    <mergeCell ref="G21:G22"/>
    <mergeCell ref="H21:H22"/>
    <mergeCell ref="A27:A34"/>
    <mergeCell ref="B27:B28"/>
    <mergeCell ref="D27:D28"/>
    <mergeCell ref="E27:E28"/>
    <mergeCell ref="F27:F28"/>
    <mergeCell ref="B31:B32"/>
    <mergeCell ref="D31:D32"/>
    <mergeCell ref="E31:E32"/>
    <mergeCell ref="F31:F32"/>
    <mergeCell ref="G31:G32"/>
    <mergeCell ref="H31:H32"/>
    <mergeCell ref="B33:B34"/>
    <mergeCell ref="D33:D34"/>
    <mergeCell ref="E33:E34"/>
    <mergeCell ref="F33:F34"/>
    <mergeCell ref="G33:G34"/>
    <mergeCell ref="H33:H34"/>
    <mergeCell ref="G27:G28"/>
    <mergeCell ref="H27:H28"/>
    <mergeCell ref="B29:B30"/>
    <mergeCell ref="D29:D30"/>
    <mergeCell ref="E29:E30"/>
    <mergeCell ref="F29:F30"/>
    <mergeCell ref="G29:G30"/>
    <mergeCell ref="H29:H30"/>
    <mergeCell ref="A35:A42"/>
    <mergeCell ref="B35:B36"/>
    <mergeCell ref="D35:D36"/>
    <mergeCell ref="E35:E36"/>
    <mergeCell ref="F35:F36"/>
    <mergeCell ref="B39:B40"/>
    <mergeCell ref="D39:D40"/>
    <mergeCell ref="E39:E40"/>
    <mergeCell ref="F39:F40"/>
    <mergeCell ref="G39:G40"/>
    <mergeCell ref="H39:H40"/>
    <mergeCell ref="B41:B42"/>
    <mergeCell ref="D41:D42"/>
    <mergeCell ref="E41:E42"/>
    <mergeCell ref="F41:F42"/>
    <mergeCell ref="G41:G42"/>
    <mergeCell ref="H41:H42"/>
    <mergeCell ref="G35:G36"/>
    <mergeCell ref="H35:H36"/>
    <mergeCell ref="B37:B38"/>
    <mergeCell ref="D37:D38"/>
    <mergeCell ref="E37:E38"/>
    <mergeCell ref="F37:F38"/>
    <mergeCell ref="G37:G38"/>
    <mergeCell ref="H37:H38"/>
    <mergeCell ref="A43:A50"/>
    <mergeCell ref="B43:B44"/>
    <mergeCell ref="D43:D44"/>
    <mergeCell ref="E43:E44"/>
    <mergeCell ref="F43:F44"/>
    <mergeCell ref="B47:B48"/>
    <mergeCell ref="D47:D48"/>
    <mergeCell ref="E47:E48"/>
    <mergeCell ref="F47:F48"/>
    <mergeCell ref="G47:G48"/>
    <mergeCell ref="H47:H48"/>
    <mergeCell ref="B49:B50"/>
    <mergeCell ref="D49:D50"/>
    <mergeCell ref="E49:E50"/>
    <mergeCell ref="F49:F50"/>
    <mergeCell ref="G49:G50"/>
    <mergeCell ref="H49:H50"/>
    <mergeCell ref="G43:G44"/>
    <mergeCell ref="H43:H44"/>
    <mergeCell ref="B45:B46"/>
    <mergeCell ref="D45:D46"/>
    <mergeCell ref="E45:E46"/>
    <mergeCell ref="F45:F46"/>
    <mergeCell ref="G45:G46"/>
    <mergeCell ref="H45:H46"/>
  </mergeCells>
  <pageMargins left="0.7" right="0.7" top="0.75" bottom="0.75" header="0.3" footer="0.3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4"/>
  <sheetViews>
    <sheetView zoomScaleNormal="100" workbookViewId="0">
      <selection activeCell="D26" sqref="D26"/>
    </sheetView>
  </sheetViews>
  <sheetFormatPr baseColWidth="10" defaultColWidth="9.1640625" defaultRowHeight="14" x14ac:dyDescent="0.15"/>
  <cols>
    <col min="1" max="1" width="13.6640625" style="22" customWidth="1"/>
    <col min="2" max="4" width="13.6640625" style="68" customWidth="1"/>
    <col min="5" max="5" width="18.5" style="22" customWidth="1"/>
    <col min="6" max="10" width="13.6640625" style="68" customWidth="1"/>
    <col min="11" max="11" width="9.33203125" style="22" bestFit="1" customWidth="1"/>
    <col min="12" max="12" width="9.1640625" style="18"/>
    <col min="13" max="13" width="14" style="1" customWidth="1"/>
    <col min="14" max="16384" width="9.1640625" style="1"/>
  </cols>
  <sheetData>
    <row r="1" spans="1:256" s="56" customFormat="1" ht="16" x14ac:dyDescent="0.2">
      <c r="A1" s="53" t="s">
        <v>29</v>
      </c>
      <c r="B1" s="59"/>
      <c r="C1" s="59"/>
      <c r="D1" s="59"/>
      <c r="E1" s="54"/>
      <c r="F1" s="59"/>
      <c r="G1" s="59"/>
      <c r="H1" s="94" t="s">
        <v>22</v>
      </c>
      <c r="I1" s="95">
        <v>43545</v>
      </c>
      <c r="J1" s="55"/>
      <c r="K1" s="53"/>
      <c r="L1" s="57"/>
    </row>
    <row r="2" spans="1:256" s="56" customFormat="1" ht="16" x14ac:dyDescent="0.2">
      <c r="A2" s="22" t="s">
        <v>30</v>
      </c>
      <c r="B2" s="59"/>
      <c r="C2" s="59"/>
      <c r="D2" s="59"/>
      <c r="E2" s="54"/>
      <c r="F2" s="59"/>
      <c r="G2" s="59"/>
      <c r="H2" s="94" t="s">
        <v>25</v>
      </c>
      <c r="I2" s="95">
        <v>43545</v>
      </c>
      <c r="J2" s="55"/>
      <c r="K2" s="53"/>
      <c r="L2" s="57"/>
    </row>
    <row r="3" spans="1:256" s="56" customFormat="1" ht="16" x14ac:dyDescent="0.2">
      <c r="A3" s="104" t="s">
        <v>31</v>
      </c>
      <c r="B3" s="59"/>
      <c r="C3" s="59"/>
      <c r="D3" s="59"/>
      <c r="E3" s="54"/>
      <c r="F3" s="59"/>
      <c r="G3" s="59"/>
      <c r="J3" s="55"/>
      <c r="K3" s="53"/>
      <c r="L3" s="57"/>
    </row>
    <row r="4" spans="1:256" s="56" customFormat="1" ht="16" x14ac:dyDescent="0.2">
      <c r="A4" s="22" t="s">
        <v>20</v>
      </c>
      <c r="B4" s="59"/>
      <c r="C4" s="59"/>
      <c r="D4" s="59"/>
      <c r="E4" s="54"/>
      <c r="F4" s="59"/>
      <c r="G4" s="59"/>
      <c r="H4" s="69"/>
      <c r="I4" s="69"/>
      <c r="J4" s="55"/>
      <c r="K4" s="53"/>
      <c r="L4" s="57"/>
    </row>
    <row r="5" spans="1:256" ht="15" thickBot="1" x14ac:dyDescent="0.2">
      <c r="A5" s="22" t="s">
        <v>21</v>
      </c>
      <c r="B5" s="60"/>
      <c r="C5" s="60"/>
      <c r="D5" s="60"/>
      <c r="E5" s="19"/>
      <c r="F5" s="60"/>
      <c r="G5" s="60"/>
      <c r="H5" s="70"/>
      <c r="I5" s="70"/>
      <c r="J5" s="70"/>
      <c r="L5" s="5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ht="15" thickBot="1" x14ac:dyDescent="0.2">
      <c r="A6" s="20" t="s">
        <v>23</v>
      </c>
      <c r="B6" s="61" t="s">
        <v>24</v>
      </c>
      <c r="C6" s="61" t="s">
        <v>0</v>
      </c>
      <c r="D6" s="61" t="s">
        <v>1</v>
      </c>
      <c r="E6" s="21" t="s">
        <v>26</v>
      </c>
      <c r="F6" s="61" t="s">
        <v>24</v>
      </c>
      <c r="G6" s="61" t="s">
        <v>0</v>
      </c>
      <c r="H6" s="61" t="s">
        <v>1</v>
      </c>
      <c r="I6" s="61" t="s">
        <v>2</v>
      </c>
      <c r="J6" s="71"/>
    </row>
    <row r="7" spans="1:256" x14ac:dyDescent="0.15">
      <c r="A7" s="23">
        <v>1</v>
      </c>
      <c r="B7" s="72">
        <v>31.338603973388672</v>
      </c>
      <c r="C7" s="72">
        <v>14.943203926086426</v>
      </c>
      <c r="D7" s="25">
        <f t="shared" ref="D7:D10" si="0">B7-C7</f>
        <v>16.395400047302246</v>
      </c>
      <c r="E7" s="24">
        <v>1</v>
      </c>
      <c r="F7" s="72">
        <v>20.258020401000977</v>
      </c>
      <c r="G7" s="72">
        <v>14.919162750244141</v>
      </c>
      <c r="H7" s="28">
        <f t="shared" ref="H7" si="1">F7-G7</f>
        <v>5.3388576507568359</v>
      </c>
      <c r="I7" s="28">
        <f>H7-$D$11</f>
        <v>-10.100053548812866</v>
      </c>
      <c r="J7" s="29">
        <f t="shared" ref="J7" si="2">POWER(2,-I7)</f>
        <v>1097.5367623821642</v>
      </c>
    </row>
    <row r="8" spans="1:256" x14ac:dyDescent="0.15">
      <c r="A8" s="26">
        <v>2</v>
      </c>
      <c r="B8" s="73">
        <v>29.87889289855957</v>
      </c>
      <c r="C8" s="73">
        <v>15.076264381408691</v>
      </c>
      <c r="D8" s="28">
        <f t="shared" si="0"/>
        <v>14.802628517150879</v>
      </c>
      <c r="E8" s="27">
        <v>2</v>
      </c>
      <c r="F8" s="73">
        <v>21.552867889404297</v>
      </c>
      <c r="G8" s="73">
        <v>15.282073020935059</v>
      </c>
      <c r="H8" s="28">
        <f t="shared" ref="H8:H10" si="3">F8-G8</f>
        <v>6.2707948684692383</v>
      </c>
      <c r="I8" s="28">
        <f>H8-$D$11</f>
        <v>-9.1681163311004639</v>
      </c>
      <c r="J8" s="29">
        <f t="shared" ref="J8:J10" si="4">POWER(2,-I8)</f>
        <v>575.27833580575191</v>
      </c>
    </row>
    <row r="9" spans="1:256" x14ac:dyDescent="0.15">
      <c r="A9" s="26">
        <v>3</v>
      </c>
      <c r="B9" s="73">
        <v>30.324056625366211</v>
      </c>
      <c r="C9" s="73">
        <v>14.984738349914551</v>
      </c>
      <c r="D9" s="28">
        <f t="shared" si="0"/>
        <v>15.33931827545166</v>
      </c>
      <c r="E9" s="27">
        <v>3</v>
      </c>
      <c r="F9" s="73">
        <v>20.825021743774414</v>
      </c>
      <c r="G9" s="73">
        <v>14.937724113464355</v>
      </c>
      <c r="H9" s="28">
        <f t="shared" si="3"/>
        <v>5.8872976303100586</v>
      </c>
      <c r="I9" s="28">
        <f>H9-$D$11</f>
        <v>-9.5516135692596436</v>
      </c>
      <c r="J9" s="29">
        <f t="shared" si="4"/>
        <v>750.4507419913798</v>
      </c>
    </row>
    <row r="10" spans="1:256" ht="15" thickBot="1" x14ac:dyDescent="0.2">
      <c r="A10" s="30">
        <v>4</v>
      </c>
      <c r="B10" s="74">
        <v>30.382961273193359</v>
      </c>
      <c r="C10" s="74">
        <v>15.164663314819336</v>
      </c>
      <c r="D10" s="32">
        <f t="shared" si="0"/>
        <v>15.218297958374023</v>
      </c>
      <c r="E10" s="31">
        <v>4</v>
      </c>
      <c r="F10" s="74">
        <v>21.493162155151367</v>
      </c>
      <c r="G10" s="74">
        <v>15.202680587768555</v>
      </c>
      <c r="H10" s="32">
        <f t="shared" si="3"/>
        <v>6.2904815673828125</v>
      </c>
      <c r="I10" s="32">
        <f>H10-$D$11</f>
        <v>-9.1484296321868896</v>
      </c>
      <c r="J10" s="33">
        <f t="shared" si="4"/>
        <v>567.48153200377135</v>
      </c>
    </row>
    <row r="11" spans="1:256" x14ac:dyDescent="0.15">
      <c r="A11" s="40" t="s">
        <v>3</v>
      </c>
      <c r="B11" s="41">
        <f>AVERAGE(B7:B10)</f>
        <v>30.481128692626953</v>
      </c>
      <c r="C11" s="41">
        <v>14.847005000000001</v>
      </c>
      <c r="D11" s="41">
        <f>AVERAGE(D7:D10)</f>
        <v>15.438911199569702</v>
      </c>
      <c r="E11" s="42" t="s">
        <v>3</v>
      </c>
      <c r="F11" s="41">
        <f>AVERAGE(F7:F10)</f>
        <v>21.032268047332764</v>
      </c>
      <c r="G11" s="41">
        <f>AVERAGE(G7:G10)</f>
        <v>15.085410118103027</v>
      </c>
      <c r="H11" s="41">
        <f>AVERAGE(H7:H10)</f>
        <v>5.9468579292297363</v>
      </c>
      <c r="I11" s="41">
        <f>AVERAGE(I7:I10)</f>
        <v>-9.4920532703399658</v>
      </c>
      <c r="J11" s="43">
        <f>AVERAGE(J7:J10)</f>
        <v>747.68684304576686</v>
      </c>
      <c r="K11" s="5"/>
    </row>
    <row r="12" spans="1:256" x14ac:dyDescent="0.15">
      <c r="A12" s="44" t="s">
        <v>4</v>
      </c>
      <c r="B12" s="28">
        <f>MEDIAN(B7:B10)</f>
        <v>30.353508949279785</v>
      </c>
      <c r="C12" s="28">
        <v>14.831230000000001</v>
      </c>
      <c r="D12" s="28">
        <f>MEDIAN(D7:D10)</f>
        <v>15.278808116912842</v>
      </c>
      <c r="E12" s="45" t="s">
        <v>4</v>
      </c>
      <c r="F12" s="28">
        <f>MEDIAN(F7:F10)</f>
        <v>21.159091949462891</v>
      </c>
      <c r="G12" s="28">
        <f>MEDIAN(G7:G10)</f>
        <v>15.070202350616455</v>
      </c>
      <c r="H12" s="28">
        <f>MEDIAN(H7:H10)</f>
        <v>6.0790462493896484</v>
      </c>
      <c r="I12" s="28">
        <f>MEDIAN(I7:I10)</f>
        <v>-9.3598649501800537</v>
      </c>
      <c r="J12" s="46">
        <f>MEDIAN(J7:J10)</f>
        <v>662.8645388985658</v>
      </c>
    </row>
    <row r="13" spans="1:256" ht="15" thickBot="1" x14ac:dyDescent="0.2">
      <c r="A13" s="47" t="s">
        <v>5</v>
      </c>
      <c r="B13" s="48">
        <f>STDEV(B7:B10)</f>
        <v>0.61434525725229727</v>
      </c>
      <c r="C13" s="48">
        <v>7.1059156975016108E-2</v>
      </c>
      <c r="D13" s="48">
        <f>STDEV(D7:D10)</f>
        <v>0.67781893366593304</v>
      </c>
      <c r="E13" s="49" t="s">
        <v>5</v>
      </c>
      <c r="F13" s="48">
        <f>STDEV(F7:F10)</f>
        <v>0.61260591529838704</v>
      </c>
      <c r="G13" s="48">
        <f>STDEV(G7:G10)</f>
        <v>0.18428058650875856</v>
      </c>
      <c r="H13" s="48">
        <f>STDEV(H7:H10)</f>
        <v>0.44580418464161997</v>
      </c>
      <c r="I13" s="48">
        <f>STDEV(I7:I10)</f>
        <v>0.44580418464161997</v>
      </c>
      <c r="J13" s="50">
        <f>STDEV(J7:J10)</f>
        <v>248.05997439701125</v>
      </c>
    </row>
    <row r="14" spans="1:256" x14ac:dyDescent="0.15">
      <c r="A14" s="34"/>
      <c r="B14" s="62" t="s">
        <v>6</v>
      </c>
      <c r="C14" s="62"/>
      <c r="D14" s="62"/>
      <c r="E14" s="34"/>
      <c r="F14" s="35"/>
      <c r="G14" s="35"/>
      <c r="H14" s="35"/>
      <c r="I14" s="35"/>
      <c r="J14" s="35">
        <f>J13/(SQRT(4))</f>
        <v>124.02998719850562</v>
      </c>
    </row>
    <row r="15" spans="1:256" ht="15" thickBot="1" x14ac:dyDescent="0.2">
      <c r="A15" s="36" t="s">
        <v>25</v>
      </c>
      <c r="B15" s="93">
        <f>TTEST(B7:B10,F7:F10,2,2)</f>
        <v>6.1149752917614984E-7</v>
      </c>
      <c r="C15" s="63"/>
      <c r="D15" s="16"/>
      <c r="E15" s="87"/>
      <c r="F15" s="87"/>
    </row>
    <row r="16" spans="1:256" x14ac:dyDescent="0.15">
      <c r="A16" s="37" t="s">
        <v>0</v>
      </c>
      <c r="B16" s="91">
        <f>TTEST(C7:C10,G7:G10,2,2)</f>
        <v>0.69383685613683699</v>
      </c>
      <c r="C16" s="64"/>
      <c r="D16" s="16"/>
      <c r="E16" s="87"/>
      <c r="F16" s="87"/>
      <c r="H16" s="79"/>
      <c r="I16" s="80" t="s">
        <v>0</v>
      </c>
      <c r="J16" s="81" t="s">
        <v>24</v>
      </c>
    </row>
    <row r="17" spans="1:256" x14ac:dyDescent="0.15">
      <c r="A17" s="38" t="s">
        <v>7</v>
      </c>
      <c r="B17" s="92">
        <f>TTEST(D7:D10,H7:H10,2,2)</f>
        <v>3.9954981344832994E-7</v>
      </c>
      <c r="C17" s="92"/>
      <c r="D17" s="66"/>
      <c r="E17" s="18"/>
      <c r="F17" s="67"/>
      <c r="G17" s="66"/>
      <c r="H17" s="82" t="s">
        <v>19</v>
      </c>
      <c r="I17" s="28" t="s">
        <v>10</v>
      </c>
      <c r="J17" s="83" t="s">
        <v>10</v>
      </c>
    </row>
    <row r="18" spans="1:256" ht="15" thickBot="1" x14ac:dyDescent="0.2">
      <c r="A18" s="39" t="s">
        <v>8</v>
      </c>
      <c r="B18" s="60">
        <f>POWER(-(-I11-I13),2)</f>
        <v>81.834622520498158</v>
      </c>
      <c r="C18" s="60"/>
      <c r="D18" s="62"/>
      <c r="E18" s="34"/>
      <c r="F18" s="66"/>
      <c r="G18" s="66"/>
      <c r="H18" s="84" t="s">
        <v>19</v>
      </c>
      <c r="I18" s="85" t="s">
        <v>10</v>
      </c>
      <c r="J18" s="86" t="s">
        <v>10</v>
      </c>
    </row>
    <row r="19" spans="1:256" x14ac:dyDescent="0.15">
      <c r="A19" s="39" t="s">
        <v>9</v>
      </c>
      <c r="B19" s="60">
        <f>POWER(2,-I11)</f>
        <v>720.09990696750322</v>
      </c>
      <c r="C19" s="60"/>
      <c r="D19" s="62"/>
      <c r="E19" s="34"/>
      <c r="F19" s="66"/>
      <c r="G19" s="66"/>
      <c r="H19" s="67"/>
      <c r="I19" s="67"/>
    </row>
    <row r="20" spans="1:256" x14ac:dyDescent="0.15">
      <c r="A20" s="39"/>
      <c r="B20" s="60"/>
      <c r="C20" s="60"/>
      <c r="D20" s="62"/>
      <c r="E20" s="34"/>
      <c r="F20" s="66"/>
      <c r="G20" s="66"/>
      <c r="H20" s="67"/>
      <c r="I20" s="67"/>
    </row>
    <row r="21" spans="1:256" x14ac:dyDescent="0.15">
      <c r="A21" s="51"/>
      <c r="B21" s="65"/>
      <c r="C21" s="65"/>
      <c r="D21" s="65"/>
      <c r="E21" s="17"/>
      <c r="F21" s="67"/>
      <c r="G21" s="67"/>
      <c r="H21" s="67"/>
      <c r="I21" s="67"/>
      <c r="J21" s="67"/>
      <c r="K21" s="18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x14ac:dyDescent="0.15">
      <c r="A22" s="18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256" x14ac:dyDescent="0.15">
      <c r="A23" s="18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256" x14ac:dyDescent="0.15">
      <c r="A24" s="18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256" x14ac:dyDescent="0.15">
      <c r="A25" s="18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256" x14ac:dyDescent="0.15">
      <c r="A26" s="18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256" x14ac:dyDescent="0.15">
      <c r="A27" s="18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256" x14ac:dyDescent="0.15">
      <c r="A28" s="1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256" x14ac:dyDescent="0.15">
      <c r="A29" s="18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256" x14ac:dyDescent="0.15">
      <c r="A30" s="1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256" x14ac:dyDescent="0.15">
      <c r="A31" s="18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256" x14ac:dyDescent="0.15">
      <c r="A32" s="1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245" x14ac:dyDescent="0.15">
      <c r="A33" s="1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245" x14ac:dyDescent="0.15">
      <c r="A34" s="1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245" x14ac:dyDescent="0.15">
      <c r="A35" s="1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245" x14ac:dyDescent="0.15">
      <c r="A36" s="1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245" x14ac:dyDescent="0.15">
      <c r="A37" s="18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</row>
    <row r="38" spans="1:245" x14ac:dyDescent="0.15">
      <c r="A38" s="1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245" x14ac:dyDescent="0.15">
      <c r="A39" s="1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245" x14ac:dyDescent="0.15">
      <c r="A40" s="1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245" x14ac:dyDescent="0.15">
      <c r="A41" s="1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45" x14ac:dyDescent="0.15">
      <c r="A42" s="1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45" x14ac:dyDescent="0.15">
      <c r="A43" s="1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45" x14ac:dyDescent="0.15">
      <c r="A44" s="1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245" x14ac:dyDescent="0.15">
      <c r="A45" s="1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245" x14ac:dyDescent="0.15">
      <c r="A46" s="1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245" x14ac:dyDescent="0.15">
      <c r="A47" s="1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45" x14ac:dyDescent="0.15">
      <c r="A48" s="1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245" x14ac:dyDescent="0.15">
      <c r="A49" s="1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245" x14ac:dyDescent="0.15">
      <c r="A50" s="1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245" x14ac:dyDescent="0.15">
      <c r="A51" s="1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245" x14ac:dyDescent="0.15">
      <c r="A52" s="1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245" x14ac:dyDescent="0.15">
      <c r="A53" s="52"/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</row>
    <row r="54" spans="1:245" x14ac:dyDescent="0.15">
      <c r="A54" s="1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245" x14ac:dyDescent="0.15">
      <c r="A55" s="18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245" x14ac:dyDescent="0.15">
      <c r="A56" s="18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245" x14ac:dyDescent="0.15">
      <c r="A57" s="18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245" x14ac:dyDescent="0.15">
      <c r="A58" s="18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245" x14ac:dyDescent="0.15">
      <c r="A59" s="18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245" x14ac:dyDescent="0.15">
      <c r="A60" s="18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245" x14ac:dyDescent="0.15">
      <c r="A61" s="18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245" x14ac:dyDescent="0.15">
      <c r="A62" s="18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245" x14ac:dyDescent="0.15">
      <c r="A63" s="18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245" x14ac:dyDescent="0.15">
      <c r="A64" s="18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256" x14ac:dyDescent="0.15">
      <c r="A65" s="18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256" x14ac:dyDescent="0.15">
      <c r="A66" s="18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256" x14ac:dyDescent="0.15">
      <c r="A67" s="18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256" x14ac:dyDescent="0.15">
      <c r="A68" s="18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256" x14ac:dyDescent="0.15">
      <c r="A69" s="18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</row>
    <row r="70" spans="1:256" x14ac:dyDescent="0.15">
      <c r="A70" s="18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</row>
    <row r="71" spans="1:256" x14ac:dyDescent="0.15">
      <c r="A71" s="18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</row>
    <row r="72" spans="1:256" x14ac:dyDescent="0.15">
      <c r="A72" s="18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</row>
    <row r="73" spans="1:256" x14ac:dyDescent="0.15">
      <c r="A73" s="18"/>
      <c r="B73" s="67"/>
      <c r="C73" s="67"/>
      <c r="D73" s="67"/>
      <c r="E73" s="18"/>
      <c r="F73" s="67"/>
      <c r="G73" s="67"/>
      <c r="H73" s="67"/>
      <c r="I73" s="67"/>
      <c r="J73" s="67"/>
      <c r="K73" s="18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</row>
    <row r="74" spans="1:256" x14ac:dyDescent="0.15">
      <c r="A74" s="18"/>
      <c r="B74" s="67"/>
      <c r="C74" s="67"/>
      <c r="D74" s="67"/>
      <c r="E74" s="18"/>
      <c r="F74" s="67"/>
      <c r="G74" s="67"/>
      <c r="H74" s="67"/>
      <c r="I74" s="67"/>
      <c r="J74" s="67"/>
      <c r="K74" s="18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43"/>
  <sheetViews>
    <sheetView zoomScaleNormal="100" workbookViewId="0">
      <selection activeCell="D35" sqref="D35"/>
    </sheetView>
  </sheetViews>
  <sheetFormatPr baseColWidth="10" defaultColWidth="9.1640625" defaultRowHeight="14" x14ac:dyDescent="0.15"/>
  <cols>
    <col min="1" max="1" width="13.6640625" style="22" customWidth="1"/>
    <col min="2" max="4" width="13.6640625" style="68" customWidth="1"/>
    <col min="5" max="5" width="18.5" style="22" customWidth="1"/>
    <col min="6" max="10" width="13.6640625" style="68" customWidth="1"/>
    <col min="11" max="11" width="9.33203125" style="22" bestFit="1" customWidth="1"/>
    <col min="12" max="12" width="9.1640625" style="18"/>
    <col min="13" max="13" width="14" style="1" customWidth="1"/>
    <col min="14" max="16384" width="9.1640625" style="1"/>
  </cols>
  <sheetData>
    <row r="1" spans="1:12" s="56" customFormat="1" ht="16" x14ac:dyDescent="0.2">
      <c r="A1" s="53" t="s">
        <v>29</v>
      </c>
      <c r="B1" s="59"/>
      <c r="C1" s="59"/>
      <c r="D1" s="59"/>
      <c r="E1" s="54"/>
      <c r="F1" s="59"/>
      <c r="G1" s="59"/>
      <c r="H1" s="94" t="s">
        <v>22</v>
      </c>
      <c r="I1" s="95">
        <v>43629</v>
      </c>
      <c r="J1" s="55"/>
      <c r="K1" s="53"/>
      <c r="L1" s="57"/>
    </row>
    <row r="2" spans="1:12" s="56" customFormat="1" ht="16" x14ac:dyDescent="0.2">
      <c r="A2" s="22" t="s">
        <v>30</v>
      </c>
      <c r="B2" s="59"/>
      <c r="C2" s="59"/>
      <c r="D2" s="59"/>
      <c r="E2" s="54"/>
      <c r="F2" s="59"/>
      <c r="G2" s="59"/>
      <c r="H2" s="94" t="s">
        <v>50</v>
      </c>
      <c r="I2" s="95">
        <v>43629</v>
      </c>
      <c r="J2" s="55"/>
      <c r="K2" s="53"/>
      <c r="L2" s="57"/>
    </row>
    <row r="3" spans="1:12" ht="16" x14ac:dyDescent="0.2">
      <c r="A3" s="104" t="s">
        <v>31</v>
      </c>
    </row>
    <row r="4" spans="1:12" s="56" customFormat="1" ht="16" x14ac:dyDescent="0.2">
      <c r="A4" s="22" t="s">
        <v>20</v>
      </c>
      <c r="B4" s="59"/>
      <c r="C4" s="59"/>
      <c r="D4" s="59"/>
      <c r="E4" s="54"/>
      <c r="F4" s="59"/>
      <c r="G4" s="59"/>
      <c r="J4" s="55"/>
      <c r="K4" s="53"/>
      <c r="L4" s="57"/>
    </row>
    <row r="5" spans="1:12" s="56" customFormat="1" ht="17" thickBot="1" x14ac:dyDescent="0.25">
      <c r="A5" s="22" t="s">
        <v>21</v>
      </c>
      <c r="B5" s="59"/>
      <c r="C5" s="59"/>
      <c r="D5" s="59"/>
      <c r="E5" s="54"/>
      <c r="F5" s="59"/>
      <c r="G5" s="59"/>
      <c r="H5" s="69"/>
      <c r="I5" s="69"/>
      <c r="J5" s="55"/>
      <c r="K5" s="53"/>
      <c r="L5" s="57"/>
    </row>
    <row r="6" spans="1:12" ht="15" thickBot="1" x14ac:dyDescent="0.2">
      <c r="A6" s="20" t="s">
        <v>48</v>
      </c>
      <c r="B6" s="61" t="s">
        <v>50</v>
      </c>
      <c r="C6" s="61" t="s">
        <v>0</v>
      </c>
      <c r="D6" s="61" t="s">
        <v>1</v>
      </c>
      <c r="E6" s="20" t="s">
        <v>48</v>
      </c>
      <c r="F6" s="61" t="s">
        <v>50</v>
      </c>
      <c r="G6" s="61" t="s">
        <v>0</v>
      </c>
      <c r="H6" s="61" t="s">
        <v>1</v>
      </c>
      <c r="I6" s="61" t="s">
        <v>2</v>
      </c>
      <c r="J6" s="71"/>
    </row>
    <row r="7" spans="1:12" x14ac:dyDescent="0.15">
      <c r="A7" s="23" t="s">
        <v>36</v>
      </c>
      <c r="B7" s="72">
        <v>27.898099899291992</v>
      </c>
      <c r="C7" s="72">
        <v>14.680179595947266</v>
      </c>
      <c r="D7" s="25">
        <f t="shared" ref="D7:D10" si="0">B7-C7</f>
        <v>13.217920303344727</v>
      </c>
      <c r="E7" s="24" t="s">
        <v>40</v>
      </c>
      <c r="F7" s="72">
        <v>26.993278503417969</v>
      </c>
      <c r="G7" s="72">
        <v>14.786105155944824</v>
      </c>
      <c r="H7" s="28">
        <f t="shared" ref="H7:H10" si="1">F7-G7</f>
        <v>12.207173347473145</v>
      </c>
      <c r="I7" s="28">
        <f>H7-$D$11</f>
        <v>-1.2526304721832275</v>
      </c>
      <c r="J7" s="29">
        <f t="shared" ref="J7:J10" si="2">POWER(2,-I7)</f>
        <v>2.382754758932363</v>
      </c>
    </row>
    <row r="8" spans="1:12" x14ac:dyDescent="0.15">
      <c r="A8" s="26" t="s">
        <v>37</v>
      </c>
      <c r="B8" s="73">
        <v>28.421489715576172</v>
      </c>
      <c r="C8" s="73">
        <v>14.697868347167969</v>
      </c>
      <c r="D8" s="28">
        <f t="shared" si="0"/>
        <v>13.723621368408203</v>
      </c>
      <c r="E8" s="27" t="s">
        <v>41</v>
      </c>
      <c r="F8" s="73">
        <v>27.412792205810547</v>
      </c>
      <c r="G8" s="73">
        <v>14.832331657409668</v>
      </c>
      <c r="H8" s="28">
        <f t="shared" si="1"/>
        <v>12.580460548400879</v>
      </c>
      <c r="I8" s="28">
        <f>H8-$D$11</f>
        <v>-0.87934327125549316</v>
      </c>
      <c r="J8" s="29">
        <f t="shared" si="2"/>
        <v>1.839537735250655</v>
      </c>
    </row>
    <row r="9" spans="1:12" x14ac:dyDescent="0.15">
      <c r="A9" s="26" t="s">
        <v>39</v>
      </c>
      <c r="B9" s="73">
        <v>28.606000900268555</v>
      </c>
      <c r="C9" s="73">
        <v>14.749978065490723</v>
      </c>
      <c r="D9" s="28">
        <f t="shared" si="0"/>
        <v>13.856022834777832</v>
      </c>
      <c r="E9" s="27" t="s">
        <v>42</v>
      </c>
      <c r="F9" s="73">
        <v>27.730068206787109</v>
      </c>
      <c r="G9" s="73">
        <v>14.930196762084961</v>
      </c>
      <c r="H9" s="28">
        <f t="shared" si="1"/>
        <v>12.799871444702148</v>
      </c>
      <c r="I9" s="28">
        <f>H9-$D$11</f>
        <v>-0.65993237495422363</v>
      </c>
      <c r="J9" s="29">
        <f t="shared" si="2"/>
        <v>1.5800085604961702</v>
      </c>
    </row>
    <row r="10" spans="1:12" ht="15" thickBot="1" x14ac:dyDescent="0.2">
      <c r="A10" s="30" t="s">
        <v>38</v>
      </c>
      <c r="B10" s="74">
        <v>27.711238861083984</v>
      </c>
      <c r="C10" s="74">
        <v>14.669588088989258</v>
      </c>
      <c r="D10" s="32">
        <f t="shared" si="0"/>
        <v>13.041650772094727</v>
      </c>
      <c r="E10" s="31" t="s">
        <v>43</v>
      </c>
      <c r="F10" s="74">
        <v>27.195749282836914</v>
      </c>
      <c r="G10" s="74">
        <v>14.806392669677734</v>
      </c>
      <c r="H10" s="32">
        <f t="shared" si="1"/>
        <v>12.38935661315918</v>
      </c>
      <c r="I10" s="32">
        <f>H10-$D$11</f>
        <v>-1.0704472064971924</v>
      </c>
      <c r="J10" s="33">
        <f t="shared" si="2"/>
        <v>2.1000842503140666</v>
      </c>
    </row>
    <row r="11" spans="1:12" x14ac:dyDescent="0.15">
      <c r="A11" s="40" t="s">
        <v>3</v>
      </c>
      <c r="B11" s="41">
        <f>AVERAGE(B7:B10)</f>
        <v>28.159207344055176</v>
      </c>
      <c r="C11" s="41">
        <v>14.847005000000001</v>
      </c>
      <c r="D11" s="41">
        <f>AVERAGE(D7:D10)</f>
        <v>13.459803819656372</v>
      </c>
      <c r="E11" s="42" t="s">
        <v>3</v>
      </c>
      <c r="F11" s="41">
        <f>AVERAGE(F7:F10)</f>
        <v>27.332972049713135</v>
      </c>
      <c r="G11" s="41">
        <f>AVERAGE(G7:G10)</f>
        <v>14.838756561279297</v>
      </c>
      <c r="H11" s="41">
        <f>AVERAGE(H7:H10)</f>
        <v>12.494215488433838</v>
      </c>
      <c r="I11" s="41">
        <f>AVERAGE(I7:I10)</f>
        <v>-0.96558833122253418</v>
      </c>
      <c r="J11" s="43">
        <f>AVERAGE(J7:J10)</f>
        <v>1.9755963262483136</v>
      </c>
      <c r="K11" s="5"/>
    </row>
    <row r="12" spans="1:12" x14ac:dyDescent="0.15">
      <c r="A12" s="44" t="s">
        <v>4</v>
      </c>
      <c r="B12" s="28">
        <f>MEDIAN(B7:B10)</f>
        <v>28.159794807434082</v>
      </c>
      <c r="C12" s="28">
        <v>14.831230000000001</v>
      </c>
      <c r="D12" s="28">
        <f>MEDIAN(D7:D10)</f>
        <v>13.470770835876465</v>
      </c>
      <c r="E12" s="45" t="s">
        <v>4</v>
      </c>
      <c r="F12" s="28">
        <f>MEDIAN(F7:F10)</f>
        <v>27.30427074432373</v>
      </c>
      <c r="G12" s="28">
        <f>MEDIAN(G7:G10)</f>
        <v>14.819362163543701</v>
      </c>
      <c r="H12" s="28">
        <f>MEDIAN(H7:H10)</f>
        <v>12.484908580780029</v>
      </c>
      <c r="I12" s="28">
        <f>MEDIAN(I7:I10)</f>
        <v>-0.97489523887634277</v>
      </c>
      <c r="J12" s="46">
        <f>MEDIAN(J7:J10)</f>
        <v>1.9698109927823608</v>
      </c>
    </row>
    <row r="13" spans="1:12" ht="15" thickBot="1" x14ac:dyDescent="0.2">
      <c r="A13" s="47" t="s">
        <v>5</v>
      </c>
      <c r="B13" s="48">
        <f>STDEV(B7:B10)</f>
        <v>0.4231900218305189</v>
      </c>
      <c r="C13" s="48">
        <v>7.1059156975016108E-2</v>
      </c>
      <c r="D13" s="48">
        <f>STDEV(D7:D10)</f>
        <v>0.3915562171734826</v>
      </c>
      <c r="E13" s="49" t="s">
        <v>5</v>
      </c>
      <c r="F13" s="48">
        <f>STDEV(F7:F10)</f>
        <v>0.31531910208870723</v>
      </c>
      <c r="G13" s="48">
        <f>STDEV(G7:G10)</f>
        <v>6.3828367978527034E-2</v>
      </c>
      <c r="H13" s="48">
        <f>STDEV(H7:H10)</f>
        <v>0.25446175114161967</v>
      </c>
      <c r="I13" s="48">
        <f>STDEV(I7:I10)</f>
        <v>0.25446175114161967</v>
      </c>
      <c r="J13" s="50">
        <f>STDEV(J7:J10)</f>
        <v>0.3446142061015352</v>
      </c>
    </row>
    <row r="14" spans="1:12" x14ac:dyDescent="0.15">
      <c r="A14" s="34"/>
      <c r="B14" s="62" t="s">
        <v>6</v>
      </c>
      <c r="C14" s="62"/>
      <c r="D14" s="62"/>
      <c r="E14" s="34"/>
      <c r="F14" s="35"/>
      <c r="G14" s="35"/>
      <c r="H14" s="35"/>
      <c r="I14" s="35"/>
      <c r="J14" s="35">
        <f>J13/(SQRT(4))</f>
        <v>0.1723071030507676</v>
      </c>
    </row>
    <row r="15" spans="1:12" ht="15" thickBot="1" x14ac:dyDescent="0.2">
      <c r="A15" s="36" t="s">
        <v>50</v>
      </c>
      <c r="B15" s="93">
        <f>TTEST(B7:B10,F7:F10,2,2)</f>
        <v>2.0294008872008846E-2</v>
      </c>
      <c r="C15" s="63"/>
      <c r="D15" s="16"/>
      <c r="E15" s="87"/>
      <c r="F15" s="87"/>
    </row>
    <row r="16" spans="1:12" x14ac:dyDescent="0.15">
      <c r="A16" s="37" t="s">
        <v>0</v>
      </c>
      <c r="B16" s="91">
        <f>TTEST(C7:C10,G7:G10,2,2)</f>
        <v>8.8482857653799582E-3</v>
      </c>
      <c r="C16" s="64"/>
      <c r="D16" s="16"/>
      <c r="E16" s="87"/>
      <c r="F16" s="87"/>
      <c r="H16" s="79"/>
      <c r="I16" s="80" t="s">
        <v>0</v>
      </c>
      <c r="J16" s="81" t="s">
        <v>50</v>
      </c>
    </row>
    <row r="17" spans="1:256" x14ac:dyDescent="0.15">
      <c r="A17" s="38" t="s">
        <v>7</v>
      </c>
      <c r="B17" s="92">
        <f>TTEST(D7:D10,H7:H10,2,2)</f>
        <v>6.109353225337736E-3</v>
      </c>
      <c r="C17" s="92"/>
      <c r="D17" s="66"/>
      <c r="E17" s="18"/>
      <c r="F17" s="67"/>
      <c r="G17" s="66"/>
      <c r="H17" s="82" t="s">
        <v>19</v>
      </c>
      <c r="I17" s="28">
        <v>33.513195037841797</v>
      </c>
      <c r="J17" s="83" t="s">
        <v>10</v>
      </c>
    </row>
    <row r="18" spans="1:256" ht="15" thickBot="1" x14ac:dyDescent="0.2">
      <c r="A18" s="39" t="s">
        <v>8</v>
      </c>
      <c r="B18" s="60">
        <f>POWER(-(-I11-I13),2)</f>
        <v>0.50570101289757741</v>
      </c>
      <c r="C18" s="60"/>
      <c r="D18" s="62"/>
      <c r="E18" s="34"/>
      <c r="F18" s="66"/>
      <c r="G18" s="66"/>
      <c r="H18" s="84" t="s">
        <v>19</v>
      </c>
      <c r="I18" s="85">
        <v>31.610185623168945</v>
      </c>
      <c r="J18" s="86" t="s">
        <v>10</v>
      </c>
    </row>
    <row r="19" spans="1:256" x14ac:dyDescent="0.15">
      <c r="A19" s="39" t="s">
        <v>9</v>
      </c>
      <c r="B19" s="60">
        <f>POWER(2,-I11)</f>
        <v>1.9528597356437358</v>
      </c>
      <c r="C19" s="60"/>
      <c r="D19" s="62"/>
      <c r="E19" s="34"/>
      <c r="F19" s="66"/>
      <c r="G19" s="66"/>
      <c r="H19" s="67"/>
      <c r="I19" s="67"/>
    </row>
    <row r="20" spans="1:256" ht="15" thickBot="1" x14ac:dyDescent="0.2">
      <c r="A20" s="39"/>
      <c r="B20" s="60"/>
      <c r="C20" s="60"/>
      <c r="D20" s="62"/>
      <c r="E20" s="34"/>
      <c r="F20" s="66"/>
      <c r="G20" s="66"/>
      <c r="H20" s="67"/>
      <c r="I20" s="67"/>
    </row>
    <row r="21" spans="1:256" ht="15" thickBot="1" x14ac:dyDescent="0.2">
      <c r="A21" s="20" t="s">
        <v>48</v>
      </c>
      <c r="B21" s="61" t="s">
        <v>50</v>
      </c>
      <c r="C21" s="61" t="s">
        <v>0</v>
      </c>
      <c r="D21" s="61" t="s">
        <v>1</v>
      </c>
      <c r="E21" s="20" t="s">
        <v>48</v>
      </c>
      <c r="F21" s="61" t="s">
        <v>50</v>
      </c>
      <c r="G21" s="61" t="s">
        <v>0</v>
      </c>
      <c r="H21" s="61" t="s">
        <v>1</v>
      </c>
      <c r="I21" s="61" t="s">
        <v>2</v>
      </c>
      <c r="J21" s="71"/>
      <c r="K21" s="18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x14ac:dyDescent="0.15">
      <c r="A22" s="23" t="s">
        <v>36</v>
      </c>
      <c r="B22" s="72">
        <v>27.898099899291992</v>
      </c>
      <c r="C22" s="72">
        <v>14.680179595947266</v>
      </c>
      <c r="D22" s="25">
        <f t="shared" ref="D22:D25" si="3">B22-C22</f>
        <v>13.217920303344727</v>
      </c>
      <c r="E22" s="24" t="s">
        <v>44</v>
      </c>
      <c r="F22" s="72">
        <v>28.582191467285156</v>
      </c>
      <c r="G22" s="72">
        <v>15.250662803649902</v>
      </c>
      <c r="H22" s="28">
        <f t="shared" ref="H22:H25" si="4">F22-G22</f>
        <v>13.331528663635254</v>
      </c>
      <c r="I22" s="28">
        <f>H22-$D$26</f>
        <v>-0.12827515602111816</v>
      </c>
      <c r="J22" s="29">
        <f t="shared" ref="J22:J25" si="5">POWER(2,-I22)</f>
        <v>1.0929861775039165</v>
      </c>
      <c r="K22" s="1"/>
      <c r="L22" s="1"/>
    </row>
    <row r="23" spans="1:256" x14ac:dyDescent="0.15">
      <c r="A23" s="26" t="s">
        <v>37</v>
      </c>
      <c r="B23" s="73">
        <v>28.421489715576172</v>
      </c>
      <c r="C23" s="73">
        <v>14.697868347167969</v>
      </c>
      <c r="D23" s="28">
        <f t="shared" si="3"/>
        <v>13.723621368408203</v>
      </c>
      <c r="E23" s="27" t="s">
        <v>45</v>
      </c>
      <c r="F23" s="73">
        <v>28.662824630737305</v>
      </c>
      <c r="G23" s="73">
        <v>14.894761085510254</v>
      </c>
      <c r="H23" s="28">
        <f t="shared" si="4"/>
        <v>13.768063545227051</v>
      </c>
      <c r="I23" s="28">
        <f t="shared" ref="I23:I25" si="6">H23-$D$26</f>
        <v>0.30825972557067871</v>
      </c>
      <c r="J23" s="29">
        <f t="shared" si="5"/>
        <v>0.80761537110336079</v>
      </c>
      <c r="K23" s="1"/>
      <c r="L23" s="1"/>
    </row>
    <row r="24" spans="1:256" x14ac:dyDescent="0.15">
      <c r="A24" s="26" t="s">
        <v>39</v>
      </c>
      <c r="B24" s="73">
        <v>28.606000900268555</v>
      </c>
      <c r="C24" s="73">
        <v>14.749978065490723</v>
      </c>
      <c r="D24" s="28">
        <f t="shared" si="3"/>
        <v>13.856022834777832</v>
      </c>
      <c r="E24" s="27" t="s">
        <v>46</v>
      </c>
      <c r="F24" s="73">
        <v>29.199901580810547</v>
      </c>
      <c r="G24" s="73">
        <v>14.795119285583496</v>
      </c>
      <c r="H24" s="28">
        <f t="shared" si="4"/>
        <v>14.404782295227051</v>
      </c>
      <c r="I24" s="28">
        <f t="shared" si="6"/>
        <v>0.94497847557067871</v>
      </c>
      <c r="J24" s="29">
        <f t="shared" si="5"/>
        <v>0.51943730138648225</v>
      </c>
      <c r="K24" s="1"/>
      <c r="L24" s="1"/>
    </row>
    <row r="25" spans="1:256" ht="15" thickBot="1" x14ac:dyDescent="0.2">
      <c r="A25" s="30" t="s">
        <v>38</v>
      </c>
      <c r="B25" s="74">
        <v>27.711238861083984</v>
      </c>
      <c r="C25" s="74">
        <v>14.669588088989258</v>
      </c>
      <c r="D25" s="32">
        <f t="shared" si="3"/>
        <v>13.041650772094727</v>
      </c>
      <c r="E25" s="31" t="s">
        <v>47</v>
      </c>
      <c r="F25" s="74">
        <v>28.387123107910156</v>
      </c>
      <c r="G25" s="74">
        <v>14.765206336975098</v>
      </c>
      <c r="H25" s="32">
        <f t="shared" si="4"/>
        <v>13.621916770935059</v>
      </c>
      <c r="I25" s="28">
        <f t="shared" si="6"/>
        <v>0.16211295127868652</v>
      </c>
      <c r="J25" s="33">
        <f t="shared" si="5"/>
        <v>0.89371518899286995</v>
      </c>
      <c r="K25" s="1"/>
      <c r="L25" s="1"/>
    </row>
    <row r="26" spans="1:256" x14ac:dyDescent="0.15">
      <c r="A26" s="40" t="s">
        <v>3</v>
      </c>
      <c r="B26" s="41">
        <f>AVERAGE(B22:B25)</f>
        <v>28.159207344055176</v>
      </c>
      <c r="C26" s="41">
        <v>14.847005000000001</v>
      </c>
      <c r="D26" s="41">
        <f>AVERAGE(D22:D25)</f>
        <v>13.459803819656372</v>
      </c>
      <c r="E26" s="42" t="s">
        <v>3</v>
      </c>
      <c r="F26" s="41">
        <f>AVERAGE(F22:F25)</f>
        <v>28.708010196685791</v>
      </c>
      <c r="G26" s="41">
        <f>AVERAGE(G22:G25)</f>
        <v>14.926437377929688</v>
      </c>
      <c r="H26" s="41">
        <f>AVERAGE(H22:H25)</f>
        <v>13.781572818756104</v>
      </c>
      <c r="I26" s="41">
        <f>AVERAGE(I22:I25)</f>
        <v>0.32176899909973145</v>
      </c>
      <c r="J26" s="43">
        <f>AVERAGE(J22:J25)</f>
        <v>0.82843850974665745</v>
      </c>
      <c r="K26" s="1"/>
      <c r="L26" s="1"/>
    </row>
    <row r="27" spans="1:256" x14ac:dyDescent="0.15">
      <c r="A27" s="44" t="s">
        <v>4</v>
      </c>
      <c r="B27" s="28">
        <f>MEDIAN(B22:B25)</f>
        <v>28.159794807434082</v>
      </c>
      <c r="C27" s="28">
        <v>14.831230000000001</v>
      </c>
      <c r="D27" s="28">
        <f>MEDIAN(D22:D25)</f>
        <v>13.470770835876465</v>
      </c>
      <c r="E27" s="45" t="s">
        <v>4</v>
      </c>
      <c r="F27" s="28">
        <f>MEDIAN(F22:F25)</f>
        <v>28.62250804901123</v>
      </c>
      <c r="G27" s="28">
        <f>MEDIAN(G22:G25)</f>
        <v>14.844940185546875</v>
      </c>
      <c r="H27" s="28">
        <f>MEDIAN(H22:H25)</f>
        <v>13.694990158081055</v>
      </c>
      <c r="I27" s="28">
        <f>MEDIAN(I22:I25)</f>
        <v>0.23518633842468262</v>
      </c>
      <c r="J27" s="46">
        <f>MEDIAN(J22:J25)</f>
        <v>0.85066528004811537</v>
      </c>
      <c r="K27" s="1"/>
      <c r="L27" s="1"/>
    </row>
    <row r="28" spans="1:256" ht="15" thickBot="1" x14ac:dyDescent="0.2">
      <c r="A28" s="47" t="s">
        <v>5</v>
      </c>
      <c r="B28" s="48">
        <f>STDEV(B22:B25)</f>
        <v>0.4231900218305189</v>
      </c>
      <c r="C28" s="48">
        <v>7.1059156975016108E-2</v>
      </c>
      <c r="D28" s="48">
        <f>STDEV(D22:D25)</f>
        <v>0.3915562171734826</v>
      </c>
      <c r="E28" s="49" t="s">
        <v>5</v>
      </c>
      <c r="F28" s="48">
        <f>STDEV(F22:F25)</f>
        <v>0.34775362234257429</v>
      </c>
      <c r="G28" s="48">
        <f>STDEV(G22:G25)</f>
        <v>0.22313329658124348</v>
      </c>
      <c r="H28" s="48">
        <f>STDEV(H22:H25)</f>
        <v>0.45335870536796435</v>
      </c>
      <c r="I28" s="48">
        <f>STDEV(I22:I25)</f>
        <v>0.45335870536796435</v>
      </c>
      <c r="J28" s="50">
        <f>STDEV(J22:J25)</f>
        <v>0.23816091425772304</v>
      </c>
      <c r="K28" s="1"/>
      <c r="L28" s="1"/>
    </row>
    <row r="29" spans="1:256" x14ac:dyDescent="0.15">
      <c r="A29" s="34"/>
      <c r="B29" s="62" t="s">
        <v>6</v>
      </c>
      <c r="C29" s="62"/>
      <c r="D29" s="62"/>
      <c r="E29" s="34"/>
      <c r="F29" s="35"/>
      <c r="G29" s="35"/>
      <c r="H29" s="35"/>
      <c r="I29" s="35"/>
      <c r="J29" s="35">
        <f>J28/(SQRT(4))</f>
        <v>0.11908045712886152</v>
      </c>
      <c r="K29" s="1"/>
      <c r="L29" s="1"/>
    </row>
    <row r="30" spans="1:256" x14ac:dyDescent="0.15">
      <c r="A30" s="36" t="s">
        <v>50</v>
      </c>
      <c r="B30" s="93">
        <f>TTEST(B22:B25,F22:F25,2,2)</f>
        <v>9.1932018873298285E-2</v>
      </c>
      <c r="C30" s="63"/>
      <c r="D30" s="16"/>
      <c r="E30" s="87"/>
      <c r="F30" s="87"/>
      <c r="K30" s="1"/>
      <c r="L30" s="1"/>
    </row>
    <row r="31" spans="1:256" x14ac:dyDescent="0.15">
      <c r="A31" s="37" t="s">
        <v>0</v>
      </c>
      <c r="B31" s="91">
        <f>TTEST(C22:C25,G22:G25,2,2)</f>
        <v>9.1225613420357995E-2</v>
      </c>
      <c r="C31" s="64"/>
      <c r="D31" s="16"/>
      <c r="E31" s="87"/>
      <c r="F31" s="87"/>
      <c r="K31" s="1"/>
      <c r="L31" s="1"/>
    </row>
    <row r="32" spans="1:256" x14ac:dyDescent="0.15">
      <c r="A32" s="38" t="s">
        <v>7</v>
      </c>
      <c r="B32" s="92">
        <f>TTEST(D22:D25,H22:H25,2,2)</f>
        <v>0.32398914992076716</v>
      </c>
      <c r="C32" s="92"/>
      <c r="D32" s="66"/>
      <c r="E32" s="18"/>
      <c r="F32" s="67"/>
      <c r="G32" s="66"/>
      <c r="K32" s="1"/>
      <c r="L32" s="1"/>
    </row>
    <row r="33" spans="1:245" x14ac:dyDescent="0.15">
      <c r="A33" s="39" t="s">
        <v>8</v>
      </c>
      <c r="B33" s="60">
        <f>POWER(-(-I26-I28),2)</f>
        <v>0.60082295823335963</v>
      </c>
      <c r="C33" s="60"/>
      <c r="D33" s="62"/>
      <c r="E33" s="34"/>
      <c r="F33" s="66"/>
      <c r="G33" s="66"/>
      <c r="K33" s="1"/>
      <c r="L33" s="1"/>
    </row>
    <row r="34" spans="1:245" x14ac:dyDescent="0.15">
      <c r="A34" s="39" t="s">
        <v>9</v>
      </c>
      <c r="B34" s="60">
        <f>POWER(2,-I26)</f>
        <v>0.80008822630187593</v>
      </c>
      <c r="C34" s="60"/>
      <c r="D34" s="62"/>
      <c r="E34" s="34"/>
      <c r="F34" s="66"/>
      <c r="G34" s="66"/>
      <c r="H34" s="67"/>
      <c r="I34" s="67"/>
      <c r="K34" s="1"/>
      <c r="L34" s="1"/>
    </row>
    <row r="35" spans="1:245" ht="15" thickBot="1" x14ac:dyDescent="0.2">
      <c r="A35" s="1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245" ht="15" thickBot="1" x14ac:dyDescent="0.2">
      <c r="A36" s="20" t="s">
        <v>48</v>
      </c>
      <c r="B36" s="61" t="s">
        <v>50</v>
      </c>
      <c r="C36" s="61" t="s">
        <v>0</v>
      </c>
      <c r="D36" s="61" t="s">
        <v>1</v>
      </c>
      <c r="E36" s="21" t="s">
        <v>49</v>
      </c>
      <c r="F36" s="61" t="s">
        <v>50</v>
      </c>
      <c r="G36" s="61" t="s">
        <v>0</v>
      </c>
      <c r="H36" s="61" t="s">
        <v>1</v>
      </c>
      <c r="I36" s="61" t="s">
        <v>2</v>
      </c>
      <c r="J36" s="71"/>
      <c r="K36" s="1"/>
      <c r="L36" s="1"/>
    </row>
    <row r="37" spans="1:245" x14ac:dyDescent="0.15">
      <c r="A37" s="23" t="s">
        <v>36</v>
      </c>
      <c r="B37" s="72">
        <v>27.898099899291992</v>
      </c>
      <c r="C37" s="72">
        <v>14.680179595947266</v>
      </c>
      <c r="D37" s="25">
        <f t="shared" ref="D37:D40" si="7">B37-C37</f>
        <v>13.217920303344727</v>
      </c>
      <c r="E37" s="23" t="s">
        <v>36</v>
      </c>
      <c r="F37" s="72">
        <v>18.462072372436523</v>
      </c>
      <c r="G37" s="72">
        <v>14.742032051086426</v>
      </c>
      <c r="H37" s="28">
        <f t="shared" ref="H37:H40" si="8">F37-G37</f>
        <v>3.7200403213500977</v>
      </c>
      <c r="I37" s="28">
        <f>H37-$D$41</f>
        <v>-9.7397634983062744</v>
      </c>
      <c r="J37" s="29">
        <f t="shared" ref="J37:J40" si="9">POWER(2,-I37)</f>
        <v>854.98985910598185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</row>
    <row r="38" spans="1:245" x14ac:dyDescent="0.15">
      <c r="A38" s="26" t="s">
        <v>37</v>
      </c>
      <c r="B38" s="73">
        <v>28.421489715576172</v>
      </c>
      <c r="C38" s="73">
        <v>14.697868347167969</v>
      </c>
      <c r="D38" s="28">
        <f t="shared" si="7"/>
        <v>13.723621368408203</v>
      </c>
      <c r="E38" s="26" t="s">
        <v>37</v>
      </c>
      <c r="F38" s="73">
        <v>19.594432830810547</v>
      </c>
      <c r="G38" s="73">
        <v>14.925628662109375</v>
      </c>
      <c r="H38" s="28">
        <f t="shared" si="8"/>
        <v>4.6688041687011719</v>
      </c>
      <c r="I38" s="28">
        <f t="shared" ref="I38:I40" si="10">H38-$D$41</f>
        <v>-8.7909996509552002</v>
      </c>
      <c r="J38" s="29">
        <f t="shared" si="9"/>
        <v>442.9498784124649</v>
      </c>
      <c r="K38" s="1"/>
      <c r="L38" s="1"/>
    </row>
    <row r="39" spans="1:245" x14ac:dyDescent="0.15">
      <c r="A39" s="26" t="s">
        <v>39</v>
      </c>
      <c r="B39" s="73">
        <v>28.606000900268555</v>
      </c>
      <c r="C39" s="73">
        <v>14.749978065490723</v>
      </c>
      <c r="D39" s="28">
        <f t="shared" si="7"/>
        <v>13.856022834777832</v>
      </c>
      <c r="E39" s="26" t="s">
        <v>39</v>
      </c>
      <c r="F39" s="73">
        <v>18.952142715454102</v>
      </c>
      <c r="G39" s="73">
        <v>14.753450393676758</v>
      </c>
      <c r="H39" s="28">
        <f t="shared" si="8"/>
        <v>4.1986923217773438</v>
      </c>
      <c r="I39" s="28">
        <f t="shared" si="10"/>
        <v>-9.2611114978790283</v>
      </c>
      <c r="J39" s="29">
        <f t="shared" si="9"/>
        <v>613.58163740694317</v>
      </c>
      <c r="K39" s="1"/>
      <c r="L39" s="1"/>
    </row>
    <row r="40" spans="1:245" ht="15" thickBot="1" x14ac:dyDescent="0.2">
      <c r="A40" s="30" t="s">
        <v>38</v>
      </c>
      <c r="B40" s="74">
        <v>27.711238861083984</v>
      </c>
      <c r="C40" s="74">
        <v>14.669588088989258</v>
      </c>
      <c r="D40" s="32">
        <f t="shared" si="7"/>
        <v>13.041650772094727</v>
      </c>
      <c r="E40" s="30" t="s">
        <v>38</v>
      </c>
      <c r="F40" s="74">
        <v>19.57371711730957</v>
      </c>
      <c r="G40" s="74">
        <v>14.970381736755371</v>
      </c>
      <c r="H40" s="32">
        <f t="shared" si="8"/>
        <v>4.6033353805541992</v>
      </c>
      <c r="I40" s="28">
        <f t="shared" si="10"/>
        <v>-8.8564684391021729</v>
      </c>
      <c r="J40" s="33">
        <f t="shared" si="9"/>
        <v>463.51378621340251</v>
      </c>
      <c r="K40" s="1"/>
      <c r="L40" s="1"/>
    </row>
    <row r="41" spans="1:245" x14ac:dyDescent="0.15">
      <c r="A41" s="40" t="s">
        <v>3</v>
      </c>
      <c r="B41" s="41">
        <f>AVERAGE(B37:B40)</f>
        <v>28.159207344055176</v>
      </c>
      <c r="C41" s="41">
        <v>14.847005000000001</v>
      </c>
      <c r="D41" s="41">
        <f>AVERAGE(D37:D40)</f>
        <v>13.459803819656372</v>
      </c>
      <c r="E41" s="42" t="s">
        <v>3</v>
      </c>
      <c r="F41" s="41">
        <f>AVERAGE(F37:F40)</f>
        <v>19.145591259002686</v>
      </c>
      <c r="G41" s="41">
        <f>AVERAGE(G37:G40)</f>
        <v>14.847873210906982</v>
      </c>
      <c r="H41" s="41">
        <f>AVERAGE(H37:H40)</f>
        <v>4.2977180480957031</v>
      </c>
      <c r="I41" s="41">
        <f>AVERAGE(I37:I40)</f>
        <v>-9.1620857715606689</v>
      </c>
      <c r="J41" s="43">
        <f>AVERAGE(J37:J40)</f>
        <v>593.75879028469808</v>
      </c>
      <c r="K41" s="1"/>
      <c r="L41" s="1"/>
    </row>
    <row r="42" spans="1:245" x14ac:dyDescent="0.15">
      <c r="A42" s="44" t="s">
        <v>4</v>
      </c>
      <c r="B42" s="28">
        <f>MEDIAN(B37:B40)</f>
        <v>28.159794807434082</v>
      </c>
      <c r="C42" s="28">
        <v>14.831230000000001</v>
      </c>
      <c r="D42" s="28">
        <f>MEDIAN(D37:D40)</f>
        <v>13.470770835876465</v>
      </c>
      <c r="E42" s="45" t="s">
        <v>4</v>
      </c>
      <c r="F42" s="28">
        <f>MEDIAN(F37:F40)</f>
        <v>19.262929916381836</v>
      </c>
      <c r="G42" s="28">
        <f>MEDIAN(G37:G40)</f>
        <v>14.839539527893066</v>
      </c>
      <c r="H42" s="28">
        <f>MEDIAN(H37:H40)</f>
        <v>4.4010138511657715</v>
      </c>
      <c r="I42" s="28">
        <f>MEDIAN(I37:I40)</f>
        <v>-9.0587899684906006</v>
      </c>
      <c r="J42" s="46">
        <f>MEDIAN(J37:J40)</f>
        <v>538.54771181017281</v>
      </c>
      <c r="K42" s="1"/>
      <c r="L42" s="1"/>
    </row>
    <row r="43" spans="1:245" ht="15" thickBot="1" x14ac:dyDescent="0.2">
      <c r="A43" s="47" t="s">
        <v>5</v>
      </c>
      <c r="B43" s="48">
        <f>STDEV(B37:B40)</f>
        <v>0.4231900218305189</v>
      </c>
      <c r="C43" s="48">
        <v>7.1059156975016108E-2</v>
      </c>
      <c r="D43" s="48">
        <f>STDEV(D37:D40)</f>
        <v>0.3915562171734826</v>
      </c>
      <c r="E43" s="49" t="s">
        <v>5</v>
      </c>
      <c r="F43" s="48">
        <f>STDEV(F37:F40)</f>
        <v>0.54447862352519483</v>
      </c>
      <c r="G43" s="48">
        <f>STDEV(G37:G40)</f>
        <v>0.11714985932995678</v>
      </c>
      <c r="H43" s="48">
        <f>STDEV(H37:H40)</f>
        <v>0.4376545491807865</v>
      </c>
      <c r="I43" s="48">
        <f>STDEV(I37:I40)</f>
        <v>0.4376545491807865</v>
      </c>
      <c r="J43" s="50">
        <f>STDEV(J37:J40)</f>
        <v>190.03658031298528</v>
      </c>
      <c r="K43" s="1"/>
      <c r="L43" s="1"/>
    </row>
    <row r="44" spans="1:245" x14ac:dyDescent="0.15">
      <c r="A44" s="34"/>
      <c r="B44" s="62" t="s">
        <v>6</v>
      </c>
      <c r="C44" s="62"/>
      <c r="D44" s="62"/>
      <c r="E44" s="34"/>
      <c r="F44" s="35"/>
      <c r="G44" s="35"/>
      <c r="H44" s="35"/>
      <c r="I44" s="35"/>
      <c r="J44" s="35">
        <f>J43/(SQRT(4))</f>
        <v>95.01829015649264</v>
      </c>
      <c r="K44" s="1"/>
      <c r="L44" s="1"/>
    </row>
    <row r="45" spans="1:245" x14ac:dyDescent="0.15">
      <c r="A45" s="36" t="s">
        <v>50</v>
      </c>
      <c r="B45" s="93">
        <f>TTEST(B37:B40,F37:F40,2,2)</f>
        <v>2.0670098139534818E-7</v>
      </c>
      <c r="C45" s="63"/>
      <c r="D45" s="16"/>
      <c r="E45" s="87"/>
      <c r="F45" s="87"/>
      <c r="K45" s="1"/>
      <c r="L45" s="1"/>
    </row>
    <row r="46" spans="1:245" x14ac:dyDescent="0.15">
      <c r="A46" s="37" t="s">
        <v>0</v>
      </c>
      <c r="B46" s="91">
        <f>TTEST(C37:C40,G37:G40,2,2)</f>
        <v>5.152945168266708E-2</v>
      </c>
      <c r="C46" s="64"/>
      <c r="D46" s="16"/>
      <c r="E46" s="87"/>
      <c r="F46" s="87"/>
      <c r="K46" s="1"/>
      <c r="L46" s="1"/>
    </row>
    <row r="47" spans="1:245" x14ac:dyDescent="0.15">
      <c r="A47" s="38" t="s">
        <v>7</v>
      </c>
      <c r="B47" s="92">
        <f>TTEST(D37:D40,H37:H40,2,2)</f>
        <v>7.1957092551720287E-8</v>
      </c>
      <c r="C47" s="92"/>
      <c r="D47" s="66"/>
      <c r="E47" s="18"/>
      <c r="F47" s="67"/>
      <c r="G47" s="66"/>
      <c r="K47" s="1"/>
      <c r="L47" s="1"/>
    </row>
    <row r="48" spans="1:245" x14ac:dyDescent="0.15">
      <c r="A48" s="39" t="s">
        <v>8</v>
      </c>
      <c r="B48" s="60">
        <f>POWER(-(-I41-I43),2)</f>
        <v>76.115700154036929</v>
      </c>
      <c r="C48" s="60"/>
      <c r="D48" s="62"/>
      <c r="E48" s="34"/>
      <c r="F48" s="66"/>
      <c r="G48" s="66"/>
      <c r="K48" s="1"/>
      <c r="L48" s="1"/>
    </row>
    <row r="49" spans="1:245" x14ac:dyDescent="0.15">
      <c r="A49" s="39" t="s">
        <v>9</v>
      </c>
      <c r="B49" s="60">
        <f>POWER(2,-I41)</f>
        <v>572.87865368029509</v>
      </c>
      <c r="C49" s="60"/>
      <c r="D49" s="62"/>
      <c r="E49" s="34"/>
      <c r="F49" s="66"/>
      <c r="G49" s="66"/>
      <c r="H49" s="67"/>
      <c r="I49" s="67"/>
      <c r="K49" s="1"/>
      <c r="L49" s="1"/>
    </row>
    <row r="50" spans="1:245" ht="15" thickBot="1" x14ac:dyDescent="0.2">
      <c r="A50" s="1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245" ht="15" thickBot="1" x14ac:dyDescent="0.2">
      <c r="A51" s="20" t="s">
        <v>48</v>
      </c>
      <c r="B51" s="61" t="s">
        <v>50</v>
      </c>
      <c r="C51" s="61" t="s">
        <v>0</v>
      </c>
      <c r="D51" s="61" t="s">
        <v>1</v>
      </c>
      <c r="E51" s="21" t="s">
        <v>49</v>
      </c>
      <c r="F51" s="61" t="s">
        <v>50</v>
      </c>
      <c r="G51" s="61" t="s">
        <v>0</v>
      </c>
      <c r="H51" s="61" t="s">
        <v>1</v>
      </c>
      <c r="I51" s="61" t="s">
        <v>2</v>
      </c>
      <c r="J51" s="71"/>
      <c r="K51" s="1"/>
      <c r="L51" s="1"/>
    </row>
    <row r="52" spans="1:245" x14ac:dyDescent="0.15">
      <c r="A52" s="23" t="s">
        <v>36</v>
      </c>
      <c r="B52" s="72">
        <v>27.898099899291992</v>
      </c>
      <c r="C52" s="72">
        <v>14.680179595947266</v>
      </c>
      <c r="D52" s="25">
        <f t="shared" ref="D52:D55" si="11">B52-C52</f>
        <v>13.217920303344727</v>
      </c>
      <c r="E52" s="24" t="s">
        <v>40</v>
      </c>
      <c r="F52" s="72">
        <v>19.615259170532227</v>
      </c>
      <c r="G52" s="72">
        <v>14.655122756958008</v>
      </c>
      <c r="H52" s="28">
        <f t="shared" ref="H52:H55" si="12">F52-G52</f>
        <v>4.9601364135742188</v>
      </c>
      <c r="I52" s="28">
        <f>H52-$D$56</f>
        <v>-8.4996674060821533</v>
      </c>
      <c r="J52" s="29">
        <f>POWER(2,-I52)</f>
        <v>361.95521844593679</v>
      </c>
      <c r="K52" s="1"/>
      <c r="L52" s="1"/>
    </row>
    <row r="53" spans="1:245" x14ac:dyDescent="0.15">
      <c r="A53" s="26" t="s">
        <v>37</v>
      </c>
      <c r="B53" s="73">
        <v>28.421489715576172</v>
      </c>
      <c r="C53" s="73">
        <v>14.697868347167969</v>
      </c>
      <c r="D53" s="28">
        <f t="shared" si="11"/>
        <v>13.723621368408203</v>
      </c>
      <c r="E53" s="27" t="s">
        <v>41</v>
      </c>
      <c r="F53" s="73">
        <v>20.296308517456055</v>
      </c>
      <c r="G53" s="73">
        <v>14.995339393615723</v>
      </c>
      <c r="H53" s="28">
        <f t="shared" si="12"/>
        <v>5.300969123840332</v>
      </c>
      <c r="I53" s="28">
        <f t="shared" ref="I53:I55" si="13">H53-$D$56</f>
        <v>-8.15883469581604</v>
      </c>
      <c r="J53" s="29">
        <f t="shared" ref="J53:J55" si="14">POWER(2,-I53)</f>
        <v>285.79457001271186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</row>
    <row r="54" spans="1:245" x14ac:dyDescent="0.15">
      <c r="A54" s="26" t="s">
        <v>39</v>
      </c>
      <c r="B54" s="73">
        <v>28.606000900268555</v>
      </c>
      <c r="C54" s="73">
        <v>14.749978065490723</v>
      </c>
      <c r="D54" s="28">
        <f t="shared" si="11"/>
        <v>13.856022834777832</v>
      </c>
      <c r="E54" s="27" t="s">
        <v>42</v>
      </c>
      <c r="F54" s="73">
        <v>19.613552093505859</v>
      </c>
      <c r="G54" s="73">
        <v>14.647607803344727</v>
      </c>
      <c r="H54" s="28">
        <f t="shared" si="12"/>
        <v>4.9659442901611328</v>
      </c>
      <c r="I54" s="28">
        <f t="shared" si="13"/>
        <v>-8.4938595294952393</v>
      </c>
      <c r="J54" s="29">
        <f t="shared" si="14"/>
        <v>360.50101957361437</v>
      </c>
      <c r="K54" s="1"/>
      <c r="L54" s="1"/>
    </row>
    <row r="55" spans="1:245" ht="15" thickBot="1" x14ac:dyDescent="0.2">
      <c r="A55" s="30" t="s">
        <v>38</v>
      </c>
      <c r="B55" s="74">
        <v>27.711238861083984</v>
      </c>
      <c r="C55" s="74">
        <v>14.669588088989258</v>
      </c>
      <c r="D55" s="32">
        <f t="shared" si="11"/>
        <v>13.041650772094727</v>
      </c>
      <c r="E55" s="31" t="s">
        <v>43</v>
      </c>
      <c r="F55" s="74">
        <v>20.216037750244141</v>
      </c>
      <c r="G55" s="74">
        <v>14.740558624267578</v>
      </c>
      <c r="H55" s="32">
        <f t="shared" si="12"/>
        <v>5.4754791259765625</v>
      </c>
      <c r="I55" s="28">
        <f t="shared" si="13"/>
        <v>-7.9843246936798096</v>
      </c>
      <c r="J55" s="33">
        <f t="shared" si="14"/>
        <v>253.23354105014749</v>
      </c>
      <c r="K55" s="1"/>
      <c r="L55" s="1"/>
    </row>
    <row r="56" spans="1:245" x14ac:dyDescent="0.15">
      <c r="A56" s="40" t="s">
        <v>3</v>
      </c>
      <c r="B56" s="41">
        <f>AVERAGE(B52:B55)</f>
        <v>28.159207344055176</v>
      </c>
      <c r="C56" s="41">
        <v>14.847005000000001</v>
      </c>
      <c r="D56" s="41">
        <f>AVERAGE(D52:D55)</f>
        <v>13.459803819656372</v>
      </c>
      <c r="E56" s="42" t="s">
        <v>3</v>
      </c>
      <c r="F56" s="41">
        <f>AVERAGE(F52:F55)</f>
        <v>19.93528938293457</v>
      </c>
      <c r="G56" s="41">
        <f>AVERAGE(G52:G55)</f>
        <v>14.759657144546509</v>
      </c>
      <c r="H56" s="41">
        <f>AVERAGE(H52:H55)</f>
        <v>5.1756322383880615</v>
      </c>
      <c r="I56" s="41">
        <f>AVERAGE(I52:I55)</f>
        <v>-8.2841715812683105</v>
      </c>
      <c r="J56" s="43">
        <f>AVERAGE(J52:J55)</f>
        <v>315.37108727060263</v>
      </c>
      <c r="K56" s="1"/>
      <c r="L56" s="1"/>
    </row>
    <row r="57" spans="1:245" x14ac:dyDescent="0.15">
      <c r="A57" s="44" t="s">
        <v>4</v>
      </c>
      <c r="B57" s="28">
        <f>MEDIAN(B52:B55)</f>
        <v>28.159794807434082</v>
      </c>
      <c r="C57" s="28">
        <v>14.831230000000001</v>
      </c>
      <c r="D57" s="28">
        <f>MEDIAN(D52:D55)</f>
        <v>13.470770835876465</v>
      </c>
      <c r="E57" s="45" t="s">
        <v>4</v>
      </c>
      <c r="F57" s="28">
        <f>MEDIAN(F52:F55)</f>
        <v>19.915648460388184</v>
      </c>
      <c r="G57" s="28">
        <f>MEDIAN(G52:G55)</f>
        <v>14.697840690612793</v>
      </c>
      <c r="H57" s="28">
        <f>MEDIAN(H52:H55)</f>
        <v>5.1334567070007324</v>
      </c>
      <c r="I57" s="28">
        <f>MEDIAN(I52:I55)</f>
        <v>-8.3263471126556396</v>
      </c>
      <c r="J57" s="46">
        <f>MEDIAN(J52:J55)</f>
        <v>323.14779479316314</v>
      </c>
      <c r="K57" s="1"/>
      <c r="L57" s="1"/>
    </row>
    <row r="58" spans="1:245" ht="15" thickBot="1" x14ac:dyDescent="0.2">
      <c r="A58" s="47" t="s">
        <v>5</v>
      </c>
      <c r="B58" s="48">
        <f>STDEV(B52:B55)</f>
        <v>0.4231900218305189</v>
      </c>
      <c r="C58" s="48">
        <v>7.1059156975016108E-2</v>
      </c>
      <c r="D58" s="48">
        <f>STDEV(D52:D55)</f>
        <v>0.3915562171734826</v>
      </c>
      <c r="E58" s="49" t="s">
        <v>5</v>
      </c>
      <c r="F58" s="48">
        <f>STDEV(F52:F55)</f>
        <v>0.37197163041324105</v>
      </c>
      <c r="G58" s="48">
        <f>STDEV(G52:G55)</f>
        <v>0.16267899788174262</v>
      </c>
      <c r="H58" s="48">
        <f>STDEV(H52:H55)</f>
        <v>0.25562014591655607</v>
      </c>
      <c r="I58" s="48">
        <f>STDEV(I52:I55)</f>
        <v>0.25562014591655607</v>
      </c>
      <c r="J58" s="50">
        <f>STDEV(J52:J55)</f>
        <v>54.597426955369322</v>
      </c>
      <c r="K58" s="1"/>
      <c r="L58" s="1"/>
    </row>
    <row r="59" spans="1:245" x14ac:dyDescent="0.15">
      <c r="A59" s="34"/>
      <c r="B59" s="62" t="s">
        <v>6</v>
      </c>
      <c r="C59" s="62"/>
      <c r="D59" s="62"/>
      <c r="E59" s="34"/>
      <c r="F59" s="35"/>
      <c r="G59" s="35"/>
      <c r="H59" s="35"/>
      <c r="I59" s="35"/>
      <c r="J59" s="35">
        <f>J58/(SQRT(4))</f>
        <v>27.298713477684661</v>
      </c>
      <c r="K59" s="1"/>
      <c r="L59" s="1"/>
    </row>
    <row r="60" spans="1:245" x14ac:dyDescent="0.15">
      <c r="A60" s="36" t="s">
        <v>50</v>
      </c>
      <c r="B60" s="93">
        <f>TTEST(B52:B55,F52:F55,2,2)</f>
        <v>1.0707525825512055E-7</v>
      </c>
      <c r="C60" s="63"/>
      <c r="D60" s="16"/>
      <c r="E60" s="87"/>
      <c r="F60" s="87"/>
      <c r="K60" s="1"/>
      <c r="L60" s="1"/>
    </row>
    <row r="61" spans="1:245" x14ac:dyDescent="0.15">
      <c r="A61" s="37" t="s">
        <v>0</v>
      </c>
      <c r="B61" s="91">
        <f>TTEST(C52:C55,G52:G55,2,2)</f>
        <v>0.49655812082992123</v>
      </c>
      <c r="C61" s="64"/>
      <c r="D61" s="16"/>
      <c r="E61" s="87"/>
      <c r="F61" s="87"/>
      <c r="K61" s="1"/>
      <c r="L61" s="1"/>
    </row>
    <row r="62" spans="1:245" x14ac:dyDescent="0.15">
      <c r="A62" s="38" t="s">
        <v>7</v>
      </c>
      <c r="B62" s="92">
        <f>TTEST(D52:D55,H52:H55,2,2)</f>
        <v>3.3689083946077067E-8</v>
      </c>
      <c r="C62" s="92"/>
      <c r="D62" s="66"/>
      <c r="E62" s="18"/>
      <c r="F62" s="67"/>
      <c r="G62" s="66"/>
      <c r="K62" s="1"/>
      <c r="L62" s="1"/>
    </row>
    <row r="63" spans="1:245" x14ac:dyDescent="0.15">
      <c r="A63" s="39" t="s">
        <v>8</v>
      </c>
      <c r="B63" s="60">
        <f>POWER(-(-I56-I58),2)</f>
        <v>64.457638150088727</v>
      </c>
      <c r="C63" s="60"/>
      <c r="D63" s="62"/>
      <c r="E63" s="34"/>
      <c r="F63" s="66"/>
      <c r="G63" s="66"/>
      <c r="K63" s="1"/>
      <c r="L63" s="1"/>
    </row>
    <row r="64" spans="1:245" x14ac:dyDescent="0.15">
      <c r="A64" s="39" t="s">
        <v>9</v>
      </c>
      <c r="B64" s="60">
        <f>POWER(2,-I56)</f>
        <v>311.73397342888848</v>
      </c>
      <c r="C64" s="60"/>
      <c r="D64" s="62"/>
      <c r="E64" s="34"/>
      <c r="F64" s="66"/>
      <c r="G64" s="66"/>
      <c r="H64" s="67"/>
      <c r="I64" s="67"/>
      <c r="K64" s="1"/>
      <c r="L64" s="1"/>
    </row>
    <row r="65" spans="1:256" ht="15" thickBot="1" x14ac:dyDescent="0.2">
      <c r="A65" s="18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256" ht="15" thickBot="1" x14ac:dyDescent="0.2">
      <c r="A66" s="20" t="s">
        <v>48</v>
      </c>
      <c r="B66" s="61" t="s">
        <v>50</v>
      </c>
      <c r="C66" s="61" t="s">
        <v>0</v>
      </c>
      <c r="D66" s="61" t="s">
        <v>1</v>
      </c>
      <c r="E66" s="21" t="s">
        <v>49</v>
      </c>
      <c r="F66" s="61" t="s">
        <v>50</v>
      </c>
      <c r="G66" s="61" t="s">
        <v>0</v>
      </c>
      <c r="H66" s="61" t="s">
        <v>1</v>
      </c>
      <c r="I66" s="61" t="s">
        <v>2</v>
      </c>
      <c r="J66" s="71"/>
      <c r="K66" s="1"/>
      <c r="L66" s="1"/>
    </row>
    <row r="67" spans="1:256" x14ac:dyDescent="0.15">
      <c r="A67" s="23" t="s">
        <v>36</v>
      </c>
      <c r="B67" s="72">
        <v>27.898099899291992</v>
      </c>
      <c r="C67" s="72">
        <v>14.680179595947266</v>
      </c>
      <c r="D67" s="25">
        <f t="shared" ref="D67:D70" si="15">B67-C67</f>
        <v>13.217920303344727</v>
      </c>
      <c r="E67" s="24" t="s">
        <v>44</v>
      </c>
      <c r="F67" s="72">
        <v>19.343050003051758</v>
      </c>
      <c r="G67" s="72">
        <v>14.714740753173828</v>
      </c>
      <c r="H67" s="28">
        <f t="shared" ref="H67:H70" si="16">F67-G67</f>
        <v>4.6283092498779297</v>
      </c>
      <c r="I67" s="28">
        <f>H67-$D$71</f>
        <v>-8.8314945697784424</v>
      </c>
      <c r="J67" s="29">
        <f t="shared" ref="J67:J70" si="17">POWER(2,-I67)</f>
        <v>455.55914799710666</v>
      </c>
      <c r="K67" s="1"/>
      <c r="L67" s="1"/>
    </row>
    <row r="68" spans="1:256" x14ac:dyDescent="0.15">
      <c r="A68" s="26" t="s">
        <v>37</v>
      </c>
      <c r="B68" s="73">
        <v>28.421489715576172</v>
      </c>
      <c r="C68" s="73">
        <v>14.697868347167969</v>
      </c>
      <c r="D68" s="28">
        <f t="shared" si="15"/>
        <v>13.723621368408203</v>
      </c>
      <c r="E68" s="27" t="s">
        <v>45</v>
      </c>
      <c r="F68" s="73">
        <v>20.43519401550293</v>
      </c>
      <c r="G68" s="73">
        <v>15.512414932250977</v>
      </c>
      <c r="H68" s="28">
        <f t="shared" si="16"/>
        <v>4.9227790832519531</v>
      </c>
      <c r="I68" s="28">
        <f>H68-$D$71</f>
        <v>-8.5370247364044189</v>
      </c>
      <c r="J68" s="29">
        <f t="shared" si="17"/>
        <v>371.45013402342528</v>
      </c>
      <c r="K68" s="1"/>
      <c r="L68" s="1"/>
    </row>
    <row r="69" spans="1:256" x14ac:dyDescent="0.15">
      <c r="A69" s="26" t="s">
        <v>39</v>
      </c>
      <c r="B69" s="73">
        <v>28.606000900268555</v>
      </c>
      <c r="C69" s="73">
        <v>14.749978065490723</v>
      </c>
      <c r="D69" s="28">
        <f t="shared" si="15"/>
        <v>13.856022834777832</v>
      </c>
      <c r="E69" s="27" t="s">
        <v>46</v>
      </c>
      <c r="F69" s="73">
        <v>19.331319808959961</v>
      </c>
      <c r="G69" s="73">
        <v>14.771016120910645</v>
      </c>
      <c r="H69" s="28">
        <f t="shared" si="16"/>
        <v>4.5603036880493164</v>
      </c>
      <c r="I69" s="28">
        <f>H69-$D$71</f>
        <v>-8.8995001316070557</v>
      </c>
      <c r="J69" s="29">
        <f t="shared" si="17"/>
        <v>477.54740124470112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</row>
    <row r="70" spans="1:256" ht="15" thickBot="1" x14ac:dyDescent="0.2">
      <c r="A70" s="30" t="s">
        <v>38</v>
      </c>
      <c r="B70" s="74">
        <v>27.711238861083984</v>
      </c>
      <c r="C70" s="74">
        <v>14.669588088989258</v>
      </c>
      <c r="D70" s="32">
        <f t="shared" si="15"/>
        <v>13.041650772094727</v>
      </c>
      <c r="E70" s="31" t="s">
        <v>47</v>
      </c>
      <c r="F70" s="74">
        <v>19.336221694946289</v>
      </c>
      <c r="G70" s="74">
        <v>14.708808898925781</v>
      </c>
      <c r="H70" s="32">
        <f t="shared" si="16"/>
        <v>4.6274127960205078</v>
      </c>
      <c r="I70" s="28">
        <f t="shared" ref="I70" si="18">H70-$D$71</f>
        <v>-8.8323910236358643</v>
      </c>
      <c r="J70" s="33">
        <f t="shared" si="17"/>
        <v>455.84230878374103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</row>
    <row r="71" spans="1:256" x14ac:dyDescent="0.15">
      <c r="A71" s="40" t="s">
        <v>3</v>
      </c>
      <c r="B71" s="41">
        <f>AVERAGE(B67:B70)</f>
        <v>28.159207344055176</v>
      </c>
      <c r="C71" s="41">
        <v>14.847005000000001</v>
      </c>
      <c r="D71" s="41">
        <f>AVERAGE(D67:D70)</f>
        <v>13.459803819656372</v>
      </c>
      <c r="E71" s="42" t="s">
        <v>3</v>
      </c>
      <c r="F71" s="41">
        <f>AVERAGE(F67:F70)</f>
        <v>19.611446380615234</v>
      </c>
      <c r="G71" s="41">
        <f>AVERAGE(G67:G70)</f>
        <v>14.926745176315308</v>
      </c>
      <c r="H71" s="41">
        <f>AVERAGE(H67:H70)</f>
        <v>4.6847012042999268</v>
      </c>
      <c r="I71" s="41">
        <f>AVERAGE(I67:I70)</f>
        <v>-8.7751026153564453</v>
      </c>
      <c r="J71" s="43">
        <f>AVERAGE(J67:J70)</f>
        <v>440.09974801224348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</row>
    <row r="72" spans="1:256" x14ac:dyDescent="0.15">
      <c r="A72" s="44" t="s">
        <v>4</v>
      </c>
      <c r="B72" s="28">
        <f>MEDIAN(B67:B70)</f>
        <v>28.159794807434082</v>
      </c>
      <c r="C72" s="28">
        <v>14.831230000000001</v>
      </c>
      <c r="D72" s="28">
        <f>MEDIAN(D67:D70)</f>
        <v>13.470770835876465</v>
      </c>
      <c r="E72" s="45" t="s">
        <v>4</v>
      </c>
      <c r="F72" s="28">
        <f>MEDIAN(F67:F70)</f>
        <v>19.339635848999023</v>
      </c>
      <c r="G72" s="28">
        <f>MEDIAN(G67:G70)</f>
        <v>14.742878437042236</v>
      </c>
      <c r="H72" s="28">
        <f>MEDIAN(H67:H70)</f>
        <v>4.6278610229492188</v>
      </c>
      <c r="I72" s="28">
        <f>MEDIAN(I67:I70)</f>
        <v>-8.8319427967071533</v>
      </c>
      <c r="J72" s="46">
        <f>MEDIAN(J67:J70)</f>
        <v>455.70072839042382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</row>
    <row r="73" spans="1:256" ht="15" thickBot="1" x14ac:dyDescent="0.2">
      <c r="A73" s="47" t="s">
        <v>5</v>
      </c>
      <c r="B73" s="48">
        <f>STDEV(B67:B70)</f>
        <v>0.4231900218305189</v>
      </c>
      <c r="C73" s="48">
        <v>7.1059156975016108E-2</v>
      </c>
      <c r="D73" s="48">
        <f>STDEV(D67:D70)</f>
        <v>0.3915562171734826</v>
      </c>
      <c r="E73" s="49" t="s">
        <v>5</v>
      </c>
      <c r="F73" s="48">
        <f>STDEV(F67:F70)</f>
        <v>0.54918615703031426</v>
      </c>
      <c r="G73" s="48">
        <f>STDEV(G67:G70)</f>
        <v>0.39145144362527295</v>
      </c>
      <c r="H73" s="48">
        <f>STDEV(H67:H70)</f>
        <v>0.16188250136270502</v>
      </c>
      <c r="I73" s="48">
        <f>STDEV(I67:I70)</f>
        <v>0.16188250136270502</v>
      </c>
      <c r="J73" s="50">
        <f>STDEV(J67:J70)</f>
        <v>46.910970646422072</v>
      </c>
      <c r="K73" s="18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</row>
    <row r="74" spans="1:256" x14ac:dyDescent="0.15">
      <c r="A74" s="34"/>
      <c r="B74" s="62" t="s">
        <v>6</v>
      </c>
      <c r="C74" s="62"/>
      <c r="D74" s="62"/>
      <c r="E74" s="34"/>
      <c r="F74" s="35"/>
      <c r="G74" s="35"/>
      <c r="H74" s="35"/>
      <c r="I74" s="35"/>
      <c r="J74" s="35">
        <f>J73/(SQRT(4))</f>
        <v>23.455485323211036</v>
      </c>
      <c r="K74" s="18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</row>
    <row r="75" spans="1:256" x14ac:dyDescent="0.15">
      <c r="A75" s="36" t="s">
        <v>50</v>
      </c>
      <c r="B75" s="93">
        <f>TTEST(B67:B70,F67:F70,2,2)</f>
        <v>2.9269974713255754E-7</v>
      </c>
      <c r="C75" s="63"/>
      <c r="D75" s="16"/>
      <c r="E75" s="87"/>
      <c r="F75" s="87"/>
    </row>
    <row r="76" spans="1:256" x14ac:dyDescent="0.15">
      <c r="A76" s="37" t="s">
        <v>0</v>
      </c>
      <c r="B76" s="91">
        <f>TTEST(C67:C70,G67:G70,2,2)</f>
        <v>0.29134921324811253</v>
      </c>
      <c r="C76" s="64"/>
      <c r="D76" s="16"/>
      <c r="E76" s="87"/>
      <c r="F76" s="87"/>
    </row>
    <row r="77" spans="1:256" x14ac:dyDescent="0.15">
      <c r="A77" s="38" t="s">
        <v>7</v>
      </c>
      <c r="B77" s="92">
        <f>TTEST(D67:D70,H67:H70,2,2)</f>
        <v>1.3242964285578968E-8</v>
      </c>
      <c r="C77" s="92"/>
      <c r="D77" s="66"/>
      <c r="E77" s="18"/>
      <c r="F77" s="67"/>
      <c r="G77" s="66"/>
    </row>
    <row r="78" spans="1:256" x14ac:dyDescent="0.15">
      <c r="A78" s="39" t="s">
        <v>8</v>
      </c>
      <c r="B78" s="60">
        <f>POWER(-(-I71-I73),2)</f>
        <v>74.187560732106348</v>
      </c>
      <c r="C78" s="60"/>
      <c r="D78" s="62"/>
      <c r="E78" s="34"/>
      <c r="F78" s="66"/>
      <c r="G78" s="66"/>
    </row>
    <row r="79" spans="1:256" x14ac:dyDescent="0.15">
      <c r="A79" s="39" t="s">
        <v>9</v>
      </c>
      <c r="B79" s="60">
        <f>POWER(2,-I71)</f>
        <v>438.09581272096176</v>
      </c>
      <c r="C79" s="60"/>
      <c r="D79" s="62"/>
      <c r="E79" s="34"/>
      <c r="F79" s="66"/>
      <c r="G79" s="66"/>
      <c r="H79" s="67"/>
      <c r="I79" s="67"/>
    </row>
    <row r="81" spans="1:12" x14ac:dyDescent="0.15">
      <c r="A81" s="39"/>
      <c r="B81" s="60"/>
      <c r="C81" s="60"/>
      <c r="D81" s="62"/>
      <c r="E81" s="34"/>
      <c r="F81" s="66"/>
      <c r="G81" s="66"/>
      <c r="H81" s="67"/>
      <c r="I81" s="67"/>
    </row>
    <row r="82" spans="1:12" s="108" customFormat="1" ht="15" thickBot="1" x14ac:dyDescent="0.2">
      <c r="A82" s="106"/>
      <c r="B82" s="107"/>
      <c r="C82" s="107"/>
      <c r="D82" s="107"/>
      <c r="E82" s="106"/>
      <c r="F82" s="107"/>
      <c r="G82" s="107"/>
      <c r="H82" s="107"/>
      <c r="I82" s="107"/>
      <c r="J82" s="107"/>
      <c r="K82" s="106"/>
      <c r="L82" s="106"/>
    </row>
    <row r="83" spans="1:12" ht="16" thickTop="1" thickBot="1" x14ac:dyDescent="0.2"/>
    <row r="84" spans="1:12" ht="15" thickBot="1" x14ac:dyDescent="0.2">
      <c r="A84" s="21" t="s">
        <v>49</v>
      </c>
      <c r="B84" s="61" t="s">
        <v>50</v>
      </c>
      <c r="C84" s="61" t="s">
        <v>0</v>
      </c>
      <c r="D84" s="61" t="s">
        <v>1</v>
      </c>
      <c r="E84" s="21" t="s">
        <v>49</v>
      </c>
      <c r="F84" s="61" t="s">
        <v>50</v>
      </c>
      <c r="G84" s="61" t="s">
        <v>0</v>
      </c>
      <c r="H84" s="61" t="s">
        <v>1</v>
      </c>
      <c r="I84" s="61" t="s">
        <v>2</v>
      </c>
      <c r="J84" s="71"/>
    </row>
    <row r="85" spans="1:12" x14ac:dyDescent="0.15">
      <c r="A85" s="23" t="s">
        <v>36</v>
      </c>
      <c r="B85" s="72">
        <v>18.462072372436523</v>
      </c>
      <c r="C85" s="72">
        <v>14.742032051086426</v>
      </c>
      <c r="D85" s="25">
        <f t="shared" ref="D85:D88" si="19">B85-C85</f>
        <v>3.7200403213500977</v>
      </c>
      <c r="E85" s="24" t="s">
        <v>40</v>
      </c>
      <c r="F85" s="72">
        <v>19.615259170532227</v>
      </c>
      <c r="G85" s="72">
        <v>14.655122756958008</v>
      </c>
      <c r="H85" s="28">
        <f t="shared" ref="H85:H88" si="20">F85-G85</f>
        <v>4.9601364135742188</v>
      </c>
      <c r="I85" s="28">
        <f>H85-$D$89</f>
        <v>0.66241836547851562</v>
      </c>
      <c r="J85" s="29">
        <f t="shared" ref="J85:J88" si="21">POWER(2,-I85)</f>
        <v>0.63181830239381231</v>
      </c>
    </row>
    <row r="86" spans="1:12" x14ac:dyDescent="0.15">
      <c r="A86" s="26" t="s">
        <v>37</v>
      </c>
      <c r="B86" s="73">
        <v>19.594432830810547</v>
      </c>
      <c r="C86" s="73">
        <v>14.925628662109375</v>
      </c>
      <c r="D86" s="28">
        <f t="shared" si="19"/>
        <v>4.6688041687011719</v>
      </c>
      <c r="E86" s="27" t="s">
        <v>41</v>
      </c>
      <c r="F86" s="73">
        <v>20.296308517456055</v>
      </c>
      <c r="G86" s="73">
        <v>14.995339393615723</v>
      </c>
      <c r="H86" s="28">
        <f t="shared" si="20"/>
        <v>5.300969123840332</v>
      </c>
      <c r="I86" s="28">
        <f t="shared" ref="I86:I88" si="22">H86-$D$89</f>
        <v>1.0032510757446289</v>
      </c>
      <c r="J86" s="29">
        <f t="shared" si="21"/>
        <v>0.49887453159007816</v>
      </c>
    </row>
    <row r="87" spans="1:12" x14ac:dyDescent="0.15">
      <c r="A87" s="26" t="s">
        <v>39</v>
      </c>
      <c r="B87" s="73">
        <v>18.952142715454102</v>
      </c>
      <c r="C87" s="73">
        <v>14.753450393676758</v>
      </c>
      <c r="D87" s="28">
        <f t="shared" si="19"/>
        <v>4.1986923217773438</v>
      </c>
      <c r="E87" s="27" t="s">
        <v>42</v>
      </c>
      <c r="F87" s="73">
        <v>19.613552093505859</v>
      </c>
      <c r="G87" s="73">
        <v>14.647607803344727</v>
      </c>
      <c r="H87" s="28">
        <f t="shared" si="20"/>
        <v>4.9659442901611328</v>
      </c>
      <c r="I87" s="28">
        <f t="shared" si="22"/>
        <v>0.66822624206542969</v>
      </c>
      <c r="J87" s="29">
        <f t="shared" si="21"/>
        <v>0.62927989593900657</v>
      </c>
    </row>
    <row r="88" spans="1:12" ht="15" thickBot="1" x14ac:dyDescent="0.2">
      <c r="A88" s="30" t="s">
        <v>38</v>
      </c>
      <c r="B88" s="74">
        <v>19.57371711730957</v>
      </c>
      <c r="C88" s="74">
        <v>14.970381736755371</v>
      </c>
      <c r="D88" s="32">
        <f t="shared" si="19"/>
        <v>4.6033353805541992</v>
      </c>
      <c r="E88" s="31" t="s">
        <v>43</v>
      </c>
      <c r="F88" s="74">
        <v>20.216037750244141</v>
      </c>
      <c r="G88" s="74">
        <v>14.740558624267578</v>
      </c>
      <c r="H88" s="32">
        <f t="shared" si="20"/>
        <v>5.4754791259765625</v>
      </c>
      <c r="I88" s="28">
        <f t="shared" si="22"/>
        <v>1.1777610778808594</v>
      </c>
      <c r="J88" s="33">
        <f t="shared" si="21"/>
        <v>0.4420369644135298</v>
      </c>
    </row>
    <row r="89" spans="1:12" x14ac:dyDescent="0.15">
      <c r="A89" s="40" t="s">
        <v>3</v>
      </c>
      <c r="B89" s="41">
        <f>AVERAGE(B85:B88)</f>
        <v>19.145591259002686</v>
      </c>
      <c r="C89" s="41">
        <v>14.847005000000001</v>
      </c>
      <c r="D89" s="41">
        <f>AVERAGE(D85:D88)</f>
        <v>4.2977180480957031</v>
      </c>
      <c r="E89" s="42" t="s">
        <v>3</v>
      </c>
      <c r="F89" s="41">
        <f>AVERAGE(F85:F88)</f>
        <v>19.93528938293457</v>
      </c>
      <c r="G89" s="41">
        <f>AVERAGE(G85:G88)</f>
        <v>14.759657144546509</v>
      </c>
      <c r="H89" s="41">
        <f>AVERAGE(H85:H88)</f>
        <v>5.1756322383880615</v>
      </c>
      <c r="I89" s="41">
        <f>AVERAGE(I85:I88)</f>
        <v>0.8779141902923584</v>
      </c>
      <c r="J89" s="43">
        <f>AVERAGE(J85:J88)</f>
        <v>0.55050242358410673</v>
      </c>
    </row>
    <row r="90" spans="1:12" x14ac:dyDescent="0.15">
      <c r="A90" s="44" t="s">
        <v>4</v>
      </c>
      <c r="B90" s="28">
        <f>MEDIAN(B85:B88)</f>
        <v>19.262929916381836</v>
      </c>
      <c r="C90" s="28">
        <v>14.831230000000001</v>
      </c>
      <c r="D90" s="28">
        <f>MEDIAN(D85:D88)</f>
        <v>4.4010138511657715</v>
      </c>
      <c r="E90" s="45" t="s">
        <v>4</v>
      </c>
      <c r="F90" s="28">
        <f>MEDIAN(F85:F88)</f>
        <v>19.915648460388184</v>
      </c>
      <c r="G90" s="28">
        <f>MEDIAN(G85:G88)</f>
        <v>14.697840690612793</v>
      </c>
      <c r="H90" s="28">
        <f>MEDIAN(H85:H88)</f>
        <v>5.1334567070007324</v>
      </c>
      <c r="I90" s="28">
        <f>MEDIAN(I85:I88)</f>
        <v>0.8357386589050293</v>
      </c>
      <c r="J90" s="46">
        <f>MEDIAN(J85:J88)</f>
        <v>0.56407721376454234</v>
      </c>
    </row>
    <row r="91" spans="1:12" ht="15" thickBot="1" x14ac:dyDescent="0.2">
      <c r="A91" s="47" t="s">
        <v>5</v>
      </c>
      <c r="B91" s="48">
        <f>STDEV(B85:B88)</f>
        <v>0.54447862352519483</v>
      </c>
      <c r="C91" s="48">
        <v>7.1059156975016108E-2</v>
      </c>
      <c r="D91" s="48">
        <f>STDEV(D85:D88)</f>
        <v>0.4376545491807865</v>
      </c>
      <c r="E91" s="49" t="s">
        <v>5</v>
      </c>
      <c r="F91" s="48">
        <f>STDEV(F85:F88)</f>
        <v>0.37197163041324105</v>
      </c>
      <c r="G91" s="48">
        <f>STDEV(G85:G88)</f>
        <v>0.16267899788174262</v>
      </c>
      <c r="H91" s="48">
        <f>STDEV(H85:H88)</f>
        <v>0.25562014591655607</v>
      </c>
      <c r="I91" s="48">
        <f>STDEV(I85:I88)</f>
        <v>0.25562014591655607</v>
      </c>
      <c r="J91" s="50">
        <f>STDEV(J85:J88)</f>
        <v>9.530365044084578E-2</v>
      </c>
    </row>
    <row r="92" spans="1:12" x14ac:dyDescent="0.15">
      <c r="A92" s="34"/>
      <c r="B92" s="62" t="s">
        <v>6</v>
      </c>
      <c r="C92" s="62"/>
      <c r="D92" s="62"/>
      <c r="E92" s="34"/>
      <c r="F92" s="35"/>
      <c r="G92" s="35"/>
      <c r="H92" s="35"/>
      <c r="I92" s="35"/>
      <c r="J92" s="35">
        <f>J91/(SQRT(4))</f>
        <v>4.765182522042289E-2</v>
      </c>
    </row>
    <row r="93" spans="1:12" x14ac:dyDescent="0.15">
      <c r="A93" s="36" t="s">
        <v>50</v>
      </c>
      <c r="B93" s="93">
        <f>TTEST(B85:B88,F85:F88,2,2)</f>
        <v>5.364679484382387E-2</v>
      </c>
      <c r="C93" s="63"/>
      <c r="D93" s="16"/>
      <c r="E93" s="87"/>
      <c r="F93" s="87"/>
    </row>
    <row r="94" spans="1:12" x14ac:dyDescent="0.15">
      <c r="A94" s="37" t="s">
        <v>0</v>
      </c>
      <c r="B94" s="91">
        <f>TTEST(C85:C88,G85:G88,2,2)</f>
        <v>0.4126698213804097</v>
      </c>
      <c r="C94" s="64"/>
      <c r="D94" s="16"/>
      <c r="E94" s="87"/>
      <c r="F94" s="87"/>
    </row>
    <row r="95" spans="1:12" x14ac:dyDescent="0.15">
      <c r="A95" s="38" t="s">
        <v>7</v>
      </c>
      <c r="B95" s="92">
        <f>TTEST(D85:D88,H85:H88,2,2)</f>
        <v>1.3396881064276346E-2</v>
      </c>
      <c r="C95" s="92"/>
      <c r="D95" s="66"/>
      <c r="E95" s="18"/>
      <c r="F95" s="67"/>
      <c r="G95" s="66"/>
    </row>
    <row r="96" spans="1:12" x14ac:dyDescent="0.15">
      <c r="A96" s="39" t="s">
        <v>8</v>
      </c>
      <c r="B96" s="60">
        <f>POWER(-(-I89-I91),2)</f>
        <v>1.2849000913645845</v>
      </c>
      <c r="C96" s="60"/>
      <c r="D96" s="62"/>
      <c r="E96" s="34"/>
      <c r="F96" s="66"/>
      <c r="G96" s="66"/>
    </row>
    <row r="97" spans="1:10" x14ac:dyDescent="0.15">
      <c r="A97" s="39" t="s">
        <v>9</v>
      </c>
      <c r="B97" s="60">
        <f>POWER(2,-I89)</f>
        <v>0.5441535854517231</v>
      </c>
      <c r="C97" s="60"/>
      <c r="D97" s="62"/>
      <c r="E97" s="34"/>
      <c r="F97" s="66"/>
      <c r="G97" s="66"/>
      <c r="H97" s="67"/>
      <c r="I97" s="67"/>
    </row>
    <row r="98" spans="1:10" ht="15" thickBot="1" x14ac:dyDescent="0.2"/>
    <row r="99" spans="1:10" ht="15" thickBot="1" x14ac:dyDescent="0.2">
      <c r="A99" s="21" t="s">
        <v>49</v>
      </c>
      <c r="B99" s="61" t="s">
        <v>50</v>
      </c>
      <c r="C99" s="61" t="s">
        <v>0</v>
      </c>
      <c r="D99" s="61" t="s">
        <v>1</v>
      </c>
      <c r="E99" s="21" t="s">
        <v>49</v>
      </c>
      <c r="F99" s="61" t="s">
        <v>50</v>
      </c>
      <c r="G99" s="61" t="s">
        <v>0</v>
      </c>
      <c r="H99" s="61" t="s">
        <v>1</v>
      </c>
      <c r="I99" s="61" t="s">
        <v>2</v>
      </c>
      <c r="J99" s="71"/>
    </row>
    <row r="100" spans="1:10" x14ac:dyDescent="0.15">
      <c r="A100" s="23" t="s">
        <v>36</v>
      </c>
      <c r="B100" s="72">
        <v>18.462072372436523</v>
      </c>
      <c r="C100" s="72">
        <v>14.742032051086426</v>
      </c>
      <c r="D100" s="25">
        <f t="shared" ref="D100:D103" si="23">B100-C100</f>
        <v>3.7200403213500977</v>
      </c>
      <c r="E100" s="24" t="s">
        <v>44</v>
      </c>
      <c r="F100" s="72">
        <v>19.343050003051758</v>
      </c>
      <c r="G100" s="72">
        <v>14.714740753173828</v>
      </c>
      <c r="H100" s="28">
        <f t="shared" ref="H100:H103" si="24">F100-G100</f>
        <v>4.6283092498779297</v>
      </c>
      <c r="I100" s="28">
        <f>H100-$D$104</f>
        <v>0.33059120178222656</v>
      </c>
      <c r="J100" s="29">
        <f t="shared" ref="J100:J103" si="25">POWER(2,-I100)</f>
        <v>0.79521054776696132</v>
      </c>
    </row>
    <row r="101" spans="1:10" x14ac:dyDescent="0.15">
      <c r="A101" s="26" t="s">
        <v>37</v>
      </c>
      <c r="B101" s="73">
        <v>19.594432830810547</v>
      </c>
      <c r="C101" s="73">
        <v>14.925628662109375</v>
      </c>
      <c r="D101" s="28">
        <f t="shared" si="23"/>
        <v>4.6688041687011719</v>
      </c>
      <c r="E101" s="27" t="s">
        <v>45</v>
      </c>
      <c r="F101" s="73">
        <v>20.43519401550293</v>
      </c>
      <c r="G101" s="73">
        <v>15.512414932250977</v>
      </c>
      <c r="H101" s="28">
        <f t="shared" si="24"/>
        <v>4.9227790832519531</v>
      </c>
      <c r="I101" s="28">
        <f t="shared" ref="I101:I103" si="26">H101-$D$104</f>
        <v>0.62506103515625</v>
      </c>
      <c r="J101" s="29">
        <f t="shared" si="25"/>
        <v>0.64839234563401893</v>
      </c>
    </row>
    <row r="102" spans="1:10" x14ac:dyDescent="0.15">
      <c r="A102" s="26" t="s">
        <v>39</v>
      </c>
      <c r="B102" s="73">
        <v>18.952142715454102</v>
      </c>
      <c r="C102" s="73">
        <v>14.753450393676758</v>
      </c>
      <c r="D102" s="28">
        <f t="shared" si="23"/>
        <v>4.1986923217773438</v>
      </c>
      <c r="E102" s="27" t="s">
        <v>46</v>
      </c>
      <c r="F102" s="73">
        <v>19.331319808959961</v>
      </c>
      <c r="G102" s="73">
        <v>14.771016120910645</v>
      </c>
      <c r="H102" s="28">
        <f t="shared" si="24"/>
        <v>4.5603036880493164</v>
      </c>
      <c r="I102" s="28">
        <f t="shared" si="26"/>
        <v>0.26258563995361328</v>
      </c>
      <c r="J102" s="29">
        <f t="shared" si="25"/>
        <v>0.8335925909908396</v>
      </c>
    </row>
    <row r="103" spans="1:10" ht="15" thickBot="1" x14ac:dyDescent="0.2">
      <c r="A103" s="30" t="s">
        <v>38</v>
      </c>
      <c r="B103" s="74">
        <v>19.57371711730957</v>
      </c>
      <c r="C103" s="74">
        <v>14.970381736755371</v>
      </c>
      <c r="D103" s="32">
        <f t="shared" si="23"/>
        <v>4.6033353805541992</v>
      </c>
      <c r="E103" s="31" t="s">
        <v>47</v>
      </c>
      <c r="F103" s="74">
        <v>19.336221694946289</v>
      </c>
      <c r="G103" s="74">
        <v>14.708808898925781</v>
      </c>
      <c r="H103" s="32">
        <f t="shared" si="24"/>
        <v>4.6274127960205078</v>
      </c>
      <c r="I103" s="28">
        <f t="shared" si="26"/>
        <v>0.32969474792480469</v>
      </c>
      <c r="J103" s="33">
        <f t="shared" si="25"/>
        <v>0.7957048248443408</v>
      </c>
    </row>
    <row r="104" spans="1:10" x14ac:dyDescent="0.15">
      <c r="A104" s="40" t="s">
        <v>3</v>
      </c>
      <c r="B104" s="41">
        <f>AVERAGE(B100:B103)</f>
        <v>19.145591259002686</v>
      </c>
      <c r="C104" s="41">
        <v>14.847005000000001</v>
      </c>
      <c r="D104" s="41">
        <f>AVERAGE(D100:D103)</f>
        <v>4.2977180480957031</v>
      </c>
      <c r="E104" s="42" t="s">
        <v>3</v>
      </c>
      <c r="F104" s="41">
        <f>AVERAGE(F100:F103)</f>
        <v>19.611446380615234</v>
      </c>
      <c r="G104" s="41">
        <f>AVERAGE(G100:G103)</f>
        <v>14.926745176315308</v>
      </c>
      <c r="H104" s="41">
        <f>AVERAGE(H100:H103)</f>
        <v>4.6847012042999268</v>
      </c>
      <c r="I104" s="41">
        <f>AVERAGE(I100:I103)</f>
        <v>0.38698315620422363</v>
      </c>
      <c r="J104" s="43">
        <f>AVERAGE(J100:J103)</f>
        <v>0.76822507730904022</v>
      </c>
    </row>
    <row r="105" spans="1:10" x14ac:dyDescent="0.15">
      <c r="A105" s="44" t="s">
        <v>4</v>
      </c>
      <c r="B105" s="28">
        <f>MEDIAN(B100:B103)</f>
        <v>19.262929916381836</v>
      </c>
      <c r="C105" s="28">
        <v>14.831230000000001</v>
      </c>
      <c r="D105" s="28">
        <f>MEDIAN(D100:D103)</f>
        <v>4.4010138511657715</v>
      </c>
      <c r="E105" s="45" t="s">
        <v>4</v>
      </c>
      <c r="F105" s="28">
        <f>MEDIAN(F100:F103)</f>
        <v>19.339635848999023</v>
      </c>
      <c r="G105" s="28">
        <f>MEDIAN(G100:G103)</f>
        <v>14.742878437042236</v>
      </c>
      <c r="H105" s="28">
        <f>MEDIAN(H100:H103)</f>
        <v>4.6278610229492188</v>
      </c>
      <c r="I105" s="28">
        <f>MEDIAN(I100:I103)</f>
        <v>0.33014297485351562</v>
      </c>
      <c r="J105" s="46">
        <f>MEDIAN(J100:J103)</f>
        <v>0.79545768630565106</v>
      </c>
    </row>
    <row r="106" spans="1:10" ht="15" thickBot="1" x14ac:dyDescent="0.2">
      <c r="A106" s="47" t="s">
        <v>5</v>
      </c>
      <c r="B106" s="48">
        <f>STDEV(B100:B103)</f>
        <v>0.54447862352519483</v>
      </c>
      <c r="C106" s="48">
        <v>7.1059156975016108E-2</v>
      </c>
      <c r="D106" s="48">
        <f>STDEV(D100:D103)</f>
        <v>0.4376545491807865</v>
      </c>
      <c r="E106" s="49" t="s">
        <v>5</v>
      </c>
      <c r="F106" s="48">
        <f>STDEV(F100:F103)</f>
        <v>0.54918615703031426</v>
      </c>
      <c r="G106" s="48">
        <f>STDEV(G100:G103)</f>
        <v>0.39145144362527295</v>
      </c>
      <c r="H106" s="48">
        <f>STDEV(H100:H103)</f>
        <v>0.16188250136270502</v>
      </c>
      <c r="I106" s="48">
        <f>STDEV(I100:I103)</f>
        <v>0.16188250136270502</v>
      </c>
      <c r="J106" s="50">
        <f>STDEV(J100:J103)</f>
        <v>8.1886400104203436E-2</v>
      </c>
    </row>
    <row r="107" spans="1:10" x14ac:dyDescent="0.15">
      <c r="A107" s="34"/>
      <c r="B107" s="62" t="s">
        <v>6</v>
      </c>
      <c r="C107" s="62"/>
      <c r="D107" s="62"/>
      <c r="E107" s="34"/>
      <c r="F107" s="35"/>
      <c r="G107" s="35"/>
      <c r="H107" s="35"/>
      <c r="I107" s="35"/>
      <c r="J107" s="35">
        <f>J106/(SQRT(4))</f>
        <v>4.0943200052101718E-2</v>
      </c>
    </row>
    <row r="108" spans="1:10" x14ac:dyDescent="0.15">
      <c r="A108" s="36" t="s">
        <v>50</v>
      </c>
      <c r="B108" s="93">
        <f>TTEST(B100:B103,F100:F103,2,2)</f>
        <v>0.27364857259457981</v>
      </c>
      <c r="C108" s="63"/>
      <c r="D108" s="16"/>
      <c r="E108" s="87"/>
      <c r="F108" s="87"/>
    </row>
    <row r="109" spans="1:10" x14ac:dyDescent="0.15">
      <c r="A109" s="37" t="s">
        <v>0</v>
      </c>
      <c r="B109" s="91">
        <f>TTEST(C100:C103,G100:G103,2,2)</f>
        <v>0.71277427155998097</v>
      </c>
      <c r="C109" s="64"/>
      <c r="D109" s="16"/>
      <c r="E109" s="87"/>
      <c r="F109" s="87"/>
    </row>
    <row r="110" spans="1:10" x14ac:dyDescent="0.15">
      <c r="A110" s="38" t="s">
        <v>7</v>
      </c>
      <c r="B110" s="92">
        <f>TTEST(D100:D103,H100:H103,2,2)</f>
        <v>0.14826575919720444</v>
      </c>
      <c r="C110" s="92"/>
      <c r="D110" s="66"/>
      <c r="E110" s="18"/>
      <c r="F110" s="67"/>
      <c r="G110" s="66"/>
    </row>
    <row r="111" spans="1:10" x14ac:dyDescent="0.15">
      <c r="A111" s="39" t="s">
        <v>8</v>
      </c>
      <c r="B111" s="60">
        <f>POWER(-(-I104-I106),2)</f>
        <v>0.30125351005637696</v>
      </c>
      <c r="C111" s="60"/>
      <c r="D111" s="62"/>
      <c r="E111" s="34"/>
      <c r="F111" s="66"/>
      <c r="G111" s="66"/>
    </row>
    <row r="112" spans="1:10" x14ac:dyDescent="0.15">
      <c r="A112" s="39" t="s">
        <v>9</v>
      </c>
      <c r="B112" s="60">
        <f>POWER(2,-I104)</f>
        <v>0.76472706725331885</v>
      </c>
      <c r="C112" s="60"/>
      <c r="D112" s="62"/>
      <c r="E112" s="34"/>
      <c r="F112" s="66"/>
      <c r="G112" s="66"/>
      <c r="H112" s="67"/>
      <c r="I112" s="67"/>
    </row>
    <row r="113" spans="1:12" s="108" customFormat="1" ht="15" thickBot="1" x14ac:dyDescent="0.2">
      <c r="A113" s="106"/>
      <c r="B113" s="107"/>
      <c r="C113" s="107"/>
      <c r="D113" s="107"/>
      <c r="E113" s="106"/>
      <c r="F113" s="107"/>
      <c r="G113" s="107"/>
      <c r="H113" s="107"/>
      <c r="I113" s="107"/>
      <c r="J113" s="107"/>
      <c r="K113" s="106"/>
      <c r="L113" s="106"/>
    </row>
    <row r="114" spans="1:12" ht="16" thickTop="1" thickBot="1" x14ac:dyDescent="0.2"/>
    <row r="115" spans="1:12" ht="15" thickBot="1" x14ac:dyDescent="0.2">
      <c r="A115" s="20" t="s">
        <v>48</v>
      </c>
      <c r="B115" s="61" t="s">
        <v>50</v>
      </c>
      <c r="C115" s="61" t="s">
        <v>0</v>
      </c>
      <c r="D115" s="61" t="s">
        <v>1</v>
      </c>
      <c r="E115" s="21" t="s">
        <v>49</v>
      </c>
      <c r="F115" s="61" t="s">
        <v>50</v>
      </c>
      <c r="G115" s="61" t="s">
        <v>0</v>
      </c>
      <c r="H115" s="61" t="s">
        <v>1</v>
      </c>
      <c r="I115" s="61" t="s">
        <v>2</v>
      </c>
      <c r="J115" s="71"/>
    </row>
    <row r="116" spans="1:12" x14ac:dyDescent="0.15">
      <c r="A116" s="24" t="s">
        <v>44</v>
      </c>
      <c r="B116" s="72">
        <v>28.582191467285156</v>
      </c>
      <c r="C116" s="72">
        <v>15.250662803649902</v>
      </c>
      <c r="D116" s="25">
        <f t="shared" ref="D116:D119" si="27">B116-C116</f>
        <v>13.331528663635254</v>
      </c>
      <c r="E116" s="24" t="s">
        <v>44</v>
      </c>
      <c r="F116" s="72">
        <v>19.343050003051758</v>
      </c>
      <c r="G116" s="72">
        <v>14.714740753173828</v>
      </c>
      <c r="H116" s="28">
        <f t="shared" ref="H116:H119" si="28">F116-G116</f>
        <v>4.6283092498779297</v>
      </c>
      <c r="I116" s="28">
        <f>H116-$D$120</f>
        <v>-9.1532635688781738</v>
      </c>
      <c r="J116" s="29">
        <f t="shared" ref="J116:J119" si="29">POWER(2,-I116)</f>
        <v>569.38614145438385</v>
      </c>
    </row>
    <row r="117" spans="1:12" x14ac:dyDescent="0.15">
      <c r="A117" s="27" t="s">
        <v>45</v>
      </c>
      <c r="B117" s="73">
        <v>28.662824630737305</v>
      </c>
      <c r="C117" s="73">
        <v>14.894761085510254</v>
      </c>
      <c r="D117" s="28">
        <f t="shared" si="27"/>
        <v>13.768063545227051</v>
      </c>
      <c r="E117" s="27" t="s">
        <v>45</v>
      </c>
      <c r="F117" s="73">
        <v>20.43519401550293</v>
      </c>
      <c r="G117" s="73">
        <v>15.512414932250977</v>
      </c>
      <c r="H117" s="28">
        <f t="shared" si="28"/>
        <v>4.9227790832519531</v>
      </c>
      <c r="I117" s="28">
        <f t="shared" ref="I117:I119" si="30">H117-$D$120</f>
        <v>-8.8587937355041504</v>
      </c>
      <c r="J117" s="29">
        <f t="shared" si="29"/>
        <v>464.26146743881236</v>
      </c>
    </row>
    <row r="118" spans="1:12" x14ac:dyDescent="0.15">
      <c r="A118" s="27" t="s">
        <v>46</v>
      </c>
      <c r="B118" s="73">
        <v>29.199901580810547</v>
      </c>
      <c r="C118" s="73">
        <v>14.795119285583496</v>
      </c>
      <c r="D118" s="28">
        <f t="shared" si="27"/>
        <v>14.404782295227051</v>
      </c>
      <c r="E118" s="27" t="s">
        <v>46</v>
      </c>
      <c r="F118" s="73">
        <v>19.331319808959961</v>
      </c>
      <c r="G118" s="73">
        <v>14.771016120910645</v>
      </c>
      <c r="H118" s="28">
        <f t="shared" si="28"/>
        <v>4.5603036880493164</v>
      </c>
      <c r="I118" s="28">
        <f t="shared" si="30"/>
        <v>-9.2212691307067871</v>
      </c>
      <c r="J118" s="29">
        <f t="shared" si="29"/>
        <v>596.86842718832963</v>
      </c>
    </row>
    <row r="119" spans="1:12" ht="15" thickBot="1" x14ac:dyDescent="0.2">
      <c r="A119" s="31" t="s">
        <v>47</v>
      </c>
      <c r="B119" s="74">
        <v>28.387123107910156</v>
      </c>
      <c r="C119" s="74">
        <v>14.765206336975098</v>
      </c>
      <c r="D119" s="32">
        <f t="shared" si="27"/>
        <v>13.621916770935059</v>
      </c>
      <c r="E119" s="31" t="s">
        <v>47</v>
      </c>
      <c r="F119" s="74">
        <v>19.336221694946289</v>
      </c>
      <c r="G119" s="74">
        <v>14.708808898925781</v>
      </c>
      <c r="H119" s="32">
        <f t="shared" si="28"/>
        <v>4.6274127960205078</v>
      </c>
      <c r="I119" s="28">
        <f t="shared" si="30"/>
        <v>-9.1541600227355957</v>
      </c>
      <c r="J119" s="33">
        <f t="shared" si="29"/>
        <v>569.74005340724773</v>
      </c>
    </row>
    <row r="120" spans="1:12" x14ac:dyDescent="0.15">
      <c r="A120" s="40" t="s">
        <v>3</v>
      </c>
      <c r="B120" s="41">
        <f>AVERAGE(B116:B119)</f>
        <v>28.708010196685791</v>
      </c>
      <c r="C120" s="41">
        <v>14.847005000000001</v>
      </c>
      <c r="D120" s="41">
        <f>AVERAGE(D116:D119)</f>
        <v>13.781572818756104</v>
      </c>
      <c r="E120" s="42" t="s">
        <v>3</v>
      </c>
      <c r="F120" s="41">
        <f>AVERAGE(F116:F119)</f>
        <v>19.611446380615234</v>
      </c>
      <c r="G120" s="41">
        <f>AVERAGE(G116:G119)</f>
        <v>14.926745176315308</v>
      </c>
      <c r="H120" s="41">
        <f>AVERAGE(H116:H119)</f>
        <v>4.6847012042999268</v>
      </c>
      <c r="I120" s="41">
        <f>AVERAGE(I116:I119)</f>
        <v>-9.0968716144561768</v>
      </c>
      <c r="J120" s="43">
        <f>AVERAGE(J116:J119)</f>
        <v>550.06402237219345</v>
      </c>
    </row>
    <row r="121" spans="1:12" x14ac:dyDescent="0.15">
      <c r="A121" s="44" t="s">
        <v>4</v>
      </c>
      <c r="B121" s="28">
        <f>MEDIAN(B116:B119)</f>
        <v>28.62250804901123</v>
      </c>
      <c r="C121" s="28">
        <v>14.831230000000001</v>
      </c>
      <c r="D121" s="28">
        <f>MEDIAN(D116:D119)</f>
        <v>13.694990158081055</v>
      </c>
      <c r="E121" s="45" t="s">
        <v>4</v>
      </c>
      <c r="F121" s="28">
        <f>MEDIAN(F116:F119)</f>
        <v>19.339635848999023</v>
      </c>
      <c r="G121" s="28">
        <f>MEDIAN(G116:G119)</f>
        <v>14.742878437042236</v>
      </c>
      <c r="H121" s="28">
        <f>MEDIAN(H116:H119)</f>
        <v>4.6278610229492188</v>
      </c>
      <c r="I121" s="28">
        <f>MEDIAN(I116:I119)</f>
        <v>-9.1537117958068848</v>
      </c>
      <c r="J121" s="46">
        <f>MEDIAN(J116:J119)</f>
        <v>569.56309743081579</v>
      </c>
    </row>
    <row r="122" spans="1:12" ht="15" thickBot="1" x14ac:dyDescent="0.2">
      <c r="A122" s="47" t="s">
        <v>5</v>
      </c>
      <c r="B122" s="48">
        <f>STDEV(B116:B119)</f>
        <v>0.34775362234257429</v>
      </c>
      <c r="C122" s="48">
        <v>7.1059156975016108E-2</v>
      </c>
      <c r="D122" s="48">
        <f>STDEV(D116:D119)</f>
        <v>0.45335870536796435</v>
      </c>
      <c r="E122" s="49" t="s">
        <v>5</v>
      </c>
      <c r="F122" s="48">
        <f>STDEV(F116:F119)</f>
        <v>0.54918615703031426</v>
      </c>
      <c r="G122" s="48">
        <f>STDEV(G116:G119)</f>
        <v>0.39145144362527295</v>
      </c>
      <c r="H122" s="48">
        <f>STDEV(H116:H119)</f>
        <v>0.16188250136270502</v>
      </c>
      <c r="I122" s="48">
        <f>STDEV(I116:I119)</f>
        <v>0.16188250136270502</v>
      </c>
      <c r="J122" s="50">
        <f>STDEV(J116:J119)</f>
        <v>58.632247175103785</v>
      </c>
    </row>
    <row r="123" spans="1:12" x14ac:dyDescent="0.15">
      <c r="A123" s="34"/>
      <c r="B123" s="62" t="s">
        <v>6</v>
      </c>
      <c r="C123" s="62"/>
      <c r="D123" s="62"/>
      <c r="E123" s="34"/>
      <c r="F123" s="35"/>
      <c r="G123" s="35"/>
      <c r="H123" s="35"/>
      <c r="I123" s="35"/>
      <c r="J123" s="35">
        <f>J122/(SQRT(4))</f>
        <v>29.316123587551893</v>
      </c>
    </row>
    <row r="124" spans="1:12" x14ac:dyDescent="0.15">
      <c r="A124" s="36" t="s">
        <v>50</v>
      </c>
      <c r="B124" s="93">
        <f>TTEST(B116:B119,F116:F119,2,2)</f>
        <v>1.3764401803155359E-7</v>
      </c>
      <c r="C124" s="63"/>
      <c r="D124" s="16"/>
      <c r="E124" s="87"/>
      <c r="F124" s="87"/>
    </row>
    <row r="125" spans="1:12" x14ac:dyDescent="0.15">
      <c r="A125" s="37" t="s">
        <v>0</v>
      </c>
      <c r="B125" s="91">
        <f>TTEST(C116:C119,G116:G119,2,2)</f>
        <v>0.99895419786959694</v>
      </c>
      <c r="C125" s="64"/>
      <c r="D125" s="16"/>
      <c r="E125" s="87"/>
      <c r="F125" s="87"/>
    </row>
    <row r="126" spans="1:12" x14ac:dyDescent="0.15">
      <c r="A126" s="38" t="s">
        <v>7</v>
      </c>
      <c r="B126" s="92">
        <f>TTEST(D116:D119,H116:H119,2,2)</f>
        <v>2.2908454113638471E-8</v>
      </c>
      <c r="C126" s="92"/>
      <c r="D126" s="66"/>
      <c r="E126" s="18"/>
      <c r="F126" s="67"/>
      <c r="G126" s="66"/>
    </row>
    <row r="127" spans="1:12" x14ac:dyDescent="0.15">
      <c r="A127" s="39" t="s">
        <v>8</v>
      </c>
      <c r="B127" s="60">
        <f>POWER(-(-I120-I122),2)</f>
        <v>79.834030451098869</v>
      </c>
      <c r="C127" s="60"/>
      <c r="D127" s="62"/>
      <c r="E127" s="34"/>
      <c r="F127" s="66"/>
      <c r="G127" s="66"/>
    </row>
    <row r="128" spans="1:12" x14ac:dyDescent="0.15">
      <c r="A128" s="39" t="s">
        <v>9</v>
      </c>
      <c r="B128" s="60">
        <f>POWER(2,-I120)</f>
        <v>547.55937947731661</v>
      </c>
      <c r="C128" s="60"/>
      <c r="D128" s="62"/>
      <c r="E128" s="34"/>
      <c r="F128" s="66"/>
      <c r="G128" s="66"/>
      <c r="H128" s="67"/>
      <c r="I128" s="67"/>
    </row>
    <row r="129" spans="1:10" ht="15" thickBot="1" x14ac:dyDescent="0.2"/>
    <row r="130" spans="1:10" ht="15" thickBot="1" x14ac:dyDescent="0.2">
      <c r="A130" s="20" t="s">
        <v>48</v>
      </c>
      <c r="B130" s="61" t="s">
        <v>50</v>
      </c>
      <c r="C130" s="61" t="s">
        <v>0</v>
      </c>
      <c r="D130" s="61" t="s">
        <v>1</v>
      </c>
      <c r="E130" s="21" t="s">
        <v>49</v>
      </c>
      <c r="F130" s="61" t="s">
        <v>50</v>
      </c>
      <c r="G130" s="61" t="s">
        <v>0</v>
      </c>
      <c r="H130" s="61" t="s">
        <v>1</v>
      </c>
      <c r="I130" s="61" t="s">
        <v>2</v>
      </c>
      <c r="J130" s="71"/>
    </row>
    <row r="131" spans="1:10" x14ac:dyDescent="0.15">
      <c r="A131" s="24" t="s">
        <v>40</v>
      </c>
      <c r="B131" s="72">
        <v>26.993278503417969</v>
      </c>
      <c r="C131" s="72">
        <v>14.786105155944824</v>
      </c>
      <c r="D131" s="25">
        <f t="shared" ref="D131:D134" si="31">B131-C131</f>
        <v>12.207173347473145</v>
      </c>
      <c r="E131" s="24" t="s">
        <v>40</v>
      </c>
      <c r="F131" s="72">
        <v>19.615259170532227</v>
      </c>
      <c r="G131" s="72">
        <v>14.655122756958008</v>
      </c>
      <c r="H131" s="28">
        <f t="shared" ref="H131:H134" si="32">F131-G131</f>
        <v>4.9601364135742188</v>
      </c>
      <c r="I131" s="28">
        <f>H131-$D$135</f>
        <v>-7.5340790748596191</v>
      </c>
      <c r="J131" s="29">
        <f t="shared" ref="J131:J134" si="33">POWER(2,-I131)</f>
        <v>185.34624470949151</v>
      </c>
    </row>
    <row r="132" spans="1:10" x14ac:dyDescent="0.15">
      <c r="A132" s="27" t="s">
        <v>41</v>
      </c>
      <c r="B132" s="73">
        <v>27.412792205810547</v>
      </c>
      <c r="C132" s="73">
        <v>14.832331657409668</v>
      </c>
      <c r="D132" s="28">
        <f t="shared" si="31"/>
        <v>12.580460548400879</v>
      </c>
      <c r="E132" s="27" t="s">
        <v>41</v>
      </c>
      <c r="F132" s="73">
        <v>20.296308517456055</v>
      </c>
      <c r="G132" s="73">
        <v>14.995339393615723</v>
      </c>
      <c r="H132" s="28">
        <f t="shared" si="32"/>
        <v>5.300969123840332</v>
      </c>
      <c r="I132" s="28">
        <f t="shared" ref="I132:I134" si="34">H132-$D$135</f>
        <v>-7.1932463645935059</v>
      </c>
      <c r="J132" s="29">
        <f t="shared" si="33"/>
        <v>146.34669597430315</v>
      </c>
    </row>
    <row r="133" spans="1:10" x14ac:dyDescent="0.15">
      <c r="A133" s="27" t="s">
        <v>42</v>
      </c>
      <c r="B133" s="73">
        <v>27.730068206787109</v>
      </c>
      <c r="C133" s="73">
        <v>14.930196762084961</v>
      </c>
      <c r="D133" s="28">
        <f t="shared" si="31"/>
        <v>12.799871444702148</v>
      </c>
      <c r="E133" s="27" t="s">
        <v>42</v>
      </c>
      <c r="F133" s="73">
        <v>19.613552093505859</v>
      </c>
      <c r="G133" s="73">
        <v>14.647607803344727</v>
      </c>
      <c r="H133" s="28">
        <f t="shared" si="32"/>
        <v>4.9659442901611328</v>
      </c>
      <c r="I133" s="28">
        <f t="shared" si="34"/>
        <v>-7.5282711982727051</v>
      </c>
      <c r="J133" s="29">
        <f t="shared" si="33"/>
        <v>184.6015937518317</v>
      </c>
    </row>
    <row r="134" spans="1:10" ht="15" thickBot="1" x14ac:dyDescent="0.2">
      <c r="A134" s="31" t="s">
        <v>43</v>
      </c>
      <c r="B134" s="74">
        <v>27.195749282836914</v>
      </c>
      <c r="C134" s="74">
        <v>14.806392669677734</v>
      </c>
      <c r="D134" s="32">
        <f t="shared" si="31"/>
        <v>12.38935661315918</v>
      </c>
      <c r="E134" s="31" t="s">
        <v>43</v>
      </c>
      <c r="F134" s="74">
        <v>20.216037750244141</v>
      </c>
      <c r="G134" s="74">
        <v>14.740558624267578</v>
      </c>
      <c r="H134" s="32">
        <f t="shared" si="32"/>
        <v>5.4754791259765625</v>
      </c>
      <c r="I134" s="28">
        <f t="shared" si="34"/>
        <v>-7.0187363624572754</v>
      </c>
      <c r="J134" s="33">
        <f t="shared" si="33"/>
        <v>129.67318462668402</v>
      </c>
    </row>
    <row r="135" spans="1:10" x14ac:dyDescent="0.15">
      <c r="A135" s="40" t="s">
        <v>3</v>
      </c>
      <c r="B135" s="41">
        <f>AVERAGE(B131:B134)</f>
        <v>27.332972049713135</v>
      </c>
      <c r="C135" s="41">
        <v>14.847005000000001</v>
      </c>
      <c r="D135" s="41">
        <f>AVERAGE(D131:D134)</f>
        <v>12.494215488433838</v>
      </c>
      <c r="E135" s="42" t="s">
        <v>3</v>
      </c>
      <c r="F135" s="41">
        <f>AVERAGE(F131:F134)</f>
        <v>19.93528938293457</v>
      </c>
      <c r="G135" s="41">
        <f>AVERAGE(G131:G134)</f>
        <v>14.759657144546509</v>
      </c>
      <c r="H135" s="41">
        <f>AVERAGE(H131:H134)</f>
        <v>5.1756322383880615</v>
      </c>
      <c r="I135" s="41">
        <f>AVERAGE(I131:I134)</f>
        <v>-7.3185832500457764</v>
      </c>
      <c r="J135" s="43">
        <f>AVERAGE(J131:J134)</f>
        <v>161.49192976557759</v>
      </c>
    </row>
    <row r="136" spans="1:10" x14ac:dyDescent="0.15">
      <c r="A136" s="44" t="s">
        <v>4</v>
      </c>
      <c r="B136" s="28">
        <f>MEDIAN(B131:B134)</f>
        <v>27.30427074432373</v>
      </c>
      <c r="C136" s="28">
        <v>14.831230000000001</v>
      </c>
      <c r="D136" s="28">
        <f>MEDIAN(D131:D134)</f>
        <v>12.484908580780029</v>
      </c>
      <c r="E136" s="45" t="s">
        <v>4</v>
      </c>
      <c r="F136" s="28">
        <f>MEDIAN(F131:F134)</f>
        <v>19.915648460388184</v>
      </c>
      <c r="G136" s="28">
        <f>MEDIAN(G131:G134)</f>
        <v>14.697840690612793</v>
      </c>
      <c r="H136" s="28">
        <f>MEDIAN(H131:H134)</f>
        <v>5.1334567070007324</v>
      </c>
      <c r="I136" s="28">
        <f>MEDIAN(I131:I134)</f>
        <v>-7.3607587814331055</v>
      </c>
      <c r="J136" s="46">
        <f>MEDIAN(J131:J134)</f>
        <v>165.47414486306741</v>
      </c>
    </row>
    <row r="137" spans="1:10" ht="15" thickBot="1" x14ac:dyDescent="0.2">
      <c r="A137" s="47" t="s">
        <v>5</v>
      </c>
      <c r="B137" s="48">
        <f>STDEV(B131:B134)</f>
        <v>0.31531910208870723</v>
      </c>
      <c r="C137" s="48">
        <v>7.1059156975016108E-2</v>
      </c>
      <c r="D137" s="48">
        <f>STDEV(D131:D134)</f>
        <v>0.25446175114161967</v>
      </c>
      <c r="E137" s="49" t="s">
        <v>5</v>
      </c>
      <c r="F137" s="48">
        <f>STDEV(F131:F134)</f>
        <v>0.37197163041324105</v>
      </c>
      <c r="G137" s="48">
        <f>STDEV(G131:G134)</f>
        <v>0.16267899788174262</v>
      </c>
      <c r="H137" s="48">
        <f>STDEV(H131:H134)</f>
        <v>0.25562014591655607</v>
      </c>
      <c r="I137" s="48">
        <f>STDEV(I131:I134)</f>
        <v>0.25562014591655607</v>
      </c>
      <c r="J137" s="50">
        <f>STDEV(J131:J134)</f>
        <v>27.957679683211794</v>
      </c>
    </row>
    <row r="138" spans="1:10" x14ac:dyDescent="0.15">
      <c r="A138" s="34"/>
      <c r="B138" s="62" t="s">
        <v>6</v>
      </c>
      <c r="C138" s="62"/>
      <c r="D138" s="62"/>
      <c r="E138" s="34"/>
      <c r="F138" s="35"/>
      <c r="G138" s="35"/>
      <c r="H138" s="35"/>
      <c r="I138" s="35"/>
      <c r="J138" s="35">
        <f>J137/(SQRT(4))</f>
        <v>13.978839841605897</v>
      </c>
    </row>
    <row r="139" spans="1:10" x14ac:dyDescent="0.15">
      <c r="A139" s="36" t="s">
        <v>50</v>
      </c>
      <c r="B139" s="93">
        <f>TTEST(B131:B134,F131:F134,2,2)</f>
        <v>8.505861044825363E-8</v>
      </c>
      <c r="C139" s="63"/>
      <c r="D139" s="16"/>
      <c r="E139" s="87"/>
      <c r="F139" s="87"/>
    </row>
    <row r="140" spans="1:10" x14ac:dyDescent="0.15">
      <c r="A140" s="37" t="s">
        <v>0</v>
      </c>
      <c r="B140" s="91">
        <f>TTEST(C131:C134,G131:G134,2,2)</f>
        <v>0.40021063815708235</v>
      </c>
      <c r="C140" s="64"/>
      <c r="D140" s="16"/>
      <c r="E140" s="87"/>
      <c r="F140" s="87"/>
    </row>
    <row r="141" spans="1:10" x14ac:dyDescent="0.15">
      <c r="A141" s="38" t="s">
        <v>7</v>
      </c>
      <c r="B141" s="92">
        <f>TTEST(D131:D134,H131:H134,2,2)</f>
        <v>1.4968278596666798E-8</v>
      </c>
      <c r="C141" s="92"/>
      <c r="D141" s="66"/>
      <c r="E141" s="18"/>
      <c r="F141" s="67"/>
      <c r="G141" s="66"/>
    </row>
    <row r="142" spans="1:10" x14ac:dyDescent="0.15">
      <c r="A142" s="39" t="s">
        <v>8</v>
      </c>
      <c r="B142" s="60">
        <f>POWER(-(-I135-I137),2)</f>
        <v>49.885447810290678</v>
      </c>
      <c r="C142" s="60"/>
      <c r="D142" s="62"/>
      <c r="E142" s="34"/>
      <c r="F142" s="66"/>
      <c r="G142" s="66"/>
    </row>
    <row r="143" spans="1:10" x14ac:dyDescent="0.15">
      <c r="A143" s="39" t="s">
        <v>9</v>
      </c>
      <c r="B143" s="60">
        <f>POWER(2,-I135)</f>
        <v>159.62947452860934</v>
      </c>
      <c r="C143" s="60"/>
      <c r="D143" s="62"/>
      <c r="E143" s="34"/>
      <c r="F143" s="66"/>
      <c r="G143" s="66"/>
      <c r="H143" s="67"/>
      <c r="I143" s="6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K52"/>
  <sheetViews>
    <sheetView tabSelected="1" zoomScaleNormal="100" workbookViewId="0">
      <selection activeCell="D5" sqref="D5"/>
    </sheetView>
  </sheetViews>
  <sheetFormatPr baseColWidth="10" defaultColWidth="9.1640625" defaultRowHeight="14" x14ac:dyDescent="0.15"/>
  <cols>
    <col min="1" max="1" width="13.6640625" style="110" customWidth="1"/>
    <col min="2" max="4" width="13.6640625" style="111" customWidth="1"/>
    <col min="5" max="5" width="18.5" style="110" customWidth="1"/>
    <col min="6" max="10" width="13.6640625" style="111" customWidth="1"/>
    <col min="11" max="11" width="9.33203125" style="110" bestFit="1" customWidth="1"/>
    <col min="12" max="12" width="9.1640625" style="112"/>
    <col min="13" max="13" width="14" style="110" customWidth="1"/>
    <col min="14" max="16384" width="9.1640625" style="1"/>
  </cols>
  <sheetData>
    <row r="1" spans="1:13" ht="16" x14ac:dyDescent="0.2">
      <c r="A1" s="170" t="s">
        <v>55</v>
      </c>
    </row>
    <row r="2" spans="1:13" s="56" customFormat="1" ht="16" x14ac:dyDescent="0.2">
      <c r="A2" s="113"/>
      <c r="B2" s="114"/>
      <c r="C2" s="114"/>
      <c r="D2" s="114"/>
      <c r="E2" s="115"/>
      <c r="F2" s="114"/>
      <c r="G2" s="114"/>
      <c r="H2" s="116" t="s">
        <v>22</v>
      </c>
      <c r="I2" s="117">
        <v>43629</v>
      </c>
      <c r="J2" s="118"/>
      <c r="K2" s="113"/>
      <c r="L2" s="119"/>
      <c r="M2" s="113"/>
    </row>
    <row r="3" spans="1:13" s="56" customFormat="1" ht="16" x14ac:dyDescent="0.2">
      <c r="A3" s="110" t="s">
        <v>20</v>
      </c>
      <c r="B3" s="114"/>
      <c r="C3" s="114"/>
      <c r="D3" s="114"/>
      <c r="E3" s="115"/>
      <c r="F3" s="114"/>
      <c r="G3" s="114"/>
      <c r="H3" s="116" t="s">
        <v>56</v>
      </c>
      <c r="I3" s="117">
        <v>43629</v>
      </c>
      <c r="J3" s="118"/>
      <c r="K3" s="113"/>
      <c r="L3" s="119"/>
      <c r="M3" s="113"/>
    </row>
    <row r="4" spans="1:13" x14ac:dyDescent="0.15">
      <c r="A4" s="110" t="s">
        <v>21</v>
      </c>
    </row>
    <row r="5" spans="1:13" s="56" customFormat="1" ht="16" x14ac:dyDescent="0.2">
      <c r="A5" s="113"/>
      <c r="B5" s="114"/>
      <c r="C5" s="114"/>
      <c r="D5" s="114"/>
      <c r="E5" s="115"/>
      <c r="F5" s="114"/>
      <c r="G5" s="114"/>
      <c r="H5" s="113"/>
      <c r="I5" s="113"/>
      <c r="J5" s="118"/>
      <c r="K5" s="113"/>
      <c r="L5" s="119"/>
      <c r="M5" s="113"/>
    </row>
    <row r="6" spans="1:13" s="56" customFormat="1" ht="17" thickBot="1" x14ac:dyDescent="0.25">
      <c r="A6" s="113"/>
      <c r="B6" s="114"/>
      <c r="C6" s="114"/>
      <c r="D6" s="114"/>
      <c r="E6" s="115"/>
      <c r="F6" s="114"/>
      <c r="G6" s="114"/>
      <c r="H6" s="120"/>
      <c r="I6" s="120"/>
      <c r="J6" s="118"/>
      <c r="K6" s="113"/>
      <c r="L6" s="119"/>
      <c r="M6" s="113"/>
    </row>
    <row r="7" spans="1:13" ht="15" thickBot="1" x14ac:dyDescent="0.2">
      <c r="A7" s="121" t="s">
        <v>48</v>
      </c>
      <c r="B7" s="122" t="s">
        <v>56</v>
      </c>
      <c r="C7" s="122" t="s">
        <v>0</v>
      </c>
      <c r="D7" s="122" t="s">
        <v>1</v>
      </c>
      <c r="E7" s="121" t="s">
        <v>48</v>
      </c>
      <c r="F7" s="122" t="s">
        <v>56</v>
      </c>
      <c r="G7" s="122" t="s">
        <v>0</v>
      </c>
      <c r="H7" s="122" t="s">
        <v>1</v>
      </c>
      <c r="I7" s="122" t="s">
        <v>2</v>
      </c>
      <c r="J7" s="123"/>
      <c r="L7" s="112" t="s">
        <v>52</v>
      </c>
    </row>
    <row r="8" spans="1:13" x14ac:dyDescent="0.15">
      <c r="A8" s="124" t="s">
        <v>36</v>
      </c>
      <c r="B8" s="125">
        <v>18.589468002319336</v>
      </c>
      <c r="C8" s="125">
        <v>14.680179595947266</v>
      </c>
      <c r="D8" s="126">
        <f t="shared" ref="D8:D11" si="0">B8-C8</f>
        <v>3.9092884063720703</v>
      </c>
      <c r="E8" s="127" t="s">
        <v>40</v>
      </c>
      <c r="F8" s="125">
        <v>18.496026992797852</v>
      </c>
      <c r="G8" s="125">
        <v>14.786105155944824</v>
      </c>
      <c r="H8" s="128">
        <f t="shared" ref="H8:H11" si="1">F8-G8</f>
        <v>3.7099218368530273</v>
      </c>
      <c r="I8" s="128">
        <f>H8-$D$12</f>
        <v>-0.30353426933288574</v>
      </c>
      <c r="J8" s="129">
        <f t="shared" ref="J8:J11" si="2">POWER(2,-I8)</f>
        <v>1.2341641298393273</v>
      </c>
    </row>
    <row r="9" spans="1:13" x14ac:dyDescent="0.15">
      <c r="A9" s="130" t="s">
        <v>37</v>
      </c>
      <c r="B9" s="131">
        <v>18.820241928100586</v>
      </c>
      <c r="C9" s="131">
        <v>14.697868347167969</v>
      </c>
      <c r="D9" s="128">
        <f t="shared" si="0"/>
        <v>4.1223735809326172</v>
      </c>
      <c r="E9" s="132" t="s">
        <v>41</v>
      </c>
      <c r="F9" s="131"/>
      <c r="G9" s="131"/>
      <c r="H9" s="128"/>
      <c r="I9" s="128"/>
      <c r="J9" s="129"/>
    </row>
    <row r="10" spans="1:13" x14ac:dyDescent="0.15">
      <c r="A10" s="130" t="s">
        <v>39</v>
      </c>
      <c r="B10" s="131">
        <v>18.901443481445312</v>
      </c>
      <c r="C10" s="131">
        <v>14.749978065490723</v>
      </c>
      <c r="D10" s="128">
        <f t="shared" si="0"/>
        <v>4.1514654159545898</v>
      </c>
      <c r="E10" s="132" t="s">
        <v>42</v>
      </c>
      <c r="F10" s="131">
        <v>18.595970153808594</v>
      </c>
      <c r="G10" s="131">
        <v>14.930196762084961</v>
      </c>
      <c r="H10" s="128">
        <f t="shared" si="1"/>
        <v>3.6657733917236328</v>
      </c>
      <c r="I10" s="128">
        <f>H10-$D$12</f>
        <v>-0.34768271446228027</v>
      </c>
      <c r="J10" s="129">
        <f t="shared" si="2"/>
        <v>1.2725150458953409</v>
      </c>
    </row>
    <row r="11" spans="1:13" ht="15" thickBot="1" x14ac:dyDescent="0.2">
      <c r="A11" s="133" t="s">
        <v>38</v>
      </c>
      <c r="B11" s="134">
        <v>18.540285110473633</v>
      </c>
      <c r="C11" s="134">
        <v>14.669588088989258</v>
      </c>
      <c r="D11" s="135">
        <f t="shared" si="0"/>
        <v>3.870697021484375</v>
      </c>
      <c r="E11" s="136" t="s">
        <v>43</v>
      </c>
      <c r="F11" s="134">
        <v>17.886152267456055</v>
      </c>
      <c r="G11" s="134">
        <v>14.806392669677734</v>
      </c>
      <c r="H11" s="135">
        <f t="shared" si="1"/>
        <v>3.0797595977783203</v>
      </c>
      <c r="I11" s="135">
        <f>H11-$D$12</f>
        <v>-0.93369650840759277</v>
      </c>
      <c r="J11" s="137">
        <f t="shared" si="2"/>
        <v>1.9101640001042866</v>
      </c>
    </row>
    <row r="12" spans="1:13" x14ac:dyDescent="0.15">
      <c r="A12" s="138" t="s">
        <v>3</v>
      </c>
      <c r="B12" s="126">
        <f>AVERAGE(B8:B11)</f>
        <v>18.712859630584717</v>
      </c>
      <c r="C12" s="126">
        <v>14.847005000000001</v>
      </c>
      <c r="D12" s="126">
        <f>AVERAGE(D8:D11)</f>
        <v>4.0134561061859131</v>
      </c>
      <c r="E12" s="139" t="s">
        <v>3</v>
      </c>
      <c r="F12" s="126">
        <f>AVERAGE(F8:F11)</f>
        <v>18.3260498046875</v>
      </c>
      <c r="G12" s="126">
        <f>AVERAGE(G8:G11)</f>
        <v>14.840898195902506</v>
      </c>
      <c r="H12" s="126">
        <f>AVERAGE(H8:H11)</f>
        <v>3.4851516087849936</v>
      </c>
      <c r="I12" s="126">
        <f>AVERAGE(I8:I11)</f>
        <v>-0.52830449740091956</v>
      </c>
      <c r="J12" s="168">
        <f>AVERAGE(J8:J11)</f>
        <v>1.4722810586129851</v>
      </c>
      <c r="K12" s="140"/>
    </row>
    <row r="13" spans="1:13" x14ac:dyDescent="0.15">
      <c r="A13" s="141" t="s">
        <v>4</v>
      </c>
      <c r="B13" s="128">
        <f>MEDIAN(B8:B11)</f>
        <v>18.704854965209961</v>
      </c>
      <c r="C13" s="128">
        <v>14.831230000000001</v>
      </c>
      <c r="D13" s="128">
        <f>MEDIAN(D8:D11)</f>
        <v>4.0158309936523438</v>
      </c>
      <c r="E13" s="142" t="s">
        <v>4</v>
      </c>
      <c r="F13" s="128">
        <f>MEDIAN(F8:F11)</f>
        <v>18.496026992797852</v>
      </c>
      <c r="G13" s="128">
        <f>MEDIAN(G8:G11)</f>
        <v>14.806392669677734</v>
      </c>
      <c r="H13" s="128">
        <f>MEDIAN(H8:H11)</f>
        <v>3.6657733917236328</v>
      </c>
      <c r="I13" s="128">
        <f>MEDIAN(I8:I11)</f>
        <v>-0.34768271446228027</v>
      </c>
      <c r="J13" s="143">
        <f>MEDIAN(J8:J11)</f>
        <v>1.2725150458953409</v>
      </c>
    </row>
    <row r="14" spans="1:13" ht="15" thickBot="1" x14ac:dyDescent="0.2">
      <c r="A14" s="144" t="s">
        <v>5</v>
      </c>
      <c r="B14" s="135">
        <f>STDEV(B8:B11)</f>
        <v>0.17521632871277618</v>
      </c>
      <c r="C14" s="135">
        <v>7.1059156975016108E-2</v>
      </c>
      <c r="D14" s="135">
        <f>STDEV(D8:D11)</f>
        <v>0.14392202962872327</v>
      </c>
      <c r="E14" s="145" t="s">
        <v>5</v>
      </c>
      <c r="F14" s="135">
        <f>STDEV(F8:F11)</f>
        <v>0.38422589879512664</v>
      </c>
      <c r="G14" s="135">
        <f>STDEV(G8:G11)</f>
        <v>7.7997251522392758E-2</v>
      </c>
      <c r="H14" s="135">
        <f>STDEV(H8:H11)</f>
        <v>0.35177305644813356</v>
      </c>
      <c r="I14" s="135">
        <f>STDEV(I8:I11)</f>
        <v>0.35177305644813356</v>
      </c>
      <c r="J14" s="146">
        <f>STDEV(J8:J11)</f>
        <v>0.37970225312392963</v>
      </c>
    </row>
    <row r="15" spans="1:13" x14ac:dyDescent="0.15">
      <c r="A15" s="147"/>
      <c r="B15" s="148" t="s">
        <v>6</v>
      </c>
      <c r="C15" s="148"/>
      <c r="D15" s="148"/>
      <c r="E15" s="147"/>
      <c r="F15" s="149"/>
      <c r="G15" s="149"/>
      <c r="H15" s="149"/>
      <c r="I15" s="149"/>
      <c r="J15" s="149">
        <f>J14/(SQRT(4))</f>
        <v>0.18985112656196482</v>
      </c>
      <c r="L15" s="150"/>
    </row>
    <row r="16" spans="1:13" ht="15" thickBot="1" x14ac:dyDescent="0.2">
      <c r="A16" s="151" t="s">
        <v>56</v>
      </c>
      <c r="B16" s="152">
        <f>TTEST(B8:B11,F8:F11,2,2)</f>
        <v>0.12848219962282739</v>
      </c>
      <c r="C16" s="148"/>
      <c r="D16" s="153"/>
      <c r="E16" s="153"/>
      <c r="F16" s="153"/>
      <c r="G16" s="153"/>
    </row>
    <row r="17" spans="1:245" x14ac:dyDescent="0.15">
      <c r="A17" s="151" t="s">
        <v>0</v>
      </c>
      <c r="B17" s="152">
        <f>TTEST(C8:C11,G8:G11,2,2)</f>
        <v>2.2041560560049706E-2</v>
      </c>
      <c r="C17" s="148"/>
      <c r="D17" s="153"/>
      <c r="E17" s="154"/>
      <c r="F17" s="154"/>
      <c r="H17" s="155"/>
      <c r="I17" s="156" t="s">
        <v>0</v>
      </c>
      <c r="J17" s="157" t="s">
        <v>56</v>
      </c>
    </row>
    <row r="18" spans="1:245" x14ac:dyDescent="0.15">
      <c r="A18" s="151" t="s">
        <v>7</v>
      </c>
      <c r="B18" s="169">
        <f>TTEST(D8:D11,H8:H11,2,2)</f>
        <v>3.8918246069325237E-2</v>
      </c>
      <c r="C18" s="152"/>
      <c r="D18" s="158"/>
      <c r="E18" s="159"/>
      <c r="F18" s="160"/>
      <c r="G18" s="158"/>
      <c r="H18" s="161" t="s">
        <v>19</v>
      </c>
      <c r="I18" s="128">
        <v>33.513195037841797</v>
      </c>
      <c r="J18" s="109">
        <v>34.876441955566406</v>
      </c>
    </row>
    <row r="19" spans="1:245" ht="15" thickBot="1" x14ac:dyDescent="0.2">
      <c r="A19" s="162" t="s">
        <v>8</v>
      </c>
      <c r="B19" s="163">
        <f>POWER(-(-I12-I14),2)</f>
        <v>3.1163349644866969E-2</v>
      </c>
      <c r="C19" s="163"/>
      <c r="D19" s="148"/>
      <c r="E19" s="147"/>
      <c r="F19" s="158"/>
      <c r="G19" s="158"/>
      <c r="H19" s="164" t="s">
        <v>19</v>
      </c>
      <c r="I19" s="165">
        <v>31.610185623168945</v>
      </c>
      <c r="J19" s="166">
        <v>34.548358917236328</v>
      </c>
    </row>
    <row r="20" spans="1:245" x14ac:dyDescent="0.15">
      <c r="A20" s="162" t="s">
        <v>9</v>
      </c>
      <c r="B20" s="163">
        <f>POWER(2,-I12)</f>
        <v>1.4422332392712998</v>
      </c>
      <c r="C20" s="163"/>
      <c r="D20" s="148"/>
      <c r="E20" s="147"/>
      <c r="F20" s="158"/>
      <c r="G20" s="158"/>
      <c r="H20" s="160"/>
      <c r="I20" s="160"/>
    </row>
    <row r="21" spans="1:245" ht="15" thickBot="1" x14ac:dyDescent="0.2">
      <c r="A21" s="159"/>
      <c r="B21" s="110"/>
      <c r="C21" s="110"/>
      <c r="D21" s="110"/>
      <c r="F21" s="110"/>
      <c r="G21" s="110"/>
      <c r="H21" s="110"/>
      <c r="I21" s="110"/>
      <c r="J21" s="110"/>
      <c r="L21" s="150"/>
    </row>
    <row r="22" spans="1:245" ht="15" thickBot="1" x14ac:dyDescent="0.2">
      <c r="A22" s="121" t="s">
        <v>48</v>
      </c>
      <c r="B22" s="122" t="s">
        <v>56</v>
      </c>
      <c r="C22" s="122" t="s">
        <v>0</v>
      </c>
      <c r="D22" s="122" t="s">
        <v>1</v>
      </c>
      <c r="E22" s="167" t="s">
        <v>49</v>
      </c>
      <c r="F22" s="122" t="s">
        <v>56</v>
      </c>
      <c r="G22" s="122" t="s">
        <v>0</v>
      </c>
      <c r="H22" s="122" t="s">
        <v>1</v>
      </c>
      <c r="I22" s="122" t="s">
        <v>2</v>
      </c>
      <c r="J22" s="123"/>
      <c r="L22" s="150" t="s">
        <v>53</v>
      </c>
    </row>
    <row r="23" spans="1:245" x14ac:dyDescent="0.15">
      <c r="A23" s="124" t="s">
        <v>36</v>
      </c>
      <c r="B23" s="125">
        <v>18.589468002319336</v>
      </c>
      <c r="C23" s="125">
        <v>14.680179595947266</v>
      </c>
      <c r="D23" s="126">
        <f t="shared" ref="D23:D26" si="3">B23-C23</f>
        <v>3.9092884063720703</v>
      </c>
      <c r="E23" s="124" t="s">
        <v>36</v>
      </c>
      <c r="F23" s="125"/>
      <c r="G23" s="125"/>
      <c r="H23" s="128"/>
      <c r="I23" s="128"/>
      <c r="J23" s="129"/>
      <c r="K23" s="159"/>
      <c r="M23" s="159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</row>
    <row r="24" spans="1:245" x14ac:dyDescent="0.15">
      <c r="A24" s="130" t="s">
        <v>37</v>
      </c>
      <c r="B24" s="131">
        <v>18.820241928100586</v>
      </c>
      <c r="C24" s="131">
        <v>14.697868347167969</v>
      </c>
      <c r="D24" s="128">
        <f t="shared" si="3"/>
        <v>4.1223735809326172</v>
      </c>
      <c r="E24" s="130" t="s">
        <v>37</v>
      </c>
      <c r="F24" s="131">
        <v>19.735208511352539</v>
      </c>
      <c r="G24" s="131">
        <v>14.925628662109375</v>
      </c>
      <c r="H24" s="128">
        <f t="shared" ref="H24:H26" si="4">F24-G24</f>
        <v>4.8095798492431641</v>
      </c>
      <c r="I24" s="128">
        <f t="shared" ref="I24:I26" si="5">H24-$D$27</f>
        <v>0.79612374305725098</v>
      </c>
      <c r="J24" s="129">
        <f t="shared" ref="J24:J26" si="6">POWER(2,-I24)</f>
        <v>0.57589442335264807</v>
      </c>
      <c r="L24" s="150"/>
    </row>
    <row r="25" spans="1:245" x14ac:dyDescent="0.15">
      <c r="A25" s="130" t="s">
        <v>39</v>
      </c>
      <c r="B25" s="131">
        <v>18.901443481445312</v>
      </c>
      <c r="C25" s="131">
        <v>14.749978065490723</v>
      </c>
      <c r="D25" s="128">
        <f t="shared" si="3"/>
        <v>4.1514654159545898</v>
      </c>
      <c r="E25" s="130" t="s">
        <v>39</v>
      </c>
      <c r="F25" s="131">
        <v>19.41033935546875</v>
      </c>
      <c r="G25" s="131">
        <v>14.753450393676758</v>
      </c>
      <c r="H25" s="128">
        <f t="shared" si="4"/>
        <v>4.6568889617919922</v>
      </c>
      <c r="I25" s="128">
        <f t="shared" si="5"/>
        <v>0.6434328556060791</v>
      </c>
      <c r="J25" s="129">
        <f t="shared" si="6"/>
        <v>0.64018782460228596</v>
      </c>
      <c r="L25" s="150"/>
    </row>
    <row r="26" spans="1:245" ht="15" thickBot="1" x14ac:dyDescent="0.2">
      <c r="A26" s="133" t="s">
        <v>38</v>
      </c>
      <c r="B26" s="134">
        <v>18.540285110473633</v>
      </c>
      <c r="C26" s="134">
        <v>14.669588088989258</v>
      </c>
      <c r="D26" s="135">
        <f t="shared" si="3"/>
        <v>3.870697021484375</v>
      </c>
      <c r="E26" s="133" t="s">
        <v>38</v>
      </c>
      <c r="F26" s="134">
        <v>19.650114059448242</v>
      </c>
      <c r="G26" s="134">
        <v>14.970381736755371</v>
      </c>
      <c r="H26" s="135">
        <f t="shared" si="4"/>
        <v>4.6797323226928711</v>
      </c>
      <c r="I26" s="128">
        <f t="shared" si="5"/>
        <v>0.66627621650695801</v>
      </c>
      <c r="J26" s="137">
        <f t="shared" si="6"/>
        <v>0.63013104017619337</v>
      </c>
      <c r="L26" s="150"/>
    </row>
    <row r="27" spans="1:245" x14ac:dyDescent="0.15">
      <c r="A27" s="138" t="s">
        <v>3</v>
      </c>
      <c r="B27" s="126">
        <f>AVERAGE(B23:B26)</f>
        <v>18.712859630584717</v>
      </c>
      <c r="C27" s="126">
        <v>14.847005000000001</v>
      </c>
      <c r="D27" s="126">
        <f>AVERAGE(D23:D26)</f>
        <v>4.0134561061859131</v>
      </c>
      <c r="E27" s="139" t="s">
        <v>3</v>
      </c>
      <c r="F27" s="126">
        <f>AVERAGE(F23:F26)</f>
        <v>19.598553975423176</v>
      </c>
      <c r="G27" s="126">
        <f>AVERAGE(G23:G26)</f>
        <v>14.883153597513834</v>
      </c>
      <c r="H27" s="126">
        <f>AVERAGE(H23:H26)</f>
        <v>4.7154003779093427</v>
      </c>
      <c r="I27" s="126">
        <f>AVERAGE(I23:I26)</f>
        <v>0.70194427172342932</v>
      </c>
      <c r="J27" s="168">
        <f>AVERAGE(J23:J26)</f>
        <v>0.61540442937704254</v>
      </c>
      <c r="L27" s="150"/>
    </row>
    <row r="28" spans="1:245" x14ac:dyDescent="0.15">
      <c r="A28" s="141" t="s">
        <v>4</v>
      </c>
      <c r="B28" s="128">
        <f>MEDIAN(B23:B26)</f>
        <v>18.704854965209961</v>
      </c>
      <c r="C28" s="128">
        <v>14.831230000000001</v>
      </c>
      <c r="D28" s="128">
        <f>MEDIAN(D23:D26)</f>
        <v>4.0158309936523438</v>
      </c>
      <c r="E28" s="142" t="s">
        <v>4</v>
      </c>
      <c r="F28" s="128">
        <f>MEDIAN(F23:F26)</f>
        <v>19.650114059448242</v>
      </c>
      <c r="G28" s="128">
        <f>MEDIAN(G23:G26)</f>
        <v>14.925628662109375</v>
      </c>
      <c r="H28" s="128">
        <f>MEDIAN(H23:H26)</f>
        <v>4.6797323226928711</v>
      </c>
      <c r="I28" s="128">
        <f>MEDIAN(I23:I26)</f>
        <v>0.66627621650695801</v>
      </c>
      <c r="J28" s="143">
        <f>MEDIAN(J23:J26)</f>
        <v>0.63013104017619337</v>
      </c>
      <c r="L28" s="150"/>
    </row>
    <row r="29" spans="1:245" ht="15" thickBot="1" x14ac:dyDescent="0.2">
      <c r="A29" s="144" t="s">
        <v>5</v>
      </c>
      <c r="B29" s="135">
        <f>STDEV(B23:B26)</f>
        <v>0.17521632871277618</v>
      </c>
      <c r="C29" s="135">
        <v>7.1059156975016108E-2</v>
      </c>
      <c r="D29" s="135">
        <f>STDEV(D23:D26)</f>
        <v>0.14392202962872327</v>
      </c>
      <c r="E29" s="145" t="s">
        <v>5</v>
      </c>
      <c r="F29" s="135">
        <f>STDEV(F23:F26)</f>
        <v>0.16846015496153754</v>
      </c>
      <c r="G29" s="135">
        <f>STDEV(G23:G26)</f>
        <v>0.11453340227535919</v>
      </c>
      <c r="H29" s="135">
        <f>STDEV(H23:H26)</f>
        <v>8.2357661452050382E-2</v>
      </c>
      <c r="I29" s="135">
        <f>STDEV(I23:I26)</f>
        <v>8.2357661452050382E-2</v>
      </c>
      <c r="J29" s="146">
        <f>STDEV(J23:J26)</f>
        <v>3.4584174997879968E-2</v>
      </c>
      <c r="L29" s="150"/>
    </row>
    <row r="30" spans="1:245" x14ac:dyDescent="0.15">
      <c r="A30" s="147"/>
      <c r="B30" s="148" t="s">
        <v>6</v>
      </c>
      <c r="C30" s="148"/>
      <c r="D30" s="148"/>
      <c r="E30" s="147"/>
      <c r="F30" s="149"/>
      <c r="G30" s="149"/>
      <c r="H30" s="149"/>
      <c r="I30" s="149"/>
      <c r="J30" s="149">
        <f>J29/(SQRT(4))</f>
        <v>1.7292087498939984E-2</v>
      </c>
      <c r="L30" s="150"/>
    </row>
    <row r="31" spans="1:245" x14ac:dyDescent="0.15">
      <c r="A31" s="151" t="s">
        <v>56</v>
      </c>
      <c r="B31" s="152">
        <f>TTEST(B23:B26,F23:F26,2,2)</f>
        <v>1.1049158097474385E-3</v>
      </c>
      <c r="C31" s="148"/>
      <c r="D31" s="153"/>
      <c r="E31" s="153"/>
      <c r="F31" s="153"/>
      <c r="G31" s="153"/>
      <c r="H31" s="153"/>
      <c r="I31" s="153"/>
      <c r="L31" s="150"/>
    </row>
    <row r="32" spans="1:245" x14ac:dyDescent="0.15">
      <c r="A32" s="151" t="s">
        <v>0</v>
      </c>
      <c r="B32" s="152">
        <f>TTEST(C23:C26,G23:G26,2,2)</f>
        <v>2.6758191676897039E-2</v>
      </c>
      <c r="C32" s="148"/>
      <c r="D32" s="153"/>
      <c r="E32" s="154"/>
      <c r="F32" s="154"/>
      <c r="L32" s="150"/>
    </row>
    <row r="33" spans="1:245" x14ac:dyDescent="0.15">
      <c r="A33" s="151" t="s">
        <v>7</v>
      </c>
      <c r="B33" s="169">
        <f>TTEST(D23:D26,H23:H26,2,2)</f>
        <v>6.7919625113715021E-4</v>
      </c>
      <c r="C33" s="152"/>
      <c r="D33" s="158"/>
      <c r="E33" s="159"/>
      <c r="F33" s="160"/>
      <c r="G33" s="158"/>
      <c r="L33" s="150"/>
    </row>
    <row r="34" spans="1:245" x14ac:dyDescent="0.15">
      <c r="A34" s="162" t="s">
        <v>8</v>
      </c>
      <c r="B34" s="163">
        <f>POWER(-(-I27-I29),2)</f>
        <v>0.61512952238279461</v>
      </c>
      <c r="C34" s="163"/>
      <c r="D34" s="148"/>
      <c r="E34" s="147"/>
      <c r="F34" s="158"/>
      <c r="G34" s="158"/>
      <c r="L34" s="150"/>
    </row>
    <row r="35" spans="1:245" x14ac:dyDescent="0.15">
      <c r="A35" s="162" t="s">
        <v>9</v>
      </c>
      <c r="B35" s="163">
        <f>POWER(2,-I27)</f>
        <v>0.61474317940535916</v>
      </c>
      <c r="C35" s="163"/>
      <c r="D35" s="148"/>
      <c r="E35" s="147"/>
      <c r="F35" s="158"/>
      <c r="G35" s="158"/>
      <c r="H35" s="160"/>
      <c r="I35" s="160"/>
      <c r="L35" s="150"/>
    </row>
    <row r="36" spans="1:245" ht="15" thickBot="1" x14ac:dyDescent="0.2">
      <c r="A36" s="159"/>
      <c r="B36" s="110"/>
      <c r="C36" s="110"/>
      <c r="D36" s="110"/>
      <c r="F36" s="110"/>
      <c r="G36" s="110"/>
      <c r="H36" s="110"/>
      <c r="I36" s="110"/>
      <c r="J36" s="110"/>
      <c r="L36" s="150"/>
    </row>
    <row r="37" spans="1:245" ht="15" thickBot="1" x14ac:dyDescent="0.2">
      <c r="A37" s="121" t="s">
        <v>48</v>
      </c>
      <c r="B37" s="122" t="s">
        <v>56</v>
      </c>
      <c r="C37" s="122" t="s">
        <v>0</v>
      </c>
      <c r="D37" s="122" t="s">
        <v>1</v>
      </c>
      <c r="E37" s="167" t="s">
        <v>49</v>
      </c>
      <c r="F37" s="122" t="s">
        <v>56</v>
      </c>
      <c r="G37" s="122" t="s">
        <v>0</v>
      </c>
      <c r="H37" s="122" t="s">
        <v>1</v>
      </c>
      <c r="I37" s="122" t="s">
        <v>2</v>
      </c>
      <c r="J37" s="123"/>
      <c r="L37" s="150" t="s">
        <v>54</v>
      </c>
    </row>
    <row r="38" spans="1:245" x14ac:dyDescent="0.15">
      <c r="A38" s="124" t="s">
        <v>36</v>
      </c>
      <c r="B38" s="125">
        <v>18.589468002319336</v>
      </c>
      <c r="C38" s="125">
        <v>14.680179595947266</v>
      </c>
      <c r="D38" s="126">
        <f t="shared" ref="D38:D41" si="7">B38-C38</f>
        <v>3.9092884063720703</v>
      </c>
      <c r="E38" s="127" t="s">
        <v>40</v>
      </c>
      <c r="F38" s="125">
        <v>18.922517776489258</v>
      </c>
      <c r="G38" s="125">
        <v>14.655122756958008</v>
      </c>
      <c r="H38" s="128">
        <f t="shared" ref="H38:H41" si="8">F38-G38</f>
        <v>4.26739501953125</v>
      </c>
      <c r="I38" s="128">
        <f>H38-$D$42</f>
        <v>0.25393891334533691</v>
      </c>
      <c r="J38" s="129">
        <f t="shared" ref="J38:J41" si="9">POWER(2,-I38)</f>
        <v>0.83860369188231709</v>
      </c>
      <c r="L38" s="150"/>
    </row>
    <row r="39" spans="1:245" x14ac:dyDescent="0.15">
      <c r="A39" s="130" t="s">
        <v>37</v>
      </c>
      <c r="B39" s="131">
        <v>18.820241928100586</v>
      </c>
      <c r="C39" s="131">
        <v>14.697868347167969</v>
      </c>
      <c r="D39" s="128">
        <f t="shared" si="7"/>
        <v>4.1223735809326172</v>
      </c>
      <c r="E39" s="132" t="s">
        <v>41</v>
      </c>
      <c r="F39" s="131">
        <v>19.713714599609375</v>
      </c>
      <c r="G39" s="131">
        <v>14.995339393615723</v>
      </c>
      <c r="H39" s="128">
        <f t="shared" si="8"/>
        <v>4.7183752059936523</v>
      </c>
      <c r="I39" s="128">
        <f t="shared" ref="I39:I41" si="10">H39-$D$42</f>
        <v>0.70491909980773926</v>
      </c>
      <c r="J39" s="129">
        <f t="shared" si="9"/>
        <v>0.61347688883300444</v>
      </c>
      <c r="K39" s="159"/>
      <c r="M39" s="159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</row>
    <row r="40" spans="1:245" x14ac:dyDescent="0.15">
      <c r="A40" s="130" t="s">
        <v>39</v>
      </c>
      <c r="B40" s="131">
        <v>18.901443481445312</v>
      </c>
      <c r="C40" s="131">
        <v>14.749978065490723</v>
      </c>
      <c r="D40" s="128">
        <f t="shared" si="7"/>
        <v>4.1514654159545898</v>
      </c>
      <c r="E40" s="132" t="s">
        <v>42</v>
      </c>
      <c r="F40" s="131">
        <v>18.720748901367188</v>
      </c>
      <c r="G40" s="131">
        <v>14.647607803344727</v>
      </c>
      <c r="H40" s="128">
        <f t="shared" si="8"/>
        <v>4.0731410980224609</v>
      </c>
      <c r="I40" s="128">
        <f t="shared" si="10"/>
        <v>5.9684991836547852E-2</v>
      </c>
      <c r="J40" s="129">
        <f t="shared" si="9"/>
        <v>0.95947359465577287</v>
      </c>
      <c r="L40" s="150"/>
    </row>
    <row r="41" spans="1:245" ht="15" thickBot="1" x14ac:dyDescent="0.2">
      <c r="A41" s="133" t="s">
        <v>38</v>
      </c>
      <c r="B41" s="134">
        <v>18.540285110473633</v>
      </c>
      <c r="C41" s="134">
        <v>14.669588088989258</v>
      </c>
      <c r="D41" s="135">
        <f t="shared" si="7"/>
        <v>3.870697021484375</v>
      </c>
      <c r="E41" s="136" t="s">
        <v>43</v>
      </c>
      <c r="F41" s="134">
        <v>18.567825317382812</v>
      </c>
      <c r="G41" s="134">
        <v>14.740558624267578</v>
      </c>
      <c r="H41" s="135">
        <f t="shared" si="8"/>
        <v>3.8272666931152344</v>
      </c>
      <c r="I41" s="128">
        <f t="shared" si="10"/>
        <v>-0.18618941307067871</v>
      </c>
      <c r="J41" s="137">
        <f t="shared" si="9"/>
        <v>1.1377545951601662</v>
      </c>
      <c r="L41" s="150"/>
    </row>
    <row r="42" spans="1:245" x14ac:dyDescent="0.15">
      <c r="A42" s="138" t="s">
        <v>3</v>
      </c>
      <c r="B42" s="126">
        <f>AVERAGE(B38:B41)</f>
        <v>18.712859630584717</v>
      </c>
      <c r="C42" s="126">
        <v>14.847005000000001</v>
      </c>
      <c r="D42" s="126">
        <f>AVERAGE(D38:D41)</f>
        <v>4.0134561061859131</v>
      </c>
      <c r="E42" s="139" t="s">
        <v>3</v>
      </c>
      <c r="F42" s="126">
        <f>AVERAGE(F38:F41)</f>
        <v>18.981201648712158</v>
      </c>
      <c r="G42" s="126">
        <f>AVERAGE(G38:G41)</f>
        <v>14.759657144546509</v>
      </c>
      <c r="H42" s="126">
        <f>AVERAGE(H38:H41)</f>
        <v>4.2215445041656494</v>
      </c>
      <c r="I42" s="126">
        <f>AVERAGE(I38:I41)</f>
        <v>0.20808839797973633</v>
      </c>
      <c r="J42" s="168">
        <f>AVERAGE(J38:J41)</f>
        <v>0.88732719263281512</v>
      </c>
      <c r="L42" s="150"/>
    </row>
    <row r="43" spans="1:245" x14ac:dyDescent="0.15">
      <c r="A43" s="141" t="s">
        <v>4</v>
      </c>
      <c r="B43" s="128">
        <f>MEDIAN(B38:B41)</f>
        <v>18.704854965209961</v>
      </c>
      <c r="C43" s="128">
        <v>14.831230000000001</v>
      </c>
      <c r="D43" s="128">
        <f>MEDIAN(D38:D41)</f>
        <v>4.0158309936523438</v>
      </c>
      <c r="E43" s="142" t="s">
        <v>4</v>
      </c>
      <c r="F43" s="128">
        <f>MEDIAN(F38:F41)</f>
        <v>18.821633338928223</v>
      </c>
      <c r="G43" s="128">
        <f>MEDIAN(G38:G41)</f>
        <v>14.697840690612793</v>
      </c>
      <c r="H43" s="128">
        <f>MEDIAN(H38:H41)</f>
        <v>4.1702680587768555</v>
      </c>
      <c r="I43" s="128">
        <f>MEDIAN(I38:I41)</f>
        <v>0.15681195259094238</v>
      </c>
      <c r="J43" s="143">
        <f>MEDIAN(J38:J41)</f>
        <v>0.89903864326904492</v>
      </c>
      <c r="L43" s="150"/>
    </row>
    <row r="44" spans="1:245" ht="15" thickBot="1" x14ac:dyDescent="0.2">
      <c r="A44" s="144" t="s">
        <v>5</v>
      </c>
      <c r="B44" s="135">
        <f>STDEV(B38:B41)</f>
        <v>0.17521632871277618</v>
      </c>
      <c r="C44" s="135">
        <v>7.1059156975016108E-2</v>
      </c>
      <c r="D44" s="135">
        <f>STDEV(D38:D41)</f>
        <v>0.14392202962872327</v>
      </c>
      <c r="E44" s="145" t="s">
        <v>5</v>
      </c>
      <c r="F44" s="135">
        <f>STDEV(F38:F41)</f>
        <v>0.50948818926254291</v>
      </c>
      <c r="G44" s="135">
        <f>STDEV(G38:G41)</f>
        <v>0.16267899788174262</v>
      </c>
      <c r="H44" s="135">
        <f>STDEV(H38:H41)</f>
        <v>0.37701528672800705</v>
      </c>
      <c r="I44" s="135">
        <f>STDEV(I38:I41)</f>
        <v>0.37701528672800705</v>
      </c>
      <c r="J44" s="146">
        <f>STDEV(J38:J41)</f>
        <v>0.22006586565396499</v>
      </c>
      <c r="L44" s="150"/>
    </row>
    <row r="45" spans="1:245" x14ac:dyDescent="0.15">
      <c r="A45" s="147"/>
      <c r="B45" s="148" t="s">
        <v>6</v>
      </c>
      <c r="C45" s="148"/>
      <c r="D45" s="148"/>
      <c r="E45" s="147"/>
      <c r="F45" s="149"/>
      <c r="G45" s="149"/>
      <c r="H45" s="149"/>
      <c r="I45" s="149"/>
      <c r="J45" s="149">
        <f>J44/(SQRT(4))</f>
        <v>0.1100329328269825</v>
      </c>
      <c r="L45" s="150"/>
    </row>
    <row r="46" spans="1:245" x14ac:dyDescent="0.15">
      <c r="A46" s="151" t="s">
        <v>56</v>
      </c>
      <c r="B46" s="152">
        <f>TTEST(B38:B41,F38:F41,2,2)</f>
        <v>0.35765342420668755</v>
      </c>
      <c r="C46" s="148"/>
      <c r="D46" s="153"/>
      <c r="E46" s="154"/>
      <c r="F46" s="154"/>
      <c r="L46" s="150"/>
    </row>
    <row r="47" spans="1:245" x14ac:dyDescent="0.15">
      <c r="A47" s="151" t="s">
        <v>0</v>
      </c>
      <c r="B47" s="152">
        <f>TTEST(C38:C41,G38:G41,2,2)</f>
        <v>0.49655812082992123</v>
      </c>
      <c r="C47" s="148"/>
      <c r="D47" s="153"/>
      <c r="E47" s="154"/>
      <c r="F47" s="154"/>
      <c r="L47" s="150"/>
    </row>
    <row r="48" spans="1:245" x14ac:dyDescent="0.15">
      <c r="A48" s="151" t="s">
        <v>7</v>
      </c>
      <c r="B48" s="169">
        <f>TTEST(D38:D41,H38:H41,2,2)</f>
        <v>0.34217354906627101</v>
      </c>
      <c r="C48" s="152"/>
      <c r="D48" s="158"/>
      <c r="E48" s="159"/>
      <c r="F48" s="160"/>
      <c r="G48" s="158"/>
      <c r="L48" s="150"/>
    </row>
    <row r="49" spans="1:12" x14ac:dyDescent="0.15">
      <c r="A49" s="162" t="s">
        <v>8</v>
      </c>
      <c r="B49" s="163">
        <f>POWER(-(-I42-I44),2)</f>
        <v>0.34234632185857833</v>
      </c>
      <c r="C49" s="163"/>
      <c r="D49" s="148"/>
      <c r="E49" s="147"/>
      <c r="F49" s="158"/>
      <c r="G49" s="158"/>
      <c r="L49" s="150"/>
    </row>
    <row r="50" spans="1:12" x14ac:dyDescent="0.15">
      <c r="A50" s="162" t="s">
        <v>9</v>
      </c>
      <c r="B50" s="163">
        <f>POWER(2,-I42)</f>
        <v>0.86568352103231327</v>
      </c>
      <c r="C50" s="163"/>
      <c r="D50" s="148"/>
      <c r="E50" s="147"/>
      <c r="F50" s="158"/>
      <c r="G50" s="158"/>
      <c r="H50" s="160"/>
      <c r="I50" s="160"/>
      <c r="L50" s="150"/>
    </row>
    <row r="51" spans="1:12" x14ac:dyDescent="0.15">
      <c r="A51" s="162"/>
      <c r="B51" s="163"/>
      <c r="C51" s="163"/>
      <c r="D51" s="148"/>
      <c r="E51" s="147"/>
      <c r="F51" s="158"/>
      <c r="G51" s="158"/>
    </row>
    <row r="52" spans="1:12" x14ac:dyDescent="0.15">
      <c r="A52" s="162"/>
      <c r="B52" s="163"/>
      <c r="C52" s="163"/>
      <c r="D52" s="148"/>
      <c r="E52" s="147"/>
      <c r="F52" s="158"/>
      <c r="G52" s="158"/>
      <c r="H52" s="160"/>
      <c r="I52" s="1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Nano</vt:lpstr>
      <vt:lpstr>KSR2</vt:lpstr>
      <vt:lpstr>KSR2 (2)</vt:lpstr>
      <vt:lpstr>Alpl</vt:lpstr>
    </vt:vector>
  </TitlesOfParts>
  <Company>Department of Veterans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Alshbool</dc:creator>
  <cp:lastModifiedBy>Gomez, Gustavo A.</cp:lastModifiedBy>
  <cp:lastPrinted>2019-04-04T19:59:25Z</cp:lastPrinted>
  <dcterms:created xsi:type="dcterms:W3CDTF">2012-02-06T20:22:07Z</dcterms:created>
  <dcterms:modified xsi:type="dcterms:W3CDTF">2022-08-19T21:30:33Z</dcterms:modified>
</cp:coreProperties>
</file>