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stavogomez/Desktop/"/>
    </mc:Choice>
  </mc:AlternateContent>
  <xr:revisionPtr revIDLastSave="0" documentId="13_ncr:1_{70E7A68E-C801-F34C-AD9D-CDD396691D59}" xr6:coauthVersionLast="36" xr6:coauthVersionMax="36" xr10:uidLastSave="{00000000-0000-0000-0000-000000000000}"/>
  <bookViews>
    <workbookView xWindow="10620" yWindow="480" windowWidth="31160" windowHeight="26440" xr2:uid="{CF3AA6D4-918B-8849-BFB5-15BB4AF19EF7}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1" i="2" l="1"/>
  <c r="B60" i="2"/>
  <c r="G58" i="2"/>
  <c r="F58" i="2"/>
  <c r="B58" i="2"/>
  <c r="H57" i="2"/>
  <c r="G57" i="2"/>
  <c r="F57" i="2"/>
  <c r="B57" i="2"/>
  <c r="H56" i="2"/>
  <c r="G56" i="2"/>
  <c r="F56" i="2"/>
  <c r="B56" i="2"/>
  <c r="H55" i="2"/>
  <c r="D55" i="2"/>
  <c r="H54" i="2"/>
  <c r="I54" i="2" s="1"/>
  <c r="J54" i="2" s="1"/>
  <c r="D54" i="2"/>
  <c r="H53" i="2"/>
  <c r="D53" i="2"/>
  <c r="D58" i="2" s="1"/>
  <c r="H52" i="2"/>
  <c r="H58" i="2" s="1"/>
  <c r="D52" i="2"/>
  <c r="D56" i="2" s="1"/>
  <c r="B46" i="2"/>
  <c r="B45" i="2"/>
  <c r="G43" i="2"/>
  <c r="F43" i="2"/>
  <c r="B43" i="2"/>
  <c r="G42" i="2"/>
  <c r="F42" i="2"/>
  <c r="B42" i="2"/>
  <c r="G41" i="2"/>
  <c r="F41" i="2"/>
  <c r="B41" i="2"/>
  <c r="H40" i="2"/>
  <c r="D40" i="2"/>
  <c r="H39" i="2"/>
  <c r="H43" i="2" s="1"/>
  <c r="D39" i="2"/>
  <c r="D38" i="2"/>
  <c r="D41" i="2" s="1"/>
  <c r="H37" i="2"/>
  <c r="H41" i="2" s="1"/>
  <c r="D37" i="2"/>
  <c r="B47" i="2" s="1"/>
  <c r="B31" i="2"/>
  <c r="B30" i="2"/>
  <c r="H28" i="2"/>
  <c r="G28" i="2"/>
  <c r="F28" i="2"/>
  <c r="B28" i="2"/>
  <c r="G27" i="2"/>
  <c r="F27" i="2"/>
  <c r="B27" i="2"/>
  <c r="G26" i="2"/>
  <c r="F26" i="2"/>
  <c r="B26" i="2"/>
  <c r="D25" i="2"/>
  <c r="H24" i="2"/>
  <c r="D24" i="2"/>
  <c r="H23" i="2"/>
  <c r="D23" i="2"/>
  <c r="D26" i="2" s="1"/>
  <c r="H22" i="2"/>
  <c r="H26" i="2" s="1"/>
  <c r="D22" i="2"/>
  <c r="B32" i="2" s="1"/>
  <c r="B17" i="2"/>
  <c r="B16" i="2"/>
  <c r="G14" i="2"/>
  <c r="F14" i="2"/>
  <c r="D14" i="2"/>
  <c r="B14" i="2"/>
  <c r="G13" i="2"/>
  <c r="F13" i="2"/>
  <c r="B13" i="2"/>
  <c r="G12" i="2"/>
  <c r="F12" i="2"/>
  <c r="D12" i="2"/>
  <c r="B12" i="2"/>
  <c r="I11" i="2"/>
  <c r="J11" i="2" s="1"/>
  <c r="H11" i="2"/>
  <c r="D11" i="2"/>
  <c r="H10" i="2"/>
  <c r="I10" i="2" s="1"/>
  <c r="J10" i="2" s="1"/>
  <c r="D10" i="2"/>
  <c r="I9" i="2"/>
  <c r="J9" i="2" s="1"/>
  <c r="H9" i="2"/>
  <c r="D9" i="2"/>
  <c r="H8" i="2"/>
  <c r="H12" i="2" s="1"/>
  <c r="D8" i="2"/>
  <c r="D13" i="2" s="1"/>
  <c r="I37" i="2" l="1"/>
  <c r="I40" i="2"/>
  <c r="J40" i="2" s="1"/>
  <c r="I52" i="2"/>
  <c r="I55" i="2"/>
  <c r="J55" i="2" s="1"/>
  <c r="I53" i="2"/>
  <c r="J53" i="2" s="1"/>
  <c r="I24" i="2"/>
  <c r="J24" i="2" s="1"/>
  <c r="I22" i="2"/>
  <c r="I23" i="2"/>
  <c r="J23" i="2" s="1"/>
  <c r="B18" i="2"/>
  <c r="D27" i="2"/>
  <c r="D42" i="2"/>
  <c r="D43" i="2"/>
  <c r="I8" i="2"/>
  <c r="I39" i="2"/>
  <c r="J39" i="2" s="1"/>
  <c r="H13" i="2"/>
  <c r="H27" i="2"/>
  <c r="H42" i="2"/>
  <c r="D57" i="2"/>
  <c r="B62" i="2"/>
  <c r="D28" i="2"/>
  <c r="H14" i="2"/>
  <c r="I12" i="2" l="1"/>
  <c r="I13" i="2"/>
  <c r="I14" i="2"/>
  <c r="J8" i="2"/>
  <c r="I26" i="2"/>
  <c r="I27" i="2"/>
  <c r="I28" i="2"/>
  <c r="J22" i="2"/>
  <c r="I58" i="2"/>
  <c r="J52" i="2"/>
  <c r="I56" i="2"/>
  <c r="I57" i="2"/>
  <c r="I41" i="2"/>
  <c r="I42" i="2"/>
  <c r="I43" i="2"/>
  <c r="J37" i="2"/>
  <c r="J27" i="2" l="1"/>
  <c r="J28" i="2"/>
  <c r="J29" i="2" s="1"/>
  <c r="J26" i="2"/>
  <c r="B49" i="2"/>
  <c r="B48" i="2"/>
  <c r="B34" i="2"/>
  <c r="B33" i="2"/>
  <c r="J13" i="2"/>
  <c r="J14" i="2"/>
  <c r="J15" i="2" s="1"/>
  <c r="J12" i="2"/>
  <c r="B64" i="2"/>
  <c r="B63" i="2"/>
  <c r="J56" i="2"/>
  <c r="J57" i="2"/>
  <c r="J58" i="2"/>
  <c r="J59" i="2" s="1"/>
  <c r="J42" i="2"/>
  <c r="J43" i="2"/>
  <c r="J44" i="2" s="1"/>
  <c r="J41" i="2"/>
  <c r="B20" i="2"/>
  <c r="B19" i="2"/>
</calcChain>
</file>

<file path=xl/sharedStrings.xml><?xml version="1.0" encoding="utf-8"?>
<sst xmlns="http://schemas.openxmlformats.org/spreadsheetml/2006/main" count="122" uniqueCount="24">
  <si>
    <t xml:space="preserve">PPIA </t>
  </si>
  <si>
    <t xml:space="preserve">24 hours serum free, 72 hour treatment </t>
  </si>
  <si>
    <t>RNA Extractions done by Jasmine Lau</t>
  </si>
  <si>
    <t xml:space="preserve">Nano, dilutions and RT done by JL </t>
  </si>
  <si>
    <t xml:space="preserve">ST2 GFP </t>
  </si>
  <si>
    <t>PPIA</t>
  </si>
  <si>
    <t>∆Ct</t>
  </si>
  <si>
    <t xml:space="preserve">ST2 KSR2 OE </t>
  </si>
  <si>
    <t>∆∆Ct</t>
  </si>
  <si>
    <t xml:space="preserve">Normal Glucose No Insulin </t>
  </si>
  <si>
    <t>Normal Glucose No Insulin</t>
  </si>
  <si>
    <t>Average</t>
  </si>
  <si>
    <t>Median</t>
  </si>
  <si>
    <t>SD</t>
  </si>
  <si>
    <t>P value</t>
  </si>
  <si>
    <t>KSR2 (Lewis)</t>
  </si>
  <si>
    <t>Ct</t>
  </si>
  <si>
    <t>Relative Fold</t>
  </si>
  <si>
    <t>Fold Incr</t>
  </si>
  <si>
    <t>High Glucose</t>
  </si>
  <si>
    <t>High Glucose + Insulin</t>
  </si>
  <si>
    <t xml:space="preserve">Normal Glucose + Insulin </t>
  </si>
  <si>
    <r>
      <t>Source Data for Figure 8A.</t>
    </r>
    <r>
      <rPr>
        <sz val="11"/>
        <color theme="1"/>
        <rFont val="Arial"/>
        <family val="2"/>
      </rPr>
      <t xml:space="preserve"> </t>
    </r>
  </si>
  <si>
    <t>Alpl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</si>
</sst>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 applyFill="1"/>
    <xf numFmtId="164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164" fontId="3" fillId="0" borderId="0" xfId="0" applyNumberFormat="1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4" fillId="0" borderId="0" xfId="0" applyFont="1" applyFill="1"/>
    <xf numFmtId="164" fontId="2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164" fontId="5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64" fontId="4" fillId="0" borderId="7" xfId="1" applyNumberFormat="1" applyFont="1" applyFill="1" applyBorder="1" applyAlignment="1">
      <alignment horizontal="center"/>
    </xf>
    <xf numFmtId="164" fontId="4" fillId="0" borderId="8" xfId="1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164" fontId="4" fillId="0" borderId="10" xfId="1" applyNumberFormat="1" applyFont="1" applyFill="1" applyBorder="1" applyAlignment="1">
      <alignment horizontal="center"/>
    </xf>
    <xf numFmtId="164" fontId="4" fillId="0" borderId="8" xfId="0" applyNumberFormat="1" applyFont="1" applyFill="1" applyBorder="1" applyAlignment="1">
      <alignment horizontal="center"/>
    </xf>
    <xf numFmtId="164" fontId="5" fillId="0" borderId="11" xfId="0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164" fontId="4" fillId="0" borderId="13" xfId="1" applyNumberFormat="1" applyFont="1" applyFill="1" applyBorder="1" applyAlignment="1">
      <alignment horizontal="center"/>
    </xf>
    <xf numFmtId="164" fontId="4" fillId="0" borderId="14" xfId="1" applyNumberFormat="1" applyFont="1" applyFill="1" applyBorder="1" applyAlignment="1">
      <alignment horizontal="center"/>
    </xf>
    <xf numFmtId="164" fontId="4" fillId="0" borderId="15" xfId="0" applyNumberFormat="1" applyFont="1" applyFill="1" applyBorder="1" applyAlignment="1">
      <alignment horizontal="center"/>
    </xf>
    <xf numFmtId="164" fontId="4" fillId="0" borderId="14" xfId="0" applyNumberFormat="1" applyFont="1" applyFill="1" applyBorder="1" applyAlignment="1">
      <alignment horizontal="center"/>
    </xf>
    <xf numFmtId="164" fontId="5" fillId="0" borderId="16" xfId="0" applyNumberFormat="1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164" fontId="4" fillId="0" borderId="18" xfId="1" applyNumberFormat="1" applyFont="1" applyFill="1" applyBorder="1" applyAlignment="1">
      <alignment horizontal="center"/>
    </xf>
    <xf numFmtId="164" fontId="4" fillId="0" borderId="19" xfId="1" applyNumberFormat="1" applyFont="1" applyFill="1" applyBorder="1" applyAlignment="1">
      <alignment horizontal="center"/>
    </xf>
    <xf numFmtId="164" fontId="4" fillId="0" borderId="20" xfId="0" applyNumberFormat="1" applyFont="1" applyFill="1" applyBorder="1" applyAlignment="1">
      <alignment horizontal="center"/>
    </xf>
    <xf numFmtId="164" fontId="4" fillId="0" borderId="19" xfId="0" applyNumberFormat="1" applyFont="1" applyFill="1" applyBorder="1" applyAlignment="1">
      <alignment horizontal="center"/>
    </xf>
    <xf numFmtId="164" fontId="5" fillId="0" borderId="21" xfId="0" applyNumberFormat="1" applyFont="1" applyFill="1" applyBorder="1" applyAlignment="1">
      <alignment horizontal="center"/>
    </xf>
    <xf numFmtId="0" fontId="4" fillId="0" borderId="22" xfId="0" applyFont="1" applyFill="1" applyBorder="1" applyAlignment="1">
      <alignment horizontal="left"/>
    </xf>
    <xf numFmtId="164" fontId="4" fillId="0" borderId="23" xfId="0" applyNumberFormat="1" applyFont="1" applyFill="1" applyBorder="1" applyAlignment="1">
      <alignment horizontal="center"/>
    </xf>
    <xf numFmtId="0" fontId="4" fillId="0" borderId="23" xfId="0" applyFont="1" applyFill="1" applyBorder="1" applyAlignment="1">
      <alignment horizontal="left"/>
    </xf>
    <xf numFmtId="0" fontId="4" fillId="0" borderId="25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164" fontId="4" fillId="0" borderId="16" xfId="0" applyNumberFormat="1" applyFont="1" applyFill="1" applyBorder="1" applyAlignment="1">
      <alignment horizontal="center"/>
    </xf>
    <xf numFmtId="0" fontId="4" fillId="0" borderId="26" xfId="0" applyFont="1" applyFill="1" applyBorder="1" applyAlignment="1">
      <alignment horizontal="left"/>
    </xf>
    <xf numFmtId="0" fontId="4" fillId="0" borderId="19" xfId="0" applyFont="1" applyFill="1" applyBorder="1" applyAlignment="1">
      <alignment horizontal="left"/>
    </xf>
    <xf numFmtId="164" fontId="4" fillId="0" borderId="2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NumberFormat="1" applyFont="1" applyFill="1" applyAlignment="1">
      <alignment horizontal="right"/>
    </xf>
    <xf numFmtId="0" fontId="4" fillId="0" borderId="0" xfId="0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/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164" fontId="4" fillId="0" borderId="0" xfId="0" applyNumberFormat="1" applyFont="1" applyFill="1" applyBorder="1"/>
    <xf numFmtId="0" fontId="5" fillId="0" borderId="0" xfId="0" applyFont="1" applyFill="1" applyAlignment="1">
      <alignment horizontal="left"/>
    </xf>
    <xf numFmtId="0" fontId="4" fillId="0" borderId="27" xfId="0" applyFont="1" applyFill="1" applyBorder="1" applyAlignment="1">
      <alignment horizontal="center"/>
    </xf>
    <xf numFmtId="164" fontId="4" fillId="0" borderId="23" xfId="1" applyNumberFormat="1" applyFont="1" applyFill="1" applyBorder="1" applyAlignment="1">
      <alignment horizontal="center"/>
    </xf>
    <xf numFmtId="164" fontId="4" fillId="0" borderId="28" xfId="0" applyNumberFormat="1" applyFont="1" applyFill="1" applyBorder="1" applyAlignment="1">
      <alignment horizontal="center"/>
    </xf>
    <xf numFmtId="0" fontId="4" fillId="2" borderId="0" xfId="0" applyNumberFormat="1" applyFont="1" applyFill="1" applyAlignment="1">
      <alignment horizontal="right"/>
    </xf>
    <xf numFmtId="164" fontId="4" fillId="2" borderId="24" xfId="0" applyNumberFormat="1" applyFont="1" applyFill="1" applyBorder="1" applyAlignment="1">
      <alignment horizontal="center"/>
    </xf>
    <xf numFmtId="0" fontId="5" fillId="0" borderId="0" xfId="0" applyFont="1"/>
  </cellXfs>
  <cellStyles count="2">
    <cellStyle name="Normal" xfId="0" builtinId="0"/>
    <cellStyle name="Normal 2" xfId="1" xr:uid="{3DAA59D0-AC9E-7744-A374-6A34F56753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24DC1-A4D2-4B47-8676-7E7C0089F480}">
  <dimension ref="A1:J64"/>
  <sheetViews>
    <sheetView tabSelected="1" workbookViewId="0">
      <selection activeCell="A2" sqref="A2"/>
    </sheetView>
  </sheetViews>
  <sheetFormatPr baseColWidth="10" defaultRowHeight="16" x14ac:dyDescent="0.2"/>
  <cols>
    <col min="1" max="1" width="23.6640625" style="7" customWidth="1"/>
    <col min="2" max="4" width="13.6640625" style="53" customWidth="1"/>
    <col min="5" max="5" width="23.33203125" style="7" customWidth="1"/>
    <col min="6" max="10" width="13.6640625" style="53" customWidth="1"/>
  </cols>
  <sheetData>
    <row r="1" spans="1:10" x14ac:dyDescent="0.2">
      <c r="A1" s="63" t="s">
        <v>22</v>
      </c>
    </row>
    <row r="2" spans="1:10" x14ac:dyDescent="0.2">
      <c r="A2" s="1"/>
      <c r="B2" s="2"/>
      <c r="C2" s="2"/>
      <c r="D2" s="2"/>
      <c r="E2" s="3"/>
      <c r="F2" s="2"/>
      <c r="G2" s="2"/>
      <c r="H2" s="4" t="s">
        <v>0</v>
      </c>
      <c r="I2" s="5">
        <v>43630</v>
      </c>
      <c r="J2" s="6"/>
    </row>
    <row r="3" spans="1:10" x14ac:dyDescent="0.2">
      <c r="A3" s="7" t="s">
        <v>1</v>
      </c>
      <c r="B3" s="2"/>
      <c r="C3" s="2"/>
      <c r="D3" s="2"/>
      <c r="E3" s="3"/>
      <c r="F3" s="2"/>
      <c r="G3" s="2"/>
      <c r="H3" s="4" t="s">
        <v>23</v>
      </c>
      <c r="I3" s="5">
        <v>43633</v>
      </c>
      <c r="J3" s="6"/>
    </row>
    <row r="4" spans="1:10" x14ac:dyDescent="0.2">
      <c r="A4" s="7" t="s">
        <v>2</v>
      </c>
      <c r="B4" s="2"/>
      <c r="C4" s="2"/>
      <c r="D4" s="2"/>
      <c r="E4" s="3"/>
      <c r="F4" s="2"/>
      <c r="G4" s="2"/>
      <c r="H4" s="1"/>
      <c r="I4" s="1"/>
      <c r="J4" s="6"/>
    </row>
    <row r="5" spans="1:10" x14ac:dyDescent="0.2">
      <c r="A5" s="7" t="s">
        <v>3</v>
      </c>
      <c r="B5" s="2"/>
      <c r="C5" s="2"/>
      <c r="D5" s="2"/>
      <c r="E5" s="3"/>
      <c r="F5" s="2"/>
      <c r="G5" s="2"/>
      <c r="H5" s="8"/>
      <c r="I5" s="8"/>
      <c r="J5" s="6"/>
    </row>
    <row r="6" spans="1:10" ht="17" thickBot="1" x14ac:dyDescent="0.25">
      <c r="B6" s="9"/>
      <c r="C6" s="9"/>
      <c r="D6" s="9"/>
      <c r="E6" s="10"/>
      <c r="F6" s="9"/>
      <c r="G6" s="9"/>
      <c r="H6" s="11"/>
      <c r="I6" s="11"/>
      <c r="J6" s="11"/>
    </row>
    <row r="7" spans="1:10" ht="17" thickBot="1" x14ac:dyDescent="0.25">
      <c r="A7" s="12" t="s">
        <v>4</v>
      </c>
      <c r="B7" s="13" t="s">
        <v>23</v>
      </c>
      <c r="C7" s="14" t="s">
        <v>5</v>
      </c>
      <c r="D7" s="15" t="s">
        <v>6</v>
      </c>
      <c r="E7" s="12" t="s">
        <v>7</v>
      </c>
      <c r="F7" s="13" t="s">
        <v>23</v>
      </c>
      <c r="G7" s="14" t="s">
        <v>5</v>
      </c>
      <c r="H7" s="14" t="s">
        <v>6</v>
      </c>
      <c r="I7" s="14" t="s">
        <v>8</v>
      </c>
      <c r="J7" s="16"/>
    </row>
    <row r="8" spans="1:10" x14ac:dyDescent="0.2">
      <c r="A8" s="17" t="s">
        <v>9</v>
      </c>
      <c r="B8" s="18">
        <v>25.288982391357422</v>
      </c>
      <c r="C8" s="19">
        <v>14.560002326965332</v>
      </c>
      <c r="D8" s="20">
        <f t="shared" ref="D8:D11" si="0">B8-C8</f>
        <v>10.72898006439209</v>
      </c>
      <c r="E8" s="17" t="s">
        <v>10</v>
      </c>
      <c r="F8" s="21">
        <v>28.500232696533203</v>
      </c>
      <c r="G8" s="19">
        <v>14.549923896789551</v>
      </c>
      <c r="H8" s="22">
        <f t="shared" ref="H8:H11" si="1">F8-G8</f>
        <v>13.950308799743652</v>
      </c>
      <c r="I8" s="22">
        <f>H8-$D$12</f>
        <v>2.5170190334320068</v>
      </c>
      <c r="J8" s="23">
        <f t="shared" ref="J8:J11" si="2">POWER(2,-I8)</f>
        <v>0.17470356660731293</v>
      </c>
    </row>
    <row r="9" spans="1:10" x14ac:dyDescent="0.2">
      <c r="A9" s="24" t="s">
        <v>9</v>
      </c>
      <c r="B9" s="25">
        <v>26.269655227661133</v>
      </c>
      <c r="C9" s="26">
        <v>14.55451774597168</v>
      </c>
      <c r="D9" s="27">
        <f t="shared" si="0"/>
        <v>11.715137481689453</v>
      </c>
      <c r="E9" s="24" t="s">
        <v>10</v>
      </c>
      <c r="F9" s="25">
        <v>27.365909576416016</v>
      </c>
      <c r="G9" s="26">
        <v>14.594577789306641</v>
      </c>
      <c r="H9" s="28">
        <f t="shared" si="1"/>
        <v>12.771331787109375</v>
      </c>
      <c r="I9" s="28">
        <f t="shared" ref="I9:I11" si="3">H9-$D$12</f>
        <v>1.3380420207977295</v>
      </c>
      <c r="J9" s="29">
        <f t="shared" si="2"/>
        <v>0.39555712919165736</v>
      </c>
    </row>
    <row r="10" spans="1:10" x14ac:dyDescent="0.2">
      <c r="A10" s="24" t="s">
        <v>9</v>
      </c>
      <c r="B10" s="25">
        <v>25.96504020690918</v>
      </c>
      <c r="C10" s="26">
        <v>14.607958793640137</v>
      </c>
      <c r="D10" s="27">
        <f t="shared" si="0"/>
        <v>11.357081413269043</v>
      </c>
      <c r="E10" s="24" t="s">
        <v>10</v>
      </c>
      <c r="F10" s="25">
        <v>28.459726333618164</v>
      </c>
      <c r="G10" s="26">
        <v>14.589901924133301</v>
      </c>
      <c r="H10" s="28">
        <f t="shared" si="1"/>
        <v>13.869824409484863</v>
      </c>
      <c r="I10" s="28">
        <f t="shared" si="3"/>
        <v>2.4365346431732178</v>
      </c>
      <c r="J10" s="29">
        <f t="shared" si="2"/>
        <v>0.18472683396911499</v>
      </c>
    </row>
    <row r="11" spans="1:10" ht="17" thickBot="1" x14ac:dyDescent="0.25">
      <c r="A11" s="30" t="s">
        <v>9</v>
      </c>
      <c r="B11" s="31">
        <v>26.473539352416992</v>
      </c>
      <c r="C11" s="32">
        <v>14.541579246520996</v>
      </c>
      <c r="D11" s="33">
        <f t="shared" si="0"/>
        <v>11.931960105895996</v>
      </c>
      <c r="E11" s="30" t="s">
        <v>10</v>
      </c>
      <c r="F11" s="31">
        <v>27.371145248413086</v>
      </c>
      <c r="G11" s="32">
        <v>14.575594902038574</v>
      </c>
      <c r="H11" s="34">
        <f t="shared" si="1"/>
        <v>12.795550346374512</v>
      </c>
      <c r="I11" s="28">
        <f t="shared" si="3"/>
        <v>1.3622605800628662</v>
      </c>
      <c r="J11" s="35">
        <f t="shared" si="2"/>
        <v>0.3889723256203641</v>
      </c>
    </row>
    <row r="12" spans="1:10" x14ac:dyDescent="0.2">
      <c r="A12" s="36" t="s">
        <v>11</v>
      </c>
      <c r="B12" s="37">
        <f>AVERAGE(B8:B11)</f>
        <v>25.999304294586182</v>
      </c>
      <c r="C12" s="37">
        <v>14.847005000000001</v>
      </c>
      <c r="D12" s="37">
        <f>AVERAGE(D8:D11)</f>
        <v>11.433289766311646</v>
      </c>
      <c r="E12" s="38" t="s">
        <v>11</v>
      </c>
      <c r="F12" s="37">
        <f>AVERAGE(F8:F11)</f>
        <v>27.924253463745117</v>
      </c>
      <c r="G12" s="37">
        <f>AVERAGE(G8:G11)</f>
        <v>14.577499628067017</v>
      </c>
      <c r="H12" s="37">
        <f>AVERAGE(H8:H11)</f>
        <v>13.346753835678101</v>
      </c>
      <c r="I12" s="37">
        <f>AVERAGE(I8:I11)</f>
        <v>1.9134640693664551</v>
      </c>
      <c r="J12" s="62">
        <f>AVERAGE(J8:J11)</f>
        <v>0.28598996384711234</v>
      </c>
    </row>
    <row r="13" spans="1:10" x14ac:dyDescent="0.2">
      <c r="A13" s="39" t="s">
        <v>12</v>
      </c>
      <c r="B13" s="28">
        <f>MEDIAN(B8:B11)</f>
        <v>26.117347717285156</v>
      </c>
      <c r="C13" s="28">
        <v>14.831230000000001</v>
      </c>
      <c r="D13" s="28">
        <f>MEDIAN(D8:D11)</f>
        <v>11.536109447479248</v>
      </c>
      <c r="E13" s="40" t="s">
        <v>12</v>
      </c>
      <c r="F13" s="28">
        <f>MEDIAN(F8:F11)</f>
        <v>27.915435791015625</v>
      </c>
      <c r="G13" s="28">
        <f>MEDIAN(G8:G11)</f>
        <v>14.582748413085938</v>
      </c>
      <c r="H13" s="28">
        <f>MEDIAN(H8:H11)</f>
        <v>13.332687377929688</v>
      </c>
      <c r="I13" s="28">
        <f>MEDIAN(I8:I11)</f>
        <v>1.899397611618042</v>
      </c>
      <c r="J13" s="41">
        <f>MEDIAN(J8:J11)</f>
        <v>0.28684957979473957</v>
      </c>
    </row>
    <row r="14" spans="1:10" ht="17" thickBot="1" x14ac:dyDescent="0.25">
      <c r="A14" s="42" t="s">
        <v>13</v>
      </c>
      <c r="B14" s="34">
        <f>STDEV(B8:B11)</f>
        <v>0.51759693166309562</v>
      </c>
      <c r="C14" s="34">
        <v>7.1059156975016108E-2</v>
      </c>
      <c r="D14" s="34">
        <f>STDEV(D8:D11)</f>
        <v>0.52598165732794033</v>
      </c>
      <c r="E14" s="43" t="s">
        <v>13</v>
      </c>
      <c r="F14" s="34">
        <f>STDEV(F8:F11)</f>
        <v>0.64191377026274232</v>
      </c>
      <c r="G14" s="34">
        <f>STDEV(G8:G11)</f>
        <v>2.0079255263188066E-2</v>
      </c>
      <c r="H14" s="34">
        <f>STDEV(H8:H11)</f>
        <v>0.6513619680920345</v>
      </c>
      <c r="I14" s="34">
        <f>STDEV(I8:I11)</f>
        <v>0.6513619680920345</v>
      </c>
      <c r="J14" s="44">
        <f>STDEV(J8:J11)</f>
        <v>0.12281315651744913</v>
      </c>
    </row>
    <row r="15" spans="1:10" x14ac:dyDescent="0.2">
      <c r="A15" s="45"/>
      <c r="B15" s="46" t="s">
        <v>14</v>
      </c>
      <c r="C15" s="46"/>
      <c r="D15" s="46"/>
      <c r="E15" s="45"/>
      <c r="F15" s="47"/>
      <c r="G15" s="47"/>
      <c r="H15" s="47"/>
      <c r="I15" s="47"/>
      <c r="J15" s="47">
        <f>J14/(SQRT(4))</f>
        <v>6.1406578258724566E-2</v>
      </c>
    </row>
    <row r="16" spans="1:10" x14ac:dyDescent="0.2">
      <c r="A16" s="48" t="s">
        <v>15</v>
      </c>
      <c r="B16" s="49">
        <f>TTEST(B8:B11,F8:F11,2,2)</f>
        <v>3.4356307487920673E-3</v>
      </c>
      <c r="C16" s="46"/>
      <c r="D16" s="50"/>
      <c r="E16" s="51"/>
      <c r="F16" s="51"/>
      <c r="G16" s="52"/>
    </row>
    <row r="17" spans="1:10" x14ac:dyDescent="0.2">
      <c r="A17" s="48" t="s">
        <v>5</v>
      </c>
      <c r="B17" s="49">
        <f>TTEST(C8:C11,G8:G11,2,2)</f>
        <v>0.53912469048871192</v>
      </c>
      <c r="C17" s="46"/>
      <c r="D17" s="50"/>
      <c r="E17" s="51"/>
      <c r="F17" s="51"/>
    </row>
    <row r="18" spans="1:10" x14ac:dyDescent="0.2">
      <c r="A18" s="48" t="s">
        <v>16</v>
      </c>
      <c r="B18" s="61">
        <f>TTEST(D8:D11,H8:H11,2,2)</f>
        <v>3.8063779438341399E-3</v>
      </c>
      <c r="C18" s="49"/>
      <c r="D18" s="54"/>
      <c r="E18" s="55"/>
      <c r="F18" s="56"/>
      <c r="G18" s="54"/>
    </row>
    <row r="19" spans="1:10" x14ac:dyDescent="0.2">
      <c r="A19" s="57" t="s">
        <v>17</v>
      </c>
      <c r="B19" s="9">
        <f>POWER(-(-I12-I14),2)</f>
        <v>6.5783326024250179</v>
      </c>
      <c r="C19" s="9"/>
      <c r="D19" s="46"/>
      <c r="E19" s="45"/>
      <c r="F19" s="54"/>
      <c r="G19" s="54"/>
    </row>
    <row r="20" spans="1:10" ht="17" thickBot="1" x14ac:dyDescent="0.25">
      <c r="A20" s="57" t="s">
        <v>18</v>
      </c>
      <c r="B20" s="9">
        <f>POWER(2,-I12)</f>
        <v>0.26545439460581211</v>
      </c>
      <c r="C20" s="9"/>
      <c r="D20" s="46"/>
      <c r="E20" s="45"/>
      <c r="F20" s="54"/>
      <c r="G20" s="54"/>
      <c r="H20" s="56"/>
      <c r="I20" s="56"/>
    </row>
    <row r="21" spans="1:10" ht="17" thickBot="1" x14ac:dyDescent="0.25">
      <c r="A21" s="12" t="s">
        <v>4</v>
      </c>
      <c r="B21" s="13" t="s">
        <v>23</v>
      </c>
      <c r="C21" s="14" t="s">
        <v>5</v>
      </c>
      <c r="D21" s="14" t="s">
        <v>6</v>
      </c>
      <c r="E21" s="12" t="s">
        <v>7</v>
      </c>
      <c r="F21" s="13" t="s">
        <v>23</v>
      </c>
      <c r="G21" s="14" t="s">
        <v>5</v>
      </c>
      <c r="H21" s="14" t="s">
        <v>6</v>
      </c>
      <c r="I21" s="14" t="s">
        <v>8</v>
      </c>
      <c r="J21" s="16"/>
    </row>
    <row r="22" spans="1:10" x14ac:dyDescent="0.2">
      <c r="A22" s="58" t="s">
        <v>21</v>
      </c>
      <c r="B22" s="18">
        <v>27.290090560913086</v>
      </c>
      <c r="C22" s="59">
        <v>14.530991554260254</v>
      </c>
      <c r="D22" s="37">
        <f t="shared" ref="D22:D25" si="4">B22-C22</f>
        <v>12.759099006652832</v>
      </c>
      <c r="E22" s="58" t="s">
        <v>21</v>
      </c>
      <c r="F22" s="18">
        <v>30.563369750976562</v>
      </c>
      <c r="G22" s="59">
        <v>15.002214431762695</v>
      </c>
      <c r="H22" s="28">
        <f t="shared" ref="H22:H24" si="5">F22-G22</f>
        <v>15.561155319213867</v>
      </c>
      <c r="I22" s="28">
        <f>H22-$D$26</f>
        <v>2.652064323425293</v>
      </c>
      <c r="J22" s="29">
        <f t="shared" ref="J22:J24" si="6">POWER(2,-I22)</f>
        <v>0.1590922735267512</v>
      </c>
    </row>
    <row r="23" spans="1:10" x14ac:dyDescent="0.2">
      <c r="A23" s="24" t="s">
        <v>21</v>
      </c>
      <c r="B23" s="25">
        <v>27.693599700927734</v>
      </c>
      <c r="C23" s="26">
        <v>14.530459403991699</v>
      </c>
      <c r="D23" s="28">
        <f t="shared" si="4"/>
        <v>13.163140296936035</v>
      </c>
      <c r="E23" s="24" t="s">
        <v>21</v>
      </c>
      <c r="F23" s="25">
        <v>28.753046035766602</v>
      </c>
      <c r="G23" s="26">
        <v>14.67917537689209</v>
      </c>
      <c r="H23" s="28">
        <f t="shared" si="5"/>
        <v>14.073870658874512</v>
      </c>
      <c r="I23" s="28">
        <f t="shared" ref="I23:I24" si="7">H23-$D$26</f>
        <v>1.1647796630859375</v>
      </c>
      <c r="J23" s="29">
        <f t="shared" si="6"/>
        <v>0.44603237520914346</v>
      </c>
    </row>
    <row r="24" spans="1:10" x14ac:dyDescent="0.2">
      <c r="A24" s="24" t="s">
        <v>21</v>
      </c>
      <c r="B24" s="25">
        <v>27.171268463134766</v>
      </c>
      <c r="C24" s="26">
        <v>14.538002014160156</v>
      </c>
      <c r="D24" s="28">
        <f t="shared" si="4"/>
        <v>12.633266448974609</v>
      </c>
      <c r="E24" s="24" t="s">
        <v>21</v>
      </c>
      <c r="F24" s="25">
        <v>29.710872650146484</v>
      </c>
      <c r="G24" s="26">
        <v>14.660824775695801</v>
      </c>
      <c r="H24" s="28">
        <f t="shared" si="5"/>
        <v>15.050047874450684</v>
      </c>
      <c r="I24" s="28">
        <f t="shared" si="7"/>
        <v>2.1409568786621094</v>
      </c>
      <c r="J24" s="29">
        <f t="shared" si="6"/>
        <v>0.22672935894416957</v>
      </c>
    </row>
    <row r="25" spans="1:10" ht="17" thickBot="1" x14ac:dyDescent="0.25">
      <c r="A25" s="30" t="s">
        <v>21</v>
      </c>
      <c r="B25" s="31">
        <v>27.624990463256836</v>
      </c>
      <c r="C25" s="32">
        <v>14.544132232666016</v>
      </c>
      <c r="D25" s="34">
        <f t="shared" si="4"/>
        <v>13.08085823059082</v>
      </c>
      <c r="E25" s="30" t="s">
        <v>21</v>
      </c>
      <c r="F25" s="31"/>
      <c r="G25" s="32"/>
      <c r="H25" s="34"/>
      <c r="I25" s="28"/>
      <c r="J25" s="35"/>
    </row>
    <row r="26" spans="1:10" x14ac:dyDescent="0.2">
      <c r="A26" s="36" t="s">
        <v>11</v>
      </c>
      <c r="B26" s="37">
        <f>AVERAGE(B22:B25)</f>
        <v>27.444987297058105</v>
      </c>
      <c r="C26" s="37">
        <v>14.847005000000001</v>
      </c>
      <c r="D26" s="37">
        <f>AVERAGE(D22:D25)</f>
        <v>12.909090995788574</v>
      </c>
      <c r="E26" s="38" t="s">
        <v>11</v>
      </c>
      <c r="F26" s="37">
        <f>AVERAGE(F22:F25)</f>
        <v>29.675762812296551</v>
      </c>
      <c r="G26" s="37">
        <f>AVERAGE(G22:G25)</f>
        <v>14.780738194783529</v>
      </c>
      <c r="H26" s="37">
        <f>AVERAGE(H22:H25)</f>
        <v>14.895024617513021</v>
      </c>
      <c r="I26" s="37">
        <f>AVERAGE(I22:I25)</f>
        <v>1.9859336217244465</v>
      </c>
      <c r="J26" s="62">
        <f>AVERAGE(J22:J25)</f>
        <v>0.2772846692266881</v>
      </c>
    </row>
    <row r="27" spans="1:10" x14ac:dyDescent="0.2">
      <c r="A27" s="39" t="s">
        <v>12</v>
      </c>
      <c r="B27" s="28">
        <f>MEDIAN(B22:B25)</f>
        <v>27.457540512084961</v>
      </c>
      <c r="C27" s="28">
        <v>14.831230000000001</v>
      </c>
      <c r="D27" s="28">
        <f>MEDIAN(D22:D25)</f>
        <v>12.919978618621826</v>
      </c>
      <c r="E27" s="40" t="s">
        <v>12</v>
      </c>
      <c r="F27" s="28">
        <f>MEDIAN(F22:F25)</f>
        <v>29.710872650146484</v>
      </c>
      <c r="G27" s="28">
        <f>MEDIAN(G22:G25)</f>
        <v>14.67917537689209</v>
      </c>
      <c r="H27" s="28">
        <f>MEDIAN(H22:H25)</f>
        <v>15.050047874450684</v>
      </c>
      <c r="I27" s="28">
        <f>MEDIAN(I22:I25)</f>
        <v>2.1409568786621094</v>
      </c>
      <c r="J27" s="41">
        <f>MEDIAN(J22:J25)</f>
        <v>0.22672935894416957</v>
      </c>
    </row>
    <row r="28" spans="1:10" ht="17" thickBot="1" x14ac:dyDescent="0.25">
      <c r="A28" s="42" t="s">
        <v>13</v>
      </c>
      <c r="B28" s="34">
        <f>STDEV(B22:B25)</f>
        <v>0.25372180704604796</v>
      </c>
      <c r="C28" s="34">
        <v>7.1059156975016108E-2</v>
      </c>
      <c r="D28" s="34">
        <f>STDEV(D22:D25)</f>
        <v>0.2533915335307193</v>
      </c>
      <c r="E28" s="43" t="s">
        <v>13</v>
      </c>
      <c r="F28" s="34">
        <f>STDEV(F22:F25)</f>
        <v>0.90567240986920061</v>
      </c>
      <c r="G28" s="34">
        <f>STDEV(G22:G25)</f>
        <v>0.19202338087041718</v>
      </c>
      <c r="H28" s="34">
        <f>STDEV(H22:H25)</f>
        <v>0.75566399468537504</v>
      </c>
      <c r="I28" s="34">
        <f>STDEV(I22:I25)</f>
        <v>0.75566399468537482</v>
      </c>
      <c r="J28" s="44">
        <f>STDEV(J22:J25)</f>
        <v>0.15000178344505341</v>
      </c>
    </row>
    <row r="29" spans="1:10" x14ac:dyDescent="0.2">
      <c r="A29" s="45"/>
      <c r="B29" s="46" t="s">
        <v>14</v>
      </c>
      <c r="C29" s="46"/>
      <c r="D29" s="46"/>
      <c r="E29" s="45"/>
      <c r="F29" s="47"/>
      <c r="G29" s="47"/>
      <c r="H29" s="47"/>
      <c r="I29" s="47"/>
      <c r="J29" s="47">
        <f>J28/(SQRT(4))</f>
        <v>7.5000891722526705E-2</v>
      </c>
    </row>
    <row r="30" spans="1:10" x14ac:dyDescent="0.2">
      <c r="A30" s="48" t="s">
        <v>15</v>
      </c>
      <c r="B30" s="49">
        <f>TTEST(B22:B25,F22:F25,2,2)</f>
        <v>4.7852528302838038E-3</v>
      </c>
      <c r="C30" s="46"/>
      <c r="D30" s="50"/>
      <c r="E30" s="50"/>
      <c r="F30" s="50"/>
      <c r="G30" s="50"/>
      <c r="H30" s="50"/>
    </row>
    <row r="31" spans="1:10" x14ac:dyDescent="0.2">
      <c r="A31" s="48" t="s">
        <v>5</v>
      </c>
      <c r="B31" s="49">
        <f>TTEST(C22:C25,G22:G25,2,2)</f>
        <v>4.6121373299749302E-2</v>
      </c>
      <c r="C31" s="46"/>
      <c r="D31" s="50"/>
      <c r="E31" s="51"/>
      <c r="F31" s="51"/>
      <c r="G31" s="52"/>
    </row>
    <row r="32" spans="1:10" x14ac:dyDescent="0.2">
      <c r="A32" s="48" t="s">
        <v>16</v>
      </c>
      <c r="B32" s="61">
        <f>TTEST(D22:D25,H22:H25,2,2)</f>
        <v>3.9915550261049176E-3</v>
      </c>
      <c r="C32" s="49"/>
      <c r="D32" s="54"/>
      <c r="E32" s="55"/>
      <c r="F32" s="56"/>
      <c r="G32" s="54"/>
    </row>
    <row r="33" spans="1:10" x14ac:dyDescent="0.2">
      <c r="A33" s="57" t="s">
        <v>17</v>
      </c>
      <c r="B33" s="9">
        <f>POWER(-(-I26-I28),2)</f>
        <v>7.5163574903040145</v>
      </c>
      <c r="C33" s="9"/>
      <c r="D33" s="46"/>
      <c r="E33" s="45"/>
      <c r="F33" s="54"/>
      <c r="G33" s="54"/>
    </row>
    <row r="34" spans="1:10" x14ac:dyDescent="0.2">
      <c r="A34" s="57" t="s">
        <v>18</v>
      </c>
      <c r="B34" s="9">
        <f>POWER(2,-I26)</f>
        <v>0.2524494393090998</v>
      </c>
      <c r="C34" s="9"/>
      <c r="D34" s="46"/>
      <c r="E34" s="45"/>
      <c r="F34" s="54"/>
      <c r="G34" s="54"/>
      <c r="H34" s="56"/>
      <c r="I34" s="56"/>
    </row>
    <row r="35" spans="1:10" ht="17" thickBot="1" x14ac:dyDescent="0.25">
      <c r="A35" s="55"/>
      <c r="B35" s="7"/>
      <c r="C35" s="7"/>
      <c r="D35" s="7"/>
      <c r="F35" s="7"/>
      <c r="G35" s="7"/>
      <c r="H35" s="7"/>
      <c r="I35" s="7"/>
      <c r="J35" s="7"/>
    </row>
    <row r="36" spans="1:10" ht="17" thickBot="1" x14ac:dyDescent="0.25">
      <c r="A36" s="12" t="s">
        <v>4</v>
      </c>
      <c r="B36" s="13" t="s">
        <v>23</v>
      </c>
      <c r="C36" s="14" t="s">
        <v>5</v>
      </c>
      <c r="D36" s="14" t="s">
        <v>6</v>
      </c>
      <c r="E36" s="12" t="s">
        <v>7</v>
      </c>
      <c r="F36" s="13" t="s">
        <v>23</v>
      </c>
      <c r="G36" s="14" t="s">
        <v>5</v>
      </c>
      <c r="H36" s="14" t="s">
        <v>6</v>
      </c>
      <c r="I36" s="14" t="s">
        <v>8</v>
      </c>
      <c r="J36" s="16"/>
    </row>
    <row r="37" spans="1:10" x14ac:dyDescent="0.2">
      <c r="A37" s="58" t="s">
        <v>19</v>
      </c>
      <c r="B37" s="18">
        <v>26.193313598632812</v>
      </c>
      <c r="C37" s="59">
        <v>14.539994239807129</v>
      </c>
      <c r="D37" s="37">
        <f t="shared" ref="D37:D40" si="8">B37-C37</f>
        <v>11.653319358825684</v>
      </c>
      <c r="E37" s="58" t="s">
        <v>19</v>
      </c>
      <c r="F37" s="18">
        <v>28.526979446411133</v>
      </c>
      <c r="G37" s="59">
        <v>14.590543746948242</v>
      </c>
      <c r="H37" s="28">
        <f t="shared" ref="H37:H40" si="9">F37-G37</f>
        <v>13.936435699462891</v>
      </c>
      <c r="I37" s="28">
        <f>H37-$D$41</f>
        <v>2.4032509326934814</v>
      </c>
      <c r="J37" s="29">
        <f t="shared" ref="J37:J40" si="10">POWER(2,-I37)</f>
        <v>0.18903811677946705</v>
      </c>
    </row>
    <row r="38" spans="1:10" x14ac:dyDescent="0.2">
      <c r="A38" s="24" t="s">
        <v>19</v>
      </c>
      <c r="B38" s="25">
        <v>26.319412231445312</v>
      </c>
      <c r="C38" s="26">
        <v>14.563380241394043</v>
      </c>
      <c r="D38" s="28">
        <f t="shared" si="8"/>
        <v>11.75603199005127</v>
      </c>
      <c r="E38" s="24" t="s">
        <v>19</v>
      </c>
      <c r="F38" s="25"/>
      <c r="G38" s="26"/>
      <c r="H38" s="28"/>
      <c r="I38" s="28"/>
      <c r="J38" s="29"/>
    </row>
    <row r="39" spans="1:10" x14ac:dyDescent="0.2">
      <c r="A39" s="24" t="s">
        <v>19</v>
      </c>
      <c r="B39" s="25">
        <v>25.938884735107422</v>
      </c>
      <c r="C39" s="26">
        <v>14.519829750061035</v>
      </c>
      <c r="D39" s="28">
        <f t="shared" si="8"/>
        <v>11.419054985046387</v>
      </c>
      <c r="E39" s="24" t="s">
        <v>19</v>
      </c>
      <c r="F39" s="25">
        <v>28.933511734008789</v>
      </c>
      <c r="G39" s="26">
        <v>14.590242385864258</v>
      </c>
      <c r="H39" s="28">
        <f t="shared" si="9"/>
        <v>14.343269348144531</v>
      </c>
      <c r="I39" s="28">
        <f t="shared" ref="I39:I40" si="11">H39-$D$41</f>
        <v>2.8100845813751221</v>
      </c>
      <c r="J39" s="29">
        <f t="shared" si="10"/>
        <v>0.14258710473559</v>
      </c>
    </row>
    <row r="40" spans="1:10" ht="17" thickBot="1" x14ac:dyDescent="0.25">
      <c r="A40" s="30" t="s">
        <v>19</v>
      </c>
      <c r="B40" s="31">
        <v>25.853063583374023</v>
      </c>
      <c r="C40" s="32">
        <v>14.548730850219727</v>
      </c>
      <c r="D40" s="34">
        <f t="shared" si="8"/>
        <v>11.304332733154297</v>
      </c>
      <c r="E40" s="30" t="s">
        <v>19</v>
      </c>
      <c r="F40" s="31">
        <v>28.900798797607422</v>
      </c>
      <c r="G40" s="32">
        <v>14.59260368347168</v>
      </c>
      <c r="H40" s="34">
        <f t="shared" si="9"/>
        <v>14.308195114135742</v>
      </c>
      <c r="I40" s="28">
        <f t="shared" si="11"/>
        <v>2.775010347366333</v>
      </c>
      <c r="J40" s="35">
        <f t="shared" si="10"/>
        <v>0.1460961082289072</v>
      </c>
    </row>
    <row r="41" spans="1:10" x14ac:dyDescent="0.2">
      <c r="A41" s="36" t="s">
        <v>11</v>
      </c>
      <c r="B41" s="37">
        <f>AVERAGE(B37:B40)</f>
        <v>26.076168537139893</v>
      </c>
      <c r="C41" s="37">
        <v>14.847005000000001</v>
      </c>
      <c r="D41" s="37">
        <f>AVERAGE(D37:D40)</f>
        <v>11.533184766769409</v>
      </c>
      <c r="E41" s="38" t="s">
        <v>11</v>
      </c>
      <c r="F41" s="37">
        <f>AVERAGE(F37:F40)</f>
        <v>28.787096659342449</v>
      </c>
      <c r="G41" s="37">
        <f>AVERAGE(G37:G40)</f>
        <v>14.591129938761393</v>
      </c>
      <c r="H41" s="37">
        <f>AVERAGE(H37:H40)</f>
        <v>14.195966720581055</v>
      </c>
      <c r="I41" s="37">
        <f>AVERAGE(I37:I40)</f>
        <v>2.6627819538116455</v>
      </c>
      <c r="J41" s="62">
        <f>AVERAGE(J37:J40)</f>
        <v>0.15924044324798806</v>
      </c>
    </row>
    <row r="42" spans="1:10" x14ac:dyDescent="0.2">
      <c r="A42" s="39" t="s">
        <v>12</v>
      </c>
      <c r="B42" s="28">
        <f>MEDIAN(B37:B40)</f>
        <v>26.066099166870117</v>
      </c>
      <c r="C42" s="28">
        <v>14.831230000000001</v>
      </c>
      <c r="D42" s="28">
        <f>MEDIAN(D37:D40)</f>
        <v>11.536187171936035</v>
      </c>
      <c r="E42" s="40" t="s">
        <v>12</v>
      </c>
      <c r="F42" s="28">
        <f>MEDIAN(F37:F40)</f>
        <v>28.900798797607422</v>
      </c>
      <c r="G42" s="28">
        <f>MEDIAN(G37:G40)</f>
        <v>14.590543746948242</v>
      </c>
      <c r="H42" s="28">
        <f>MEDIAN(H37:H40)</f>
        <v>14.308195114135742</v>
      </c>
      <c r="I42" s="28">
        <f>MEDIAN(I37:I40)</f>
        <v>2.775010347366333</v>
      </c>
      <c r="J42" s="41">
        <f>MEDIAN(J37:J40)</f>
        <v>0.1460961082289072</v>
      </c>
    </row>
    <row r="43" spans="1:10" ht="17" thickBot="1" x14ac:dyDescent="0.25">
      <c r="A43" s="42" t="s">
        <v>13</v>
      </c>
      <c r="B43" s="34">
        <f>STDEV(B37:B40)</f>
        <v>0.21718895225654686</v>
      </c>
      <c r="C43" s="34">
        <v>7.1059156975016108E-2</v>
      </c>
      <c r="D43" s="34">
        <f>STDEV(D37:D40)</f>
        <v>0.20775952886199953</v>
      </c>
      <c r="E43" s="43" t="s">
        <v>13</v>
      </c>
      <c r="F43" s="34">
        <f>STDEV(F37:F40)</f>
        <v>0.22586114628099788</v>
      </c>
      <c r="G43" s="34">
        <f>STDEV(G37:G40)</f>
        <v>1.2851642809610167E-3</v>
      </c>
      <c r="H43" s="34">
        <f>STDEV(H37:H40)</f>
        <v>0.22544359308883344</v>
      </c>
      <c r="I43" s="34">
        <f>STDEV(I37:I40)</f>
        <v>0.22544359308883344</v>
      </c>
      <c r="J43" s="44">
        <f>STDEV(J37:J40)</f>
        <v>2.5865117190832267E-2</v>
      </c>
    </row>
    <row r="44" spans="1:10" x14ac:dyDescent="0.2">
      <c r="A44" s="45"/>
      <c r="B44" s="46" t="s">
        <v>14</v>
      </c>
      <c r="C44" s="46"/>
      <c r="D44" s="46"/>
      <c r="E44" s="45"/>
      <c r="F44" s="47"/>
      <c r="G44" s="47"/>
      <c r="H44" s="47"/>
      <c r="I44" s="47"/>
      <c r="J44" s="47">
        <f>J43/(SQRT(4))</f>
        <v>1.2932558595416133E-2</v>
      </c>
    </row>
    <row r="45" spans="1:10" x14ac:dyDescent="0.2">
      <c r="A45" s="48" t="s">
        <v>15</v>
      </c>
      <c r="B45" s="49">
        <f>TTEST(B37:B40,F37:F40,2,2)</f>
        <v>1.6930950577615142E-5</v>
      </c>
      <c r="C45" s="46"/>
      <c r="D45" s="50"/>
      <c r="E45" s="50"/>
      <c r="F45" s="50"/>
      <c r="G45" s="50"/>
      <c r="H45" s="50"/>
    </row>
    <row r="46" spans="1:10" x14ac:dyDescent="0.2">
      <c r="A46" s="48" t="s">
        <v>5</v>
      </c>
      <c r="B46" s="49">
        <f>TTEST(C37:C40,G37:G40,2,2)</f>
        <v>6.6202674834845423E-3</v>
      </c>
      <c r="C46" s="46"/>
      <c r="D46" s="50"/>
      <c r="E46" s="51"/>
      <c r="F46" s="51"/>
      <c r="G46" s="52"/>
    </row>
    <row r="47" spans="1:10" x14ac:dyDescent="0.2">
      <c r="A47" s="48" t="s">
        <v>16</v>
      </c>
      <c r="B47" s="61">
        <f>TTEST(D37:D40,H37:H40,2,2)</f>
        <v>1.6261191995275526E-5</v>
      </c>
      <c r="C47" s="49"/>
      <c r="D47" s="54"/>
      <c r="E47" s="55"/>
      <c r="F47" s="56"/>
      <c r="G47" s="54"/>
    </row>
    <row r="48" spans="1:10" x14ac:dyDescent="0.2">
      <c r="A48" s="57" t="s">
        <v>17</v>
      </c>
      <c r="B48" s="9">
        <f>POWER(-(-I41-I43),2)</f>
        <v>8.3418468097685707</v>
      </c>
      <c r="C48" s="9"/>
      <c r="D48" s="46"/>
      <c r="E48" s="45"/>
      <c r="F48" s="54"/>
      <c r="G48" s="54"/>
    </row>
    <row r="49" spans="1:10" x14ac:dyDescent="0.2">
      <c r="A49" s="57" t="s">
        <v>18</v>
      </c>
      <c r="B49" s="9">
        <f>POWER(2,-I41)</f>
        <v>0.15791477286605565</v>
      </c>
      <c r="C49" s="9"/>
      <c r="D49" s="46"/>
      <c r="E49" s="45"/>
      <c r="F49" s="54"/>
      <c r="G49" s="54"/>
      <c r="H49" s="56"/>
      <c r="I49" s="56"/>
    </row>
    <row r="50" spans="1:10" ht="17" thickBot="1" x14ac:dyDescent="0.25">
      <c r="A50" s="57"/>
      <c r="B50" s="9"/>
      <c r="C50" s="9"/>
      <c r="D50" s="46"/>
      <c r="E50" s="45"/>
      <c r="F50" s="54"/>
      <c r="G50" s="54"/>
      <c r="H50" s="56"/>
      <c r="I50" s="56"/>
    </row>
    <row r="51" spans="1:10" ht="17" thickBot="1" x14ac:dyDescent="0.25">
      <c r="A51" s="12" t="s">
        <v>4</v>
      </c>
      <c r="B51" s="13" t="s">
        <v>23</v>
      </c>
      <c r="C51" s="14" t="s">
        <v>5</v>
      </c>
      <c r="D51" s="15" t="s">
        <v>6</v>
      </c>
      <c r="E51" s="12" t="s">
        <v>7</v>
      </c>
      <c r="F51" s="13" t="s">
        <v>23</v>
      </c>
      <c r="G51" s="14" t="s">
        <v>5</v>
      </c>
      <c r="H51" s="14" t="s">
        <v>6</v>
      </c>
      <c r="I51" s="14" t="s">
        <v>8</v>
      </c>
      <c r="J51" s="16"/>
    </row>
    <row r="52" spans="1:10" x14ac:dyDescent="0.2">
      <c r="A52" s="58" t="s">
        <v>20</v>
      </c>
      <c r="B52" s="18">
        <v>27.484811782836914</v>
      </c>
      <c r="C52" s="59">
        <v>14.531444549560547</v>
      </c>
      <c r="D52" s="60">
        <f t="shared" ref="D52:D55" si="12">B52-C52</f>
        <v>12.953367233276367</v>
      </c>
      <c r="E52" s="58" t="s">
        <v>20</v>
      </c>
      <c r="F52" s="18">
        <v>29.847816467285156</v>
      </c>
      <c r="G52" s="59">
        <v>14.977561950683594</v>
      </c>
      <c r="H52" s="28">
        <f t="shared" ref="H52:H55" si="13">F52-G52</f>
        <v>14.870254516601562</v>
      </c>
      <c r="I52" s="28">
        <f>H52-$D$56</f>
        <v>2.0655596256256104</v>
      </c>
      <c r="J52" s="29">
        <f t="shared" ref="J52:J55" si="14">POWER(2,-I52)</f>
        <v>0.2388936438799858</v>
      </c>
    </row>
    <row r="53" spans="1:10" x14ac:dyDescent="0.2">
      <c r="A53" s="24" t="s">
        <v>20</v>
      </c>
      <c r="B53" s="25">
        <v>27.413366317749023</v>
      </c>
      <c r="C53" s="26">
        <v>14.569238662719727</v>
      </c>
      <c r="D53" s="27">
        <f t="shared" si="12"/>
        <v>12.844127655029297</v>
      </c>
      <c r="E53" s="24" t="s">
        <v>20</v>
      </c>
      <c r="F53" s="25">
        <v>28.266872406005859</v>
      </c>
      <c r="G53" s="26">
        <v>14.64195442199707</v>
      </c>
      <c r="H53" s="28">
        <f t="shared" si="13"/>
        <v>13.624917984008789</v>
      </c>
      <c r="I53" s="28">
        <f t="shared" ref="I53:I55" si="15">H53-$D$56</f>
        <v>0.82022309303283691</v>
      </c>
      <c r="J53" s="29">
        <f t="shared" si="14"/>
        <v>0.56635435693006109</v>
      </c>
    </row>
    <row r="54" spans="1:10" x14ac:dyDescent="0.2">
      <c r="A54" s="24" t="s">
        <v>20</v>
      </c>
      <c r="B54" s="25">
        <v>27.757522583007812</v>
      </c>
      <c r="C54" s="26">
        <v>14.527754783630371</v>
      </c>
      <c r="D54" s="27">
        <f t="shared" si="12"/>
        <v>13.229767799377441</v>
      </c>
      <c r="E54" s="24" t="s">
        <v>20</v>
      </c>
      <c r="F54" s="25">
        <v>27.997682571411133</v>
      </c>
      <c r="G54" s="26">
        <v>14.603024482727051</v>
      </c>
      <c r="H54" s="28">
        <f t="shared" si="13"/>
        <v>13.394658088684082</v>
      </c>
      <c r="I54" s="28">
        <f t="shared" si="15"/>
        <v>0.58996319770812988</v>
      </c>
      <c r="J54" s="29">
        <f t="shared" si="14"/>
        <v>0.66435985425658517</v>
      </c>
    </row>
    <row r="55" spans="1:10" ht="17" thickBot="1" x14ac:dyDescent="0.25">
      <c r="A55" s="30" t="s">
        <v>20</v>
      </c>
      <c r="B55" s="31">
        <v>26.776458740234375</v>
      </c>
      <c r="C55" s="32">
        <v>14.584941864013672</v>
      </c>
      <c r="D55" s="33">
        <f t="shared" si="12"/>
        <v>12.191516876220703</v>
      </c>
      <c r="E55" s="30" t="s">
        <v>20</v>
      </c>
      <c r="F55" s="31">
        <v>28.095479965209961</v>
      </c>
      <c r="G55" s="32">
        <v>14.645730018615723</v>
      </c>
      <c r="H55" s="34">
        <f t="shared" si="13"/>
        <v>13.449749946594238</v>
      </c>
      <c r="I55" s="28">
        <f t="shared" si="15"/>
        <v>0.64505505561828613</v>
      </c>
      <c r="J55" s="35">
        <f t="shared" si="14"/>
        <v>0.63946838700648612</v>
      </c>
    </row>
    <row r="56" spans="1:10" x14ac:dyDescent="0.2">
      <c r="A56" s="36" t="s">
        <v>11</v>
      </c>
      <c r="B56" s="37">
        <f>AVERAGE(B52:B55)</f>
        <v>27.358039855957031</v>
      </c>
      <c r="C56" s="37">
        <v>14.847005000000001</v>
      </c>
      <c r="D56" s="37">
        <f>AVERAGE(D52:D55)</f>
        <v>12.804694890975952</v>
      </c>
      <c r="E56" s="38" t="s">
        <v>11</v>
      </c>
      <c r="F56" s="37">
        <f>AVERAGE(F52:F55)</f>
        <v>28.551962852478027</v>
      </c>
      <c r="G56" s="37">
        <f>AVERAGE(G52:G55)</f>
        <v>14.717067718505859</v>
      </c>
      <c r="H56" s="37">
        <f>AVERAGE(H52:H55)</f>
        <v>13.834895133972168</v>
      </c>
      <c r="I56" s="37">
        <f>AVERAGE(I52:I55)</f>
        <v>1.0302002429962158</v>
      </c>
      <c r="J56" s="62">
        <f>AVERAGE(J52:J55)</f>
        <v>0.52726906051827949</v>
      </c>
    </row>
    <row r="57" spans="1:10" x14ac:dyDescent="0.2">
      <c r="A57" s="39" t="s">
        <v>12</v>
      </c>
      <c r="B57" s="28">
        <f>MEDIAN(B52:B55)</f>
        <v>27.449089050292969</v>
      </c>
      <c r="C57" s="28">
        <v>14.831230000000001</v>
      </c>
      <c r="D57" s="28">
        <f>MEDIAN(D52:D55)</f>
        <v>12.898747444152832</v>
      </c>
      <c r="E57" s="40" t="s">
        <v>12</v>
      </c>
      <c r="F57" s="28">
        <f>MEDIAN(F52:F55)</f>
        <v>28.18117618560791</v>
      </c>
      <c r="G57" s="28">
        <f>MEDIAN(G52:G55)</f>
        <v>14.643842220306396</v>
      </c>
      <c r="H57" s="28">
        <f>MEDIAN(H52:H55)</f>
        <v>13.537333965301514</v>
      </c>
      <c r="I57" s="28">
        <f>MEDIAN(I52:I55)</f>
        <v>0.73263907432556152</v>
      </c>
      <c r="J57" s="41">
        <f>MEDIAN(J52:J55)</f>
        <v>0.6029113719682736</v>
      </c>
    </row>
    <row r="58" spans="1:10" ht="17" thickBot="1" x14ac:dyDescent="0.25">
      <c r="A58" s="42" t="s">
        <v>13</v>
      </c>
      <c r="B58" s="34">
        <f>STDEV(B52:B55)</f>
        <v>0.41511250771985408</v>
      </c>
      <c r="C58" s="34">
        <v>7.1059156975016108E-2</v>
      </c>
      <c r="D58" s="34">
        <f>STDEV(D52:D55)</f>
        <v>0.43982294296760971</v>
      </c>
      <c r="E58" s="43" t="s">
        <v>13</v>
      </c>
      <c r="F58" s="34">
        <f>STDEV(F52:F55)</f>
        <v>0.87103700840369747</v>
      </c>
      <c r="G58" s="34">
        <f>STDEV(G52:G55)</f>
        <v>0.17473234709387267</v>
      </c>
      <c r="H58" s="34">
        <f>STDEV(H52:H55)</f>
        <v>0.69718599290524785</v>
      </c>
      <c r="I58" s="34">
        <f>STDEV(I52:I55)</f>
        <v>0.69718599290524785</v>
      </c>
      <c r="J58" s="44">
        <f>STDEV(J52:J55)</f>
        <v>0.19669825953230369</v>
      </c>
    </row>
    <row r="59" spans="1:10" x14ac:dyDescent="0.2">
      <c r="A59" s="45"/>
      <c r="B59" s="46" t="s">
        <v>14</v>
      </c>
      <c r="C59" s="46"/>
      <c r="D59" s="46"/>
      <c r="E59" s="45"/>
      <c r="F59" s="47"/>
      <c r="G59" s="47"/>
      <c r="H59" s="47"/>
      <c r="I59" s="47"/>
      <c r="J59" s="47">
        <f>J58/(SQRT(4))</f>
        <v>9.8349129766151844E-2</v>
      </c>
    </row>
    <row r="60" spans="1:10" x14ac:dyDescent="0.2">
      <c r="A60" s="48" t="s">
        <v>15</v>
      </c>
      <c r="B60" s="49">
        <f>TTEST(B52:B55,F52:F55,2,2)</f>
        <v>4.814869144685844E-2</v>
      </c>
      <c r="C60" s="46"/>
      <c r="D60" s="50"/>
      <c r="E60" s="51"/>
      <c r="F60" s="51"/>
      <c r="G60" s="52"/>
    </row>
    <row r="61" spans="1:10" x14ac:dyDescent="0.2">
      <c r="A61" s="48" t="s">
        <v>5</v>
      </c>
      <c r="B61" s="49">
        <f>TTEST(C52:C55,G52:G55,2,2)</f>
        <v>0.11378269843856538</v>
      </c>
      <c r="C61" s="46"/>
      <c r="D61" s="50"/>
      <c r="E61" s="51"/>
      <c r="F61" s="51"/>
    </row>
    <row r="62" spans="1:10" x14ac:dyDescent="0.2">
      <c r="A62" s="48" t="s">
        <v>16</v>
      </c>
      <c r="B62" s="61">
        <f>TTEST(D52:D55,H52:H55,2,2)</f>
        <v>4.6559801438810569E-2</v>
      </c>
      <c r="C62" s="49"/>
      <c r="D62" s="54"/>
      <c r="E62" s="55"/>
      <c r="F62" s="56"/>
      <c r="G62" s="54"/>
    </row>
    <row r="63" spans="1:10" x14ac:dyDescent="0.2">
      <c r="A63" s="57" t="s">
        <v>17</v>
      </c>
      <c r="B63" s="9">
        <f>POWER(-(-I56-I58),2)</f>
        <v>2.9838632079818277</v>
      </c>
      <c r="C63" s="9"/>
      <c r="D63" s="46"/>
      <c r="E63" s="45"/>
      <c r="F63" s="54"/>
      <c r="G63" s="54"/>
    </row>
    <row r="64" spans="1:10" x14ac:dyDescent="0.2">
      <c r="A64" s="57" t="s">
        <v>18</v>
      </c>
      <c r="B64" s="9">
        <f>POWER(2,-I56)</f>
        <v>0.48964218278562621</v>
      </c>
      <c r="C64" s="9"/>
      <c r="D64" s="46"/>
      <c r="E64" s="45"/>
      <c r="F64" s="54"/>
      <c r="G64" s="54"/>
      <c r="H64" s="56"/>
      <c r="I64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Gustavo A.</dc:creator>
  <cp:lastModifiedBy>Gomez, Gustavo A.</cp:lastModifiedBy>
  <dcterms:created xsi:type="dcterms:W3CDTF">2022-08-19T01:33:07Z</dcterms:created>
  <dcterms:modified xsi:type="dcterms:W3CDTF">2022-08-19T01:47:19Z</dcterms:modified>
</cp:coreProperties>
</file>