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esktop/"/>
    </mc:Choice>
  </mc:AlternateContent>
  <xr:revisionPtr revIDLastSave="0" documentId="8_{4F542652-C026-B045-894F-458133F0094F}" xr6:coauthVersionLast="36" xr6:coauthVersionMax="36" xr10:uidLastSave="{00000000-0000-0000-0000-000000000000}"/>
  <bookViews>
    <workbookView xWindow="8500" yWindow="1320" windowWidth="23920" windowHeight="15960" xr2:uid="{C271DE9B-1388-405A-8A3F-FE2E5A87D3E0}"/>
  </bookViews>
  <sheets>
    <sheet name="WB quantifie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L7" i="1"/>
  <c r="K5" i="1"/>
  <c r="D5" i="1"/>
  <c r="Q26" i="1"/>
  <c r="Q25" i="1"/>
  <c r="Q24" i="1"/>
  <c r="Q12" i="1"/>
  <c r="Q11" i="1"/>
  <c r="Q10" i="1"/>
  <c r="Q9" i="1"/>
  <c r="D13" i="1"/>
  <c r="Q13" i="1" s="1"/>
  <c r="D21" i="1"/>
  <c r="Q21" i="1" s="1"/>
  <c r="M7" i="1"/>
  <c r="N7" i="1" s="1"/>
  <c r="K16" i="1"/>
  <c r="D12" i="1"/>
  <c r="D11" i="1"/>
  <c r="D10" i="1"/>
  <c r="D9" i="1"/>
  <c r="D8" i="1"/>
  <c r="Q8" i="1" s="1"/>
  <c r="D7" i="1"/>
  <c r="Q7" i="1" s="1"/>
  <c r="D6" i="1"/>
  <c r="Q6" i="1" s="1"/>
  <c r="E7" i="1"/>
  <c r="D22" i="1"/>
  <c r="Q22" i="1" s="1"/>
  <c r="D20" i="1"/>
  <c r="D19" i="1"/>
  <c r="D18" i="1"/>
  <c r="D17" i="1"/>
  <c r="D16" i="1"/>
  <c r="Q16" i="1" s="1"/>
  <c r="D15" i="1"/>
  <c r="Q15" i="1" s="1"/>
  <c r="D14" i="1"/>
  <c r="Q14" i="1" s="1"/>
  <c r="D23" i="1"/>
  <c r="K13" i="1"/>
  <c r="K12" i="1"/>
  <c r="K11" i="1"/>
  <c r="K10" i="1"/>
  <c r="K9" i="1"/>
  <c r="K8" i="1"/>
  <c r="K7" i="1"/>
  <c r="K6" i="1"/>
  <c r="K22" i="1"/>
  <c r="K21" i="1"/>
  <c r="K20" i="1"/>
  <c r="Q20" i="1" s="1"/>
  <c r="K19" i="1"/>
  <c r="Q19" i="1" s="1"/>
  <c r="K18" i="1"/>
  <c r="Q18" i="1" s="1"/>
  <c r="K17" i="1"/>
  <c r="Q17" i="1" s="1"/>
  <c r="K15" i="1"/>
  <c r="K14" i="1"/>
  <c r="U22" i="1" l="1"/>
  <c r="U19" i="1"/>
  <c r="R22" i="1"/>
  <c r="L16" i="1"/>
  <c r="S19" i="1"/>
  <c r="T19" i="1" s="1"/>
  <c r="S10" i="1"/>
  <c r="T10" i="1" s="1"/>
  <c r="M10" i="1"/>
  <c r="N10" i="1" s="1"/>
  <c r="S16" i="1"/>
  <c r="T16" i="1" s="1"/>
  <c r="E13" i="1"/>
  <c r="R16" i="1"/>
  <c r="S13" i="1"/>
  <c r="T13" i="1" s="1"/>
  <c r="R13" i="1"/>
  <c r="S7" i="1"/>
  <c r="T7" i="1" s="1"/>
  <c r="L19" i="1"/>
  <c r="F16" i="1"/>
  <c r="G16" i="1" s="1"/>
  <c r="L10" i="1"/>
  <c r="F19" i="1"/>
  <c r="G19" i="1" s="1"/>
  <c r="M19" i="1"/>
  <c r="N19" i="1" s="1"/>
  <c r="L22" i="1"/>
  <c r="M13" i="1"/>
  <c r="N13" i="1" s="1"/>
  <c r="E10" i="1"/>
  <c r="F7" i="1"/>
  <c r="G7" i="1" s="1"/>
  <c r="E22" i="1"/>
  <c r="F22" i="1"/>
  <c r="G22" i="1" s="1"/>
  <c r="F13" i="1"/>
  <c r="G13" i="1" s="1"/>
  <c r="M22" i="1"/>
  <c r="N22" i="1" s="1"/>
  <c r="L13" i="1"/>
  <c r="F10" i="1"/>
  <c r="G10" i="1" s="1"/>
  <c r="M16" i="1"/>
  <c r="N16" i="1" s="1"/>
  <c r="E19" i="1"/>
  <c r="E16" i="1"/>
  <c r="U13" i="1" l="1"/>
  <c r="U10" i="1"/>
  <c r="R7" i="1"/>
  <c r="R19" i="1"/>
  <c r="R10" i="1"/>
  <c r="S22" i="1"/>
  <c r="T22" i="1" s="1"/>
</calcChain>
</file>

<file path=xl/sharedStrings.xml><?xml version="1.0" encoding="utf-8"?>
<sst xmlns="http://schemas.openxmlformats.org/spreadsheetml/2006/main" count="88" uniqueCount="28">
  <si>
    <t>KSR2OE</t>
  </si>
  <si>
    <t>Blank</t>
  </si>
  <si>
    <t>GFP</t>
  </si>
  <si>
    <t>ST2 Low Glucose - Total S6RP</t>
  </si>
  <si>
    <t>Mean</t>
  </si>
  <si>
    <t>ST2 Low Glucose - Phospho S6RP</t>
  </si>
  <si>
    <t>Cnt 1</t>
  </si>
  <si>
    <t>Cnt 2</t>
  </si>
  <si>
    <t>Cnt 3</t>
  </si>
  <si>
    <t>Insulin 1</t>
  </si>
  <si>
    <t>Insulin 2</t>
  </si>
  <si>
    <t>Insulin 3</t>
  </si>
  <si>
    <t>IGF-1 1</t>
  </si>
  <si>
    <t>IGF-1 2</t>
  </si>
  <si>
    <t>IGF-1 3</t>
  </si>
  <si>
    <t>Corrected</t>
  </si>
  <si>
    <t>Avg</t>
  </si>
  <si>
    <t>SD</t>
  </si>
  <si>
    <t>SEM</t>
  </si>
  <si>
    <t>Ratio:</t>
  </si>
  <si>
    <t>Phos/Total</t>
  </si>
  <si>
    <t>avg</t>
  </si>
  <si>
    <t>ttest</t>
  </si>
  <si>
    <t>Cnt vs Cnt</t>
  </si>
  <si>
    <t>Ins vs Ins</t>
  </si>
  <si>
    <t>Igf-1 vs Igf-1</t>
  </si>
  <si>
    <t>vs Cnt tx</t>
  </si>
  <si>
    <t>Source Data for Figure 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</si>
</sst>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3" xfId="0" applyBorder="1"/>
    <xf numFmtId="0" fontId="0" fillId="0" borderId="5" xfId="0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4" xfId="0" applyBorder="1" applyAlignment="1">
      <alignment horizontal="center" vertical="center" textRotation="180" wrapText="1"/>
    </xf>
    <xf numFmtId="0" fontId="0" fillId="0" borderId="4" xfId="0" applyBorder="1" applyAlignment="1">
      <alignment horizontal="center" vertical="center" textRotation="18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B3AA-C990-4863-9943-04D3009D5387}">
  <dimension ref="A1:U26"/>
  <sheetViews>
    <sheetView tabSelected="1" workbookViewId="0">
      <selection activeCell="F42" sqref="F42"/>
    </sheetView>
  </sheetViews>
  <sheetFormatPr baseColWidth="10" defaultColWidth="8.83203125" defaultRowHeight="15" x14ac:dyDescent="0.2"/>
  <cols>
    <col min="1" max="1" width="12.6640625" customWidth="1"/>
    <col min="5" max="7" width="9.1640625" style="1"/>
  </cols>
  <sheetData>
    <row r="1" spans="1:21" x14ac:dyDescent="0.2">
      <c r="A1" s="25" t="s">
        <v>27</v>
      </c>
    </row>
    <row r="3" spans="1:21" ht="16" thickBot="1" x14ac:dyDescent="0.25">
      <c r="A3" t="s">
        <v>5</v>
      </c>
      <c r="H3" t="s">
        <v>3</v>
      </c>
      <c r="L3" s="1"/>
      <c r="M3" s="1"/>
      <c r="N3" s="1"/>
      <c r="P3" t="s">
        <v>19</v>
      </c>
      <c r="Q3" t="s">
        <v>20</v>
      </c>
    </row>
    <row r="4" spans="1:21" ht="16" thickBot="1" x14ac:dyDescent="0.25">
      <c r="A4" s="2"/>
      <c r="B4" s="3"/>
      <c r="C4" s="3" t="s">
        <v>4</v>
      </c>
      <c r="D4" s="3" t="s">
        <v>15</v>
      </c>
      <c r="E4" s="4" t="s">
        <v>16</v>
      </c>
      <c r="F4" s="4" t="s">
        <v>17</v>
      </c>
      <c r="G4" s="5" t="s">
        <v>18</v>
      </c>
      <c r="H4" s="2"/>
      <c r="I4" s="3"/>
      <c r="J4" s="3" t="s">
        <v>4</v>
      </c>
      <c r="K4" s="3" t="s">
        <v>15</v>
      </c>
      <c r="L4" s="4" t="s">
        <v>16</v>
      </c>
      <c r="M4" s="4" t="s">
        <v>17</v>
      </c>
      <c r="N4" s="5" t="s">
        <v>18</v>
      </c>
      <c r="O4" s="2"/>
      <c r="P4" s="3"/>
      <c r="Q4" s="3"/>
      <c r="R4" s="3" t="s">
        <v>21</v>
      </c>
      <c r="S4" s="3" t="s">
        <v>17</v>
      </c>
      <c r="T4" s="13" t="s">
        <v>18</v>
      </c>
      <c r="U4" s="18" t="s">
        <v>22</v>
      </c>
    </row>
    <row r="5" spans="1:21" x14ac:dyDescent="0.2">
      <c r="A5" s="24" t="s">
        <v>2</v>
      </c>
      <c r="B5" s="6" t="s">
        <v>6</v>
      </c>
      <c r="C5" s="6">
        <v>17275.937999999998</v>
      </c>
      <c r="D5" s="6">
        <f t="shared" ref="D5:D23" si="0">$C$23-C5</f>
        <v>48.064000000002125</v>
      </c>
      <c r="E5" s="7"/>
      <c r="F5" s="7"/>
      <c r="G5" s="8"/>
      <c r="H5" s="24" t="s">
        <v>2</v>
      </c>
      <c r="I5" s="6" t="s">
        <v>6</v>
      </c>
      <c r="J5" s="6">
        <v>13536.754999999999</v>
      </c>
      <c r="K5" s="6">
        <f t="shared" ref="K5:K22" si="1">$C$23-J5</f>
        <v>3787.2470000000012</v>
      </c>
      <c r="L5" s="7"/>
      <c r="M5" s="7"/>
      <c r="N5" s="8"/>
      <c r="O5" s="24" t="s">
        <v>2</v>
      </c>
      <c r="P5" s="6" t="s">
        <v>6</v>
      </c>
      <c r="Q5" s="18">
        <f t="shared" ref="Q5:Q22" si="2">D5/K5</f>
        <v>1.2691012759400723E-2</v>
      </c>
      <c r="R5" s="6"/>
      <c r="S5" s="6"/>
      <c r="T5" s="14"/>
      <c r="U5" s="19"/>
    </row>
    <row r="6" spans="1:21" x14ac:dyDescent="0.2">
      <c r="A6" s="24"/>
      <c r="B6" s="6" t="s">
        <v>7</v>
      </c>
      <c r="C6" s="6">
        <v>17216.236000000001</v>
      </c>
      <c r="D6" s="6">
        <f t="shared" si="0"/>
        <v>107.76599999999962</v>
      </c>
      <c r="E6" s="7"/>
      <c r="F6" s="7"/>
      <c r="G6" s="8"/>
      <c r="H6" s="24"/>
      <c r="I6" s="6" t="s">
        <v>7</v>
      </c>
      <c r="J6" s="6">
        <v>14039.161</v>
      </c>
      <c r="K6" s="6">
        <f t="shared" si="1"/>
        <v>3284.8410000000003</v>
      </c>
      <c r="L6" s="7"/>
      <c r="M6" s="7"/>
      <c r="N6" s="8"/>
      <c r="O6" s="24"/>
      <c r="P6" s="6" t="s">
        <v>7</v>
      </c>
      <c r="Q6" s="19">
        <f t="shared" si="2"/>
        <v>3.2807067374037165E-2</v>
      </c>
      <c r="R6" s="6"/>
      <c r="S6" s="6"/>
      <c r="T6" s="14"/>
      <c r="U6" s="19"/>
    </row>
    <row r="7" spans="1:21" x14ac:dyDescent="0.2">
      <c r="A7" s="24"/>
      <c r="B7" s="6" t="s">
        <v>8</v>
      </c>
      <c r="C7" s="6">
        <v>17119.382000000001</v>
      </c>
      <c r="D7" s="6">
        <f t="shared" si="0"/>
        <v>204.61999999999898</v>
      </c>
      <c r="E7" s="7">
        <f>AVERAGE(D5:D7)</f>
        <v>120.15000000000025</v>
      </c>
      <c r="F7" s="7">
        <f>STDEV(D5:D7)</f>
        <v>79.009289808222974</v>
      </c>
      <c r="G7" s="8">
        <f>F7/(SQRT(3))</f>
        <v>45.616034739258694</v>
      </c>
      <c r="H7" s="24"/>
      <c r="I7" s="6" t="s">
        <v>8</v>
      </c>
      <c r="J7" s="6">
        <v>13667.034</v>
      </c>
      <c r="K7" s="6">
        <f t="shared" si="1"/>
        <v>3656.9680000000008</v>
      </c>
      <c r="L7" s="7">
        <f>AVERAGE(K5:K7)</f>
        <v>3576.3520000000008</v>
      </c>
      <c r="M7" s="7">
        <f>STDEV(K5:K7)</f>
        <v>260.72428310573645</v>
      </c>
      <c r="N7" s="8">
        <f>M7/(SQRT(3))</f>
        <v>150.52923503536914</v>
      </c>
      <c r="O7" s="24"/>
      <c r="P7" s="6" t="s">
        <v>8</v>
      </c>
      <c r="Q7" s="19">
        <f t="shared" si="2"/>
        <v>5.5953456524639796E-2</v>
      </c>
      <c r="R7" s="15">
        <f>AVERAGE(Q5:Q7)</f>
        <v>3.3817178886025895E-2</v>
      </c>
      <c r="S7" s="15">
        <f>STDEV(Q5:Q7)</f>
        <v>2.1648903068864887E-2</v>
      </c>
      <c r="T7" s="16">
        <f>S7/(SQRT(3))</f>
        <v>1.2499000014469259E-2</v>
      </c>
      <c r="U7" s="19"/>
    </row>
    <row r="8" spans="1:21" x14ac:dyDescent="0.2">
      <c r="A8" s="24"/>
      <c r="B8" s="6" t="s">
        <v>9</v>
      </c>
      <c r="C8" s="6">
        <v>16185.971</v>
      </c>
      <c r="D8" s="6">
        <f t="shared" si="0"/>
        <v>1138.0310000000009</v>
      </c>
      <c r="E8" s="7"/>
      <c r="F8" s="7"/>
      <c r="G8" s="8"/>
      <c r="H8" s="24"/>
      <c r="I8" s="6" t="s">
        <v>9</v>
      </c>
      <c r="J8" s="6">
        <v>13755.536</v>
      </c>
      <c r="K8" s="6">
        <f t="shared" si="1"/>
        <v>3568.4660000000003</v>
      </c>
      <c r="L8" s="7"/>
      <c r="M8" s="7"/>
      <c r="N8" s="8"/>
      <c r="O8" s="24"/>
      <c r="P8" s="7" t="s">
        <v>9</v>
      </c>
      <c r="Q8" s="19">
        <f t="shared" si="2"/>
        <v>0.31891322489831786</v>
      </c>
      <c r="R8" s="15"/>
      <c r="S8" s="15"/>
      <c r="T8" s="16"/>
      <c r="U8" s="19"/>
    </row>
    <row r="9" spans="1:21" x14ac:dyDescent="0.2">
      <c r="A9" s="24"/>
      <c r="B9" s="6" t="s">
        <v>10</v>
      </c>
      <c r="C9" s="6">
        <v>15423.691000000001</v>
      </c>
      <c r="D9" s="6">
        <f t="shared" si="0"/>
        <v>1900.3109999999997</v>
      </c>
      <c r="E9" s="7"/>
      <c r="F9" s="7"/>
      <c r="G9" s="8"/>
      <c r="H9" s="24"/>
      <c r="I9" s="6" t="s">
        <v>10</v>
      </c>
      <c r="J9" s="6">
        <v>12962.732</v>
      </c>
      <c r="K9" s="6">
        <f t="shared" si="1"/>
        <v>4361.2700000000004</v>
      </c>
      <c r="L9" s="7"/>
      <c r="M9" s="7"/>
      <c r="N9" s="8"/>
      <c r="O9" s="24"/>
      <c r="P9" s="7" t="s">
        <v>10</v>
      </c>
      <c r="Q9" s="19">
        <f t="shared" si="2"/>
        <v>0.43572422711733039</v>
      </c>
      <c r="R9" s="15"/>
      <c r="S9" s="15"/>
      <c r="T9" s="16"/>
      <c r="U9" s="19" t="s">
        <v>26</v>
      </c>
    </row>
    <row r="10" spans="1:21" x14ac:dyDescent="0.2">
      <c r="A10" s="24"/>
      <c r="B10" s="6" t="s">
        <v>11</v>
      </c>
      <c r="C10" s="6">
        <v>15897.055</v>
      </c>
      <c r="D10" s="6">
        <f t="shared" si="0"/>
        <v>1426.9470000000001</v>
      </c>
      <c r="E10" s="7">
        <f>AVERAGE(D8:D10)</f>
        <v>1488.4296666666669</v>
      </c>
      <c r="F10" s="7">
        <f>STDEV(D8:D10)</f>
        <v>384.84125081042578</v>
      </c>
      <c r="G10" s="8">
        <f>F10/(SQRT(3))</f>
        <v>222.18819975067163</v>
      </c>
      <c r="H10" s="24"/>
      <c r="I10" s="6" t="s">
        <v>11</v>
      </c>
      <c r="J10" s="6">
        <v>13576.9</v>
      </c>
      <c r="K10" s="6">
        <f t="shared" si="1"/>
        <v>3747.1020000000008</v>
      </c>
      <c r="L10" s="7">
        <f>AVERAGE(K8:K10)</f>
        <v>3892.2793333333339</v>
      </c>
      <c r="M10" s="7">
        <f>STDEV(K8:K10)</f>
        <v>415.86282496675909</v>
      </c>
      <c r="N10" s="8">
        <f>M10/(SQRT(3))</f>
        <v>240.0985139405166</v>
      </c>
      <c r="O10" s="24"/>
      <c r="P10" s="7" t="s">
        <v>11</v>
      </c>
      <c r="Q10" s="19">
        <f t="shared" si="2"/>
        <v>0.3808134926671331</v>
      </c>
      <c r="R10" s="15">
        <f>AVERAGE(Q8:Q10)</f>
        <v>0.37848364822759378</v>
      </c>
      <c r="S10" s="15">
        <f>STDEV(Q8:Q10)</f>
        <v>5.8440343010516989E-2</v>
      </c>
      <c r="T10" s="16">
        <f>S10/(SQRT(3))</f>
        <v>3.3740547768656051E-2</v>
      </c>
      <c r="U10" s="19">
        <f>TTEST(Q5:Q7,Q8:Q10,2,2)</f>
        <v>6.636620451682863E-4</v>
      </c>
    </row>
    <row r="11" spans="1:21" x14ac:dyDescent="0.2">
      <c r="A11" s="24"/>
      <c r="B11" s="6" t="s">
        <v>12</v>
      </c>
      <c r="C11" s="6">
        <v>16076.016</v>
      </c>
      <c r="D11" s="6">
        <f t="shared" si="0"/>
        <v>1247.9860000000008</v>
      </c>
      <c r="E11" s="7"/>
      <c r="F11" s="7"/>
      <c r="G11" s="8"/>
      <c r="H11" s="24"/>
      <c r="I11" s="6" t="s">
        <v>12</v>
      </c>
      <c r="J11" s="6">
        <v>13677.645</v>
      </c>
      <c r="K11" s="6">
        <f t="shared" si="1"/>
        <v>3646.357</v>
      </c>
      <c r="L11" s="7"/>
      <c r="M11" s="7"/>
      <c r="N11" s="8"/>
      <c r="O11" s="24"/>
      <c r="P11" s="6" t="s">
        <v>12</v>
      </c>
      <c r="Q11" s="19">
        <f t="shared" si="2"/>
        <v>0.3422555717939853</v>
      </c>
      <c r="R11" s="15"/>
      <c r="S11" s="15"/>
      <c r="T11" s="16"/>
      <c r="U11" s="19"/>
    </row>
    <row r="12" spans="1:21" x14ac:dyDescent="0.2">
      <c r="A12" s="24"/>
      <c r="B12" s="6" t="s">
        <v>13</v>
      </c>
      <c r="C12" s="6">
        <v>16153.361000000001</v>
      </c>
      <c r="D12" s="6">
        <f t="shared" si="0"/>
        <v>1170.6409999999996</v>
      </c>
      <c r="E12" s="7"/>
      <c r="F12" s="7"/>
      <c r="G12" s="8"/>
      <c r="H12" s="24"/>
      <c r="I12" s="6" t="s">
        <v>13</v>
      </c>
      <c r="J12" s="6">
        <v>13602.008</v>
      </c>
      <c r="K12" s="6">
        <f t="shared" si="1"/>
        <v>3721.9940000000006</v>
      </c>
      <c r="L12" s="7"/>
      <c r="M12" s="7"/>
      <c r="N12" s="8"/>
      <c r="O12" s="24"/>
      <c r="P12" s="6" t="s">
        <v>13</v>
      </c>
      <c r="Q12" s="19">
        <f t="shared" si="2"/>
        <v>0.31451985145596673</v>
      </c>
      <c r="R12" s="15"/>
      <c r="S12" s="15"/>
      <c r="T12" s="16"/>
      <c r="U12" s="19" t="s">
        <v>26</v>
      </c>
    </row>
    <row r="13" spans="1:21" x14ac:dyDescent="0.2">
      <c r="A13" s="24"/>
      <c r="B13" s="6" t="s">
        <v>14</v>
      </c>
      <c r="C13" s="6">
        <v>16129.133</v>
      </c>
      <c r="D13" s="6">
        <f t="shared" si="0"/>
        <v>1194.8690000000006</v>
      </c>
      <c r="E13" s="7">
        <f>AVERAGE(D11:D13)</f>
        <v>1204.4986666666671</v>
      </c>
      <c r="F13" s="7">
        <f>STDEV(D11:D13)</f>
        <v>39.561472625944738</v>
      </c>
      <c r="G13" s="8">
        <f>F13/(SQRT(3))</f>
        <v>22.840826870127206</v>
      </c>
      <c r="H13" s="24"/>
      <c r="I13" s="6" t="s">
        <v>14</v>
      </c>
      <c r="J13" s="6">
        <v>13199.013000000001</v>
      </c>
      <c r="K13" s="6">
        <f t="shared" si="1"/>
        <v>4124.9889999999996</v>
      </c>
      <c r="L13" s="7">
        <f>AVERAGE(K11:K13)</f>
        <v>3831.1133333333332</v>
      </c>
      <c r="M13" s="7">
        <f>STDEV(K11:K13)</f>
        <v>257.29830845991421</v>
      </c>
      <c r="N13" s="8">
        <f>M13/(SQRT(3))</f>
        <v>148.55124765136685</v>
      </c>
      <c r="O13" s="24"/>
      <c r="P13" s="6" t="s">
        <v>14</v>
      </c>
      <c r="Q13" s="19">
        <f t="shared" si="2"/>
        <v>0.2896659845638378</v>
      </c>
      <c r="R13" s="15">
        <f>AVERAGE(Q11:Q13)</f>
        <v>0.31548046927126333</v>
      </c>
      <c r="S13" s="15">
        <f>STDEV(Q11:Q13)</f>
        <v>2.630795053210383E-2</v>
      </c>
      <c r="T13" s="16">
        <f>S13/(SQRT(3))</f>
        <v>1.5188902321537506E-2</v>
      </c>
      <c r="U13" s="19">
        <f>TTEST(Q5:Q7,Q11:Q13,2,2)</f>
        <v>1.3819726971213688E-4</v>
      </c>
    </row>
    <row r="14" spans="1:21" x14ac:dyDescent="0.2">
      <c r="A14" s="23" t="s">
        <v>0</v>
      </c>
      <c r="B14" s="6" t="s">
        <v>6</v>
      </c>
      <c r="C14" s="6">
        <v>17011.217000000001</v>
      </c>
      <c r="D14" s="6">
        <f t="shared" si="0"/>
        <v>312.78499999999985</v>
      </c>
      <c r="E14" s="7"/>
      <c r="F14" s="7"/>
      <c r="G14" s="8"/>
      <c r="H14" s="23" t="s">
        <v>0</v>
      </c>
      <c r="I14" s="6" t="s">
        <v>6</v>
      </c>
      <c r="J14" s="6">
        <v>12055.067999999999</v>
      </c>
      <c r="K14" s="6">
        <f t="shared" si="1"/>
        <v>5268.9340000000011</v>
      </c>
      <c r="L14" s="7"/>
      <c r="M14" s="7"/>
      <c r="N14" s="8"/>
      <c r="O14" s="23" t="s">
        <v>0</v>
      </c>
      <c r="P14" s="6" t="s">
        <v>6</v>
      </c>
      <c r="Q14" s="19">
        <f t="shared" si="2"/>
        <v>5.9364000384138381E-2</v>
      </c>
      <c r="R14" s="15"/>
      <c r="S14" s="15"/>
      <c r="T14" s="16"/>
      <c r="U14" s="19"/>
    </row>
    <row r="15" spans="1:21" x14ac:dyDescent="0.2">
      <c r="A15" s="23"/>
      <c r="B15" s="6" t="s">
        <v>7</v>
      </c>
      <c r="C15" s="6">
        <v>17174.866000000002</v>
      </c>
      <c r="D15" s="6">
        <f t="shared" si="0"/>
        <v>149.1359999999986</v>
      </c>
      <c r="E15" s="7"/>
      <c r="F15" s="7"/>
      <c r="G15" s="8"/>
      <c r="H15" s="23"/>
      <c r="I15" s="6" t="s">
        <v>7</v>
      </c>
      <c r="J15" s="6">
        <v>13518.799000000001</v>
      </c>
      <c r="K15" s="6">
        <f t="shared" si="1"/>
        <v>3805.2029999999995</v>
      </c>
      <c r="L15" s="7"/>
      <c r="M15" s="7"/>
      <c r="N15" s="8"/>
      <c r="O15" s="23"/>
      <c r="P15" s="6" t="s">
        <v>7</v>
      </c>
      <c r="Q15" s="19">
        <f t="shared" si="2"/>
        <v>3.9192652796709825E-2</v>
      </c>
      <c r="R15" s="15"/>
      <c r="S15" s="15"/>
      <c r="T15" s="16"/>
      <c r="U15" s="19"/>
    </row>
    <row r="16" spans="1:21" x14ac:dyDescent="0.2">
      <c r="A16" s="23"/>
      <c r="B16" s="6" t="s">
        <v>8</v>
      </c>
      <c r="C16" s="6">
        <v>17117.225999999999</v>
      </c>
      <c r="D16" s="6">
        <f t="shared" si="0"/>
        <v>206.77600000000166</v>
      </c>
      <c r="E16" s="7">
        <f>AVERAGE(D14:D16)</f>
        <v>222.89900000000003</v>
      </c>
      <c r="F16" s="7">
        <f>STDEV(D14:D16)</f>
        <v>83.007301769182163</v>
      </c>
      <c r="G16" s="8">
        <f>F16/(SQRT(3))</f>
        <v>47.924288021141827</v>
      </c>
      <c r="H16" s="23"/>
      <c r="I16" s="6" t="s">
        <v>8</v>
      </c>
      <c r="J16" s="6">
        <v>12685.023999999999</v>
      </c>
      <c r="K16" s="6">
        <f t="shared" si="1"/>
        <v>4638.978000000001</v>
      </c>
      <c r="L16" s="7">
        <f>AVERAGE(K14:K16)</f>
        <v>4571.0383333333339</v>
      </c>
      <c r="M16" s="7">
        <f>STDEV(K14:K16)</f>
        <v>734.2267761532072</v>
      </c>
      <c r="N16" s="8">
        <f>M16/(SQRT(3))</f>
        <v>423.90602685828532</v>
      </c>
      <c r="O16" s="23"/>
      <c r="P16" s="6" t="s">
        <v>8</v>
      </c>
      <c r="Q16" s="19">
        <f t="shared" si="2"/>
        <v>4.4573610825488205E-2</v>
      </c>
      <c r="R16" s="15">
        <f>AVERAGE(Q14:Q16)</f>
        <v>4.7710088002112135E-2</v>
      </c>
      <c r="S16" s="15">
        <f>STDEV(Q14:Q16)</f>
        <v>1.0445043450499715E-2</v>
      </c>
      <c r="T16" s="16">
        <f>S16/(SQRT(3))</f>
        <v>6.0304486478433483E-3</v>
      </c>
      <c r="U16" s="19"/>
    </row>
    <row r="17" spans="1:21" x14ac:dyDescent="0.2">
      <c r="A17" s="23"/>
      <c r="B17" s="6" t="s">
        <v>9</v>
      </c>
      <c r="C17" s="6">
        <v>17086.338</v>
      </c>
      <c r="D17" s="6">
        <f t="shared" si="0"/>
        <v>237.66400000000067</v>
      </c>
      <c r="E17" s="7"/>
      <c r="F17" s="7"/>
      <c r="G17" s="8"/>
      <c r="H17" s="23"/>
      <c r="I17" s="6" t="s">
        <v>9</v>
      </c>
      <c r="J17" s="6">
        <v>14587.046</v>
      </c>
      <c r="K17" s="6">
        <f t="shared" si="1"/>
        <v>2736.9560000000001</v>
      </c>
      <c r="L17" s="7"/>
      <c r="M17" s="7"/>
      <c r="N17" s="8"/>
      <c r="O17" s="23"/>
      <c r="P17" s="7" t="s">
        <v>9</v>
      </c>
      <c r="Q17" s="19">
        <f t="shared" si="2"/>
        <v>8.683515555237302E-2</v>
      </c>
      <c r="R17" s="15"/>
      <c r="S17" s="15"/>
      <c r="T17" s="16"/>
      <c r="U17" s="19"/>
    </row>
    <row r="18" spans="1:21" x14ac:dyDescent="0.2">
      <c r="A18" s="23"/>
      <c r="B18" s="6" t="s">
        <v>10</v>
      </c>
      <c r="C18" s="6">
        <v>16587.990000000002</v>
      </c>
      <c r="D18" s="6">
        <f t="shared" si="0"/>
        <v>736.01199999999881</v>
      </c>
      <c r="E18" s="7"/>
      <c r="F18" s="7"/>
      <c r="G18" s="8"/>
      <c r="H18" s="23"/>
      <c r="I18" s="6" t="s">
        <v>10</v>
      </c>
      <c r="J18" s="6">
        <v>13012.451999999999</v>
      </c>
      <c r="K18" s="6">
        <f t="shared" si="1"/>
        <v>4311.5500000000011</v>
      </c>
      <c r="L18" s="7"/>
      <c r="M18" s="7"/>
      <c r="N18" s="8"/>
      <c r="O18" s="23"/>
      <c r="P18" s="7" t="s">
        <v>10</v>
      </c>
      <c r="Q18" s="19">
        <f t="shared" si="2"/>
        <v>0.17070705430761526</v>
      </c>
      <c r="R18" s="15"/>
      <c r="S18" s="15"/>
      <c r="T18" s="16"/>
      <c r="U18" s="19" t="s">
        <v>26</v>
      </c>
    </row>
    <row r="19" spans="1:21" x14ac:dyDescent="0.2">
      <c r="A19" s="23"/>
      <c r="B19" s="6" t="s">
        <v>11</v>
      </c>
      <c r="C19" s="6">
        <v>16572.932000000001</v>
      </c>
      <c r="D19" s="6">
        <f t="shared" si="0"/>
        <v>751.06999999999971</v>
      </c>
      <c r="E19" s="7">
        <f>AVERAGE(D17:D19)</f>
        <v>574.91533333333302</v>
      </c>
      <c r="F19" s="7">
        <f>STDEV(D17:D19)</f>
        <v>292.16524813422433</v>
      </c>
      <c r="G19" s="8">
        <f>F19/(SQRT(3))</f>
        <v>168.68168465814824</v>
      </c>
      <c r="H19" s="23"/>
      <c r="I19" s="6" t="s">
        <v>11</v>
      </c>
      <c r="J19" s="6">
        <v>13173.683000000001</v>
      </c>
      <c r="K19" s="6">
        <f t="shared" si="1"/>
        <v>4150.3189999999995</v>
      </c>
      <c r="L19" s="7">
        <f>AVERAGE(K17:K19)</f>
        <v>3732.9416666666671</v>
      </c>
      <c r="M19" s="7">
        <f>STDEV(K17:K19)</f>
        <v>866.307938896059</v>
      </c>
      <c r="N19" s="8">
        <f>M19/(SQRT(3))</f>
        <v>500.16312172274957</v>
      </c>
      <c r="O19" s="23"/>
      <c r="P19" s="7" t="s">
        <v>11</v>
      </c>
      <c r="Q19" s="19">
        <f t="shared" si="2"/>
        <v>0.18096681243056251</v>
      </c>
      <c r="R19" s="15">
        <f>AVERAGE(Q17:Q19)</f>
        <v>0.14616967409685025</v>
      </c>
      <c r="S19" s="15">
        <f>STDEV(Q17:Q19)</f>
        <v>5.1640628165854428E-2</v>
      </c>
      <c r="T19" s="16">
        <f>S19/(SQRT(3))</f>
        <v>2.9814730572677427E-2</v>
      </c>
      <c r="U19" s="19">
        <f>TTEST(Q14:Q16,Q17:Q19,2,2)</f>
        <v>3.1769090185944225E-2</v>
      </c>
    </row>
    <row r="20" spans="1:21" x14ac:dyDescent="0.2">
      <c r="A20" s="23"/>
      <c r="B20" s="6" t="s">
        <v>12</v>
      </c>
      <c r="C20" s="6">
        <v>16713.287</v>
      </c>
      <c r="D20" s="6">
        <f t="shared" si="0"/>
        <v>610.71500000000015</v>
      </c>
      <c r="E20" s="7"/>
      <c r="F20" s="7"/>
      <c r="G20" s="8"/>
      <c r="H20" s="23"/>
      <c r="I20" s="6" t="s">
        <v>12</v>
      </c>
      <c r="J20" s="6">
        <v>14184.129000000001</v>
      </c>
      <c r="K20" s="6">
        <f t="shared" si="1"/>
        <v>3139.8729999999996</v>
      </c>
      <c r="L20" s="7"/>
      <c r="M20" s="7"/>
      <c r="N20" s="8"/>
      <c r="O20" s="23"/>
      <c r="P20" s="6" t="s">
        <v>12</v>
      </c>
      <c r="Q20" s="19">
        <f t="shared" si="2"/>
        <v>0.1945030897746502</v>
      </c>
      <c r="R20" s="15"/>
      <c r="S20" s="15"/>
      <c r="T20" s="16"/>
      <c r="U20" s="19"/>
    </row>
    <row r="21" spans="1:21" x14ac:dyDescent="0.2">
      <c r="A21" s="23"/>
      <c r="B21" s="6" t="s">
        <v>13</v>
      </c>
      <c r="C21" s="6">
        <v>16731.038</v>
      </c>
      <c r="D21" s="6">
        <f t="shared" si="0"/>
        <v>592.96399999999994</v>
      </c>
      <c r="E21" s="7"/>
      <c r="F21" s="7"/>
      <c r="G21" s="8"/>
      <c r="H21" s="23"/>
      <c r="I21" s="6" t="s">
        <v>13</v>
      </c>
      <c r="J21" s="6">
        <v>13740.556</v>
      </c>
      <c r="K21" s="6">
        <f t="shared" si="1"/>
        <v>3583.4459999999999</v>
      </c>
      <c r="L21" s="7"/>
      <c r="M21" s="7"/>
      <c r="N21" s="8"/>
      <c r="O21" s="23"/>
      <c r="P21" s="6" t="s">
        <v>13</v>
      </c>
      <c r="Q21" s="19">
        <f t="shared" si="2"/>
        <v>0.16547312279855758</v>
      </c>
      <c r="R21" s="15"/>
      <c r="S21" s="15"/>
      <c r="T21" s="16"/>
      <c r="U21" s="19" t="s">
        <v>26</v>
      </c>
    </row>
    <row r="22" spans="1:21" ht="16" thickBot="1" x14ac:dyDescent="0.25">
      <c r="A22" s="23"/>
      <c r="B22" s="6" t="s">
        <v>14</v>
      </c>
      <c r="C22" s="6">
        <v>16491.238000000001</v>
      </c>
      <c r="D22" s="6">
        <f t="shared" si="0"/>
        <v>832.76399999999921</v>
      </c>
      <c r="E22" s="7">
        <f>AVERAGE(D20:D22)</f>
        <v>678.81433333333314</v>
      </c>
      <c r="F22" s="7">
        <f>STDEV(D20:D22)</f>
        <v>133.61941999699479</v>
      </c>
      <c r="G22" s="8">
        <f>F22/(SQRT(3))</f>
        <v>77.145208104226612</v>
      </c>
      <c r="H22" s="23"/>
      <c r="I22" s="6" t="s">
        <v>14</v>
      </c>
      <c r="J22" s="6">
        <v>13365.945</v>
      </c>
      <c r="K22" s="6">
        <f t="shared" si="1"/>
        <v>3958.0570000000007</v>
      </c>
      <c r="L22" s="7">
        <f>AVERAGE(K20:K22)</f>
        <v>3560.4586666666669</v>
      </c>
      <c r="M22" s="7">
        <f>STDEV(K20:K22)</f>
        <v>409.5760949864308</v>
      </c>
      <c r="N22" s="8">
        <f>M22/(SQRT(3))</f>
        <v>236.46886869405157</v>
      </c>
      <c r="O22" s="23"/>
      <c r="P22" s="6" t="s">
        <v>14</v>
      </c>
      <c r="Q22" s="20">
        <f t="shared" si="2"/>
        <v>0.21039717214784909</v>
      </c>
      <c r="R22" s="15">
        <f>AVERAGE(Q20:Q22)</f>
        <v>0.19012446157368559</v>
      </c>
      <c r="S22" s="15">
        <f>STDEV(Q20:Q22)</f>
        <v>2.2779856039406972E-2</v>
      </c>
      <c r="T22" s="16">
        <f>S22/(SQRT(3))</f>
        <v>1.3151956016452538E-2</v>
      </c>
      <c r="U22" s="19">
        <f>TTEST(Q14:Q16,Q20:Q22,2,2)</f>
        <v>5.9749352835736539E-4</v>
      </c>
    </row>
    <row r="23" spans="1:21" ht="16" thickBot="1" x14ac:dyDescent="0.25">
      <c r="A23" s="9"/>
      <c r="B23" s="10" t="s">
        <v>1</v>
      </c>
      <c r="C23" s="10">
        <v>17324.002</v>
      </c>
      <c r="D23" s="10">
        <f t="shared" si="0"/>
        <v>0</v>
      </c>
      <c r="E23" s="11"/>
      <c r="F23" s="11"/>
      <c r="G23" s="12"/>
      <c r="H23" s="9"/>
      <c r="I23" s="10"/>
      <c r="J23" s="10"/>
      <c r="K23" s="10"/>
      <c r="L23" s="11"/>
      <c r="M23" s="11"/>
      <c r="N23" s="12"/>
      <c r="O23" s="9"/>
      <c r="P23" s="10"/>
      <c r="Q23" s="10"/>
      <c r="R23" s="10"/>
      <c r="S23" s="10"/>
      <c r="T23" s="17"/>
      <c r="U23" s="20"/>
    </row>
    <row r="24" spans="1:21" x14ac:dyDescent="0.2">
      <c r="L24" s="1"/>
      <c r="M24" s="1"/>
      <c r="N24" s="1"/>
      <c r="O24" s="2" t="s">
        <v>22</v>
      </c>
      <c r="P24" s="3" t="s">
        <v>23</v>
      </c>
      <c r="Q24" s="3">
        <f>TTEST(Q5:Q7,Q14:Q16,2,2)</f>
        <v>0.37343155140291501</v>
      </c>
      <c r="R24" s="3"/>
      <c r="S24" s="3"/>
      <c r="T24" s="3"/>
      <c r="U24" s="13"/>
    </row>
    <row r="25" spans="1:21" x14ac:dyDescent="0.2">
      <c r="M25" s="1"/>
      <c r="N25" s="1"/>
      <c r="O25" s="21"/>
      <c r="P25" s="6" t="s">
        <v>24</v>
      </c>
      <c r="Q25" s="6">
        <f>TTEST(Q8:Q10,Q17:Q19,2,2)</f>
        <v>6.7001079334119851E-3</v>
      </c>
      <c r="R25" s="6"/>
      <c r="S25" s="6"/>
      <c r="T25" s="6"/>
      <c r="U25" s="14"/>
    </row>
    <row r="26" spans="1:21" ht="16" thickBot="1" x14ac:dyDescent="0.25">
      <c r="M26" s="1"/>
      <c r="N26" s="1"/>
      <c r="O26" s="22"/>
      <c r="P26" s="10" t="s">
        <v>25</v>
      </c>
      <c r="Q26" s="10">
        <f>TTEST(Q11:Q13,Q20:Q22,2,2)</f>
        <v>3.3627507217238871E-3</v>
      </c>
      <c r="R26" s="10"/>
      <c r="S26" s="10"/>
      <c r="T26" s="10"/>
      <c r="U26" s="17"/>
    </row>
  </sheetData>
  <mergeCells count="6">
    <mergeCell ref="H14:H22"/>
    <mergeCell ref="H5:H13"/>
    <mergeCell ref="A14:A22"/>
    <mergeCell ref="A5:A13"/>
    <mergeCell ref="O5:O13"/>
    <mergeCell ref="O14:O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WB quantified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Gomez, Gustavo A.</cp:lastModifiedBy>
  <dcterms:created xsi:type="dcterms:W3CDTF">2020-02-27T21:31:31Z</dcterms:created>
  <dcterms:modified xsi:type="dcterms:W3CDTF">2022-08-18T22:35:14Z</dcterms:modified>
</cp:coreProperties>
</file>