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stavogomez/Desktop/elife source files/"/>
    </mc:Choice>
  </mc:AlternateContent>
  <xr:revisionPtr revIDLastSave="0" documentId="13_ncr:1_{B3286507-101A-EA47-99DA-EF0C6C3B616E}" xr6:coauthVersionLast="36" xr6:coauthVersionMax="47" xr10:uidLastSave="{00000000-0000-0000-0000-000000000000}"/>
  <bookViews>
    <workbookView xWindow="21480" yWindow="460" windowWidth="21840" windowHeight="13140" tabRatio="707" activeTab="4" xr2:uid="{00000000-000D-0000-FFFF-FFFF00000000}"/>
  </bookViews>
  <sheets>
    <sheet name="Hif1a" sheetId="49" r:id="rId1"/>
    <sheet name="Hif2a" sheetId="67" r:id="rId2"/>
    <sheet name="Vegfa" sheetId="44" r:id="rId3"/>
    <sheet name="Pgk1" sheetId="78" r:id="rId4"/>
    <sheet name="Ldha" sheetId="68" r:id="rId5"/>
    <sheet name="Hey1" sheetId="73" r:id="rId6"/>
    <sheet name="Hey2" sheetId="74" r:id="rId7"/>
  </sheets>
  <calcPr calcId="181029"/>
</workbook>
</file>

<file path=xl/calcChain.xml><?xml version="1.0" encoding="utf-8"?>
<calcChain xmlns="http://schemas.openxmlformats.org/spreadsheetml/2006/main">
  <c r="B23" i="78" l="1"/>
  <c r="B22" i="78"/>
  <c r="G20" i="78"/>
  <c r="F20" i="78"/>
  <c r="C20" i="78"/>
  <c r="B20" i="78"/>
  <c r="G19" i="78"/>
  <c r="F19" i="78"/>
  <c r="C19" i="78"/>
  <c r="B19" i="78"/>
  <c r="G18" i="78"/>
  <c r="F18" i="78"/>
  <c r="C18" i="78"/>
  <c r="B18" i="78"/>
  <c r="D17" i="78"/>
  <c r="D16" i="78"/>
  <c r="D15" i="78"/>
  <c r="D14" i="78"/>
  <c r="H13" i="78"/>
  <c r="D13" i="78"/>
  <c r="H12" i="78"/>
  <c r="H18" i="78" s="1"/>
  <c r="D12" i="78"/>
  <c r="D11" i="78"/>
  <c r="H10" i="78"/>
  <c r="H20" i="78" s="1"/>
  <c r="D10" i="78"/>
  <c r="D19" i="78" s="1"/>
  <c r="H9" i="78"/>
  <c r="D9" i="78"/>
  <c r="B24" i="78" s="1"/>
  <c r="D18" i="78" l="1"/>
  <c r="I9" i="78" s="1"/>
  <c r="D20" i="78"/>
  <c r="H19" i="78"/>
  <c r="J9" i="78" l="1"/>
  <c r="I10" i="78"/>
  <c r="J10" i="78" s="1"/>
  <c r="I12" i="78"/>
  <c r="J12" i="78" s="1"/>
  <c r="I13" i="78"/>
  <c r="J13" i="78" s="1"/>
  <c r="I18" i="78" l="1"/>
  <c r="I19" i="78"/>
  <c r="J20" i="78"/>
  <c r="J21" i="78" s="1"/>
  <c r="J18" i="78"/>
  <c r="J19" i="78"/>
  <c r="I20" i="78"/>
  <c r="B26" i="78" l="1"/>
  <c r="B25" i="78"/>
  <c r="B23" i="74" l="1"/>
  <c r="B22" i="74"/>
  <c r="G20" i="74"/>
  <c r="F20" i="74"/>
  <c r="C20" i="74"/>
  <c r="B20" i="74"/>
  <c r="G19" i="74"/>
  <c r="F19" i="74"/>
  <c r="C19" i="74"/>
  <c r="B19" i="74"/>
  <c r="G18" i="74"/>
  <c r="F18" i="74"/>
  <c r="C18" i="74"/>
  <c r="B18" i="74"/>
  <c r="D16" i="74"/>
  <c r="D15" i="74"/>
  <c r="D14" i="74"/>
  <c r="H13" i="74"/>
  <c r="D13" i="74"/>
  <c r="H12" i="74"/>
  <c r="D12" i="74"/>
  <c r="H11" i="74"/>
  <c r="D11" i="74"/>
  <c r="H10" i="74"/>
  <c r="D10" i="74"/>
  <c r="H9" i="74"/>
  <c r="D9" i="74"/>
  <c r="B23" i="73"/>
  <c r="B22" i="73"/>
  <c r="G20" i="73"/>
  <c r="F20" i="73"/>
  <c r="C20" i="73"/>
  <c r="B20" i="73"/>
  <c r="G19" i="73"/>
  <c r="F19" i="73"/>
  <c r="C19" i="73"/>
  <c r="B19" i="73"/>
  <c r="G18" i="73"/>
  <c r="F18" i="73"/>
  <c r="C18" i="73"/>
  <c r="B18" i="73"/>
  <c r="D17" i="73"/>
  <c r="D15" i="73"/>
  <c r="D14" i="73"/>
  <c r="H13" i="73"/>
  <c r="H12" i="73"/>
  <c r="D12" i="73"/>
  <c r="H11" i="73"/>
  <c r="D11" i="73"/>
  <c r="H10" i="73"/>
  <c r="D10" i="73"/>
  <c r="H9" i="73"/>
  <c r="D9" i="73"/>
  <c r="J21" i="68"/>
  <c r="J21" i="67"/>
  <c r="J21" i="44"/>
  <c r="D19" i="68"/>
  <c r="B23" i="68"/>
  <c r="B22" i="68"/>
  <c r="G20" i="68"/>
  <c r="F20" i="68"/>
  <c r="C20" i="68"/>
  <c r="B20" i="68"/>
  <c r="G19" i="68"/>
  <c r="F19" i="68"/>
  <c r="C19" i="68"/>
  <c r="B19" i="68"/>
  <c r="G18" i="68"/>
  <c r="F18" i="68"/>
  <c r="C18" i="68"/>
  <c r="B18" i="68"/>
  <c r="D17" i="68"/>
  <c r="D16" i="68"/>
  <c r="D14" i="68"/>
  <c r="H13" i="68"/>
  <c r="D13" i="68"/>
  <c r="H12" i="68"/>
  <c r="D12" i="68"/>
  <c r="H11" i="68"/>
  <c r="D11" i="68"/>
  <c r="H10" i="68"/>
  <c r="D10" i="68"/>
  <c r="B24" i="68" s="1"/>
  <c r="H9" i="68"/>
  <c r="H20" i="68" s="1"/>
  <c r="D9" i="68"/>
  <c r="D20" i="68" s="1"/>
  <c r="I12" i="67"/>
  <c r="D12" i="67"/>
  <c r="B23" i="67"/>
  <c r="B22" i="67"/>
  <c r="G20" i="67"/>
  <c r="F20" i="67"/>
  <c r="C20" i="67"/>
  <c r="B20" i="67"/>
  <c r="G19" i="67"/>
  <c r="F19" i="67"/>
  <c r="C19" i="67"/>
  <c r="B19" i="67"/>
  <c r="G18" i="67"/>
  <c r="F18" i="67"/>
  <c r="C18" i="67"/>
  <c r="B18" i="67"/>
  <c r="D17" i="67"/>
  <c r="D16" i="67"/>
  <c r="D15" i="67"/>
  <c r="D14" i="67"/>
  <c r="H13" i="67"/>
  <c r="D13" i="67"/>
  <c r="H12" i="67"/>
  <c r="H11" i="67"/>
  <c r="D11" i="67"/>
  <c r="H10" i="67"/>
  <c r="D10" i="67"/>
  <c r="H9" i="67"/>
  <c r="H20" i="67" s="1"/>
  <c r="D9" i="67"/>
  <c r="B24" i="67" s="1"/>
  <c r="B23" i="49"/>
  <c r="B22" i="49"/>
  <c r="G20" i="49"/>
  <c r="F20" i="49"/>
  <c r="C20" i="49"/>
  <c r="B20" i="49"/>
  <c r="G19" i="49"/>
  <c r="F19" i="49"/>
  <c r="C19" i="49"/>
  <c r="B19" i="49"/>
  <c r="G18" i="49"/>
  <c r="F18" i="49"/>
  <c r="C18" i="49"/>
  <c r="B18" i="49"/>
  <c r="D17" i="49"/>
  <c r="D14" i="49"/>
  <c r="D13" i="49"/>
  <c r="H12" i="49"/>
  <c r="D12" i="49"/>
  <c r="H11" i="49"/>
  <c r="D11" i="49"/>
  <c r="H10" i="49"/>
  <c r="D10" i="49"/>
  <c r="H9" i="49"/>
  <c r="D9" i="49"/>
  <c r="B24" i="44"/>
  <c r="D13" i="44"/>
  <c r="B23" i="44"/>
  <c r="B22" i="44"/>
  <c r="G20" i="44"/>
  <c r="F20" i="44"/>
  <c r="C20" i="44"/>
  <c r="B20" i="44"/>
  <c r="G19" i="44"/>
  <c r="F19" i="44"/>
  <c r="C19" i="44"/>
  <c r="B19" i="44"/>
  <c r="G18" i="44"/>
  <c r="F18" i="44"/>
  <c r="C18" i="44"/>
  <c r="B18" i="44"/>
  <c r="D17" i="44"/>
  <c r="D16" i="44"/>
  <c r="D14" i="44"/>
  <c r="H13" i="44"/>
  <c r="H12" i="44"/>
  <c r="H11" i="44"/>
  <c r="D11" i="44"/>
  <c r="H10" i="44"/>
  <c r="D10" i="44"/>
  <c r="H9" i="44"/>
  <c r="D9" i="44"/>
  <c r="H20" i="73" l="1"/>
  <c r="H20" i="74"/>
  <c r="B24" i="73"/>
  <c r="D18" i="74"/>
  <c r="I13" i="74" s="1"/>
  <c r="J13" i="74" s="1"/>
  <c r="B24" i="74"/>
  <c r="D19" i="74"/>
  <c r="D20" i="74"/>
  <c r="H18" i="74"/>
  <c r="H19" i="74"/>
  <c r="D18" i="73"/>
  <c r="D19" i="73"/>
  <c r="D20" i="73"/>
  <c r="H18" i="73"/>
  <c r="H19" i="73"/>
  <c r="I11" i="68"/>
  <c r="J11" i="68" s="1"/>
  <c r="I13" i="68"/>
  <c r="J13" i="68" s="1"/>
  <c r="D18" i="68"/>
  <c r="I9" i="68" s="1"/>
  <c r="H18" i="68"/>
  <c r="H19" i="68"/>
  <c r="I11" i="67"/>
  <c r="J11" i="67" s="1"/>
  <c r="D18" i="67"/>
  <c r="D19" i="67"/>
  <c r="D20" i="67"/>
  <c r="H18" i="67"/>
  <c r="H19" i="67"/>
  <c r="D18" i="49"/>
  <c r="I10" i="49" s="1"/>
  <c r="J10" i="49" s="1"/>
  <c r="D20" i="49"/>
  <c r="D19" i="49"/>
  <c r="B24" i="49"/>
  <c r="H20" i="49"/>
  <c r="H18" i="49"/>
  <c r="H19" i="49"/>
  <c r="I11" i="49"/>
  <c r="J11" i="49" s="1"/>
  <c r="H20" i="44"/>
  <c r="D20" i="44"/>
  <c r="H18" i="44"/>
  <c r="H19" i="44"/>
  <c r="D18" i="44"/>
  <c r="I12" i="44" s="1"/>
  <c r="J12" i="44" s="1"/>
  <c r="D19" i="44"/>
  <c r="I9" i="74" l="1"/>
  <c r="J9" i="74" s="1"/>
  <c r="I10" i="74"/>
  <c r="J10" i="74" s="1"/>
  <c r="I12" i="74"/>
  <c r="J12" i="74" s="1"/>
  <c r="I11" i="74"/>
  <c r="J11" i="74" s="1"/>
  <c r="I10" i="73"/>
  <c r="J10" i="73" s="1"/>
  <c r="I12" i="73"/>
  <c r="J12" i="73" s="1"/>
  <c r="I9" i="73"/>
  <c r="I13" i="73"/>
  <c r="J13" i="73" s="1"/>
  <c r="I11" i="73"/>
  <c r="J11" i="73" s="1"/>
  <c r="J9" i="68"/>
  <c r="I12" i="68"/>
  <c r="J12" i="68" s="1"/>
  <c r="I10" i="68"/>
  <c r="J10" i="68" s="1"/>
  <c r="I10" i="67"/>
  <c r="J10" i="67" s="1"/>
  <c r="J12" i="67"/>
  <c r="I9" i="67"/>
  <c r="I13" i="67"/>
  <c r="J13" i="67" s="1"/>
  <c r="I12" i="49"/>
  <c r="J12" i="49" s="1"/>
  <c r="I9" i="49"/>
  <c r="J9" i="49" s="1"/>
  <c r="I13" i="44"/>
  <c r="J13" i="44" s="1"/>
  <c r="I11" i="44"/>
  <c r="J11" i="44" s="1"/>
  <c r="I9" i="44"/>
  <c r="I10" i="44"/>
  <c r="J10" i="44" s="1"/>
  <c r="I20" i="74" l="1"/>
  <c r="I18" i="74"/>
  <c r="B26" i="74" s="1"/>
  <c r="I19" i="74"/>
  <c r="J20" i="74"/>
  <c r="J21" i="74" s="1"/>
  <c r="J19" i="74"/>
  <c r="J18" i="74"/>
  <c r="I20" i="73"/>
  <c r="J9" i="73"/>
  <c r="I18" i="73"/>
  <c r="I19" i="73"/>
  <c r="I19" i="68"/>
  <c r="J20" i="68"/>
  <c r="J19" i="68"/>
  <c r="J18" i="68"/>
  <c r="I18" i="68"/>
  <c r="I20" i="68"/>
  <c r="J9" i="67"/>
  <c r="I19" i="67"/>
  <c r="I20" i="67"/>
  <c r="I18" i="67"/>
  <c r="I19" i="49"/>
  <c r="I18" i="49"/>
  <c r="B26" i="49" s="1"/>
  <c r="I20" i="49"/>
  <c r="J20" i="49"/>
  <c r="J21" i="49" s="1"/>
  <c r="J19" i="49"/>
  <c r="J18" i="49"/>
  <c r="I18" i="44"/>
  <c r="I20" i="44"/>
  <c r="I19" i="44"/>
  <c r="J9" i="44"/>
  <c r="B25" i="74" l="1"/>
  <c r="B26" i="73"/>
  <c r="B25" i="73"/>
  <c r="J19" i="73"/>
  <c r="J18" i="73"/>
  <c r="J20" i="73"/>
  <c r="B26" i="68"/>
  <c r="B25" i="68"/>
  <c r="J20" i="67"/>
  <c r="J19" i="67"/>
  <c r="J18" i="67"/>
  <c r="B26" i="67"/>
  <c r="B25" i="67"/>
  <c r="B25" i="49"/>
  <c r="B26" i="44"/>
  <c r="B25" i="44"/>
  <c r="J20" i="44"/>
  <c r="J19" i="44"/>
  <c r="J18" i="44"/>
</calcChain>
</file>

<file path=xl/sharedStrings.xml><?xml version="1.0" encoding="utf-8"?>
<sst xmlns="http://schemas.openxmlformats.org/spreadsheetml/2006/main" count="320" uniqueCount="39">
  <si>
    <t>PPIA</t>
  </si>
  <si>
    <t>∆Ct</t>
  </si>
  <si>
    <t>∆∆Ct</t>
  </si>
  <si>
    <t>Average</t>
  </si>
  <si>
    <t>Median</t>
  </si>
  <si>
    <t>SD</t>
  </si>
  <si>
    <t>P value</t>
  </si>
  <si>
    <t>Ct</t>
  </si>
  <si>
    <t>Relative Fold</t>
  </si>
  <si>
    <t>Fold Incr</t>
  </si>
  <si>
    <t>Blank</t>
  </si>
  <si>
    <t>RNA Extractions done by JL</t>
  </si>
  <si>
    <t>Undetermined</t>
  </si>
  <si>
    <t>Original Nano and dilutions by JL</t>
  </si>
  <si>
    <t>Control</t>
  </si>
  <si>
    <t>Mutant</t>
  </si>
  <si>
    <t xml:space="preserve">Mice were 12 wks old at termination </t>
  </si>
  <si>
    <t>M/601</t>
  </si>
  <si>
    <t>M/607</t>
  </si>
  <si>
    <t>F/640</t>
  </si>
  <si>
    <t>F/642</t>
  </si>
  <si>
    <t>M/643</t>
  </si>
  <si>
    <t>M/654</t>
  </si>
  <si>
    <t>F/646</t>
  </si>
  <si>
    <t>F/722</t>
  </si>
  <si>
    <t>F/724</t>
  </si>
  <si>
    <t>M/613</t>
  </si>
  <si>
    <t>M/619</t>
  </si>
  <si>
    <t>F/634</t>
  </si>
  <si>
    <t>F/638</t>
  </si>
  <si>
    <t>M/795</t>
  </si>
  <si>
    <t>PGK1</t>
  </si>
  <si>
    <t>Hif1a</t>
  </si>
  <si>
    <t>Hif2a</t>
  </si>
  <si>
    <t>LDHA</t>
  </si>
  <si>
    <t>Hey1</t>
  </si>
  <si>
    <t>Hey2</t>
  </si>
  <si>
    <t>Vegfa</t>
  </si>
  <si>
    <t>Source Data for Figure 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</si>
</sst>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"/>
    <numFmt numFmtId="166" formatCode="0.000000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5">
    <xf numFmtId="0" fontId="0" fillId="0" borderId="0" xfId="0"/>
    <xf numFmtId="0" fontId="5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1" fillId="0" borderId="0" xfId="0" applyFont="1" applyFill="1"/>
    <xf numFmtId="164" fontId="5" fillId="0" borderId="9" xfId="0" applyNumberFormat="1" applyFont="1" applyFill="1" applyBorder="1" applyAlignment="1">
      <alignment horizontal="center"/>
    </xf>
    <xf numFmtId="164" fontId="5" fillId="0" borderId="11" xfId="0" applyNumberFormat="1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0" xfId="0" applyFont="1"/>
    <xf numFmtId="0" fontId="7" fillId="0" borderId="0" xfId="0" applyFont="1" applyFill="1"/>
    <xf numFmtId="165" fontId="5" fillId="0" borderId="17" xfId="0" applyNumberFormat="1" applyFont="1" applyFill="1" applyBorder="1" applyAlignment="1">
      <alignment horizontal="center"/>
    </xf>
    <xf numFmtId="164" fontId="5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164" fontId="6" fillId="0" borderId="0" xfId="0" applyNumberFormat="1" applyFont="1" applyFill="1" applyAlignment="1">
      <alignment horizontal="center"/>
    </xf>
    <xf numFmtId="0" fontId="5" fillId="0" borderId="19" xfId="0" applyFont="1" applyFill="1" applyBorder="1" applyAlignment="1">
      <alignment horizontal="center"/>
    </xf>
    <xf numFmtId="164" fontId="5" fillId="0" borderId="25" xfId="0" applyNumberFormat="1" applyFont="1" applyFill="1" applyBorder="1" applyAlignment="1">
      <alignment horizontal="center"/>
    </xf>
    <xf numFmtId="164" fontId="5" fillId="0" borderId="19" xfId="0" applyNumberFormat="1" applyFont="1" applyFill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/>
    </xf>
    <xf numFmtId="164" fontId="5" fillId="0" borderId="12" xfId="0" applyNumberFormat="1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4" xfId="0" applyNumberFormat="1" applyFont="1" applyFill="1" applyBorder="1" applyAlignment="1">
      <alignment horizontal="center"/>
    </xf>
    <xf numFmtId="164" fontId="5" fillId="0" borderId="2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/>
    </xf>
    <xf numFmtId="164" fontId="5" fillId="0" borderId="30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164" fontId="5" fillId="0" borderId="2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4" fontId="5" fillId="0" borderId="4" xfId="1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166" fontId="5" fillId="0" borderId="0" xfId="0" applyNumberFormat="1" applyFont="1" applyFill="1" applyAlignment="1">
      <alignment horizontal="right"/>
    </xf>
    <xf numFmtId="164" fontId="5" fillId="0" borderId="14" xfId="0" applyNumberFormat="1" applyFont="1" applyFill="1" applyBorder="1"/>
    <xf numFmtId="164" fontId="5" fillId="0" borderId="1" xfId="0" applyNumberFormat="1" applyFont="1" applyFill="1" applyBorder="1"/>
    <xf numFmtId="164" fontId="5" fillId="0" borderId="15" xfId="0" applyNumberFormat="1" applyFont="1" applyFill="1" applyBorder="1"/>
    <xf numFmtId="164" fontId="5" fillId="0" borderId="8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left"/>
    </xf>
    <xf numFmtId="164" fontId="5" fillId="0" borderId="0" xfId="0" applyNumberFormat="1" applyFont="1" applyFill="1" applyBorder="1"/>
    <xf numFmtId="0" fontId="8" fillId="0" borderId="0" xfId="0" applyFont="1" applyFill="1"/>
    <xf numFmtId="164" fontId="5" fillId="0" borderId="39" xfId="0" applyNumberFormat="1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164" fontId="5" fillId="0" borderId="35" xfId="0" applyNumberFormat="1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164" fontId="5" fillId="0" borderId="36" xfId="0" applyNumberFormat="1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164" fontId="5" fillId="0" borderId="37" xfId="0" applyNumberFormat="1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164" fontId="5" fillId="0" borderId="38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64" fontId="5" fillId="0" borderId="0" xfId="1" applyNumberFormat="1" applyFont="1" applyFill="1" applyAlignment="1">
      <alignment horizontal="center"/>
    </xf>
    <xf numFmtId="164" fontId="5" fillId="0" borderId="26" xfId="1" applyNumberFormat="1" applyFont="1" applyFill="1" applyBorder="1" applyAlignment="1">
      <alignment horizontal="center"/>
    </xf>
    <xf numFmtId="164" fontId="5" fillId="0" borderId="29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/>
    </xf>
    <xf numFmtId="164" fontId="5" fillId="0" borderId="27" xfId="1" applyNumberFormat="1" applyFont="1" applyFill="1" applyBorder="1" applyAlignment="1">
      <alignment horizontal="center"/>
    </xf>
    <xf numFmtId="164" fontId="5" fillId="0" borderId="28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2" borderId="15" xfId="0" applyNumberFormat="1" applyFont="1" applyFill="1" applyBorder="1" applyAlignment="1">
      <alignment horizontal="center"/>
    </xf>
    <xf numFmtId="166" fontId="5" fillId="2" borderId="0" xfId="0" applyNumberFormat="1" applyFont="1" applyFill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245E2-9770-40E0-8FF5-0D3C529241CF}">
  <dimension ref="A1:IK27"/>
  <sheetViews>
    <sheetView zoomScaleNormal="100" workbookViewId="0">
      <selection activeCell="F20" sqref="F20"/>
    </sheetView>
  </sheetViews>
  <sheetFormatPr baseColWidth="10" defaultColWidth="9.1640625" defaultRowHeight="14" x14ac:dyDescent="0.15"/>
  <cols>
    <col min="1" max="1" width="15.83203125" style="1" customWidth="1"/>
    <col min="2" max="4" width="13.6640625" style="12" customWidth="1"/>
    <col min="5" max="5" width="12" style="1" customWidth="1"/>
    <col min="6" max="10" width="13.6640625" style="12" customWidth="1"/>
    <col min="11" max="11" width="9.33203125" style="1" bestFit="1" customWidth="1"/>
    <col min="12" max="16384" width="9.1640625" style="2"/>
  </cols>
  <sheetData>
    <row r="1" spans="1:245" ht="16" x14ac:dyDescent="0.2">
      <c r="A1" s="10" t="s">
        <v>38</v>
      </c>
    </row>
    <row r="2" spans="1:245" s="3" customFormat="1" ht="16" x14ac:dyDescent="0.2">
      <c r="A2" s="10"/>
      <c r="B2" s="13"/>
      <c r="C2" s="13"/>
      <c r="D2" s="13"/>
      <c r="E2" s="14"/>
      <c r="F2" s="13"/>
      <c r="G2" s="13"/>
      <c r="H2" s="15"/>
      <c r="I2" s="15" t="s">
        <v>0</v>
      </c>
      <c r="J2" s="16">
        <v>44580</v>
      </c>
      <c r="K2" s="10"/>
    </row>
    <row r="3" spans="1:245" s="3" customFormat="1" ht="16" x14ac:dyDescent="0.2">
      <c r="A3" s="10"/>
      <c r="B3" s="13"/>
      <c r="C3" s="13"/>
      <c r="D3" s="13"/>
      <c r="E3" s="14"/>
      <c r="F3" s="13"/>
      <c r="G3" s="13"/>
      <c r="H3" s="15"/>
      <c r="I3" s="15" t="s">
        <v>32</v>
      </c>
      <c r="J3" s="16">
        <v>44580</v>
      </c>
      <c r="K3" s="10"/>
    </row>
    <row r="4" spans="1:245" s="3" customFormat="1" ht="16" x14ac:dyDescent="0.2">
      <c r="A4" s="1" t="s">
        <v>11</v>
      </c>
      <c r="B4" s="10"/>
      <c r="C4" s="13"/>
      <c r="D4" s="13"/>
      <c r="E4" s="14"/>
      <c r="F4" s="13"/>
      <c r="G4" s="13"/>
      <c r="H4" s="17"/>
      <c r="I4" s="17"/>
      <c r="J4" s="18"/>
      <c r="K4" s="10"/>
    </row>
    <row r="5" spans="1:245" ht="16" x14ac:dyDescent="0.2">
      <c r="A5" s="1" t="s">
        <v>13</v>
      </c>
      <c r="B5" s="13"/>
      <c r="C5" s="19"/>
      <c r="D5" s="19"/>
      <c r="E5" s="20"/>
      <c r="F5" s="19"/>
      <c r="G5" s="19"/>
      <c r="H5" s="21"/>
      <c r="I5" s="21"/>
      <c r="J5" s="2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</row>
    <row r="6" spans="1:245" x14ac:dyDescent="0.15">
      <c r="A6" s="1" t="s">
        <v>16</v>
      </c>
      <c r="B6" s="19"/>
      <c r="C6" s="19"/>
      <c r="D6" s="19"/>
      <c r="E6" s="20"/>
      <c r="F6" s="19"/>
      <c r="G6" s="19"/>
      <c r="H6" s="21"/>
      <c r="I6" s="21"/>
      <c r="J6" s="2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</row>
    <row r="7" spans="1:245" ht="15" thickBot="1" x14ac:dyDescent="0.2">
      <c r="B7" s="19"/>
      <c r="C7" s="19"/>
      <c r="D7" s="19"/>
      <c r="E7" s="20"/>
      <c r="F7" s="19"/>
      <c r="G7" s="19"/>
      <c r="H7" s="21"/>
      <c r="I7" s="21"/>
      <c r="J7" s="2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</row>
    <row r="8" spans="1:245" ht="15" thickBot="1" x14ac:dyDescent="0.2">
      <c r="A8" s="22" t="s">
        <v>14</v>
      </c>
      <c r="B8" s="23" t="s">
        <v>32</v>
      </c>
      <c r="C8" s="24" t="s">
        <v>0</v>
      </c>
      <c r="D8" s="24" t="s">
        <v>1</v>
      </c>
      <c r="E8" s="22" t="s">
        <v>15</v>
      </c>
      <c r="F8" s="24" t="s">
        <v>32</v>
      </c>
      <c r="G8" s="24" t="s">
        <v>0</v>
      </c>
      <c r="H8" s="25" t="s">
        <v>1</v>
      </c>
      <c r="I8" s="26" t="s">
        <v>2</v>
      </c>
      <c r="J8" s="27"/>
    </row>
    <row r="9" spans="1:245" x14ac:dyDescent="0.15">
      <c r="A9" s="28" t="s">
        <v>17</v>
      </c>
      <c r="B9" s="29">
        <v>19.730556488037109</v>
      </c>
      <c r="C9" s="29">
        <v>15.22808837890625</v>
      </c>
      <c r="D9" s="30">
        <f t="shared" ref="D9:D17" si="0">B9-C9</f>
        <v>4.5024681091308594</v>
      </c>
      <c r="E9" s="28" t="s">
        <v>26</v>
      </c>
      <c r="F9" s="29">
        <v>18.862319946289062</v>
      </c>
      <c r="G9" s="29">
        <v>15.282068252563477</v>
      </c>
      <c r="H9" s="31">
        <f t="shared" ref="H9:H12" si="1">F9-G9</f>
        <v>3.5802516937255859</v>
      </c>
      <c r="I9" s="32">
        <f t="shared" ref="I9:I12" si="2">H9-$D$18</f>
        <v>-0.77310534885951476</v>
      </c>
      <c r="J9" s="33">
        <f t="shared" ref="J9:J12" si="3">POWER(2,-I9)</f>
        <v>1.7089442682044509</v>
      </c>
    </row>
    <row r="10" spans="1:245" x14ac:dyDescent="0.15">
      <c r="A10" s="34" t="s">
        <v>18</v>
      </c>
      <c r="B10" s="35">
        <v>19.71690559387207</v>
      </c>
      <c r="C10" s="35">
        <v>15.280455589294434</v>
      </c>
      <c r="D10" s="36">
        <f t="shared" si="0"/>
        <v>4.4364500045776367</v>
      </c>
      <c r="E10" s="34" t="s">
        <v>27</v>
      </c>
      <c r="F10" s="35">
        <v>19.397710800170898</v>
      </c>
      <c r="G10" s="35">
        <v>15.200295448303223</v>
      </c>
      <c r="H10" s="37">
        <f t="shared" si="1"/>
        <v>4.1974153518676758</v>
      </c>
      <c r="I10" s="38">
        <f t="shared" si="2"/>
        <v>-0.15594169071742492</v>
      </c>
      <c r="J10" s="39">
        <f t="shared" si="3"/>
        <v>1.1141486194594776</v>
      </c>
    </row>
    <row r="11" spans="1:245" x14ac:dyDescent="0.15">
      <c r="A11" s="34" t="s">
        <v>19</v>
      </c>
      <c r="B11" s="35">
        <v>19.875759124755859</v>
      </c>
      <c r="C11" s="35">
        <v>15.336073875427246</v>
      </c>
      <c r="D11" s="36">
        <f t="shared" si="0"/>
        <v>4.5396852493286133</v>
      </c>
      <c r="E11" s="34" t="s">
        <v>28</v>
      </c>
      <c r="F11" s="35">
        <v>19.817502975463867</v>
      </c>
      <c r="G11" s="35">
        <v>15.583925247192383</v>
      </c>
      <c r="H11" s="37">
        <f t="shared" si="1"/>
        <v>4.2335777282714844</v>
      </c>
      <c r="I11" s="38">
        <f t="shared" si="2"/>
        <v>-0.11977931431361633</v>
      </c>
      <c r="J11" s="39">
        <f t="shared" si="3"/>
        <v>1.0865686399493404</v>
      </c>
    </row>
    <row r="12" spans="1:245" x14ac:dyDescent="0.15">
      <c r="A12" s="34" t="s">
        <v>20</v>
      </c>
      <c r="B12" s="35">
        <v>19.251171112060547</v>
      </c>
      <c r="C12" s="35">
        <v>15.034623146057129</v>
      </c>
      <c r="D12" s="36">
        <f t="shared" si="0"/>
        <v>4.216547966003418</v>
      </c>
      <c r="E12" s="34" t="s">
        <v>29</v>
      </c>
      <c r="F12" s="35">
        <v>19.103050231933594</v>
      </c>
      <c r="G12" s="35">
        <v>15.159134864807129</v>
      </c>
      <c r="H12" s="37">
        <f t="shared" si="1"/>
        <v>3.9439153671264648</v>
      </c>
      <c r="I12" s="38">
        <f t="shared" si="2"/>
        <v>-0.40944167545863586</v>
      </c>
      <c r="J12" s="39">
        <f t="shared" si="3"/>
        <v>1.3281717107349331</v>
      </c>
    </row>
    <row r="13" spans="1:245" x14ac:dyDescent="0.15">
      <c r="A13" s="34" t="s">
        <v>21</v>
      </c>
      <c r="B13" s="40">
        <v>19.958133697509766</v>
      </c>
      <c r="C13" s="40">
        <v>15.669358253479004</v>
      </c>
      <c r="D13" s="36">
        <f t="shared" si="0"/>
        <v>4.2887754440307617</v>
      </c>
      <c r="E13" s="34" t="s">
        <v>30</v>
      </c>
      <c r="F13" s="35"/>
      <c r="G13" s="35"/>
      <c r="H13" s="37"/>
      <c r="I13" s="38"/>
      <c r="J13" s="39"/>
    </row>
    <row r="14" spans="1:245" x14ac:dyDescent="0.15">
      <c r="A14" s="41" t="s">
        <v>22</v>
      </c>
      <c r="B14" s="40">
        <v>18.945650100708008</v>
      </c>
      <c r="C14" s="40">
        <v>14.769193649291992</v>
      </c>
      <c r="D14" s="42">
        <f t="shared" si="0"/>
        <v>4.1764564514160156</v>
      </c>
      <c r="E14" s="41"/>
      <c r="F14" s="40"/>
      <c r="G14" s="40"/>
      <c r="H14" s="43"/>
      <c r="I14" s="44"/>
      <c r="J14" s="45"/>
    </row>
    <row r="15" spans="1:245" x14ac:dyDescent="0.15">
      <c r="A15" s="41" t="s">
        <v>23</v>
      </c>
      <c r="B15" s="40"/>
      <c r="C15" s="40"/>
      <c r="D15" s="42"/>
      <c r="E15" s="41"/>
      <c r="F15" s="40"/>
      <c r="G15" s="40"/>
      <c r="H15" s="43"/>
      <c r="I15" s="44"/>
      <c r="J15" s="45"/>
    </row>
    <row r="16" spans="1:245" x14ac:dyDescent="0.15">
      <c r="A16" s="41" t="s">
        <v>24</v>
      </c>
      <c r="B16" s="40"/>
      <c r="C16" s="40"/>
      <c r="D16" s="42"/>
      <c r="E16" s="41"/>
      <c r="F16" s="40"/>
      <c r="G16" s="40"/>
      <c r="H16" s="43"/>
      <c r="I16" s="44"/>
      <c r="J16" s="45"/>
    </row>
    <row r="17" spans="1:11" ht="15" thickBot="1" x14ac:dyDescent="0.2">
      <c r="A17" s="46" t="s">
        <v>25</v>
      </c>
      <c r="B17" s="47">
        <v>19.673673629760742</v>
      </c>
      <c r="C17" s="47">
        <v>15.360557556152344</v>
      </c>
      <c r="D17" s="48">
        <f t="shared" si="0"/>
        <v>4.3131160736083984</v>
      </c>
      <c r="E17" s="46"/>
      <c r="F17" s="47"/>
      <c r="G17" s="47"/>
      <c r="H17" s="49"/>
      <c r="I17" s="50"/>
      <c r="J17" s="51"/>
    </row>
    <row r="18" spans="1:11" x14ac:dyDescent="0.15">
      <c r="A18" s="52" t="s">
        <v>3</v>
      </c>
      <c r="B18" s="32">
        <f>AVERAGE(B9:B17)</f>
        <v>19.593121392386301</v>
      </c>
      <c r="C18" s="32">
        <f>AVERAGE(C9:C17)</f>
        <v>15.239764349801201</v>
      </c>
      <c r="D18" s="32">
        <f>AVERAGE(D9:D17)</f>
        <v>4.3533570425851007</v>
      </c>
      <c r="E18" s="53" t="s">
        <v>3</v>
      </c>
      <c r="F18" s="32">
        <f>AVERAGE(F9:F17)</f>
        <v>19.295145988464355</v>
      </c>
      <c r="G18" s="32">
        <f>AVERAGE(G9:G17)</f>
        <v>15.306355953216553</v>
      </c>
      <c r="H18" s="32">
        <f>AVERAGE(H9:H17)</f>
        <v>3.9887900352478027</v>
      </c>
      <c r="I18" s="32">
        <f>AVERAGE(I9:I17)</f>
        <v>-0.36456700733729797</v>
      </c>
      <c r="J18" s="93">
        <f>AVERAGE(J9:J17)</f>
        <v>1.3094583095870505</v>
      </c>
      <c r="K18" s="54"/>
    </row>
    <row r="19" spans="1:11" x14ac:dyDescent="0.15">
      <c r="A19" s="55" t="s">
        <v>4</v>
      </c>
      <c r="B19" s="44">
        <f>MEDIAN(B9:B17)</f>
        <v>19.71690559387207</v>
      </c>
      <c r="C19" s="44">
        <f>MEDIAN(C9:C17)</f>
        <v>15.280455589294434</v>
      </c>
      <c r="D19" s="44">
        <f>MEDIAN(D9:D17)</f>
        <v>4.3131160736083984</v>
      </c>
      <c r="E19" s="56" t="s">
        <v>4</v>
      </c>
      <c r="F19" s="44">
        <f>MEDIAN(F9:F17)</f>
        <v>19.250380516052246</v>
      </c>
      <c r="G19" s="44">
        <f>MEDIAN(G9:G17)</f>
        <v>15.24118185043335</v>
      </c>
      <c r="H19" s="44">
        <f>MEDIAN(H9:H17)</f>
        <v>4.0706653594970703</v>
      </c>
      <c r="I19" s="44">
        <f>MEDIAN(I9:I17)</f>
        <v>-0.28269168308803039</v>
      </c>
      <c r="J19" s="5">
        <f>MEDIAN(J9:J17)</f>
        <v>1.2211601650972055</v>
      </c>
    </row>
    <row r="20" spans="1:11" ht="15" thickBot="1" x14ac:dyDescent="0.2">
      <c r="A20" s="57" t="s">
        <v>5</v>
      </c>
      <c r="B20" s="50">
        <f>STDEV(B9:B17)</f>
        <v>0.36285137807211904</v>
      </c>
      <c r="C20" s="50">
        <f>STDEV(C9:C17)</f>
        <v>0.28098910074448524</v>
      </c>
      <c r="D20" s="50">
        <f>STDEV(D9:D17)</f>
        <v>0.1412193401382415</v>
      </c>
      <c r="E20" s="58" t="s">
        <v>5</v>
      </c>
      <c r="F20" s="50">
        <f>STDEV(F9:F17)</f>
        <v>0.41134556637530478</v>
      </c>
      <c r="G20" s="50">
        <f>STDEV(G9:G17)</f>
        <v>0.19197003666907683</v>
      </c>
      <c r="H20" s="50">
        <f>STDEV(H9:H17)</f>
        <v>0.30130983484519835</v>
      </c>
      <c r="I20" s="50">
        <f>STDEV(I9:I17)</f>
        <v>0.30130983484519835</v>
      </c>
      <c r="J20" s="6">
        <f>STDEV(J9:J17)</f>
        <v>0.287381803184034</v>
      </c>
    </row>
    <row r="21" spans="1:11" x14ac:dyDescent="0.15">
      <c r="A21" s="59"/>
      <c r="B21" s="60" t="s">
        <v>6</v>
      </c>
      <c r="C21" s="60"/>
      <c r="D21" s="60"/>
      <c r="E21" s="60"/>
      <c r="F21" s="60"/>
      <c r="G21" s="15"/>
      <c r="H21" s="15"/>
      <c r="I21" s="15"/>
      <c r="J21" s="15">
        <f>J20/(SQRT(4))</f>
        <v>0.143690901592017</v>
      </c>
    </row>
    <row r="22" spans="1:11" ht="15" thickBot="1" x14ac:dyDescent="0.2">
      <c r="A22" s="61" t="s">
        <v>32</v>
      </c>
      <c r="B22" s="62">
        <f>TTEST(B9:B17,F9:F17,2,2)</f>
        <v>0.24211537841917574</v>
      </c>
      <c r="C22" s="60"/>
      <c r="D22" s="60"/>
      <c r="E22" s="60"/>
      <c r="F22" s="60"/>
    </row>
    <row r="23" spans="1:11" x14ac:dyDescent="0.15">
      <c r="A23" s="61" t="s">
        <v>0</v>
      </c>
      <c r="B23" s="62">
        <f>TTEST(C9:C17,G9:G17,2,2)</f>
        <v>0.68646631160102956</v>
      </c>
      <c r="C23" s="60"/>
      <c r="D23" s="60"/>
      <c r="E23" s="60"/>
      <c r="F23" s="60"/>
      <c r="G23" s="1"/>
      <c r="H23" s="63"/>
      <c r="I23" s="64" t="s">
        <v>0</v>
      </c>
      <c r="J23" s="65" t="s">
        <v>32</v>
      </c>
    </row>
    <row r="24" spans="1:11" x14ac:dyDescent="0.15">
      <c r="A24" s="61" t="s">
        <v>7</v>
      </c>
      <c r="B24" s="94">
        <f>TTEST(D9:D17,H9:H17,2,2)</f>
        <v>2.1159519813968033E-2</v>
      </c>
      <c r="C24" s="60"/>
      <c r="D24" s="60"/>
      <c r="E24" s="60"/>
      <c r="F24" s="60"/>
      <c r="G24" s="1"/>
      <c r="H24" s="66" t="s">
        <v>10</v>
      </c>
      <c r="I24" s="67">
        <v>32.206310272216797</v>
      </c>
      <c r="J24" s="5">
        <v>39.907428741455078</v>
      </c>
    </row>
    <row r="25" spans="1:11" ht="15" thickBot="1" x14ac:dyDescent="0.2">
      <c r="A25" s="68" t="s">
        <v>8</v>
      </c>
      <c r="B25" s="19">
        <f>POWER(-(-I18-I20),2)</f>
        <v>4.0014698716952435E-3</v>
      </c>
      <c r="C25" s="19"/>
      <c r="D25" s="60"/>
      <c r="E25" s="59"/>
      <c r="F25" s="69"/>
      <c r="G25" s="69"/>
      <c r="H25" s="70" t="s">
        <v>10</v>
      </c>
      <c r="I25" s="71">
        <v>32.005886077880859</v>
      </c>
      <c r="J25" s="6">
        <v>36.706600189208984</v>
      </c>
    </row>
    <row r="26" spans="1:11" x14ac:dyDescent="0.15">
      <c r="A26" s="68" t="s">
        <v>9</v>
      </c>
      <c r="B26" s="19">
        <f>POWER(2,-I18)</f>
        <v>1.2874951586296386</v>
      </c>
      <c r="C26" s="19"/>
      <c r="D26" s="60"/>
      <c r="E26" s="59"/>
      <c r="F26" s="69"/>
      <c r="G26" s="69"/>
      <c r="H26" s="72"/>
      <c r="I26" s="72"/>
    </row>
    <row r="27" spans="1:11" x14ac:dyDescent="0.15">
      <c r="A27" s="68"/>
      <c r="B27" s="19"/>
      <c r="C27" s="19"/>
      <c r="D27" s="60"/>
      <c r="E27" s="59"/>
      <c r="F27" s="69"/>
      <c r="G27" s="69"/>
      <c r="H27" s="72"/>
      <c r="I27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32FD9-4267-4B96-B52F-879983D8F9B5}">
  <dimension ref="A1:IK27"/>
  <sheetViews>
    <sheetView workbookViewId="0">
      <selection activeCell="F20" sqref="F20"/>
    </sheetView>
  </sheetViews>
  <sheetFormatPr baseColWidth="10" defaultColWidth="9.1640625" defaultRowHeight="14" x14ac:dyDescent="0.15"/>
  <cols>
    <col min="1" max="1" width="15.83203125" style="1" customWidth="1"/>
    <col min="2" max="4" width="13.6640625" style="12" customWidth="1"/>
    <col min="5" max="5" width="12" style="1" customWidth="1"/>
    <col min="6" max="10" width="13.6640625" style="12" customWidth="1"/>
    <col min="11" max="11" width="9.33203125" style="1" bestFit="1" customWidth="1"/>
    <col min="12" max="16384" width="9.1640625" style="8"/>
  </cols>
  <sheetData>
    <row r="1" spans="1:245" ht="16" x14ac:dyDescent="0.2">
      <c r="A1" s="10" t="s">
        <v>38</v>
      </c>
    </row>
    <row r="2" spans="1:245" s="7" customFormat="1" ht="16" x14ac:dyDescent="0.2">
      <c r="A2" s="10"/>
      <c r="B2" s="13"/>
      <c r="C2" s="13"/>
      <c r="D2" s="13"/>
      <c r="E2" s="14"/>
      <c r="F2" s="13"/>
      <c r="G2" s="13"/>
      <c r="H2" s="15"/>
      <c r="I2" s="15" t="s">
        <v>0</v>
      </c>
      <c r="J2" s="16">
        <v>44587</v>
      </c>
      <c r="K2" s="10"/>
    </row>
    <row r="3" spans="1:245" s="7" customFormat="1" ht="16" x14ac:dyDescent="0.2">
      <c r="A3" s="10"/>
      <c r="B3" s="13"/>
      <c r="C3" s="13"/>
      <c r="D3" s="13"/>
      <c r="E3" s="14"/>
      <c r="F3" s="13"/>
      <c r="G3" s="13"/>
      <c r="H3" s="15"/>
      <c r="I3" s="15" t="s">
        <v>33</v>
      </c>
      <c r="J3" s="16">
        <v>44602</v>
      </c>
      <c r="K3" s="73"/>
    </row>
    <row r="4" spans="1:245" s="7" customFormat="1" ht="16" x14ac:dyDescent="0.2">
      <c r="A4" s="1" t="s">
        <v>11</v>
      </c>
      <c r="B4" s="10"/>
      <c r="C4" s="13"/>
      <c r="D4" s="13"/>
      <c r="E4" s="14"/>
      <c r="F4" s="13"/>
      <c r="G4" s="13"/>
      <c r="H4" s="17"/>
      <c r="I4" s="17"/>
      <c r="J4" s="18"/>
      <c r="K4" s="10"/>
    </row>
    <row r="5" spans="1:245" ht="16" x14ac:dyDescent="0.2">
      <c r="A5" s="1" t="s">
        <v>13</v>
      </c>
      <c r="B5" s="13"/>
      <c r="C5" s="19"/>
      <c r="D5" s="19"/>
      <c r="E5" s="20"/>
      <c r="F5" s="19"/>
      <c r="G5" s="19"/>
      <c r="H5" s="21"/>
      <c r="I5" s="21"/>
      <c r="J5" s="21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</row>
    <row r="6" spans="1:245" x14ac:dyDescent="0.15">
      <c r="A6" s="1" t="s">
        <v>16</v>
      </c>
      <c r="B6" s="19"/>
      <c r="C6" s="19"/>
      <c r="D6" s="19"/>
      <c r="E6" s="20"/>
      <c r="F6" s="19"/>
      <c r="G6" s="19"/>
      <c r="H6" s="21"/>
      <c r="I6" s="21"/>
      <c r="J6" s="21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</row>
    <row r="7" spans="1:245" ht="15" thickBot="1" x14ac:dyDescent="0.2">
      <c r="B7" s="19"/>
      <c r="C7" s="19"/>
      <c r="D7" s="19"/>
      <c r="E7" s="20"/>
      <c r="F7" s="19"/>
      <c r="G7" s="19"/>
      <c r="H7" s="21"/>
      <c r="I7" s="21"/>
      <c r="J7" s="21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</row>
    <row r="8" spans="1:245" ht="15" thickBot="1" x14ac:dyDescent="0.2">
      <c r="A8" s="22" t="s">
        <v>14</v>
      </c>
      <c r="B8" s="74" t="s">
        <v>33</v>
      </c>
      <c r="C8" s="75" t="s">
        <v>0</v>
      </c>
      <c r="D8" s="24" t="s">
        <v>1</v>
      </c>
      <c r="E8" s="22" t="s">
        <v>15</v>
      </c>
      <c r="F8" s="75" t="s">
        <v>33</v>
      </c>
      <c r="G8" s="75" t="s">
        <v>0</v>
      </c>
      <c r="H8" s="25" t="s">
        <v>1</v>
      </c>
      <c r="I8" s="26" t="s">
        <v>2</v>
      </c>
      <c r="J8" s="27"/>
    </row>
    <row r="9" spans="1:245" x14ac:dyDescent="0.15">
      <c r="A9" s="76" t="s">
        <v>17</v>
      </c>
      <c r="B9" s="29">
        <v>19.201103210449219</v>
      </c>
      <c r="C9" s="29">
        <v>15.017733573913574</v>
      </c>
      <c r="D9" s="77">
        <f t="shared" ref="D9:D17" si="0">B9-C9</f>
        <v>4.1833696365356445</v>
      </c>
      <c r="E9" s="76" t="s">
        <v>26</v>
      </c>
      <c r="F9" s="29">
        <v>18.812149047851562</v>
      </c>
      <c r="G9" s="29">
        <v>15.15145206451416</v>
      </c>
      <c r="H9" s="31">
        <f t="shared" ref="H9:H13" si="1">F9-G9</f>
        <v>3.6606969833374023</v>
      </c>
      <c r="I9" s="32">
        <f t="shared" ref="I9:I13" si="2">H9-$D$18</f>
        <v>-0.1261347664727106</v>
      </c>
      <c r="J9" s="33">
        <f t="shared" ref="J9:J13" si="3">POWER(2,-I9)</f>
        <v>1.0913658200494563</v>
      </c>
    </row>
    <row r="10" spans="1:245" x14ac:dyDescent="0.15">
      <c r="A10" s="78" t="s">
        <v>18</v>
      </c>
      <c r="B10" s="40">
        <v>19.01692008972168</v>
      </c>
      <c r="C10" s="40">
        <v>15.030673027038574</v>
      </c>
      <c r="D10" s="79">
        <f t="shared" si="0"/>
        <v>3.9862470626831055</v>
      </c>
      <c r="E10" s="78" t="s">
        <v>27</v>
      </c>
      <c r="F10" s="40">
        <v>18.663486480712891</v>
      </c>
      <c r="G10" s="40">
        <v>15.003581047058105</v>
      </c>
      <c r="H10" s="37">
        <f t="shared" si="1"/>
        <v>3.6599054336547852</v>
      </c>
      <c r="I10" s="38">
        <f t="shared" si="2"/>
        <v>-0.12692631615532779</v>
      </c>
      <c r="J10" s="39">
        <f t="shared" si="3"/>
        <v>1.0919647735864499</v>
      </c>
    </row>
    <row r="11" spans="1:245" x14ac:dyDescent="0.15">
      <c r="A11" s="78" t="s">
        <v>19</v>
      </c>
      <c r="B11" s="40">
        <v>18.868450164794922</v>
      </c>
      <c r="C11" s="40">
        <v>15.204891204833984</v>
      </c>
      <c r="D11" s="79">
        <f t="shared" si="0"/>
        <v>3.6635589599609375</v>
      </c>
      <c r="E11" s="78" t="s">
        <v>28</v>
      </c>
      <c r="F11" s="40">
        <v>18.853240966796875</v>
      </c>
      <c r="G11" s="40">
        <v>15.28115177154541</v>
      </c>
      <c r="H11" s="37">
        <f t="shared" si="1"/>
        <v>3.5720891952514648</v>
      </c>
      <c r="I11" s="38">
        <f t="shared" si="2"/>
        <v>-0.2147425545586481</v>
      </c>
      <c r="J11" s="39">
        <f t="shared" si="3"/>
        <v>1.1604968080563494</v>
      </c>
    </row>
    <row r="12" spans="1:245" x14ac:dyDescent="0.15">
      <c r="A12" s="78" t="s">
        <v>20</v>
      </c>
      <c r="B12" s="40">
        <v>18.346302032470703</v>
      </c>
      <c r="C12" s="40">
        <v>14.94310188293457</v>
      </c>
      <c r="D12" s="79">
        <f>B12-C12</f>
        <v>3.4032001495361328</v>
      </c>
      <c r="E12" s="78" t="s">
        <v>29</v>
      </c>
      <c r="F12" s="40">
        <v>18.580972671508789</v>
      </c>
      <c r="G12" s="40">
        <v>14.989106178283691</v>
      </c>
      <c r="H12" s="37">
        <f t="shared" si="1"/>
        <v>3.5918664932250977</v>
      </c>
      <c r="I12" s="38">
        <f>H12-$D$18</f>
        <v>-0.19496525658501529</v>
      </c>
      <c r="J12" s="39">
        <f t="shared" si="3"/>
        <v>1.1446965933398148</v>
      </c>
    </row>
    <row r="13" spans="1:245" x14ac:dyDescent="0.15">
      <c r="A13" s="78" t="s">
        <v>21</v>
      </c>
      <c r="B13" s="40">
        <v>19.041860580444336</v>
      </c>
      <c r="C13" s="40">
        <v>15.106876373291016</v>
      </c>
      <c r="D13" s="79">
        <f t="shared" si="0"/>
        <v>3.9349842071533203</v>
      </c>
      <c r="E13" s="78" t="s">
        <v>30</v>
      </c>
      <c r="F13" s="40">
        <v>18.937620162963867</v>
      </c>
      <c r="G13" s="40">
        <v>15.017476081848145</v>
      </c>
      <c r="H13" s="37">
        <f t="shared" si="1"/>
        <v>3.9201440811157227</v>
      </c>
      <c r="I13" s="38">
        <f t="shared" si="2"/>
        <v>0.13331233130560971</v>
      </c>
      <c r="J13" s="39">
        <f t="shared" si="3"/>
        <v>0.91173576105157994</v>
      </c>
    </row>
    <row r="14" spans="1:245" x14ac:dyDescent="0.15">
      <c r="A14" s="80" t="s">
        <v>22</v>
      </c>
      <c r="B14" s="40">
        <v>18.796182632446289</v>
      </c>
      <c r="C14" s="40">
        <v>14.820821762084961</v>
      </c>
      <c r="D14" s="81">
        <f t="shared" si="0"/>
        <v>3.9753608703613281</v>
      </c>
      <c r="E14" s="80"/>
      <c r="F14" s="40"/>
      <c r="G14" s="40"/>
      <c r="H14" s="43"/>
      <c r="I14" s="44"/>
      <c r="J14" s="45"/>
    </row>
    <row r="15" spans="1:245" x14ac:dyDescent="0.15">
      <c r="A15" s="80" t="s">
        <v>23</v>
      </c>
      <c r="B15" s="40">
        <v>18.494117736816406</v>
      </c>
      <c r="C15" s="40">
        <v>15.174355506896973</v>
      </c>
      <c r="D15" s="81">
        <f t="shared" si="0"/>
        <v>3.3197622299194336</v>
      </c>
      <c r="E15" s="80"/>
      <c r="F15" s="40"/>
      <c r="G15" s="40"/>
      <c r="H15" s="43"/>
      <c r="I15" s="44"/>
      <c r="J15" s="45"/>
    </row>
    <row r="16" spans="1:245" x14ac:dyDescent="0.15">
      <c r="A16" s="80" t="s">
        <v>24</v>
      </c>
      <c r="B16" s="40">
        <v>18.737937927246094</v>
      </c>
      <c r="C16" s="40">
        <v>14.97492504119873</v>
      </c>
      <c r="D16" s="81">
        <f t="shared" si="0"/>
        <v>3.7630128860473633</v>
      </c>
      <c r="E16" s="80"/>
      <c r="F16" s="40"/>
      <c r="G16" s="40"/>
      <c r="H16" s="43"/>
      <c r="I16" s="44"/>
      <c r="J16" s="45"/>
    </row>
    <row r="17" spans="1:11" ht="15" thickBot="1" x14ac:dyDescent="0.2">
      <c r="A17" s="82" t="s">
        <v>25</v>
      </c>
      <c r="B17" s="47">
        <v>19.004814147949219</v>
      </c>
      <c r="C17" s="11">
        <v>15.152824401855469</v>
      </c>
      <c r="D17" s="83">
        <f t="shared" si="0"/>
        <v>3.85198974609375</v>
      </c>
      <c r="E17" s="82"/>
      <c r="F17" s="47"/>
      <c r="G17" s="47"/>
      <c r="H17" s="49"/>
      <c r="I17" s="50"/>
      <c r="J17" s="51"/>
    </row>
    <row r="18" spans="1:11" x14ac:dyDescent="0.15">
      <c r="A18" s="52" t="s">
        <v>3</v>
      </c>
      <c r="B18" s="38">
        <f>AVERAGE(B9:B17)</f>
        <v>18.834187613593208</v>
      </c>
      <c r="C18" s="38">
        <f>AVERAGE(C9:C17)</f>
        <v>15.047355863783094</v>
      </c>
      <c r="D18" s="32">
        <f>AVERAGE(D9:D17)</f>
        <v>3.7868317498101129</v>
      </c>
      <c r="E18" s="53" t="s">
        <v>3</v>
      </c>
      <c r="F18" s="38">
        <f>AVERAGE(F9:F17)</f>
        <v>18.769493865966798</v>
      </c>
      <c r="G18" s="38">
        <f>AVERAGE(G9:G17)</f>
        <v>15.088553428649902</v>
      </c>
      <c r="H18" s="32">
        <f>AVERAGE(H9:H17)</f>
        <v>3.6809404373168944</v>
      </c>
      <c r="I18" s="32">
        <f>AVERAGE(I9:I17)</f>
        <v>-0.10589131249321841</v>
      </c>
      <c r="J18" s="93">
        <f>AVERAGE(J9:J17)</f>
        <v>1.0800519512167299</v>
      </c>
      <c r="K18" s="15"/>
    </row>
    <row r="19" spans="1:11" x14ac:dyDescent="0.15">
      <c r="A19" s="55" t="s">
        <v>4</v>
      </c>
      <c r="B19" s="44">
        <f>MEDIAN(B9:B17)</f>
        <v>18.868450164794922</v>
      </c>
      <c r="C19" s="44">
        <f>MEDIAN(C9:C17)</f>
        <v>15.030673027038574</v>
      </c>
      <c r="D19" s="44">
        <f>MEDIAN(D9:D17)</f>
        <v>3.85198974609375</v>
      </c>
      <c r="E19" s="56" t="s">
        <v>4</v>
      </c>
      <c r="F19" s="44">
        <f>MEDIAN(F9:F17)</f>
        <v>18.812149047851562</v>
      </c>
      <c r="G19" s="44">
        <f>MEDIAN(G9:G17)</f>
        <v>15.017476081848145</v>
      </c>
      <c r="H19" s="44">
        <f>MEDIAN(H9:H17)</f>
        <v>3.6599054336547852</v>
      </c>
      <c r="I19" s="44">
        <f>MEDIAN(I9:I17)</f>
        <v>-0.12692631615532779</v>
      </c>
      <c r="J19" s="5">
        <f>MEDIAN(J9:J17)</f>
        <v>1.0919647735864499</v>
      </c>
    </row>
    <row r="20" spans="1:11" ht="15" thickBot="1" x14ac:dyDescent="0.2">
      <c r="A20" s="57" t="s">
        <v>5</v>
      </c>
      <c r="B20" s="50">
        <f>STDEV(B9:B17)</f>
        <v>0.27518672136440298</v>
      </c>
      <c r="C20" s="50">
        <f>STDEV(C9:C17)</f>
        <v>0.12459996464708045</v>
      </c>
      <c r="D20" s="50">
        <f>STDEV(D9:D17)</f>
        <v>0.28280677306624924</v>
      </c>
      <c r="E20" s="58" t="s">
        <v>5</v>
      </c>
      <c r="F20" s="50">
        <f>STDEV(F9:F17)</f>
        <v>0.14480788969291081</v>
      </c>
      <c r="G20" s="50">
        <f>STDEV(G9:G17)</f>
        <v>0.12571039192011857</v>
      </c>
      <c r="H20" s="50">
        <f>STDEV(H9:H17)</f>
        <v>0.13951112180573341</v>
      </c>
      <c r="I20" s="50">
        <f>STDEV(I9:I17)</f>
        <v>0.13951112180573341</v>
      </c>
      <c r="J20" s="6">
        <f>STDEV(J9:J17)</f>
        <v>9.9058774956659129E-2</v>
      </c>
    </row>
    <row r="21" spans="1:11" x14ac:dyDescent="0.15">
      <c r="A21" s="59"/>
      <c r="B21" s="60" t="s">
        <v>6</v>
      </c>
      <c r="C21" s="60"/>
      <c r="D21" s="60"/>
      <c r="E21" s="59"/>
      <c r="F21" s="15"/>
      <c r="G21" s="15"/>
      <c r="H21" s="15"/>
      <c r="I21" s="15"/>
      <c r="J21" s="15">
        <f>J20/(SQRT(5))</f>
        <v>4.430043091418872E-2</v>
      </c>
    </row>
    <row r="22" spans="1:11" ht="15" thickBot="1" x14ac:dyDescent="0.2">
      <c r="A22" s="61" t="s">
        <v>33</v>
      </c>
      <c r="B22" s="62">
        <f>TTEST(B9:B17,F9:F17,2,2)</f>
        <v>0.63723673513107215</v>
      </c>
      <c r="C22" s="60"/>
      <c r="D22" s="84"/>
      <c r="E22" s="85"/>
      <c r="F22" s="85"/>
    </row>
    <row r="23" spans="1:11" x14ac:dyDescent="0.15">
      <c r="A23" s="61" t="s">
        <v>0</v>
      </c>
      <c r="B23" s="62">
        <f>TTEST(C9:C17,G9:G17,2,2)</f>
        <v>0.56547190977589268</v>
      </c>
      <c r="C23" s="60"/>
      <c r="D23" s="84"/>
      <c r="E23" s="85"/>
      <c r="F23" s="85"/>
      <c r="G23" s="1"/>
      <c r="H23" s="63"/>
      <c r="I23" s="64" t="s">
        <v>0</v>
      </c>
      <c r="J23" s="65" t="s">
        <v>33</v>
      </c>
    </row>
    <row r="24" spans="1:11" x14ac:dyDescent="0.15">
      <c r="A24" s="61" t="s">
        <v>7</v>
      </c>
      <c r="B24" s="94">
        <f>TTEST(D9:D17,H9:H17,2,2)</f>
        <v>0.45260702351506044</v>
      </c>
      <c r="C24" s="60"/>
      <c r="D24" s="84"/>
      <c r="E24" s="85"/>
      <c r="F24" s="85"/>
      <c r="G24" s="1"/>
      <c r="H24" s="66" t="s">
        <v>10</v>
      </c>
      <c r="I24" s="67">
        <v>34.787456512451172</v>
      </c>
      <c r="J24" s="5">
        <v>37.134937286376953</v>
      </c>
    </row>
    <row r="25" spans="1:11" ht="15" thickBot="1" x14ac:dyDescent="0.2">
      <c r="A25" s="68" t="s">
        <v>8</v>
      </c>
      <c r="B25" s="19">
        <f>POWER(-(-I18-I20),2)</f>
        <v>1.1302915782098705E-3</v>
      </c>
      <c r="C25" s="19"/>
      <c r="D25" s="84"/>
      <c r="E25" s="85"/>
      <c r="F25" s="85"/>
      <c r="G25" s="60"/>
      <c r="H25" s="70" t="s">
        <v>10</v>
      </c>
      <c r="I25" s="71">
        <v>30.902107238769531</v>
      </c>
      <c r="J25" s="6" t="s">
        <v>12</v>
      </c>
    </row>
    <row r="26" spans="1:11" x14ac:dyDescent="0.15">
      <c r="A26" s="68" t="s">
        <v>9</v>
      </c>
      <c r="B26" s="19">
        <f>POWER(2,-I18)</f>
        <v>1.076159047739474</v>
      </c>
      <c r="C26" s="19"/>
      <c r="D26" s="84"/>
      <c r="E26" s="85"/>
      <c r="F26" s="85"/>
      <c r="G26" s="60"/>
    </row>
    <row r="27" spans="1:11" x14ac:dyDescent="0.15">
      <c r="A27" s="68"/>
      <c r="B27" s="19"/>
      <c r="C27" s="19"/>
      <c r="D27" s="60"/>
      <c r="E27" s="59"/>
      <c r="F27" s="60"/>
      <c r="G27" s="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K27"/>
  <sheetViews>
    <sheetView zoomScaleNormal="100" workbookViewId="0">
      <selection activeCell="C25" sqref="C25"/>
    </sheetView>
  </sheetViews>
  <sheetFormatPr baseColWidth="10" defaultColWidth="9.1640625" defaultRowHeight="14" x14ac:dyDescent="0.15"/>
  <cols>
    <col min="1" max="1" width="25.6640625" style="1" customWidth="1"/>
    <col min="2" max="4" width="13.6640625" style="12" customWidth="1"/>
    <col min="5" max="5" width="27.5" style="1" customWidth="1"/>
    <col min="6" max="10" width="13.6640625" style="12" customWidth="1"/>
    <col min="11" max="11" width="9.33203125" style="1" bestFit="1" customWidth="1"/>
    <col min="12" max="16384" width="9.1640625" style="2"/>
  </cols>
  <sheetData>
    <row r="1" spans="1:245" ht="16" x14ac:dyDescent="0.2">
      <c r="A1" s="10" t="s">
        <v>38</v>
      </c>
    </row>
    <row r="2" spans="1:245" s="3" customFormat="1" ht="16" x14ac:dyDescent="0.2">
      <c r="A2" s="10"/>
      <c r="B2" s="13"/>
      <c r="C2" s="13"/>
      <c r="D2" s="13"/>
      <c r="E2" s="14"/>
      <c r="F2" s="13"/>
      <c r="G2" s="13"/>
      <c r="H2" s="15"/>
      <c r="I2" s="15" t="s">
        <v>0</v>
      </c>
      <c r="J2" s="16">
        <v>43832</v>
      </c>
      <c r="K2" s="10"/>
    </row>
    <row r="3" spans="1:245" s="3" customFormat="1" ht="16" x14ac:dyDescent="0.2">
      <c r="A3" s="10"/>
      <c r="B3" s="13"/>
      <c r="C3" s="13"/>
      <c r="D3" s="13"/>
      <c r="E3" s="14"/>
      <c r="F3" s="13"/>
      <c r="G3" s="13"/>
      <c r="H3" s="15"/>
      <c r="I3" s="15" t="s">
        <v>37</v>
      </c>
      <c r="J3" s="16">
        <v>43837</v>
      </c>
      <c r="K3" s="10"/>
    </row>
    <row r="4" spans="1:245" s="3" customFormat="1" ht="16" x14ac:dyDescent="0.2">
      <c r="A4" s="1" t="s">
        <v>11</v>
      </c>
      <c r="B4" s="10"/>
      <c r="C4" s="13"/>
      <c r="D4" s="13"/>
      <c r="E4" s="14"/>
      <c r="F4" s="13"/>
      <c r="G4" s="13"/>
      <c r="H4" s="17"/>
      <c r="I4" s="17"/>
      <c r="J4" s="18"/>
      <c r="K4" s="10"/>
    </row>
    <row r="5" spans="1:245" ht="16" x14ac:dyDescent="0.2">
      <c r="A5" s="1" t="s">
        <v>13</v>
      </c>
      <c r="B5" s="13"/>
      <c r="C5" s="19"/>
      <c r="D5" s="19"/>
      <c r="E5" s="20"/>
      <c r="F5" s="19"/>
      <c r="G5" s="19"/>
      <c r="H5" s="21"/>
      <c r="I5" s="21"/>
      <c r="J5" s="2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</row>
    <row r="6" spans="1:245" x14ac:dyDescent="0.15">
      <c r="A6" s="1" t="s">
        <v>16</v>
      </c>
      <c r="B6" s="19"/>
      <c r="C6" s="19"/>
      <c r="D6" s="19"/>
      <c r="E6" s="20"/>
      <c r="F6" s="19"/>
      <c r="G6" s="19"/>
      <c r="H6" s="21"/>
      <c r="I6" s="21"/>
      <c r="J6" s="2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</row>
    <row r="7" spans="1:245" ht="15" thickBot="1" x14ac:dyDescent="0.2">
      <c r="B7" s="19"/>
      <c r="C7" s="19"/>
      <c r="D7" s="19"/>
      <c r="E7" s="20"/>
      <c r="F7" s="19"/>
      <c r="G7" s="19"/>
      <c r="H7" s="21"/>
      <c r="I7" s="21"/>
      <c r="J7" s="2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</row>
    <row r="8" spans="1:245" ht="15" thickBot="1" x14ac:dyDescent="0.2">
      <c r="A8" s="22" t="s">
        <v>14</v>
      </c>
      <c r="B8" s="23" t="s">
        <v>37</v>
      </c>
      <c r="C8" s="24" t="s">
        <v>0</v>
      </c>
      <c r="D8" s="24" t="s">
        <v>1</v>
      </c>
      <c r="E8" s="22" t="s">
        <v>15</v>
      </c>
      <c r="F8" s="24" t="s">
        <v>37</v>
      </c>
      <c r="G8" s="24" t="s">
        <v>0</v>
      </c>
      <c r="H8" s="25" t="s">
        <v>1</v>
      </c>
      <c r="I8" s="26" t="s">
        <v>2</v>
      </c>
      <c r="J8" s="27"/>
    </row>
    <row r="9" spans="1:245" x14ac:dyDescent="0.15">
      <c r="A9" s="28" t="s">
        <v>17</v>
      </c>
      <c r="B9" s="86">
        <v>21.228263854980469</v>
      </c>
      <c r="C9" s="29">
        <v>15.281643867492676</v>
      </c>
      <c r="D9" s="30">
        <f t="shared" ref="D9:D17" si="0">B9-C9</f>
        <v>5.946619987487793</v>
      </c>
      <c r="E9" s="28" t="s">
        <v>26</v>
      </c>
      <c r="F9" s="29">
        <v>20.902549743652344</v>
      </c>
      <c r="G9" s="29">
        <v>15.205869674682617</v>
      </c>
      <c r="H9" s="31">
        <f t="shared" ref="H9:H13" si="1">F9-G9</f>
        <v>5.6966800689697266</v>
      </c>
      <c r="I9" s="32">
        <f t="shared" ref="I9:I13" si="2">H9-$D$18</f>
        <v>-0.51473985399518707</v>
      </c>
      <c r="J9" s="33">
        <f t="shared" ref="J9:J13" si="3">POWER(2,-I9)</f>
        <v>1.4287364875060657</v>
      </c>
    </row>
    <row r="10" spans="1:245" x14ac:dyDescent="0.15">
      <c r="A10" s="34" t="s">
        <v>18</v>
      </c>
      <c r="B10" s="87">
        <v>21.190828323364258</v>
      </c>
      <c r="C10" s="35">
        <v>15.221553802490234</v>
      </c>
      <c r="D10" s="36">
        <f t="shared" si="0"/>
        <v>5.9692745208740234</v>
      </c>
      <c r="E10" s="34" t="s">
        <v>27</v>
      </c>
      <c r="F10" s="35">
        <v>21.010269165039062</v>
      </c>
      <c r="G10" s="35">
        <v>15.274025917053223</v>
      </c>
      <c r="H10" s="37">
        <f t="shared" si="1"/>
        <v>5.7362432479858398</v>
      </c>
      <c r="I10" s="38">
        <f t="shared" si="2"/>
        <v>-0.47517667497907379</v>
      </c>
      <c r="J10" s="39">
        <f t="shared" si="3"/>
        <v>1.3900884421014734</v>
      </c>
    </row>
    <row r="11" spans="1:245" x14ac:dyDescent="0.15">
      <c r="A11" s="34" t="s">
        <v>19</v>
      </c>
      <c r="B11" s="87">
        <v>21.401283264160156</v>
      </c>
      <c r="C11" s="35">
        <v>15.302217483520508</v>
      </c>
      <c r="D11" s="36">
        <f t="shared" si="0"/>
        <v>6.0990657806396484</v>
      </c>
      <c r="E11" s="34" t="s">
        <v>28</v>
      </c>
      <c r="F11" s="35">
        <v>21.214500427246094</v>
      </c>
      <c r="G11" s="35">
        <v>15.033215522766113</v>
      </c>
      <c r="H11" s="37">
        <f t="shared" si="1"/>
        <v>6.1812849044799805</v>
      </c>
      <c r="I11" s="38">
        <f t="shared" si="2"/>
        <v>-3.0135018484933163E-2</v>
      </c>
      <c r="J11" s="39">
        <f t="shared" si="3"/>
        <v>1.0211076843369757</v>
      </c>
    </row>
    <row r="12" spans="1:245" x14ac:dyDescent="0.15">
      <c r="A12" s="34" t="s">
        <v>20</v>
      </c>
      <c r="B12" s="87"/>
      <c r="C12" s="35"/>
      <c r="D12" s="36"/>
      <c r="E12" s="34" t="s">
        <v>29</v>
      </c>
      <c r="F12" s="35">
        <v>21.096958160400391</v>
      </c>
      <c r="G12" s="35">
        <v>15.27692699432373</v>
      </c>
      <c r="H12" s="37">
        <f t="shared" si="1"/>
        <v>5.8200311660766602</v>
      </c>
      <c r="I12" s="38">
        <f t="shared" si="2"/>
        <v>-0.39138875688825348</v>
      </c>
      <c r="J12" s="39">
        <f t="shared" si="3"/>
        <v>1.3116554127968705</v>
      </c>
    </row>
    <row r="13" spans="1:245" x14ac:dyDescent="0.15">
      <c r="A13" s="34" t="s">
        <v>21</v>
      </c>
      <c r="B13" s="88">
        <v>21.922218322753906</v>
      </c>
      <c r="C13" s="88">
        <v>15.583860397338867</v>
      </c>
      <c r="D13" s="36">
        <f t="shared" si="0"/>
        <v>6.3383579254150391</v>
      </c>
      <c r="E13" s="34" t="s">
        <v>30</v>
      </c>
      <c r="F13" s="35">
        <v>20.692955017089844</v>
      </c>
      <c r="G13" s="35">
        <v>15.125536918640137</v>
      </c>
      <c r="H13" s="37">
        <f t="shared" si="1"/>
        <v>5.567418098449707</v>
      </c>
      <c r="I13" s="38">
        <f t="shared" si="2"/>
        <v>-0.6440018245152066</v>
      </c>
      <c r="J13" s="39">
        <f t="shared" si="3"/>
        <v>1.5626577365703231</v>
      </c>
    </row>
    <row r="14" spans="1:245" x14ac:dyDescent="0.15">
      <c r="A14" s="41" t="s">
        <v>22</v>
      </c>
      <c r="B14" s="89">
        <v>21.522489547729492</v>
      </c>
      <c r="C14" s="40">
        <v>14.91849422454834</v>
      </c>
      <c r="D14" s="42">
        <f t="shared" si="0"/>
        <v>6.6039953231811523</v>
      </c>
      <c r="E14" s="41"/>
      <c r="F14" s="40"/>
      <c r="G14" s="40"/>
      <c r="H14" s="43"/>
      <c r="I14" s="44"/>
      <c r="J14" s="45"/>
    </row>
    <row r="15" spans="1:245" x14ac:dyDescent="0.15">
      <c r="A15" s="41" t="s">
        <v>23</v>
      </c>
      <c r="B15" s="89"/>
      <c r="C15" s="40"/>
      <c r="D15" s="42"/>
      <c r="E15" s="41"/>
      <c r="F15" s="40"/>
      <c r="G15" s="40"/>
      <c r="H15" s="43"/>
      <c r="I15" s="44"/>
      <c r="J15" s="45"/>
    </row>
    <row r="16" spans="1:245" x14ac:dyDescent="0.15">
      <c r="A16" s="41" t="s">
        <v>24</v>
      </c>
      <c r="B16" s="89">
        <v>21.174062728881836</v>
      </c>
      <c r="C16" s="40">
        <v>15.021564483642578</v>
      </c>
      <c r="D16" s="42">
        <f t="shared" si="0"/>
        <v>6.1524982452392578</v>
      </c>
      <c r="E16" s="41"/>
      <c r="F16" s="40"/>
      <c r="G16" s="40"/>
      <c r="H16" s="43"/>
      <c r="I16" s="44"/>
      <c r="J16" s="45"/>
    </row>
    <row r="17" spans="1:11" ht="15" thickBot="1" x14ac:dyDescent="0.2">
      <c r="A17" s="46" t="s">
        <v>25</v>
      </c>
      <c r="B17" s="90">
        <v>21.633899688720703</v>
      </c>
      <c r="C17" s="47">
        <v>15.263772010803223</v>
      </c>
      <c r="D17" s="48">
        <f t="shared" si="0"/>
        <v>6.3701276779174805</v>
      </c>
      <c r="E17" s="46"/>
      <c r="F17" s="47"/>
      <c r="G17" s="47"/>
      <c r="H17" s="49"/>
      <c r="I17" s="50"/>
      <c r="J17" s="51"/>
    </row>
    <row r="18" spans="1:11" x14ac:dyDescent="0.15">
      <c r="A18" s="52" t="s">
        <v>3</v>
      </c>
      <c r="B18" s="32">
        <f>AVERAGE(B9:B17)</f>
        <v>21.439006532941544</v>
      </c>
      <c r="C18" s="32">
        <f>AVERAGE(C9:C17)</f>
        <v>15.227586609976631</v>
      </c>
      <c r="D18" s="32">
        <f>AVERAGE(D9:D17)</f>
        <v>6.2114199229649136</v>
      </c>
      <c r="E18" s="53" t="s">
        <v>3</v>
      </c>
      <c r="F18" s="32">
        <f>AVERAGE(F9:F17)</f>
        <v>20.983446502685545</v>
      </c>
      <c r="G18" s="32">
        <f>AVERAGE(G9:G17)</f>
        <v>15.183115005493164</v>
      </c>
      <c r="H18" s="32">
        <f>AVERAGE(H9:H17)</f>
        <v>5.8003314971923832</v>
      </c>
      <c r="I18" s="32">
        <f>AVERAGE(I9:I17)</f>
        <v>-0.4110884257725308</v>
      </c>
      <c r="J18" s="93">
        <f>AVERAGE(J9:J17)</f>
        <v>1.3428491526623418</v>
      </c>
      <c r="K18" s="54"/>
    </row>
    <row r="19" spans="1:11" x14ac:dyDescent="0.15">
      <c r="A19" s="55" t="s">
        <v>4</v>
      </c>
      <c r="B19" s="44">
        <f>MEDIAN(B9:B17)</f>
        <v>21.401283264160156</v>
      </c>
      <c r="C19" s="44">
        <f>MEDIAN(C9:C17)</f>
        <v>15.263772010803223</v>
      </c>
      <c r="D19" s="44">
        <f>MEDIAN(D9:D17)</f>
        <v>6.1524982452392578</v>
      </c>
      <c r="E19" s="56" t="s">
        <v>4</v>
      </c>
      <c r="F19" s="44">
        <f>MEDIAN(F9:F17)</f>
        <v>21.010269165039062</v>
      </c>
      <c r="G19" s="44">
        <f>MEDIAN(G9:G17)</f>
        <v>15.205869674682617</v>
      </c>
      <c r="H19" s="44">
        <f>MEDIAN(H9:H17)</f>
        <v>5.7362432479858398</v>
      </c>
      <c r="I19" s="44">
        <f>MEDIAN(I9:I17)</f>
        <v>-0.47517667497907379</v>
      </c>
      <c r="J19" s="5">
        <f>MEDIAN(J9:J17)</f>
        <v>1.3900884421014734</v>
      </c>
    </row>
    <row r="20" spans="1:11" ht="15" thickBot="1" x14ac:dyDescent="0.2">
      <c r="A20" s="57" t="s">
        <v>5</v>
      </c>
      <c r="B20" s="50">
        <f>STDEV(B9:B17)</f>
        <v>0.2757019991711116</v>
      </c>
      <c r="C20" s="50">
        <f>STDEV(C9:C17)</f>
        <v>0.21399063967286619</v>
      </c>
      <c r="D20" s="50">
        <f>STDEV(D9:D17)</f>
        <v>0.23814052986599815</v>
      </c>
      <c r="E20" s="58" t="s">
        <v>5</v>
      </c>
      <c r="F20" s="50">
        <f>STDEV(F9:F17)</f>
        <v>0.19869565705709838</v>
      </c>
      <c r="G20" s="50">
        <f>STDEV(G9:G17)</f>
        <v>0.1041253440167675</v>
      </c>
      <c r="H20" s="50">
        <f>STDEV(H9:H17)</f>
        <v>0.23163179242658033</v>
      </c>
      <c r="I20" s="50">
        <f>STDEV(I9:I17)</f>
        <v>0.23163179242658027</v>
      </c>
      <c r="J20" s="6">
        <f>STDEV(J9:J17)</f>
        <v>0.20150348642136523</v>
      </c>
    </row>
    <row r="21" spans="1:11" x14ac:dyDescent="0.15">
      <c r="A21" s="59"/>
      <c r="B21" s="60" t="s">
        <v>6</v>
      </c>
      <c r="C21" s="60"/>
      <c r="D21" s="60"/>
      <c r="E21" s="59"/>
      <c r="F21" s="15"/>
      <c r="G21" s="15"/>
      <c r="H21" s="15"/>
      <c r="I21" s="15"/>
      <c r="J21" s="15">
        <f>J20/(SQRT(5))</f>
        <v>9.0115098668275689E-2</v>
      </c>
    </row>
    <row r="22" spans="1:11" ht="15" thickBot="1" x14ac:dyDescent="0.2">
      <c r="A22" s="61" t="s">
        <v>37</v>
      </c>
      <c r="B22" s="62">
        <f>TTEST(B9:B17,F9:F17,2,2)</f>
        <v>1.0512896382694908E-2</v>
      </c>
      <c r="C22" s="60"/>
      <c r="D22" s="60"/>
      <c r="E22" s="60"/>
      <c r="F22" s="60"/>
    </row>
    <row r="23" spans="1:11" x14ac:dyDescent="0.15">
      <c r="A23" s="61" t="s">
        <v>0</v>
      </c>
      <c r="B23" s="62">
        <f>TTEST(C9:C17,G9:G17,2,2)</f>
        <v>0.67925531504224079</v>
      </c>
      <c r="C23" s="60"/>
      <c r="D23" s="60"/>
      <c r="E23" s="60"/>
      <c r="F23" s="60"/>
      <c r="G23" s="1"/>
      <c r="H23" s="63"/>
      <c r="I23" s="64" t="s">
        <v>0</v>
      </c>
      <c r="J23" s="65" t="s">
        <v>37</v>
      </c>
    </row>
    <row r="24" spans="1:11" x14ac:dyDescent="0.15">
      <c r="A24" s="61" t="s">
        <v>7</v>
      </c>
      <c r="B24" s="94">
        <f>TTEST(D9:D17,H9:H17,2,2)</f>
        <v>1.3797424155523761E-2</v>
      </c>
      <c r="C24" s="60"/>
      <c r="D24" s="60"/>
      <c r="E24" s="60"/>
      <c r="F24" s="60"/>
      <c r="G24" s="1"/>
      <c r="H24" s="66" t="s">
        <v>10</v>
      </c>
      <c r="I24" s="67">
        <v>31.590194702148438</v>
      </c>
      <c r="J24" s="5">
        <v>37.847640991210938</v>
      </c>
    </row>
    <row r="25" spans="1:11" ht="15" thickBot="1" x14ac:dyDescent="0.2">
      <c r="A25" s="68" t="s">
        <v>8</v>
      </c>
      <c r="B25" s="19">
        <f>POWER(-(-I18-I20),2)</f>
        <v>3.2204683251862924E-2</v>
      </c>
      <c r="C25" s="19"/>
      <c r="D25" s="60"/>
      <c r="E25" s="59"/>
      <c r="F25" s="69"/>
      <c r="G25" s="69"/>
      <c r="H25" s="70" t="s">
        <v>10</v>
      </c>
      <c r="I25" s="71">
        <v>31.699485778808594</v>
      </c>
      <c r="J25" s="6">
        <v>33.2652587890625</v>
      </c>
    </row>
    <row r="26" spans="1:11" x14ac:dyDescent="0.15">
      <c r="A26" s="68" t="s">
        <v>9</v>
      </c>
      <c r="B26" s="19">
        <f>POWER(2,-I18)</f>
        <v>1.3296886050577326</v>
      </c>
      <c r="C26" s="19"/>
      <c r="D26" s="60"/>
      <c r="E26" s="59"/>
      <c r="F26" s="69"/>
      <c r="G26" s="69"/>
      <c r="H26" s="72"/>
      <c r="I26" s="72"/>
    </row>
    <row r="27" spans="1:11" x14ac:dyDescent="0.15">
      <c r="A27" s="68"/>
      <c r="B27" s="19"/>
      <c r="C27" s="19"/>
      <c r="D27" s="60"/>
      <c r="E27" s="59"/>
      <c r="F27" s="69"/>
      <c r="G27" s="69"/>
      <c r="H27" s="72"/>
      <c r="I27" s="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A8B0-CDC0-1D42-8540-26E838809649}">
  <dimension ref="A1:K27"/>
  <sheetViews>
    <sheetView workbookViewId="0">
      <selection activeCell="F20" sqref="F20"/>
    </sheetView>
  </sheetViews>
  <sheetFormatPr baseColWidth="10" defaultRowHeight="15" x14ac:dyDescent="0.2"/>
  <cols>
    <col min="1" max="1" width="25.6640625" style="1" customWidth="1"/>
    <col min="2" max="4" width="13.6640625" style="12" customWidth="1"/>
    <col min="5" max="5" width="27.5" style="1" customWidth="1"/>
    <col min="6" max="10" width="13.6640625" style="12" customWidth="1"/>
    <col min="11" max="11" width="9.33203125" style="1" bestFit="1" customWidth="1"/>
  </cols>
  <sheetData>
    <row r="1" spans="1:11" ht="16" x14ac:dyDescent="0.2">
      <c r="A1" s="10" t="s">
        <v>38</v>
      </c>
    </row>
    <row r="2" spans="1:11" ht="16" x14ac:dyDescent="0.2">
      <c r="A2" s="10"/>
      <c r="B2" s="13"/>
      <c r="C2" s="13"/>
      <c r="D2" s="13"/>
      <c r="E2" s="14"/>
      <c r="F2" s="13"/>
      <c r="G2" s="13"/>
      <c r="H2" s="15"/>
      <c r="I2" s="15" t="s">
        <v>0</v>
      </c>
      <c r="J2" s="16">
        <v>43832</v>
      </c>
      <c r="K2" s="10"/>
    </row>
    <row r="3" spans="1:11" ht="16" x14ac:dyDescent="0.2">
      <c r="A3" s="10"/>
      <c r="B3" s="13"/>
      <c r="C3" s="13"/>
      <c r="D3" s="13"/>
      <c r="E3" s="14"/>
      <c r="F3" s="13"/>
      <c r="G3" s="13"/>
      <c r="H3" s="15"/>
      <c r="I3" s="15" t="s">
        <v>31</v>
      </c>
      <c r="J3" s="16">
        <v>43837</v>
      </c>
      <c r="K3" s="10"/>
    </row>
    <row r="4" spans="1:11" ht="16" x14ac:dyDescent="0.2">
      <c r="A4" s="1" t="s">
        <v>11</v>
      </c>
      <c r="B4" s="10"/>
      <c r="C4" s="13"/>
      <c r="D4" s="13"/>
      <c r="E4" s="14"/>
      <c r="F4" s="13"/>
      <c r="G4" s="13"/>
      <c r="H4" s="17"/>
      <c r="I4" s="17"/>
      <c r="J4" s="18"/>
      <c r="K4" s="10"/>
    </row>
    <row r="5" spans="1:11" ht="16" x14ac:dyDescent="0.2">
      <c r="A5" s="1" t="s">
        <v>13</v>
      </c>
      <c r="B5" s="13"/>
      <c r="C5" s="19"/>
      <c r="D5" s="19"/>
      <c r="E5" s="20"/>
      <c r="F5" s="19"/>
      <c r="G5" s="19"/>
      <c r="H5" s="21"/>
      <c r="I5" s="21"/>
      <c r="J5" s="21"/>
    </row>
    <row r="6" spans="1:11" x14ac:dyDescent="0.2">
      <c r="A6" s="1" t="s">
        <v>16</v>
      </c>
      <c r="B6" s="19"/>
      <c r="C6" s="19"/>
      <c r="D6" s="19"/>
      <c r="E6" s="20"/>
      <c r="F6" s="19"/>
      <c r="G6" s="19"/>
      <c r="H6" s="21"/>
      <c r="I6" s="21"/>
      <c r="J6" s="21"/>
    </row>
    <row r="7" spans="1:11" ht="16" thickBot="1" x14ac:dyDescent="0.25">
      <c r="B7" s="19"/>
      <c r="C7" s="19"/>
      <c r="D7" s="19"/>
      <c r="E7" s="20"/>
      <c r="F7" s="19"/>
      <c r="G7" s="19"/>
      <c r="H7" s="21"/>
      <c r="I7" s="21"/>
      <c r="J7" s="21"/>
    </row>
    <row r="8" spans="1:11" ht="16" thickBot="1" x14ac:dyDescent="0.25">
      <c r="A8" s="22" t="s">
        <v>14</v>
      </c>
      <c r="B8" s="23" t="s">
        <v>31</v>
      </c>
      <c r="C8" s="24" t="s">
        <v>0</v>
      </c>
      <c r="D8" s="24" t="s">
        <v>1</v>
      </c>
      <c r="E8" s="22" t="s">
        <v>15</v>
      </c>
      <c r="F8" s="24" t="s">
        <v>31</v>
      </c>
      <c r="G8" s="24" t="s">
        <v>0</v>
      </c>
      <c r="H8" s="25" t="s">
        <v>1</v>
      </c>
      <c r="I8" s="26" t="s">
        <v>2</v>
      </c>
      <c r="J8" s="27"/>
    </row>
    <row r="9" spans="1:11" x14ac:dyDescent="0.2">
      <c r="A9" s="28" t="s">
        <v>17</v>
      </c>
      <c r="B9" s="86">
        <v>17.673679351806641</v>
      </c>
      <c r="C9" s="29">
        <v>15.281643867492676</v>
      </c>
      <c r="D9" s="30">
        <f t="shared" ref="D9:D17" si="0">B9-C9</f>
        <v>2.3920354843139648</v>
      </c>
      <c r="E9" s="28" t="s">
        <v>26</v>
      </c>
      <c r="F9" s="29">
        <v>17.670680999755859</v>
      </c>
      <c r="G9" s="29">
        <v>15.205869674682617</v>
      </c>
      <c r="H9" s="31">
        <f t="shared" ref="H9:H13" si="1">F9-G9</f>
        <v>2.4648113250732422</v>
      </c>
      <c r="I9" s="32">
        <f t="shared" ref="I9:I13" si="2">H9-$D$18</f>
        <v>5.2415000067816742E-2</v>
      </c>
      <c r="J9" s="33">
        <f t="shared" ref="J9:J13" si="3">POWER(2,-I9)</f>
        <v>0.96432075191082522</v>
      </c>
    </row>
    <row r="10" spans="1:11" x14ac:dyDescent="0.2">
      <c r="A10" s="34" t="s">
        <v>18</v>
      </c>
      <c r="B10" s="87">
        <v>17.293096542358398</v>
      </c>
      <c r="C10" s="35">
        <v>15.221553802490234</v>
      </c>
      <c r="D10" s="36">
        <f t="shared" si="0"/>
        <v>2.0715427398681641</v>
      </c>
      <c r="E10" s="34" t="s">
        <v>27</v>
      </c>
      <c r="F10" s="35">
        <v>17.576686859130859</v>
      </c>
      <c r="G10" s="35">
        <v>15.274025917053223</v>
      </c>
      <c r="H10" s="37">
        <f t="shared" si="1"/>
        <v>2.3026609420776367</v>
      </c>
      <c r="I10" s="38">
        <f t="shared" si="2"/>
        <v>-0.10973538292778873</v>
      </c>
      <c r="J10" s="39">
        <f t="shared" si="3"/>
        <v>1.0790303041492464</v>
      </c>
    </row>
    <row r="11" spans="1:11" x14ac:dyDescent="0.2">
      <c r="A11" s="34" t="s">
        <v>19</v>
      </c>
      <c r="B11" s="87">
        <v>17.783367156982422</v>
      </c>
      <c r="C11" s="35">
        <v>15.302217483520508</v>
      </c>
      <c r="D11" s="36">
        <f t="shared" si="0"/>
        <v>2.4811496734619141</v>
      </c>
      <c r="E11" s="34" t="s">
        <v>28</v>
      </c>
      <c r="F11" s="35"/>
      <c r="G11" s="35"/>
      <c r="H11" s="37"/>
      <c r="I11" s="38"/>
      <c r="J11" s="39"/>
    </row>
    <row r="12" spans="1:11" x14ac:dyDescent="0.2">
      <c r="A12" s="34" t="s">
        <v>20</v>
      </c>
      <c r="B12" s="87">
        <v>17.486167907714844</v>
      </c>
      <c r="C12" s="35">
        <v>15.170408248901367</v>
      </c>
      <c r="D12" s="36">
        <f t="shared" si="0"/>
        <v>2.3157596588134766</v>
      </c>
      <c r="E12" s="34" t="s">
        <v>29</v>
      </c>
      <c r="F12" s="35">
        <v>17.340654373168945</v>
      </c>
      <c r="G12" s="35">
        <v>15.27692699432373</v>
      </c>
      <c r="H12" s="37">
        <f t="shared" si="1"/>
        <v>2.0637273788452148</v>
      </c>
      <c r="I12" s="38">
        <f t="shared" si="2"/>
        <v>-0.3486689461602106</v>
      </c>
      <c r="J12" s="39">
        <f t="shared" si="3"/>
        <v>1.27338523931533</v>
      </c>
    </row>
    <row r="13" spans="1:11" x14ac:dyDescent="0.2">
      <c r="A13" s="34" t="s">
        <v>21</v>
      </c>
      <c r="B13" s="88">
        <v>18.001472473144531</v>
      </c>
      <c r="C13" s="88">
        <v>15.583860397338867</v>
      </c>
      <c r="D13" s="36">
        <f t="shared" si="0"/>
        <v>2.4176120758056641</v>
      </c>
      <c r="E13" s="34" t="s">
        <v>30</v>
      </c>
      <c r="F13" s="35">
        <v>17.559835433959961</v>
      </c>
      <c r="G13" s="35">
        <v>15.125536918640137</v>
      </c>
      <c r="H13" s="37">
        <f t="shared" si="1"/>
        <v>2.4342985153198242</v>
      </c>
      <c r="I13" s="38">
        <f t="shared" si="2"/>
        <v>2.1902190314398773E-2</v>
      </c>
      <c r="J13" s="39">
        <f t="shared" si="3"/>
        <v>0.98493321566448888</v>
      </c>
    </row>
    <row r="14" spans="1:11" x14ac:dyDescent="0.2">
      <c r="A14" s="41" t="s">
        <v>22</v>
      </c>
      <c r="B14" s="89">
        <v>17.455295562744141</v>
      </c>
      <c r="C14" s="40">
        <v>14.91849422454834</v>
      </c>
      <c r="D14" s="42">
        <f t="shared" si="0"/>
        <v>2.5368013381958008</v>
      </c>
      <c r="E14" s="41"/>
      <c r="F14" s="40"/>
      <c r="G14" s="40"/>
      <c r="H14" s="43"/>
      <c r="I14" s="44"/>
      <c r="J14" s="45"/>
    </row>
    <row r="15" spans="1:11" x14ac:dyDescent="0.2">
      <c r="A15" s="41" t="s">
        <v>23</v>
      </c>
      <c r="B15" s="89">
        <v>17.400352478027344</v>
      </c>
      <c r="C15" s="40">
        <v>15.26618480682373</v>
      </c>
      <c r="D15" s="42">
        <f t="shared" si="0"/>
        <v>2.1341676712036133</v>
      </c>
      <c r="E15" s="41"/>
      <c r="F15" s="40"/>
      <c r="G15" s="40"/>
      <c r="H15" s="43"/>
      <c r="I15" s="44"/>
      <c r="J15" s="45"/>
    </row>
    <row r="16" spans="1:11" x14ac:dyDescent="0.2">
      <c r="A16" s="41" t="s">
        <v>24</v>
      </c>
      <c r="B16" s="89">
        <v>17.806461334228516</v>
      </c>
      <c r="C16" s="40">
        <v>15.021564483642578</v>
      </c>
      <c r="D16" s="42">
        <f t="shared" si="0"/>
        <v>2.7848968505859375</v>
      </c>
      <c r="E16" s="41"/>
      <c r="F16" s="40"/>
      <c r="G16" s="40"/>
      <c r="H16" s="43"/>
      <c r="I16" s="44"/>
      <c r="J16" s="45"/>
    </row>
    <row r="17" spans="1:11" ht="16" thickBot="1" x14ac:dyDescent="0.25">
      <c r="A17" s="46" t="s">
        <v>25</v>
      </c>
      <c r="B17" s="90">
        <v>17.841373443603516</v>
      </c>
      <c r="C17" s="47">
        <v>15.263772010803223</v>
      </c>
      <c r="D17" s="48">
        <f t="shared" si="0"/>
        <v>2.577601432800293</v>
      </c>
      <c r="E17" s="46"/>
      <c r="F17" s="47"/>
      <c r="G17" s="47"/>
      <c r="H17" s="49"/>
      <c r="I17" s="50"/>
      <c r="J17" s="51"/>
    </row>
    <row r="18" spans="1:11" x14ac:dyDescent="0.2">
      <c r="A18" s="52" t="s">
        <v>3</v>
      </c>
      <c r="B18" s="32">
        <f>AVERAGE(B9:B17)</f>
        <v>17.637918472290039</v>
      </c>
      <c r="C18" s="32">
        <f>AVERAGE(C9:C17)</f>
        <v>15.225522147284615</v>
      </c>
      <c r="D18" s="32">
        <f>AVERAGE(D9:D17)</f>
        <v>2.4123963250054254</v>
      </c>
      <c r="E18" s="53" t="s">
        <v>3</v>
      </c>
      <c r="F18" s="32">
        <f>AVERAGE(F9:F17)</f>
        <v>17.536964416503906</v>
      </c>
      <c r="G18" s="32">
        <f>AVERAGE(G9:G17)</f>
        <v>15.220589876174927</v>
      </c>
      <c r="H18" s="32">
        <f>AVERAGE(H9:H17)</f>
        <v>2.3163745403289795</v>
      </c>
      <c r="I18" s="32">
        <f>AVERAGE(I9:I17)</f>
        <v>-9.6021784676445954E-2</v>
      </c>
      <c r="J18" s="93">
        <f>AVERAGE(J9:J17)</f>
        <v>1.0754173777599727</v>
      </c>
      <c r="K18" s="54"/>
    </row>
    <row r="19" spans="1:11" x14ac:dyDescent="0.2">
      <c r="A19" s="55" t="s">
        <v>4</v>
      </c>
      <c r="B19" s="44">
        <f>MEDIAN(B9:B17)</f>
        <v>17.673679351806641</v>
      </c>
      <c r="C19" s="44">
        <f>MEDIAN(C9:C17)</f>
        <v>15.263772010803223</v>
      </c>
      <c r="D19" s="44">
        <f>MEDIAN(D9:D17)</f>
        <v>2.4176120758056641</v>
      </c>
      <c r="E19" s="56" t="s">
        <v>4</v>
      </c>
      <c r="F19" s="44">
        <f>MEDIAN(F9:F17)</f>
        <v>17.56826114654541</v>
      </c>
      <c r="G19" s="44">
        <f>MEDIAN(G9:G17)</f>
        <v>15.23994779586792</v>
      </c>
      <c r="H19" s="44">
        <f>MEDIAN(H9:H17)</f>
        <v>2.3684797286987305</v>
      </c>
      <c r="I19" s="44">
        <f>MEDIAN(I9:I17)</f>
        <v>-4.3916596306694977E-2</v>
      </c>
      <c r="J19" s="5">
        <f>MEDIAN(J9:J17)</f>
        <v>1.0319817599068677</v>
      </c>
    </row>
    <row r="20" spans="1:11" ht="16" thickBot="1" x14ac:dyDescent="0.25">
      <c r="A20" s="57" t="s">
        <v>5</v>
      </c>
      <c r="B20" s="50">
        <f>STDEV(B9:B17)</f>
        <v>0.23877955825251701</v>
      </c>
      <c r="C20" s="50">
        <f>STDEV(C9:C17)</f>
        <v>0.18690665816285643</v>
      </c>
      <c r="D20" s="50">
        <f>STDEV(D9:D17)</f>
        <v>0.22068806120580262</v>
      </c>
      <c r="E20" s="58" t="s">
        <v>5</v>
      </c>
      <c r="F20" s="50">
        <f>STDEV(F9:F17)</f>
        <v>0.13966473384320216</v>
      </c>
      <c r="G20" s="50">
        <f>STDEV(G9:G17)</f>
        <v>7.1369999332455206E-2</v>
      </c>
      <c r="H20" s="50">
        <f>STDEV(H9:H17)</f>
        <v>0.18253601829562172</v>
      </c>
      <c r="I20" s="50">
        <f>STDEV(I9:I17)</f>
        <v>0.18253601829562172</v>
      </c>
      <c r="J20" s="6">
        <f>STDEV(J9:J17)</f>
        <v>0.14110772635482247</v>
      </c>
    </row>
    <row r="21" spans="1:11" x14ac:dyDescent="0.2">
      <c r="A21" s="59"/>
      <c r="B21" s="60" t="s">
        <v>6</v>
      </c>
      <c r="C21" s="60"/>
      <c r="D21" s="60"/>
      <c r="E21" s="59"/>
      <c r="F21" s="15"/>
      <c r="G21" s="15"/>
      <c r="H21" s="15"/>
      <c r="I21" s="15"/>
      <c r="J21" s="15">
        <f>J20/(SQRT(4))</f>
        <v>7.0553863177411233E-2</v>
      </c>
    </row>
    <row r="22" spans="1:11" ht="16" thickBot="1" x14ac:dyDescent="0.25">
      <c r="A22" s="61" t="s">
        <v>31</v>
      </c>
      <c r="B22" s="62">
        <f>TTEST(B9:B17,F9:F17,2,2)</f>
        <v>0.45372125068261904</v>
      </c>
      <c r="C22" s="60"/>
      <c r="D22" s="60"/>
      <c r="E22" s="60"/>
      <c r="F22" s="60"/>
    </row>
    <row r="23" spans="1:11" x14ac:dyDescent="0.2">
      <c r="A23" s="61" t="s">
        <v>0</v>
      </c>
      <c r="B23" s="62">
        <f>TTEST(C9:C17,G9:G17,2,2)</f>
        <v>0.96090890287766129</v>
      </c>
      <c r="C23" s="60"/>
      <c r="D23" s="91"/>
      <c r="E23" s="92"/>
      <c r="F23" s="92"/>
      <c r="G23" s="1"/>
      <c r="H23" s="63"/>
      <c r="I23" s="64" t="s">
        <v>0</v>
      </c>
      <c r="J23" s="65" t="s">
        <v>31</v>
      </c>
    </row>
    <row r="24" spans="1:11" x14ac:dyDescent="0.2">
      <c r="A24" s="61" t="s">
        <v>7</v>
      </c>
      <c r="B24" s="94">
        <f>TTEST(D9:D17,H9:H17,2,2)</f>
        <v>0.46471909136017098</v>
      </c>
      <c r="C24" s="60"/>
      <c r="D24" s="91"/>
      <c r="E24" s="92"/>
      <c r="F24" s="92"/>
      <c r="G24" s="1"/>
      <c r="H24" s="66" t="s">
        <v>10</v>
      </c>
      <c r="I24" s="67">
        <v>31.590194702148438</v>
      </c>
      <c r="J24" s="5">
        <v>36.52813720703125</v>
      </c>
    </row>
    <row r="25" spans="1:11" ht="16" thickBot="1" x14ac:dyDescent="0.25">
      <c r="A25" s="68" t="s">
        <v>8</v>
      </c>
      <c r="B25" s="19">
        <f>POWER(-(-I18-I20),2)</f>
        <v>7.484712618713322E-3</v>
      </c>
      <c r="C25" s="19"/>
      <c r="D25" s="60"/>
      <c r="E25" s="59"/>
      <c r="F25" s="69"/>
      <c r="G25" s="69"/>
      <c r="H25" s="70" t="s">
        <v>10</v>
      </c>
      <c r="I25" s="71">
        <v>31.699485778808594</v>
      </c>
      <c r="J25" s="6">
        <v>33.621864318847656</v>
      </c>
    </row>
    <row r="26" spans="1:11" x14ac:dyDescent="0.2">
      <c r="A26" s="68" t="s">
        <v>9</v>
      </c>
      <c r="B26" s="19">
        <f>POWER(2,-I18)</f>
        <v>1.0688221302894922</v>
      </c>
      <c r="C26" s="19"/>
      <c r="D26" s="60"/>
      <c r="E26" s="59"/>
      <c r="F26" s="69"/>
      <c r="G26" s="69"/>
      <c r="H26" s="72"/>
      <c r="I26" s="72"/>
    </row>
    <row r="27" spans="1:11" x14ac:dyDescent="0.2">
      <c r="A27" s="68"/>
      <c r="B27" s="19"/>
      <c r="C27" s="19"/>
      <c r="D27" s="60"/>
      <c r="E27" s="59"/>
      <c r="F27" s="69"/>
      <c r="G27" s="69"/>
      <c r="H27" s="72"/>
      <c r="I27" s="7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FC43-CCBA-4E58-B32A-76EC57521088}">
  <dimension ref="A1:IK27"/>
  <sheetViews>
    <sheetView tabSelected="1" workbookViewId="0">
      <selection activeCell="F20" sqref="F20"/>
    </sheetView>
  </sheetViews>
  <sheetFormatPr baseColWidth="10" defaultColWidth="9.1640625" defaultRowHeight="14" x14ac:dyDescent="0.15"/>
  <cols>
    <col min="1" max="1" width="15.83203125" style="1" customWidth="1"/>
    <col min="2" max="4" width="13.6640625" style="12" customWidth="1"/>
    <col min="5" max="5" width="12" style="1" customWidth="1"/>
    <col min="6" max="10" width="13.6640625" style="12" customWidth="1"/>
    <col min="11" max="11" width="9.33203125" style="1" bestFit="1" customWidth="1"/>
    <col min="12" max="16384" width="9.1640625" style="8"/>
  </cols>
  <sheetData>
    <row r="1" spans="1:245" ht="16" x14ac:dyDescent="0.2">
      <c r="A1" s="10" t="s">
        <v>38</v>
      </c>
    </row>
    <row r="2" spans="1:245" s="7" customFormat="1" ht="16" x14ac:dyDescent="0.2">
      <c r="A2" s="10"/>
      <c r="B2" s="13"/>
      <c r="C2" s="13"/>
      <c r="D2" s="13"/>
      <c r="E2" s="14"/>
      <c r="F2" s="13"/>
      <c r="G2" s="13"/>
      <c r="H2" s="15"/>
      <c r="I2" s="15" t="s">
        <v>0</v>
      </c>
      <c r="J2" s="16">
        <v>44587</v>
      </c>
      <c r="K2" s="10"/>
    </row>
    <row r="3" spans="1:245" s="7" customFormat="1" ht="16" x14ac:dyDescent="0.2">
      <c r="A3" s="10"/>
      <c r="B3" s="13"/>
      <c r="C3" s="13"/>
      <c r="D3" s="13"/>
      <c r="E3" s="14"/>
      <c r="F3" s="13"/>
      <c r="G3" s="13"/>
      <c r="H3" s="15"/>
      <c r="I3" s="15" t="s">
        <v>34</v>
      </c>
      <c r="J3" s="16">
        <v>44602</v>
      </c>
      <c r="K3" s="73"/>
    </row>
    <row r="4" spans="1:245" s="7" customFormat="1" ht="16" x14ac:dyDescent="0.2">
      <c r="A4" s="1" t="s">
        <v>11</v>
      </c>
      <c r="B4" s="10"/>
      <c r="C4" s="13"/>
      <c r="D4" s="13"/>
      <c r="E4" s="14"/>
      <c r="F4" s="13"/>
      <c r="G4" s="13"/>
      <c r="H4" s="17"/>
      <c r="I4" s="17"/>
      <c r="J4" s="18"/>
      <c r="K4" s="10"/>
    </row>
    <row r="5" spans="1:245" ht="16" x14ac:dyDescent="0.2">
      <c r="A5" s="1" t="s">
        <v>13</v>
      </c>
      <c r="B5" s="13"/>
      <c r="C5" s="19"/>
      <c r="D5" s="19"/>
      <c r="E5" s="20"/>
      <c r="F5" s="19"/>
      <c r="G5" s="19"/>
      <c r="H5" s="21"/>
      <c r="I5" s="21"/>
      <c r="J5" s="21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</row>
    <row r="6" spans="1:245" x14ac:dyDescent="0.15">
      <c r="A6" s="1" t="s">
        <v>16</v>
      </c>
      <c r="B6" s="19"/>
      <c r="C6" s="19"/>
      <c r="D6" s="19"/>
      <c r="E6" s="20"/>
      <c r="F6" s="19"/>
      <c r="G6" s="19"/>
      <c r="H6" s="21"/>
      <c r="I6" s="21"/>
      <c r="J6" s="21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</row>
    <row r="7" spans="1:245" ht="15" thickBot="1" x14ac:dyDescent="0.2">
      <c r="B7" s="19"/>
      <c r="C7" s="19"/>
      <c r="D7" s="19"/>
      <c r="E7" s="20"/>
      <c r="F7" s="19"/>
      <c r="G7" s="19"/>
      <c r="H7" s="21"/>
      <c r="I7" s="21"/>
      <c r="J7" s="21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</row>
    <row r="8" spans="1:245" ht="15" thickBot="1" x14ac:dyDescent="0.2">
      <c r="A8" s="22" t="s">
        <v>14</v>
      </c>
      <c r="B8" s="74" t="s">
        <v>34</v>
      </c>
      <c r="C8" s="75" t="s">
        <v>0</v>
      </c>
      <c r="D8" s="24" t="s">
        <v>1</v>
      </c>
      <c r="E8" s="22" t="s">
        <v>15</v>
      </c>
      <c r="F8" s="75" t="s">
        <v>34</v>
      </c>
      <c r="G8" s="75" t="s">
        <v>0</v>
      </c>
      <c r="H8" s="25" t="s">
        <v>1</v>
      </c>
      <c r="I8" s="26" t="s">
        <v>2</v>
      </c>
      <c r="J8" s="27"/>
    </row>
    <row r="9" spans="1:245" x14ac:dyDescent="0.15">
      <c r="A9" s="76" t="s">
        <v>17</v>
      </c>
      <c r="B9" s="29">
        <v>15.832442283630371</v>
      </c>
      <c r="C9" s="29">
        <v>15.017733573913574</v>
      </c>
      <c r="D9" s="77">
        <f t="shared" ref="D9:D17" si="0">B9-C9</f>
        <v>0.81470870971679688</v>
      </c>
      <c r="E9" s="76" t="s">
        <v>26</v>
      </c>
      <c r="F9" s="29">
        <v>15.940282821655273</v>
      </c>
      <c r="G9" s="29">
        <v>15.15145206451416</v>
      </c>
      <c r="H9" s="31">
        <f t="shared" ref="H9:H13" si="1">F9-G9</f>
        <v>0.78883075714111328</v>
      </c>
      <c r="I9" s="32">
        <f t="shared" ref="I9:I13" si="2">H9-$D$18</f>
        <v>-5.1949977874755859E-2</v>
      </c>
      <c r="J9" s="33">
        <f t="shared" ref="J9:J13" si="3">POWER(2,-I9)</f>
        <v>1.0366651564217091</v>
      </c>
    </row>
    <row r="10" spans="1:245" x14ac:dyDescent="0.15">
      <c r="A10" s="78" t="s">
        <v>18</v>
      </c>
      <c r="B10" s="40">
        <v>15.704195022583008</v>
      </c>
      <c r="C10" s="40">
        <v>15.030673027038574</v>
      </c>
      <c r="D10" s="79">
        <f t="shared" si="0"/>
        <v>0.67352199554443359</v>
      </c>
      <c r="E10" s="78" t="s">
        <v>27</v>
      </c>
      <c r="F10" s="40">
        <v>15.768705368041992</v>
      </c>
      <c r="G10" s="40">
        <v>15.003581047058105</v>
      </c>
      <c r="H10" s="37">
        <f t="shared" si="1"/>
        <v>0.76512432098388672</v>
      </c>
      <c r="I10" s="38">
        <f t="shared" si="2"/>
        <v>-7.5656414031982422E-2</v>
      </c>
      <c r="J10" s="39">
        <f t="shared" si="3"/>
        <v>1.0538404153585876</v>
      </c>
    </row>
    <row r="11" spans="1:245" x14ac:dyDescent="0.15">
      <c r="A11" s="78" t="s">
        <v>19</v>
      </c>
      <c r="B11" s="40">
        <v>15.914277076721191</v>
      </c>
      <c r="C11" s="40">
        <v>15.204891204833984</v>
      </c>
      <c r="D11" s="79">
        <f t="shared" si="0"/>
        <v>0.70938587188720703</v>
      </c>
      <c r="E11" s="78" t="s">
        <v>28</v>
      </c>
      <c r="F11" s="40">
        <v>15.696346282958984</v>
      </c>
      <c r="G11" s="40">
        <v>15.28115177154541</v>
      </c>
      <c r="H11" s="37">
        <f t="shared" si="1"/>
        <v>0.41519451141357422</v>
      </c>
      <c r="I11" s="38">
        <f t="shared" si="2"/>
        <v>-0.42558622360229492</v>
      </c>
      <c r="J11" s="39">
        <f t="shared" si="3"/>
        <v>1.3431181535189505</v>
      </c>
    </row>
    <row r="12" spans="1:245" x14ac:dyDescent="0.15">
      <c r="A12" s="78" t="s">
        <v>20</v>
      </c>
      <c r="B12" s="40">
        <v>15.721779823303223</v>
      </c>
      <c r="C12" s="40">
        <v>14.94310188293457</v>
      </c>
      <c r="D12" s="79">
        <f t="shared" si="0"/>
        <v>0.77867794036865234</v>
      </c>
      <c r="E12" s="78" t="s">
        <v>29</v>
      </c>
      <c r="F12" s="40">
        <v>15.669424057006836</v>
      </c>
      <c r="G12" s="40">
        <v>14.989106178283691</v>
      </c>
      <c r="H12" s="37">
        <f t="shared" si="1"/>
        <v>0.68031787872314453</v>
      </c>
      <c r="I12" s="38">
        <f t="shared" si="2"/>
        <v>-0.16046285629272461</v>
      </c>
      <c r="J12" s="39">
        <f t="shared" si="3"/>
        <v>1.1176456520573439</v>
      </c>
    </row>
    <row r="13" spans="1:245" x14ac:dyDescent="0.15">
      <c r="A13" s="78" t="s">
        <v>21</v>
      </c>
      <c r="B13" s="40">
        <v>15.880409240722656</v>
      </c>
      <c r="C13" s="40">
        <v>15.106876373291016</v>
      </c>
      <c r="D13" s="79">
        <f t="shared" si="0"/>
        <v>0.77353286743164062</v>
      </c>
      <c r="E13" s="78" t="s">
        <v>30</v>
      </c>
      <c r="F13" s="40">
        <v>15.737386703491211</v>
      </c>
      <c r="G13" s="40">
        <v>15.017476081848145</v>
      </c>
      <c r="H13" s="37">
        <f t="shared" si="1"/>
        <v>0.71991062164306641</v>
      </c>
      <c r="I13" s="38">
        <f t="shared" si="2"/>
        <v>-0.12087011337280273</v>
      </c>
      <c r="J13" s="39">
        <f t="shared" si="3"/>
        <v>1.0873904880847372</v>
      </c>
    </row>
    <row r="14" spans="1:245" x14ac:dyDescent="0.15">
      <c r="A14" s="80" t="s">
        <v>22</v>
      </c>
      <c r="B14" s="40">
        <v>15.75193977355957</v>
      </c>
      <c r="C14" s="40">
        <v>14.820821762084961</v>
      </c>
      <c r="D14" s="81">
        <f t="shared" si="0"/>
        <v>0.93111801147460938</v>
      </c>
      <c r="E14" s="80"/>
      <c r="F14" s="40"/>
      <c r="G14" s="40"/>
      <c r="H14" s="43"/>
      <c r="I14" s="44"/>
      <c r="J14" s="45"/>
    </row>
    <row r="15" spans="1:245" x14ac:dyDescent="0.15">
      <c r="A15" s="80" t="s">
        <v>23</v>
      </c>
      <c r="B15" s="40"/>
      <c r="C15" s="40"/>
      <c r="D15" s="81"/>
      <c r="E15" s="80"/>
      <c r="F15" s="40"/>
      <c r="G15" s="40"/>
      <c r="H15" s="43"/>
      <c r="I15" s="44"/>
      <c r="J15" s="45"/>
    </row>
    <row r="16" spans="1:245" x14ac:dyDescent="0.15">
      <c r="A16" s="80" t="s">
        <v>24</v>
      </c>
      <c r="B16" s="40">
        <v>16.2047119140625</v>
      </c>
      <c r="C16" s="40">
        <v>14.97492504119873</v>
      </c>
      <c r="D16" s="81">
        <f t="shared" si="0"/>
        <v>1.2297868728637695</v>
      </c>
      <c r="E16" s="80"/>
      <c r="F16" s="40"/>
      <c r="G16" s="40"/>
      <c r="H16" s="43"/>
      <c r="I16" s="44"/>
      <c r="J16" s="45"/>
    </row>
    <row r="17" spans="1:11" ht="15" thickBot="1" x14ac:dyDescent="0.2">
      <c r="A17" s="82" t="s">
        <v>25</v>
      </c>
      <c r="B17" s="47">
        <v>15.968338012695312</v>
      </c>
      <c r="C17" s="11">
        <v>15.152824401855469</v>
      </c>
      <c r="D17" s="83">
        <f t="shared" si="0"/>
        <v>0.81551361083984375</v>
      </c>
      <c r="E17" s="82"/>
      <c r="F17" s="47"/>
      <c r="G17" s="47"/>
      <c r="H17" s="49"/>
      <c r="I17" s="50"/>
      <c r="J17" s="51"/>
    </row>
    <row r="18" spans="1:11" x14ac:dyDescent="0.15">
      <c r="A18" s="52" t="s">
        <v>3</v>
      </c>
      <c r="B18" s="38">
        <f>AVERAGE(B9:B17)</f>
        <v>15.872261643409729</v>
      </c>
      <c r="C18" s="38">
        <f>AVERAGE(C9:C17)</f>
        <v>15.03148090839386</v>
      </c>
      <c r="D18" s="32">
        <f>AVERAGE(D9:D17)</f>
        <v>0.84078073501586914</v>
      </c>
      <c r="E18" s="53" t="s">
        <v>3</v>
      </c>
      <c r="F18" s="38">
        <f>AVERAGE(F9:F17)</f>
        <v>15.76242904663086</v>
      </c>
      <c r="G18" s="38">
        <f>AVERAGE(G9:G17)</f>
        <v>15.088553428649902</v>
      </c>
      <c r="H18" s="32">
        <f>AVERAGE(H9:H17)</f>
        <v>0.67387561798095708</v>
      </c>
      <c r="I18" s="32">
        <f>AVERAGE(I9:I17)</f>
        <v>-0.16690511703491212</v>
      </c>
      <c r="J18" s="93">
        <f>AVERAGE(J9:J17)</f>
        <v>1.1277319730882656</v>
      </c>
      <c r="K18" s="15"/>
    </row>
    <row r="19" spans="1:11" x14ac:dyDescent="0.15">
      <c r="A19" s="55" t="s">
        <v>4</v>
      </c>
      <c r="B19" s="44">
        <f>MEDIAN(B9:B17)</f>
        <v>15.856425762176514</v>
      </c>
      <c r="C19" s="44">
        <f>MEDIAN(C9:C17)</f>
        <v>15.024203300476074</v>
      </c>
      <c r="D19" s="44">
        <f>MEDIAN(D9:D17)</f>
        <v>0.79669332504272461</v>
      </c>
      <c r="E19" s="56" t="s">
        <v>4</v>
      </c>
      <c r="F19" s="44">
        <f>MEDIAN(F9:F17)</f>
        <v>15.737386703491211</v>
      </c>
      <c r="G19" s="44">
        <f>MEDIAN(G9:G17)</f>
        <v>15.017476081848145</v>
      </c>
      <c r="H19" s="44">
        <f>MEDIAN(H9:H17)</f>
        <v>0.71991062164306641</v>
      </c>
      <c r="I19" s="44">
        <f>MEDIAN(I9:I17)</f>
        <v>-0.12087011337280273</v>
      </c>
      <c r="J19" s="5">
        <f>MEDIAN(J9:J17)</f>
        <v>1.0873904880847372</v>
      </c>
    </row>
    <row r="20" spans="1:11" ht="15" thickBot="1" x14ac:dyDescent="0.2">
      <c r="A20" s="57" t="s">
        <v>5</v>
      </c>
      <c r="B20" s="50">
        <f>STDEV(B9:B17)</f>
        <v>0.16411652313727776</v>
      </c>
      <c r="C20" s="50">
        <f>STDEV(C9:C17)</f>
        <v>0.12308892633289598</v>
      </c>
      <c r="D20" s="50">
        <f>STDEV(D9:D17)</f>
        <v>0.1750199603524607</v>
      </c>
      <c r="E20" s="58" t="s">
        <v>5</v>
      </c>
      <c r="F20" s="50">
        <f>STDEV(F9:F17)</f>
        <v>0.10643699568323532</v>
      </c>
      <c r="G20" s="50">
        <f>STDEV(G9:G17)</f>
        <v>0.12571039192011857</v>
      </c>
      <c r="H20" s="50">
        <f>STDEV(H9:H17)</f>
        <v>0.1505138274375597</v>
      </c>
      <c r="I20" s="50">
        <f>STDEV(I9:I17)</f>
        <v>0.15051382743755984</v>
      </c>
      <c r="J20" s="6">
        <f>STDEV(J9:J17)</f>
        <v>0.12437192549591609</v>
      </c>
    </row>
    <row r="21" spans="1:11" x14ac:dyDescent="0.15">
      <c r="A21" s="59"/>
      <c r="B21" s="60" t="s">
        <v>6</v>
      </c>
      <c r="C21" s="60"/>
      <c r="D21" s="60"/>
      <c r="E21" s="59"/>
      <c r="F21" s="15"/>
      <c r="G21" s="15"/>
      <c r="H21" s="15"/>
      <c r="I21" s="15"/>
      <c r="J21" s="15">
        <f>J20/(SQRT(5))</f>
        <v>5.562081598028152E-2</v>
      </c>
    </row>
    <row r="22" spans="1:11" ht="15" thickBot="1" x14ac:dyDescent="0.2">
      <c r="A22" s="61" t="s">
        <v>34</v>
      </c>
      <c r="B22" s="62">
        <f>TTEST(B9:B17,F9:F17,2,2)</f>
        <v>0.21321440512161882</v>
      </c>
      <c r="C22" s="60"/>
      <c r="D22" s="60"/>
      <c r="E22" s="60"/>
      <c r="F22" s="60"/>
      <c r="G22" s="60"/>
    </row>
    <row r="23" spans="1:11" x14ac:dyDescent="0.15">
      <c r="A23" s="61" t="s">
        <v>0</v>
      </c>
      <c r="B23" s="62">
        <f>TTEST(C9:C17,G9:G17,2,2)</f>
        <v>0.43674757882982274</v>
      </c>
      <c r="C23" s="60"/>
      <c r="D23" s="84"/>
      <c r="E23" s="85"/>
      <c r="F23" s="85"/>
      <c r="G23" s="1"/>
      <c r="H23" s="63"/>
      <c r="I23" s="64" t="s">
        <v>0</v>
      </c>
      <c r="J23" s="65" t="s">
        <v>34</v>
      </c>
    </row>
    <row r="24" spans="1:11" x14ac:dyDescent="0.15">
      <c r="A24" s="61" t="s">
        <v>7</v>
      </c>
      <c r="B24" s="94">
        <f>TTEST(D9:D17,H9:H17,2,2)</f>
        <v>0.10648316851832723</v>
      </c>
      <c r="C24" s="60"/>
      <c r="D24" s="84"/>
      <c r="E24" s="85"/>
      <c r="F24" s="85"/>
      <c r="G24" s="1"/>
      <c r="H24" s="66" t="s">
        <v>10</v>
      </c>
      <c r="I24" s="67">
        <v>34.787456512451172</v>
      </c>
      <c r="J24" s="5">
        <v>28.970663070678711</v>
      </c>
    </row>
    <row r="25" spans="1:11" ht="15" thickBot="1" x14ac:dyDescent="0.2">
      <c r="A25" s="68" t="s">
        <v>8</v>
      </c>
      <c r="B25" s="19">
        <f>POWER(-(-I18-I20),2)</f>
        <v>2.6867437466426912E-4</v>
      </c>
      <c r="C25" s="19"/>
      <c r="D25" s="84"/>
      <c r="E25" s="85"/>
      <c r="F25" s="85"/>
      <c r="G25" s="60"/>
      <c r="H25" s="70" t="s">
        <v>10</v>
      </c>
      <c r="I25" s="71">
        <v>30.902107238769531</v>
      </c>
      <c r="J25" s="6">
        <v>26.482479095458984</v>
      </c>
    </row>
    <row r="26" spans="1:11" x14ac:dyDescent="0.15">
      <c r="A26" s="68" t="s">
        <v>9</v>
      </c>
      <c r="B26" s="19">
        <f>POWER(2,-I18)</f>
        <v>1.122647585516664</v>
      </c>
      <c r="C26" s="19"/>
      <c r="D26" s="84"/>
      <c r="E26" s="85"/>
      <c r="F26" s="85"/>
      <c r="G26" s="60"/>
    </row>
    <row r="27" spans="1:11" x14ac:dyDescent="0.15">
      <c r="A27" s="68"/>
      <c r="B27" s="19"/>
      <c r="C27" s="19"/>
      <c r="D27" s="60"/>
      <c r="E27" s="59"/>
      <c r="F27" s="60"/>
      <c r="G27" s="6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06714-DE1B-44B0-A588-4D00F55BC2EC}">
  <dimension ref="A1:IK27"/>
  <sheetViews>
    <sheetView workbookViewId="0">
      <selection activeCell="F20" sqref="F20"/>
    </sheetView>
  </sheetViews>
  <sheetFormatPr baseColWidth="10" defaultColWidth="9.1640625" defaultRowHeight="14" x14ac:dyDescent="0.15"/>
  <cols>
    <col min="1" max="1" width="15.83203125" style="1" customWidth="1"/>
    <col min="2" max="4" width="13.6640625" style="12" customWidth="1"/>
    <col min="5" max="5" width="12" style="1" customWidth="1"/>
    <col min="6" max="10" width="13.6640625" style="12" customWidth="1"/>
    <col min="11" max="11" width="9.33203125" style="1" bestFit="1" customWidth="1"/>
    <col min="12" max="16384" width="9.1640625" style="8"/>
  </cols>
  <sheetData>
    <row r="1" spans="1:245" ht="16" x14ac:dyDescent="0.2">
      <c r="A1" s="10" t="s">
        <v>38</v>
      </c>
    </row>
    <row r="2" spans="1:245" s="7" customFormat="1" ht="16" x14ac:dyDescent="0.2">
      <c r="A2" s="10"/>
      <c r="B2" s="13"/>
      <c r="C2" s="13"/>
      <c r="D2" s="13"/>
      <c r="E2" s="14"/>
      <c r="F2" s="13"/>
      <c r="G2" s="13"/>
      <c r="H2" s="15"/>
      <c r="I2" s="15" t="s">
        <v>0</v>
      </c>
      <c r="J2" s="16">
        <v>44587</v>
      </c>
      <c r="K2" s="10"/>
    </row>
    <row r="3" spans="1:245" s="7" customFormat="1" ht="16" x14ac:dyDescent="0.2">
      <c r="A3" s="10"/>
      <c r="B3" s="13"/>
      <c r="C3" s="13"/>
      <c r="D3" s="13"/>
      <c r="E3" s="14"/>
      <c r="F3" s="13"/>
      <c r="G3" s="13"/>
      <c r="H3" s="15"/>
      <c r="I3" s="15" t="s">
        <v>35</v>
      </c>
      <c r="J3" s="16">
        <v>44610</v>
      </c>
      <c r="K3" s="73"/>
    </row>
    <row r="4" spans="1:245" s="7" customFormat="1" ht="16" x14ac:dyDescent="0.2">
      <c r="A4" s="1" t="s">
        <v>11</v>
      </c>
      <c r="B4" s="10"/>
      <c r="C4" s="13"/>
      <c r="D4" s="13"/>
      <c r="E4" s="14"/>
      <c r="F4" s="13"/>
      <c r="G4" s="13"/>
      <c r="H4" s="17"/>
      <c r="I4" s="17"/>
      <c r="J4" s="18"/>
      <c r="K4" s="10"/>
    </row>
    <row r="5" spans="1:245" ht="16" x14ac:dyDescent="0.2">
      <c r="A5" s="1" t="s">
        <v>13</v>
      </c>
      <c r="B5" s="13"/>
      <c r="C5" s="19"/>
      <c r="D5" s="19"/>
      <c r="E5" s="20"/>
      <c r="F5" s="19"/>
      <c r="G5" s="19"/>
      <c r="H5" s="21"/>
      <c r="I5" s="21"/>
      <c r="J5" s="21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</row>
    <row r="6" spans="1:245" x14ac:dyDescent="0.15">
      <c r="A6" s="1" t="s">
        <v>16</v>
      </c>
      <c r="B6" s="19"/>
      <c r="C6" s="19"/>
      <c r="D6" s="19"/>
      <c r="E6" s="20"/>
      <c r="F6" s="19"/>
      <c r="G6" s="19"/>
      <c r="H6" s="21"/>
      <c r="I6" s="21"/>
      <c r="J6" s="21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</row>
    <row r="7" spans="1:245" ht="15" thickBot="1" x14ac:dyDescent="0.2">
      <c r="B7" s="19"/>
      <c r="C7" s="19"/>
      <c r="D7" s="19"/>
      <c r="E7" s="20"/>
      <c r="F7" s="19"/>
      <c r="G7" s="19"/>
      <c r="H7" s="21"/>
      <c r="I7" s="21"/>
      <c r="J7" s="21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</row>
    <row r="8" spans="1:245" ht="15" thickBot="1" x14ac:dyDescent="0.2">
      <c r="A8" s="22" t="s">
        <v>14</v>
      </c>
      <c r="B8" s="74" t="s">
        <v>35</v>
      </c>
      <c r="C8" s="75" t="s">
        <v>0</v>
      </c>
      <c r="D8" s="24" t="s">
        <v>1</v>
      </c>
      <c r="E8" s="22" t="s">
        <v>15</v>
      </c>
      <c r="F8" s="75" t="s">
        <v>35</v>
      </c>
      <c r="G8" s="75" t="s">
        <v>0</v>
      </c>
      <c r="H8" s="25" t="s">
        <v>1</v>
      </c>
      <c r="I8" s="26" t="s">
        <v>2</v>
      </c>
      <c r="J8" s="27"/>
    </row>
    <row r="9" spans="1:245" x14ac:dyDescent="0.15">
      <c r="A9" s="76" t="s">
        <v>17</v>
      </c>
      <c r="B9" s="29">
        <v>23.020545959472656</v>
      </c>
      <c r="C9" s="29">
        <v>15.017733573913574</v>
      </c>
      <c r="D9" s="77">
        <f t="shared" ref="D9:D17" si="0">B9-C9</f>
        <v>8.002812385559082</v>
      </c>
      <c r="E9" s="76" t="s">
        <v>26</v>
      </c>
      <c r="F9" s="29">
        <v>22.720552444458008</v>
      </c>
      <c r="G9" s="29">
        <v>15.15145206451416</v>
      </c>
      <c r="H9" s="31">
        <f t="shared" ref="H9:H13" si="1">F9-G9</f>
        <v>7.5691003799438477</v>
      </c>
      <c r="I9" s="32">
        <f t="shared" ref="I9:I13" si="2">H9-$D$18</f>
        <v>0.30219377790178559</v>
      </c>
      <c r="J9" s="33">
        <f t="shared" ref="J9:J13" si="3">POWER(2,-I9)</f>
        <v>0.81101821504667104</v>
      </c>
    </row>
    <row r="10" spans="1:245" x14ac:dyDescent="0.15">
      <c r="A10" s="78" t="s">
        <v>18</v>
      </c>
      <c r="B10" s="40">
        <v>22.596645355224609</v>
      </c>
      <c r="C10" s="40">
        <v>15.030673027038574</v>
      </c>
      <c r="D10" s="79">
        <f t="shared" si="0"/>
        <v>7.5659723281860352</v>
      </c>
      <c r="E10" s="78" t="s">
        <v>27</v>
      </c>
      <c r="F10" s="40">
        <v>22.592140197753906</v>
      </c>
      <c r="G10" s="40">
        <v>15.003581047058105</v>
      </c>
      <c r="H10" s="37">
        <f t="shared" si="1"/>
        <v>7.5885591506958008</v>
      </c>
      <c r="I10" s="38">
        <f t="shared" si="2"/>
        <v>0.32165254865373871</v>
      </c>
      <c r="J10" s="39">
        <f t="shared" si="3"/>
        <v>0.80015280986838688</v>
      </c>
    </row>
    <row r="11" spans="1:245" x14ac:dyDescent="0.15">
      <c r="A11" s="78" t="s">
        <v>19</v>
      </c>
      <c r="B11" s="40">
        <v>22.86524772644043</v>
      </c>
      <c r="C11" s="40">
        <v>15.204891204833984</v>
      </c>
      <c r="D11" s="79">
        <f t="shared" si="0"/>
        <v>7.6603565216064453</v>
      </c>
      <c r="E11" s="78" t="s">
        <v>28</v>
      </c>
      <c r="F11" s="40">
        <v>22.174867630004883</v>
      </c>
      <c r="G11" s="40">
        <v>15.28115177154541</v>
      </c>
      <c r="H11" s="37">
        <f t="shared" si="1"/>
        <v>6.8937158584594727</v>
      </c>
      <c r="I11" s="38">
        <f t="shared" si="2"/>
        <v>-0.37319074358258941</v>
      </c>
      <c r="J11" s="39">
        <f t="shared" si="3"/>
        <v>1.2952142321814113</v>
      </c>
    </row>
    <row r="12" spans="1:245" x14ac:dyDescent="0.15">
      <c r="A12" s="78" t="s">
        <v>20</v>
      </c>
      <c r="B12" s="40">
        <v>20.472644805908203</v>
      </c>
      <c r="C12" s="40">
        <v>14.94310188293457</v>
      </c>
      <c r="D12" s="79">
        <f t="shared" si="0"/>
        <v>5.5295429229736328</v>
      </c>
      <c r="E12" s="78" t="s">
        <v>29</v>
      </c>
      <c r="F12" s="40">
        <v>21.822341918945312</v>
      </c>
      <c r="G12" s="40">
        <v>14.989106178283691</v>
      </c>
      <c r="H12" s="37">
        <f t="shared" si="1"/>
        <v>6.8332357406616211</v>
      </c>
      <c r="I12" s="38">
        <f t="shared" si="2"/>
        <v>-0.43367086138044098</v>
      </c>
      <c r="J12" s="39">
        <f t="shared" si="3"/>
        <v>1.3506659064286528</v>
      </c>
    </row>
    <row r="13" spans="1:245" x14ac:dyDescent="0.15">
      <c r="A13" s="78" t="s">
        <v>21</v>
      </c>
      <c r="B13" s="40"/>
      <c r="C13" s="40"/>
      <c r="D13" s="79"/>
      <c r="E13" s="78" t="s">
        <v>30</v>
      </c>
      <c r="F13" s="40">
        <v>23.010568618774414</v>
      </c>
      <c r="G13" s="40">
        <v>15.017476081848145</v>
      </c>
      <c r="H13" s="37">
        <f t="shared" si="1"/>
        <v>7.9930925369262695</v>
      </c>
      <c r="I13" s="38">
        <f t="shared" si="2"/>
        <v>0.72618593488420746</v>
      </c>
      <c r="J13" s="39">
        <f t="shared" si="3"/>
        <v>0.60449992480021275</v>
      </c>
    </row>
    <row r="14" spans="1:245" x14ac:dyDescent="0.15">
      <c r="A14" s="80" t="s">
        <v>22</v>
      </c>
      <c r="B14" s="40">
        <v>22.832046508789062</v>
      </c>
      <c r="C14" s="40">
        <v>14.820821762084961</v>
      </c>
      <c r="D14" s="81">
        <f t="shared" si="0"/>
        <v>8.0112247467041016</v>
      </c>
      <c r="E14" s="80"/>
      <c r="F14" s="40"/>
      <c r="G14" s="40"/>
      <c r="H14" s="43"/>
      <c r="I14" s="44"/>
      <c r="J14" s="45"/>
    </row>
    <row r="15" spans="1:245" x14ac:dyDescent="0.15">
      <c r="A15" s="80" t="s">
        <v>23</v>
      </c>
      <c r="B15" s="40">
        <v>21.560157775878906</v>
      </c>
      <c r="C15" s="40">
        <v>15.174355506896973</v>
      </c>
      <c r="D15" s="81">
        <f t="shared" si="0"/>
        <v>6.3858022689819336</v>
      </c>
      <c r="E15" s="80"/>
      <c r="F15" s="40"/>
      <c r="G15" s="40"/>
      <c r="H15" s="43"/>
      <c r="I15" s="44"/>
      <c r="J15" s="45"/>
    </row>
    <row r="16" spans="1:245" x14ac:dyDescent="0.15">
      <c r="A16" s="80" t="s">
        <v>24</v>
      </c>
      <c r="B16" s="40"/>
      <c r="C16" s="40"/>
      <c r="D16" s="81"/>
      <c r="E16" s="80"/>
      <c r="F16" s="40"/>
      <c r="G16" s="40"/>
      <c r="H16" s="43"/>
      <c r="I16" s="44"/>
      <c r="J16" s="45"/>
    </row>
    <row r="17" spans="1:11" ht="15" thickBot="1" x14ac:dyDescent="0.2">
      <c r="A17" s="82" t="s">
        <v>25</v>
      </c>
      <c r="B17" s="47">
        <v>22.865459442138672</v>
      </c>
      <c r="C17" s="11">
        <v>15.152824401855469</v>
      </c>
      <c r="D17" s="83">
        <f t="shared" si="0"/>
        <v>7.7126350402832031</v>
      </c>
      <c r="E17" s="82"/>
      <c r="F17" s="47"/>
      <c r="G17" s="47"/>
      <c r="H17" s="49"/>
      <c r="I17" s="50"/>
      <c r="J17" s="51"/>
    </row>
    <row r="18" spans="1:11" x14ac:dyDescent="0.15">
      <c r="A18" s="52" t="s">
        <v>3</v>
      </c>
      <c r="B18" s="38">
        <f>AVERAGE(B9:B17)</f>
        <v>22.316106796264648</v>
      </c>
      <c r="C18" s="38">
        <f>AVERAGE(C9:C17)</f>
        <v>15.049200194222587</v>
      </c>
      <c r="D18" s="32">
        <f>AVERAGE(D9:D17)</f>
        <v>7.2669066020420621</v>
      </c>
      <c r="E18" s="53" t="s">
        <v>3</v>
      </c>
      <c r="F18" s="38">
        <f>AVERAGE(F9:F17)</f>
        <v>22.464094161987305</v>
      </c>
      <c r="G18" s="38">
        <f>AVERAGE(G9:G17)</f>
        <v>15.088553428649902</v>
      </c>
      <c r="H18" s="32">
        <f>AVERAGE(H9:H17)</f>
        <v>7.3755407333374023</v>
      </c>
      <c r="I18" s="32">
        <f>AVERAGE(I9:I17)</f>
        <v>0.10863413129534027</v>
      </c>
      <c r="J18" s="93">
        <f>AVERAGE(J9:J17)</f>
        <v>0.97231021766506698</v>
      </c>
      <c r="K18" s="15"/>
    </row>
    <row r="19" spans="1:11" x14ac:dyDescent="0.15">
      <c r="A19" s="55" t="s">
        <v>4</v>
      </c>
      <c r="B19" s="44">
        <f>MEDIAN(B9:B17)</f>
        <v>22.832046508789062</v>
      </c>
      <c r="C19" s="44">
        <f>MEDIAN(C9:C17)</f>
        <v>15.030673027038574</v>
      </c>
      <c r="D19" s="44">
        <f>MEDIAN(D9:D17)</f>
        <v>7.6603565216064453</v>
      </c>
      <c r="E19" s="56" t="s">
        <v>4</v>
      </c>
      <c r="F19" s="44">
        <f>MEDIAN(F9:F17)</f>
        <v>22.592140197753906</v>
      </c>
      <c r="G19" s="44">
        <f>MEDIAN(G9:G17)</f>
        <v>15.017476081848145</v>
      </c>
      <c r="H19" s="44">
        <f>MEDIAN(H9:H17)</f>
        <v>7.5691003799438477</v>
      </c>
      <c r="I19" s="44">
        <f>MEDIAN(I9:I17)</f>
        <v>0.30219377790178559</v>
      </c>
      <c r="J19" s="5">
        <f>MEDIAN(J9:J17)</f>
        <v>0.81101821504667104</v>
      </c>
    </row>
    <row r="20" spans="1:11" ht="15" thickBot="1" x14ac:dyDescent="0.2">
      <c r="A20" s="57" t="s">
        <v>5</v>
      </c>
      <c r="B20" s="50">
        <f>STDEV(B9:B17)</f>
        <v>0.94993730729265557</v>
      </c>
      <c r="C20" s="50">
        <f>STDEV(C9:C17)</f>
        <v>0.1386773734997345</v>
      </c>
      <c r="D20" s="50">
        <f>STDEV(D9:D17)</f>
        <v>0.94280266671474489</v>
      </c>
      <c r="E20" s="58" t="s">
        <v>5</v>
      </c>
      <c r="F20" s="50">
        <f>STDEV(F9:F17)</f>
        <v>0.46805418973024326</v>
      </c>
      <c r="G20" s="50">
        <f>STDEV(G9:G17)</f>
        <v>0.12571039192011857</v>
      </c>
      <c r="H20" s="50">
        <f>STDEV(H9:H17)</f>
        <v>0.49760986931942058</v>
      </c>
      <c r="I20" s="50">
        <f>STDEV(I9:I17)</f>
        <v>0.49760986931942058</v>
      </c>
      <c r="J20" s="6">
        <f>STDEV(J9:J17)</f>
        <v>0.33104294453884414</v>
      </c>
    </row>
    <row r="21" spans="1:11" x14ac:dyDescent="0.15">
      <c r="A21" s="59"/>
      <c r="B21" s="60" t="s">
        <v>6</v>
      </c>
      <c r="C21" s="60"/>
      <c r="D21" s="60"/>
      <c r="E21" s="59"/>
      <c r="F21" s="15"/>
      <c r="G21" s="15"/>
      <c r="H21" s="15"/>
      <c r="I21" s="15"/>
      <c r="J21" s="15">
        <v>7.313872367661689E-2</v>
      </c>
    </row>
    <row r="22" spans="1:11" ht="15" thickBot="1" x14ac:dyDescent="0.2">
      <c r="A22" s="61" t="s">
        <v>35</v>
      </c>
      <c r="B22" s="62">
        <f>TTEST(B9:B17,F9:F17,2,2)</f>
        <v>0.75654298921815144</v>
      </c>
      <c r="C22" s="60"/>
      <c r="D22" s="60"/>
      <c r="E22" s="60"/>
      <c r="F22" s="60"/>
    </row>
    <row r="23" spans="1:11" x14ac:dyDescent="0.15">
      <c r="A23" s="61" t="s">
        <v>0</v>
      </c>
      <c r="B23" s="62">
        <f>TTEST(C9:C17,G9:G17,2,2)</f>
        <v>0.6259246089490359</v>
      </c>
      <c r="C23" s="60"/>
      <c r="D23" s="60"/>
      <c r="E23" s="60"/>
      <c r="F23" s="60"/>
      <c r="G23" s="1"/>
      <c r="H23" s="63"/>
      <c r="I23" s="64" t="s">
        <v>0</v>
      </c>
      <c r="J23" s="65" t="s">
        <v>35</v>
      </c>
    </row>
    <row r="24" spans="1:11" x14ac:dyDescent="0.15">
      <c r="A24" s="61" t="s">
        <v>7</v>
      </c>
      <c r="B24" s="94">
        <f>TTEST(D9:D17,H9:H17,2,2)</f>
        <v>0.82023122782567415</v>
      </c>
      <c r="C24" s="60"/>
      <c r="D24" s="60"/>
      <c r="E24" s="60"/>
      <c r="F24" s="60"/>
      <c r="G24" s="1"/>
      <c r="H24" s="66" t="s">
        <v>10</v>
      </c>
      <c r="I24" s="67">
        <v>34.787456512451172</v>
      </c>
      <c r="J24" s="5" t="s">
        <v>12</v>
      </c>
    </row>
    <row r="25" spans="1:11" ht="15" thickBot="1" x14ac:dyDescent="0.2">
      <c r="A25" s="68" t="s">
        <v>8</v>
      </c>
      <c r="B25" s="19">
        <f>POWER(-(-I18-I20),2)</f>
        <v>0.36753178828139021</v>
      </c>
      <c r="C25" s="19"/>
      <c r="D25" s="19"/>
      <c r="E25" s="19"/>
      <c r="F25" s="19"/>
      <c r="G25" s="60"/>
      <c r="H25" s="70" t="s">
        <v>10</v>
      </c>
      <c r="I25" s="71">
        <v>30.902107238769531</v>
      </c>
      <c r="J25" s="6" t="s">
        <v>12</v>
      </c>
    </row>
    <row r="26" spans="1:11" x14ac:dyDescent="0.15">
      <c r="A26" s="68" t="s">
        <v>9</v>
      </c>
      <c r="B26" s="19">
        <f>POWER(2,-I18)</f>
        <v>0.92746572271966121</v>
      </c>
      <c r="C26" s="19"/>
      <c r="D26" s="84"/>
      <c r="E26" s="85"/>
      <c r="F26" s="85"/>
      <c r="G26" s="60"/>
    </row>
    <row r="27" spans="1:11" x14ac:dyDescent="0.15">
      <c r="A27" s="68"/>
      <c r="B27" s="19"/>
      <c r="C27" s="19"/>
      <c r="D27" s="60"/>
      <c r="E27" s="59"/>
      <c r="F27" s="60"/>
      <c r="G27" s="6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2776-0409-4B9D-A5BC-09CB73C95DCB}">
  <dimension ref="A1:IK27"/>
  <sheetViews>
    <sheetView workbookViewId="0">
      <selection activeCell="F20" sqref="F20"/>
    </sheetView>
  </sheetViews>
  <sheetFormatPr baseColWidth="10" defaultColWidth="9.1640625" defaultRowHeight="14" x14ac:dyDescent="0.15"/>
  <cols>
    <col min="1" max="1" width="15.83203125" style="1" customWidth="1"/>
    <col min="2" max="4" width="13.6640625" style="12" customWidth="1"/>
    <col min="5" max="5" width="12" style="1" customWidth="1"/>
    <col min="6" max="10" width="13.6640625" style="12" customWidth="1"/>
    <col min="11" max="11" width="9.33203125" style="1" bestFit="1" customWidth="1"/>
    <col min="12" max="16384" width="9.1640625" style="8"/>
  </cols>
  <sheetData>
    <row r="1" spans="1:245" ht="16" x14ac:dyDescent="0.2">
      <c r="A1" s="10" t="s">
        <v>38</v>
      </c>
    </row>
    <row r="2" spans="1:245" s="7" customFormat="1" ht="16" x14ac:dyDescent="0.2">
      <c r="A2" s="10"/>
      <c r="B2" s="13"/>
      <c r="C2" s="13"/>
      <c r="D2" s="13"/>
      <c r="E2" s="14"/>
      <c r="F2" s="13"/>
      <c r="G2" s="13"/>
      <c r="H2" s="15"/>
      <c r="I2" s="15" t="s">
        <v>0</v>
      </c>
      <c r="J2" s="16">
        <v>44587</v>
      </c>
      <c r="K2" s="10"/>
    </row>
    <row r="3" spans="1:245" s="7" customFormat="1" ht="16" x14ac:dyDescent="0.2">
      <c r="A3" s="10"/>
      <c r="B3" s="13"/>
      <c r="C3" s="13"/>
      <c r="D3" s="13"/>
      <c r="E3" s="14"/>
      <c r="F3" s="13"/>
      <c r="G3" s="13"/>
      <c r="H3" s="15"/>
      <c r="I3" s="15" t="s">
        <v>36</v>
      </c>
      <c r="J3" s="16">
        <v>44610</v>
      </c>
      <c r="K3" s="73"/>
    </row>
    <row r="4" spans="1:245" s="7" customFormat="1" ht="16" x14ac:dyDescent="0.2">
      <c r="A4" s="1" t="s">
        <v>11</v>
      </c>
      <c r="B4" s="10"/>
      <c r="C4" s="13"/>
      <c r="D4" s="13"/>
      <c r="E4" s="14"/>
      <c r="F4" s="13"/>
      <c r="G4" s="13"/>
      <c r="H4" s="17"/>
      <c r="I4" s="17"/>
      <c r="J4" s="18"/>
      <c r="K4" s="10"/>
    </row>
    <row r="5" spans="1:245" ht="16" x14ac:dyDescent="0.2">
      <c r="A5" s="1" t="s">
        <v>13</v>
      </c>
      <c r="B5" s="13"/>
      <c r="C5" s="19"/>
      <c r="D5" s="19"/>
      <c r="E5" s="20"/>
      <c r="F5" s="19"/>
      <c r="G5" s="19"/>
      <c r="H5" s="21"/>
      <c r="I5" s="21"/>
      <c r="J5" s="21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</row>
    <row r="6" spans="1:245" x14ac:dyDescent="0.15">
      <c r="A6" s="1" t="s">
        <v>16</v>
      </c>
      <c r="B6" s="19"/>
      <c r="C6" s="19"/>
      <c r="D6" s="19"/>
      <c r="E6" s="20"/>
      <c r="F6" s="19"/>
      <c r="G6" s="19"/>
      <c r="H6" s="21"/>
      <c r="I6" s="21"/>
      <c r="J6" s="21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</row>
    <row r="7" spans="1:245" ht="15" thickBot="1" x14ac:dyDescent="0.2">
      <c r="B7" s="19"/>
      <c r="C7" s="19"/>
      <c r="D7" s="19"/>
      <c r="E7" s="20"/>
      <c r="F7" s="19"/>
      <c r="G7" s="19"/>
      <c r="H7" s="21"/>
      <c r="I7" s="21"/>
      <c r="J7" s="21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</row>
    <row r="8" spans="1:245" ht="15" thickBot="1" x14ac:dyDescent="0.2">
      <c r="A8" s="22" t="s">
        <v>14</v>
      </c>
      <c r="B8" s="74" t="s">
        <v>36</v>
      </c>
      <c r="C8" s="75" t="s">
        <v>0</v>
      </c>
      <c r="D8" s="24" t="s">
        <v>1</v>
      </c>
      <c r="E8" s="22" t="s">
        <v>15</v>
      </c>
      <c r="F8" s="75" t="s">
        <v>36</v>
      </c>
      <c r="G8" s="75" t="s">
        <v>0</v>
      </c>
      <c r="H8" s="25" t="s">
        <v>1</v>
      </c>
      <c r="I8" s="26" t="s">
        <v>2</v>
      </c>
      <c r="J8" s="27"/>
    </row>
    <row r="9" spans="1:245" x14ac:dyDescent="0.15">
      <c r="A9" s="76" t="s">
        <v>17</v>
      </c>
      <c r="B9" s="29">
        <v>26.619087219238281</v>
      </c>
      <c r="C9" s="29">
        <v>15.017733573913574</v>
      </c>
      <c r="D9" s="77">
        <f t="shared" ref="D9:D16" si="0">B9-C9</f>
        <v>11.601353645324707</v>
      </c>
      <c r="E9" s="76" t="s">
        <v>26</v>
      </c>
      <c r="F9" s="29">
        <v>26.643054962158203</v>
      </c>
      <c r="G9" s="29">
        <v>15.15145206451416</v>
      </c>
      <c r="H9" s="31">
        <f t="shared" ref="H9:H13" si="1">F9-G9</f>
        <v>11.491602897644043</v>
      </c>
      <c r="I9" s="32">
        <f t="shared" ref="I9:I13" si="2">H9-$D$18</f>
        <v>6.6205501556396484E-2</v>
      </c>
      <c r="J9" s="33">
        <f t="shared" ref="J9:J13" si="3">POWER(2,-I9)</f>
        <v>0.95514687287372713</v>
      </c>
    </row>
    <row r="10" spans="1:245" x14ac:dyDescent="0.15">
      <c r="A10" s="78" t="s">
        <v>18</v>
      </c>
      <c r="B10" s="40">
        <v>26.879238128662109</v>
      </c>
      <c r="C10" s="40">
        <v>15.030673027038574</v>
      </c>
      <c r="D10" s="79">
        <f t="shared" si="0"/>
        <v>11.848565101623535</v>
      </c>
      <c r="E10" s="78" t="s">
        <v>27</v>
      </c>
      <c r="F10" s="40">
        <v>26.89805793762207</v>
      </c>
      <c r="G10" s="40">
        <v>15.003581047058105</v>
      </c>
      <c r="H10" s="37">
        <f t="shared" si="1"/>
        <v>11.894476890563965</v>
      </c>
      <c r="I10" s="38">
        <f t="shared" si="2"/>
        <v>0.46907949447631836</v>
      </c>
      <c r="J10" s="39">
        <f t="shared" si="3"/>
        <v>0.72242539123472393</v>
      </c>
    </row>
    <row r="11" spans="1:245" x14ac:dyDescent="0.15">
      <c r="A11" s="78" t="s">
        <v>19</v>
      </c>
      <c r="B11" s="40">
        <v>26.551488876342773</v>
      </c>
      <c r="C11" s="40">
        <v>15.204891204833984</v>
      </c>
      <c r="D11" s="79">
        <f t="shared" si="0"/>
        <v>11.346597671508789</v>
      </c>
      <c r="E11" s="78" t="s">
        <v>28</v>
      </c>
      <c r="F11" s="40">
        <v>26.586879730224609</v>
      </c>
      <c r="G11" s="40">
        <v>15.28115177154541</v>
      </c>
      <c r="H11" s="37">
        <f t="shared" si="1"/>
        <v>11.305727958679199</v>
      </c>
      <c r="I11" s="38">
        <f t="shared" si="2"/>
        <v>-0.11966943740844727</v>
      </c>
      <c r="J11" s="39">
        <f t="shared" si="3"/>
        <v>1.0864858890908666</v>
      </c>
    </row>
    <row r="12" spans="1:245" x14ac:dyDescent="0.15">
      <c r="A12" s="78" t="s">
        <v>20</v>
      </c>
      <c r="B12" s="40">
        <v>25.906303405761719</v>
      </c>
      <c r="C12" s="40">
        <v>14.94310188293457</v>
      </c>
      <c r="D12" s="79">
        <f t="shared" si="0"/>
        <v>10.963201522827148</v>
      </c>
      <c r="E12" s="78" t="s">
        <v>29</v>
      </c>
      <c r="F12" s="40">
        <v>26.266502380371094</v>
      </c>
      <c r="G12" s="40">
        <v>14.989106178283691</v>
      </c>
      <c r="H12" s="37">
        <f t="shared" si="1"/>
        <v>11.277396202087402</v>
      </c>
      <c r="I12" s="38">
        <f t="shared" si="2"/>
        <v>-0.14800119400024414</v>
      </c>
      <c r="J12" s="39">
        <f t="shared" si="3"/>
        <v>1.1080332648927134</v>
      </c>
    </row>
    <row r="13" spans="1:245" x14ac:dyDescent="0.15">
      <c r="A13" s="78" t="s">
        <v>21</v>
      </c>
      <c r="B13" s="40">
        <v>26.546937942504883</v>
      </c>
      <c r="C13" s="40">
        <v>15.106876373291016</v>
      </c>
      <c r="D13" s="79">
        <f t="shared" si="0"/>
        <v>11.440061569213867</v>
      </c>
      <c r="E13" s="78" t="s">
        <v>30</v>
      </c>
      <c r="F13" s="40">
        <v>26.69233512878418</v>
      </c>
      <c r="G13" s="40">
        <v>15.017476081848145</v>
      </c>
      <c r="H13" s="37">
        <f t="shared" si="1"/>
        <v>11.674859046936035</v>
      </c>
      <c r="I13" s="38">
        <f t="shared" si="2"/>
        <v>0.24946165084838867</v>
      </c>
      <c r="J13" s="39">
        <f t="shared" si="3"/>
        <v>0.84121025867337529</v>
      </c>
    </row>
    <row r="14" spans="1:245" x14ac:dyDescent="0.15">
      <c r="A14" s="80" t="s">
        <v>22</v>
      </c>
      <c r="B14" s="40">
        <v>26.54197883605957</v>
      </c>
      <c r="C14" s="40">
        <v>14.820821762084961</v>
      </c>
      <c r="D14" s="81">
        <f t="shared" si="0"/>
        <v>11.721157073974609</v>
      </c>
      <c r="E14" s="80"/>
      <c r="F14" s="40"/>
      <c r="G14" s="40"/>
      <c r="H14" s="43"/>
      <c r="I14" s="44"/>
      <c r="J14" s="45"/>
    </row>
    <row r="15" spans="1:245" x14ac:dyDescent="0.15">
      <c r="A15" s="80" t="s">
        <v>23</v>
      </c>
      <c r="B15" s="40">
        <v>25.882583618164062</v>
      </c>
      <c r="C15" s="40">
        <v>15.174355506896973</v>
      </c>
      <c r="D15" s="81">
        <f t="shared" si="0"/>
        <v>10.70822811126709</v>
      </c>
      <c r="E15" s="80"/>
      <c r="F15" s="40"/>
      <c r="G15" s="40"/>
      <c r="H15" s="43"/>
      <c r="I15" s="44"/>
      <c r="J15" s="45"/>
    </row>
    <row r="16" spans="1:245" x14ac:dyDescent="0.15">
      <c r="A16" s="80" t="s">
        <v>24</v>
      </c>
      <c r="B16" s="40">
        <v>26.748939514160156</v>
      </c>
      <c r="C16" s="40">
        <v>14.97492504119873</v>
      </c>
      <c r="D16" s="81">
        <f t="shared" si="0"/>
        <v>11.774014472961426</v>
      </c>
      <c r="E16" s="80"/>
      <c r="F16" s="40"/>
      <c r="G16" s="40"/>
      <c r="H16" s="43"/>
      <c r="I16" s="44"/>
      <c r="J16" s="45"/>
    </row>
    <row r="17" spans="1:11" ht="15" thickBot="1" x14ac:dyDescent="0.2">
      <c r="A17" s="82" t="s">
        <v>25</v>
      </c>
      <c r="B17" s="47"/>
      <c r="C17" s="11"/>
      <c r="D17" s="83"/>
      <c r="E17" s="82"/>
      <c r="F17" s="47"/>
      <c r="G17" s="47"/>
      <c r="H17" s="49"/>
      <c r="I17" s="50"/>
      <c r="J17" s="51"/>
    </row>
    <row r="18" spans="1:11" x14ac:dyDescent="0.15">
      <c r="A18" s="52" t="s">
        <v>3</v>
      </c>
      <c r="B18" s="38">
        <f>AVERAGE(B9:B17)</f>
        <v>26.459569692611694</v>
      </c>
      <c r="C18" s="38">
        <f>AVERAGE(C9:C17)</f>
        <v>15.034172296524048</v>
      </c>
      <c r="D18" s="32">
        <f>AVERAGE(D9:D17)</f>
        <v>11.425397396087646</v>
      </c>
      <c r="E18" s="53" t="s">
        <v>3</v>
      </c>
      <c r="F18" s="38">
        <f>AVERAGE(F9:F17)</f>
        <v>26.617366027832031</v>
      </c>
      <c r="G18" s="38">
        <f>AVERAGE(G9:G17)</f>
        <v>15.088553428649902</v>
      </c>
      <c r="H18" s="32">
        <f>AVERAGE(H9:H17)</f>
        <v>11.528812599182128</v>
      </c>
      <c r="I18" s="32">
        <f>AVERAGE(I9:I17)</f>
        <v>0.10341520309448242</v>
      </c>
      <c r="J18" s="93">
        <f>AVERAGE(J9:J17)</f>
        <v>0.94266033535308114</v>
      </c>
      <c r="K18" s="15"/>
    </row>
    <row r="19" spans="1:11" x14ac:dyDescent="0.15">
      <c r="A19" s="55" t="s">
        <v>4</v>
      </c>
      <c r="B19" s="44">
        <f>MEDIAN(B9:B17)</f>
        <v>26.549213409423828</v>
      </c>
      <c r="C19" s="44">
        <f>MEDIAN(C9:C17)</f>
        <v>15.024203300476074</v>
      </c>
      <c r="D19" s="44">
        <f>MEDIAN(D9:D17)</f>
        <v>11.520707607269287</v>
      </c>
      <c r="E19" s="56" t="s">
        <v>4</v>
      </c>
      <c r="F19" s="44">
        <f>MEDIAN(F9:F17)</f>
        <v>26.643054962158203</v>
      </c>
      <c r="G19" s="44">
        <f>MEDIAN(G9:G17)</f>
        <v>15.017476081848145</v>
      </c>
      <c r="H19" s="44">
        <f>MEDIAN(H9:H17)</f>
        <v>11.491602897644043</v>
      </c>
      <c r="I19" s="44">
        <f>MEDIAN(I9:I17)</f>
        <v>6.6205501556396484E-2</v>
      </c>
      <c r="J19" s="5">
        <f>MEDIAN(J9:J17)</f>
        <v>0.95514687287372713</v>
      </c>
    </row>
    <row r="20" spans="1:11" ht="15" thickBot="1" x14ac:dyDescent="0.2">
      <c r="A20" s="57" t="s">
        <v>5</v>
      </c>
      <c r="B20" s="50">
        <f>STDEV(B9:B17)</f>
        <v>0.36784943732132358</v>
      </c>
      <c r="C20" s="50">
        <f>STDEV(C9:C17)</f>
        <v>0.1263143162522507</v>
      </c>
      <c r="D20" s="50">
        <f>STDEV(D9:D17)</f>
        <v>0.40592406132219649</v>
      </c>
      <c r="E20" s="58" t="s">
        <v>5</v>
      </c>
      <c r="F20" s="50">
        <f>STDEV(F9:F17)</f>
        <v>0.22863887963192553</v>
      </c>
      <c r="G20" s="50">
        <f>STDEV(G9:G17)</f>
        <v>0.12571039192011857</v>
      </c>
      <c r="H20" s="50">
        <f>STDEV(H9:H17)</f>
        <v>0.2595194897971454</v>
      </c>
      <c r="I20" s="50">
        <f>STDEV(I9:I17)</f>
        <v>0.25951948979714545</v>
      </c>
      <c r="J20" s="6">
        <f>STDEV(J9:J17)</f>
        <v>0.16354315792848872</v>
      </c>
    </row>
    <row r="21" spans="1:11" x14ac:dyDescent="0.15">
      <c r="A21" s="59"/>
      <c r="B21" s="60" t="s">
        <v>6</v>
      </c>
      <c r="C21" s="60"/>
      <c r="D21" s="60"/>
      <c r="E21" s="59"/>
      <c r="F21" s="15"/>
      <c r="G21" s="15"/>
      <c r="H21" s="15"/>
      <c r="I21" s="15"/>
      <c r="J21" s="15">
        <f>J20/(SQRT(5))</f>
        <v>7.313872367661689E-2</v>
      </c>
    </row>
    <row r="22" spans="1:11" ht="15" thickBot="1" x14ac:dyDescent="0.2">
      <c r="A22" s="61" t="s">
        <v>36</v>
      </c>
      <c r="B22" s="62">
        <f>TTEST(B9:B17,F9:F17,2,2)</f>
        <v>0.4114639952844642</v>
      </c>
      <c r="C22" s="60"/>
      <c r="D22" s="60"/>
      <c r="E22" s="60"/>
      <c r="F22" s="60"/>
    </row>
    <row r="23" spans="1:11" x14ac:dyDescent="0.15">
      <c r="A23" s="61" t="s">
        <v>0</v>
      </c>
      <c r="B23" s="62">
        <f>TTEST(C9:C17,G9:G17,2,2)</f>
        <v>0.46524391132735332</v>
      </c>
      <c r="C23" s="60"/>
      <c r="D23" s="84"/>
      <c r="E23" s="85"/>
      <c r="F23" s="85"/>
      <c r="G23" s="1"/>
      <c r="H23" s="63"/>
      <c r="I23" s="64" t="s">
        <v>0</v>
      </c>
      <c r="J23" s="65" t="s">
        <v>36</v>
      </c>
    </row>
    <row r="24" spans="1:11" x14ac:dyDescent="0.15">
      <c r="A24" s="61" t="s">
        <v>7</v>
      </c>
      <c r="B24" s="94">
        <f>TTEST(D9:D17,H9:H17,2,2)</f>
        <v>0.62393966044875615</v>
      </c>
      <c r="C24" s="60"/>
      <c r="D24" s="84"/>
      <c r="E24" s="85"/>
      <c r="F24" s="85"/>
      <c r="G24" s="1"/>
      <c r="H24" s="66" t="s">
        <v>10</v>
      </c>
      <c r="I24" s="67">
        <v>34.787456512451172</v>
      </c>
      <c r="J24" s="5" t="s">
        <v>12</v>
      </c>
    </row>
    <row r="25" spans="1:11" ht="15" thickBot="1" x14ac:dyDescent="0.2">
      <c r="A25" s="68" t="s">
        <v>8</v>
      </c>
      <c r="B25" s="19">
        <f>POWER(-(-I18-I20),2)</f>
        <v>0.13172159130434025</v>
      </c>
      <c r="C25" s="19"/>
      <c r="D25" s="84"/>
      <c r="E25" s="85"/>
      <c r="F25" s="85"/>
      <c r="G25" s="60"/>
      <c r="H25" s="70" t="s">
        <v>10</v>
      </c>
      <c r="I25" s="71">
        <v>30.902107238769531</v>
      </c>
      <c r="J25" s="6" t="s">
        <v>12</v>
      </c>
    </row>
    <row r="26" spans="1:11" x14ac:dyDescent="0.15">
      <c r="A26" s="68" t="s">
        <v>9</v>
      </c>
      <c r="B26" s="19">
        <f>POWER(2,-I18)</f>
        <v>0.93082689222623671</v>
      </c>
      <c r="C26" s="19"/>
      <c r="D26" s="84"/>
      <c r="E26" s="85"/>
      <c r="F26" s="85"/>
      <c r="G26" s="60"/>
    </row>
    <row r="27" spans="1:11" x14ac:dyDescent="0.15">
      <c r="A27" s="68"/>
      <c r="B27" s="19"/>
      <c r="C27" s="19"/>
      <c r="D27" s="60"/>
      <c r="E27" s="59"/>
      <c r="F27" s="60"/>
      <c r="G27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Hif1a</vt:lpstr>
      <vt:lpstr>Hif2a</vt:lpstr>
      <vt:lpstr>Vegfa</vt:lpstr>
      <vt:lpstr>Pgk1</vt:lpstr>
      <vt:lpstr>Ldha</vt:lpstr>
      <vt:lpstr>Hey1</vt:lpstr>
      <vt:lpstr>Hey2</vt:lpstr>
    </vt:vector>
  </TitlesOfParts>
  <Company>Department of Veterans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Alshbool</dc:creator>
  <cp:lastModifiedBy>Gomez, Gustavo A.</cp:lastModifiedBy>
  <cp:lastPrinted>2022-03-08T17:56:19Z</cp:lastPrinted>
  <dcterms:created xsi:type="dcterms:W3CDTF">2012-02-06T20:22:07Z</dcterms:created>
  <dcterms:modified xsi:type="dcterms:W3CDTF">2022-08-19T05:39:51Z</dcterms:modified>
</cp:coreProperties>
</file>