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631\Desktop\source data\"/>
    </mc:Choice>
  </mc:AlternateContent>
  <xr:revisionPtr revIDLastSave="0" documentId="13_ncr:1_{FE4ECB4E-0880-4C77-99AF-2E39BB4CD3CB}" xr6:coauthVersionLast="36" xr6:coauthVersionMax="47" xr10:uidLastSave="{00000000-0000-0000-0000-000000000000}"/>
  <bookViews>
    <workbookView xWindow="0" yWindow="0" windowWidth="27285" windowHeight="10230" firstSheet="2" activeTab="7" xr2:uid="{44B328BA-F199-DD46-87B6-036B261E3EE7}"/>
  </bookViews>
  <sheets>
    <sheet name="Panel E" sheetId="10" r:id="rId1"/>
    <sheet name="Panel F" sheetId="1" r:id="rId2"/>
    <sheet name="Panel H" sheetId="11" r:id="rId3"/>
    <sheet name="Panel I" sheetId="17" r:id="rId4"/>
    <sheet name="B2m brain EAE" sheetId="22" r:id="rId5"/>
    <sheet name="CD74 brain EAE" sheetId="23" r:id="rId6"/>
    <sheet name="B2m brain ATCUP" sheetId="24" r:id="rId7"/>
    <sheet name="CD74 brain ATCUP" sheetId="2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6" i="25" l="1"/>
  <c r="E266" i="25" s="1"/>
  <c r="C266" i="25"/>
  <c r="E265" i="25"/>
  <c r="E264" i="25"/>
  <c r="E263" i="25"/>
  <c r="E262" i="25"/>
  <c r="E261" i="25"/>
  <c r="E260" i="25"/>
  <c r="E259" i="25"/>
  <c r="E258" i="25"/>
  <c r="E257" i="25"/>
  <c r="E256" i="25"/>
  <c r="E254" i="25"/>
  <c r="E253" i="25"/>
  <c r="E252" i="25"/>
  <c r="E251" i="25"/>
  <c r="E250" i="25"/>
  <c r="I249" i="25"/>
  <c r="H249" i="25"/>
  <c r="E249" i="25"/>
  <c r="H248" i="25"/>
  <c r="E248" i="25"/>
  <c r="I247" i="25"/>
  <c r="H247" i="25"/>
  <c r="E247" i="25"/>
  <c r="I246" i="25"/>
  <c r="I248" i="25" s="1"/>
  <c r="H246" i="25"/>
  <c r="E246" i="25"/>
  <c r="E245" i="25"/>
  <c r="E244" i="25"/>
  <c r="E243" i="25"/>
  <c r="K242" i="25"/>
  <c r="E242" i="25"/>
  <c r="K241" i="25"/>
  <c r="J241" i="25"/>
  <c r="I241" i="25"/>
  <c r="H241" i="25"/>
  <c r="E241" i="25"/>
  <c r="H240" i="25"/>
  <c r="E240" i="25"/>
  <c r="K239" i="25"/>
  <c r="K240" i="25" s="1"/>
  <c r="J239" i="25"/>
  <c r="I239" i="25"/>
  <c r="H239" i="25"/>
  <c r="E239" i="25"/>
  <c r="K238" i="25"/>
  <c r="J238" i="25"/>
  <c r="J242" i="25" s="1"/>
  <c r="I238" i="25"/>
  <c r="I242" i="25" s="1"/>
  <c r="H238" i="25"/>
  <c r="H242" i="25" s="1"/>
  <c r="E238" i="25"/>
  <c r="E267" i="25" s="1"/>
  <c r="D233" i="25"/>
  <c r="E233" i="25" s="1"/>
  <c r="C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I216" i="25"/>
  <c r="H216" i="25"/>
  <c r="E216" i="25"/>
  <c r="E215" i="25"/>
  <c r="I214" i="25"/>
  <c r="H214" i="25"/>
  <c r="E214" i="25"/>
  <c r="I213" i="25"/>
  <c r="I215" i="25" s="1"/>
  <c r="H213" i="25"/>
  <c r="H215" i="25" s="1"/>
  <c r="E212" i="25"/>
  <c r="E211" i="25"/>
  <c r="E210" i="25"/>
  <c r="I209" i="25"/>
  <c r="E209" i="25"/>
  <c r="K208" i="25"/>
  <c r="J208" i="25"/>
  <c r="I208" i="25"/>
  <c r="H208" i="25"/>
  <c r="E208" i="25"/>
  <c r="K207" i="25"/>
  <c r="E207" i="25"/>
  <c r="K206" i="25"/>
  <c r="J206" i="25"/>
  <c r="J207" i="25" s="1"/>
  <c r="I206" i="25"/>
  <c r="H206" i="25"/>
  <c r="E206" i="25"/>
  <c r="K205" i="25"/>
  <c r="K209" i="25" s="1"/>
  <c r="J205" i="25"/>
  <c r="J209" i="25" s="1"/>
  <c r="I205" i="25"/>
  <c r="I207" i="25" s="1"/>
  <c r="H205" i="25"/>
  <c r="H209" i="25" s="1"/>
  <c r="E205" i="25"/>
  <c r="E234" i="25" s="1"/>
  <c r="P200" i="25"/>
  <c r="Q200" i="25" s="1"/>
  <c r="O200" i="25"/>
  <c r="D200" i="25"/>
  <c r="E200" i="25" s="1"/>
  <c r="C200" i="25"/>
  <c r="Q199" i="25"/>
  <c r="Q198" i="25"/>
  <c r="V175" i="25" s="1"/>
  <c r="Q197" i="25"/>
  <c r="E197" i="25"/>
  <c r="Q196" i="25"/>
  <c r="E196" i="25"/>
  <c r="Q195" i="25"/>
  <c r="Q194" i="25"/>
  <c r="Q193" i="25"/>
  <c r="E193" i="25"/>
  <c r="Q192" i="25"/>
  <c r="E192" i="25"/>
  <c r="Q190" i="25"/>
  <c r="E190" i="25"/>
  <c r="Q189" i="25"/>
  <c r="E189" i="25"/>
  <c r="E188" i="25"/>
  <c r="Q187" i="25"/>
  <c r="U175" i="25" s="1"/>
  <c r="Q186" i="25"/>
  <c r="E186" i="25"/>
  <c r="Q185" i="25"/>
  <c r="E185" i="25"/>
  <c r="Q184" i="25"/>
  <c r="E184" i="25"/>
  <c r="Q183" i="25"/>
  <c r="I183" i="25"/>
  <c r="H183" i="25"/>
  <c r="Q182" i="25"/>
  <c r="E182" i="25"/>
  <c r="Q181" i="25"/>
  <c r="I181" i="25"/>
  <c r="H181" i="25"/>
  <c r="E181" i="25"/>
  <c r="Q180" i="25"/>
  <c r="I180" i="25"/>
  <c r="I182" i="25" s="1"/>
  <c r="H180" i="25"/>
  <c r="H182" i="25" s="1"/>
  <c r="E180" i="25"/>
  <c r="Q179" i="25"/>
  <c r="Q178" i="25"/>
  <c r="E178" i="25"/>
  <c r="E201" i="25" s="1"/>
  <c r="Q177" i="25"/>
  <c r="E177" i="25"/>
  <c r="Q176" i="25"/>
  <c r="K176" i="25"/>
  <c r="E176" i="25"/>
  <c r="T175" i="25"/>
  <c r="S175" i="25"/>
  <c r="Q175" i="25"/>
  <c r="K175" i="25"/>
  <c r="J175" i="25"/>
  <c r="I175" i="25"/>
  <c r="H175" i="25"/>
  <c r="T174" i="25"/>
  <c r="Q174" i="25"/>
  <c r="E174" i="25"/>
  <c r="V173" i="25"/>
  <c r="U173" i="25"/>
  <c r="T173" i="25"/>
  <c r="S173" i="25"/>
  <c r="Q173" i="25"/>
  <c r="Q201" i="25" s="1"/>
  <c r="K173" i="25"/>
  <c r="K174" i="25" s="1"/>
  <c r="J173" i="25"/>
  <c r="I173" i="25"/>
  <c r="H173" i="25"/>
  <c r="E173" i="25"/>
  <c r="V172" i="25"/>
  <c r="V176" i="25" s="1"/>
  <c r="U172" i="25"/>
  <c r="U176" i="25" s="1"/>
  <c r="T172" i="25"/>
  <c r="T176" i="25" s="1"/>
  <c r="S172" i="25"/>
  <c r="S174" i="25" s="1"/>
  <c r="K172" i="25"/>
  <c r="J172" i="25"/>
  <c r="J176" i="25" s="1"/>
  <c r="I172" i="25"/>
  <c r="I176" i="25" s="1"/>
  <c r="H172" i="25"/>
  <c r="H176" i="25" s="1"/>
  <c r="E172" i="25"/>
  <c r="P167" i="25"/>
  <c r="Q167" i="25" s="1"/>
  <c r="O167" i="25"/>
  <c r="E167" i="25"/>
  <c r="D167" i="25"/>
  <c r="C167" i="25"/>
  <c r="Q166" i="25"/>
  <c r="E166" i="25"/>
  <c r="Q165" i="25"/>
  <c r="E165" i="25"/>
  <c r="Q164" i="25"/>
  <c r="E164" i="25"/>
  <c r="Q163" i="25"/>
  <c r="E163" i="25"/>
  <c r="Q162" i="25"/>
  <c r="E162" i="25"/>
  <c r="Q161" i="25"/>
  <c r="E161" i="25"/>
  <c r="Q160" i="25"/>
  <c r="E160" i="25"/>
  <c r="Q159" i="25"/>
  <c r="E159" i="25"/>
  <c r="Q158" i="25"/>
  <c r="E158" i="25"/>
  <c r="Q157" i="25"/>
  <c r="Q156" i="25"/>
  <c r="E156" i="25"/>
  <c r="E155" i="25"/>
  <c r="Q154" i="25"/>
  <c r="E154" i="25"/>
  <c r="Q153" i="25"/>
  <c r="E153" i="25"/>
  <c r="Q152" i="25"/>
  <c r="E152" i="25"/>
  <c r="Q151" i="25"/>
  <c r="E151" i="25"/>
  <c r="Q150" i="25"/>
  <c r="I150" i="25"/>
  <c r="H150" i="25"/>
  <c r="E150" i="25"/>
  <c r="Q149" i="25"/>
  <c r="E149" i="25"/>
  <c r="Q148" i="25"/>
  <c r="I148" i="25"/>
  <c r="H148" i="25"/>
  <c r="E148" i="25"/>
  <c r="I147" i="25"/>
  <c r="I149" i="25" s="1"/>
  <c r="H147" i="25"/>
  <c r="H149" i="25" s="1"/>
  <c r="E147" i="25"/>
  <c r="E146" i="25"/>
  <c r="E145" i="25"/>
  <c r="E144" i="25"/>
  <c r="Q143" i="25"/>
  <c r="E143" i="25"/>
  <c r="V142" i="25"/>
  <c r="U142" i="25"/>
  <c r="T142" i="25"/>
  <c r="S142" i="25"/>
  <c r="Q142" i="25"/>
  <c r="K142" i="25"/>
  <c r="J142" i="25"/>
  <c r="I142" i="25"/>
  <c r="H142" i="25"/>
  <c r="E142" i="25"/>
  <c r="U141" i="25"/>
  <c r="S141" i="25"/>
  <c r="Q141" i="25"/>
  <c r="J141" i="25"/>
  <c r="E141" i="25"/>
  <c r="V140" i="25"/>
  <c r="U140" i="25"/>
  <c r="T140" i="25"/>
  <c r="S140" i="25"/>
  <c r="Q140" i="25"/>
  <c r="K140" i="25"/>
  <c r="J140" i="25"/>
  <c r="I140" i="25"/>
  <c r="H140" i="25"/>
  <c r="E140" i="25"/>
  <c r="V139" i="25"/>
  <c r="V143" i="25" s="1"/>
  <c r="U139" i="25"/>
  <c r="U143" i="25" s="1"/>
  <c r="T139" i="25"/>
  <c r="T141" i="25" s="1"/>
  <c r="S139" i="25"/>
  <c r="S143" i="25" s="1"/>
  <c r="Q139" i="25"/>
  <c r="Q168" i="25" s="1"/>
  <c r="K139" i="25"/>
  <c r="K143" i="25" s="1"/>
  <c r="J139" i="25"/>
  <c r="J143" i="25" s="1"/>
  <c r="I139" i="25"/>
  <c r="I143" i="25" s="1"/>
  <c r="H139" i="25"/>
  <c r="H143" i="25" s="1"/>
  <c r="E139" i="25"/>
  <c r="E168" i="25" s="1"/>
  <c r="P134" i="25"/>
  <c r="Q134" i="25" s="1"/>
  <c r="O134" i="25"/>
  <c r="E134" i="25"/>
  <c r="D134" i="25"/>
  <c r="C134" i="25"/>
  <c r="Q133" i="25"/>
  <c r="E133" i="25"/>
  <c r="Q132" i="25"/>
  <c r="E132" i="25"/>
  <c r="Q131" i="25"/>
  <c r="E131" i="25"/>
  <c r="Q130" i="25"/>
  <c r="E130" i="25"/>
  <c r="Q129" i="25"/>
  <c r="E129" i="25"/>
  <c r="Q128" i="25"/>
  <c r="E128" i="25"/>
  <c r="Q127" i="25"/>
  <c r="E127" i="25"/>
  <c r="Q126" i="25"/>
  <c r="E126" i="25"/>
  <c r="Q125" i="25"/>
  <c r="Q124" i="25"/>
  <c r="E124" i="25"/>
  <c r="Q123" i="25"/>
  <c r="E123" i="25"/>
  <c r="Q122" i="25"/>
  <c r="E122" i="25"/>
  <c r="Q121" i="25"/>
  <c r="E121" i="25"/>
  <c r="Q120" i="25"/>
  <c r="E120" i="25"/>
  <c r="Q119" i="25"/>
  <c r="E119" i="25"/>
  <c r="Q118" i="25"/>
  <c r="U109" i="25" s="1"/>
  <c r="E118" i="25"/>
  <c r="Q117" i="25"/>
  <c r="E117" i="25"/>
  <c r="Q116" i="25"/>
  <c r="H116" i="25"/>
  <c r="E116" i="25"/>
  <c r="Q115" i="25"/>
  <c r="I115" i="25"/>
  <c r="H115" i="25"/>
  <c r="E115" i="25"/>
  <c r="I114" i="25"/>
  <c r="I116" i="25" s="1"/>
  <c r="H114" i="25"/>
  <c r="E114" i="25"/>
  <c r="Q113" i="25"/>
  <c r="E113" i="25"/>
  <c r="Q112" i="25"/>
  <c r="E112" i="25"/>
  <c r="Q111" i="25"/>
  <c r="E111" i="25"/>
  <c r="U110" i="25"/>
  <c r="E110" i="25"/>
  <c r="V109" i="25"/>
  <c r="T109" i="25"/>
  <c r="Q109" i="25"/>
  <c r="K109" i="25"/>
  <c r="J109" i="25"/>
  <c r="I109" i="25"/>
  <c r="H109" i="25"/>
  <c r="E109" i="25"/>
  <c r="S108" i="25"/>
  <c r="Q108" i="25"/>
  <c r="J108" i="25"/>
  <c r="E108" i="25"/>
  <c r="V107" i="25"/>
  <c r="U107" i="25"/>
  <c r="T107" i="25"/>
  <c r="S107" i="25"/>
  <c r="Q107" i="25"/>
  <c r="K107" i="25"/>
  <c r="J107" i="25"/>
  <c r="I107" i="25"/>
  <c r="H107" i="25"/>
  <c r="H108" i="25" s="1"/>
  <c r="E107" i="25"/>
  <c r="V106" i="25"/>
  <c r="V108" i="25" s="1"/>
  <c r="U106" i="25"/>
  <c r="U108" i="25" s="1"/>
  <c r="T106" i="25"/>
  <c r="T110" i="25" s="1"/>
  <c r="S106" i="25"/>
  <c r="S110" i="25" s="1"/>
  <c r="Q106" i="25"/>
  <c r="S109" i="25" s="1"/>
  <c r="K106" i="25"/>
  <c r="K110" i="25" s="1"/>
  <c r="J106" i="25"/>
  <c r="J110" i="25" s="1"/>
  <c r="I106" i="25"/>
  <c r="I108" i="25" s="1"/>
  <c r="H106" i="25"/>
  <c r="H110" i="25" s="1"/>
  <c r="E106" i="25"/>
  <c r="E135" i="25" s="1"/>
  <c r="AA100" i="25"/>
  <c r="AB100" i="25" s="1"/>
  <c r="Z100" i="25"/>
  <c r="P100" i="25"/>
  <c r="Q100" i="25" s="1"/>
  <c r="O100" i="25"/>
  <c r="D100" i="25"/>
  <c r="E100" i="25" s="1"/>
  <c r="C100" i="25"/>
  <c r="AB99" i="25"/>
  <c r="Q99" i="25"/>
  <c r="E99" i="25"/>
  <c r="AB98" i="25"/>
  <c r="Q98" i="25"/>
  <c r="V75" i="25" s="1"/>
  <c r="E98" i="25"/>
  <c r="AB97" i="25"/>
  <c r="Q97" i="25"/>
  <c r="E97" i="25"/>
  <c r="AB96" i="25"/>
  <c r="Q96" i="25"/>
  <c r="E96" i="25"/>
  <c r="AB95" i="25"/>
  <c r="Q95" i="25"/>
  <c r="E95" i="25"/>
  <c r="AB94" i="25"/>
  <c r="Q94" i="25"/>
  <c r="E94" i="25"/>
  <c r="AB93" i="25"/>
  <c r="Q93" i="25"/>
  <c r="E93" i="25"/>
  <c r="AB92" i="25"/>
  <c r="Q92" i="25"/>
  <c r="E92" i="25"/>
  <c r="AB91" i="25"/>
  <c r="Q91" i="25"/>
  <c r="E91" i="25"/>
  <c r="AB90" i="25"/>
  <c r="Q90" i="25"/>
  <c r="E90" i="25"/>
  <c r="AB89" i="25"/>
  <c r="Q89" i="25"/>
  <c r="E89" i="25"/>
  <c r="AB88" i="25"/>
  <c r="E88" i="25"/>
  <c r="AB87" i="25"/>
  <c r="Q87" i="25"/>
  <c r="U75" i="25" s="1"/>
  <c r="E87" i="25"/>
  <c r="AB86" i="25"/>
  <c r="Q86" i="25"/>
  <c r="E86" i="25"/>
  <c r="AB85" i="25"/>
  <c r="Q85" i="25"/>
  <c r="E85" i="25"/>
  <c r="AB84" i="25"/>
  <c r="Q84" i="25"/>
  <c r="E84" i="25"/>
  <c r="AB83" i="25"/>
  <c r="Q83" i="25"/>
  <c r="E83" i="25"/>
  <c r="AB82" i="25"/>
  <c r="Q82" i="25"/>
  <c r="I82" i="25"/>
  <c r="E82" i="25"/>
  <c r="AB81" i="25"/>
  <c r="Q81" i="25"/>
  <c r="I81" i="25"/>
  <c r="H81" i="25"/>
  <c r="E81" i="25"/>
  <c r="AB80" i="25"/>
  <c r="I80" i="25"/>
  <c r="H80" i="25"/>
  <c r="H82" i="25" s="1"/>
  <c r="E80" i="25"/>
  <c r="AB79" i="25"/>
  <c r="E79" i="25"/>
  <c r="AB78" i="25"/>
  <c r="E78" i="25"/>
  <c r="AB77" i="25"/>
  <c r="AB101" i="25" s="1"/>
  <c r="E77" i="25"/>
  <c r="AB76" i="25"/>
  <c r="U76" i="25"/>
  <c r="E76" i="25"/>
  <c r="AG75" i="25"/>
  <c r="AF75" i="25"/>
  <c r="AE75" i="25"/>
  <c r="AD75" i="25"/>
  <c r="AB75" i="25"/>
  <c r="T75" i="25"/>
  <c r="Q75" i="25"/>
  <c r="K75" i="25"/>
  <c r="J75" i="25"/>
  <c r="I75" i="25"/>
  <c r="H75" i="25"/>
  <c r="E75" i="25"/>
  <c r="AF74" i="25"/>
  <c r="AB74" i="25"/>
  <c r="Q74" i="25"/>
  <c r="S75" i="25" s="1"/>
  <c r="E74" i="25"/>
  <c r="AG73" i="25"/>
  <c r="AF73" i="25"/>
  <c r="AE73" i="25"/>
  <c r="AD73" i="25"/>
  <c r="AB73" i="25"/>
  <c r="V73" i="25"/>
  <c r="U73" i="25"/>
  <c r="U74" i="25" s="1"/>
  <c r="T73" i="25"/>
  <c r="S73" i="25"/>
  <c r="Q73" i="25"/>
  <c r="Q101" i="25" s="1"/>
  <c r="K73" i="25"/>
  <c r="J73" i="25"/>
  <c r="I73" i="25"/>
  <c r="H73" i="25"/>
  <c r="E73" i="25"/>
  <c r="AG72" i="25"/>
  <c r="AG76" i="25" s="1"/>
  <c r="AF72" i="25"/>
  <c r="AF76" i="25" s="1"/>
  <c r="AE72" i="25"/>
  <c r="AE74" i="25" s="1"/>
  <c r="AD72" i="25"/>
  <c r="AD74" i="25" s="1"/>
  <c r="AB72" i="25"/>
  <c r="V72" i="25"/>
  <c r="V74" i="25" s="1"/>
  <c r="U72" i="25"/>
  <c r="T72" i="25"/>
  <c r="T76" i="25" s="1"/>
  <c r="S72" i="25"/>
  <c r="S76" i="25" s="1"/>
  <c r="K72" i="25"/>
  <c r="K74" i="25" s="1"/>
  <c r="J72" i="25"/>
  <c r="J74" i="25" s="1"/>
  <c r="I72" i="25"/>
  <c r="I74" i="25" s="1"/>
  <c r="H72" i="25"/>
  <c r="H74" i="25" s="1"/>
  <c r="E72" i="25"/>
  <c r="E101" i="25" s="1"/>
  <c r="AA67" i="25"/>
  <c r="AB67" i="25" s="1"/>
  <c r="Z67" i="25"/>
  <c r="P67" i="25"/>
  <c r="Q67" i="25" s="1"/>
  <c r="O67" i="25"/>
  <c r="D67" i="25"/>
  <c r="E67" i="25" s="1"/>
  <c r="C67" i="25"/>
  <c r="Q66" i="25"/>
  <c r="E66" i="25"/>
  <c r="Q65" i="25"/>
  <c r="E65" i="25"/>
  <c r="AB64" i="25"/>
  <c r="Q64" i="25"/>
  <c r="E64" i="25"/>
  <c r="AB63" i="25"/>
  <c r="Q63" i="25"/>
  <c r="E63" i="25"/>
  <c r="Q62" i="25"/>
  <c r="E62" i="25"/>
  <c r="Q61" i="25"/>
  <c r="E61" i="25"/>
  <c r="AB60" i="25"/>
  <c r="Q60" i="25"/>
  <c r="E60" i="25"/>
  <c r="AB59" i="25"/>
  <c r="Q59" i="25"/>
  <c r="E59" i="25"/>
  <c r="Q58" i="25"/>
  <c r="E58" i="25"/>
  <c r="Q57" i="25"/>
  <c r="E57" i="25"/>
  <c r="AB56" i="25"/>
  <c r="E56" i="25"/>
  <c r="AB55" i="25"/>
  <c r="Q55" i="25"/>
  <c r="E55" i="25"/>
  <c r="Q54" i="25"/>
  <c r="Q53" i="25"/>
  <c r="E53" i="25"/>
  <c r="AB52" i="25"/>
  <c r="E52" i="25"/>
  <c r="AB51" i="25"/>
  <c r="Q51" i="25"/>
  <c r="E51" i="25"/>
  <c r="Q50" i="25"/>
  <c r="E50" i="25"/>
  <c r="Q49" i="25"/>
  <c r="H49" i="25"/>
  <c r="E49" i="25"/>
  <c r="AB48" i="25"/>
  <c r="I48" i="25"/>
  <c r="H48" i="25"/>
  <c r="E48" i="25"/>
  <c r="AB47" i="25"/>
  <c r="Q47" i="25"/>
  <c r="I47" i="25"/>
  <c r="I49" i="25" s="1"/>
  <c r="H47" i="25"/>
  <c r="E47" i="25"/>
  <c r="Q46" i="25"/>
  <c r="E46" i="25"/>
  <c r="Q45" i="25"/>
  <c r="T42" i="25" s="1"/>
  <c r="E45" i="25"/>
  <c r="AB44" i="25"/>
  <c r="E44" i="25"/>
  <c r="AB43" i="25"/>
  <c r="T43" i="25"/>
  <c r="Q43" i="25"/>
  <c r="E43" i="25"/>
  <c r="AG42" i="25"/>
  <c r="AF42" i="25"/>
  <c r="AE42" i="25"/>
  <c r="AD42" i="25"/>
  <c r="V42" i="25"/>
  <c r="U42" i="25"/>
  <c r="K42" i="25"/>
  <c r="J42" i="25"/>
  <c r="I42" i="25"/>
  <c r="H42" i="25"/>
  <c r="E42" i="25"/>
  <c r="AD41" i="25"/>
  <c r="Q41" i="25"/>
  <c r="I41" i="25"/>
  <c r="E41" i="25"/>
  <c r="AG40" i="25"/>
  <c r="AF40" i="25"/>
  <c r="AE40" i="25"/>
  <c r="AD40" i="25"/>
  <c r="AB40" i="25"/>
  <c r="V40" i="25"/>
  <c r="U40" i="25"/>
  <c r="T40" i="25"/>
  <c r="S40" i="25"/>
  <c r="Q40" i="25"/>
  <c r="K40" i="25"/>
  <c r="J40" i="25"/>
  <c r="I40" i="25"/>
  <c r="H40" i="25"/>
  <c r="E40" i="25"/>
  <c r="AG39" i="25"/>
  <c r="AG43" i="25" s="1"/>
  <c r="AF39" i="25"/>
  <c r="AF43" i="25" s="1"/>
  <c r="AE39" i="25"/>
  <c r="AE43" i="25" s="1"/>
  <c r="AD39" i="25"/>
  <c r="AD43" i="25" s="1"/>
  <c r="AB39" i="25"/>
  <c r="AB68" i="25" s="1"/>
  <c r="V39" i="25"/>
  <c r="V41" i="25" s="1"/>
  <c r="U39" i="25"/>
  <c r="U41" i="25" s="1"/>
  <c r="T39" i="25"/>
  <c r="T41" i="25" s="1"/>
  <c r="S39" i="25"/>
  <c r="S43" i="25" s="1"/>
  <c r="Q39" i="25"/>
  <c r="Q68" i="25" s="1"/>
  <c r="K39" i="25"/>
  <c r="K43" i="25" s="1"/>
  <c r="J39" i="25"/>
  <c r="J43" i="25" s="1"/>
  <c r="I39" i="25"/>
  <c r="I43" i="25" s="1"/>
  <c r="H39" i="25"/>
  <c r="H41" i="25" s="1"/>
  <c r="E39" i="25"/>
  <c r="E68" i="25" s="1"/>
  <c r="AB34" i="25"/>
  <c r="AA34" i="25"/>
  <c r="Z34" i="25"/>
  <c r="P34" i="25"/>
  <c r="Q34" i="25" s="1"/>
  <c r="O34" i="25"/>
  <c r="D34" i="25"/>
  <c r="E34" i="25" s="1"/>
  <c r="C34" i="25"/>
  <c r="AB33" i="25"/>
  <c r="Q33" i="25"/>
  <c r="E33" i="25"/>
  <c r="AB32" i="25"/>
  <c r="Q32" i="25"/>
  <c r="E32" i="25"/>
  <c r="AB31" i="25"/>
  <c r="Q31" i="25"/>
  <c r="E31" i="25"/>
  <c r="AB30" i="25"/>
  <c r="Q30" i="25"/>
  <c r="E30" i="25"/>
  <c r="AB29" i="25"/>
  <c r="Q29" i="25"/>
  <c r="E29" i="25"/>
  <c r="AB28" i="25"/>
  <c r="Q28" i="25"/>
  <c r="E28" i="25"/>
  <c r="AB27" i="25"/>
  <c r="Q27" i="25"/>
  <c r="V9" i="25" s="1"/>
  <c r="E27" i="25"/>
  <c r="AB26" i="25"/>
  <c r="Q26" i="25"/>
  <c r="E26" i="25"/>
  <c r="AB25" i="25"/>
  <c r="Q25" i="25"/>
  <c r="AB24" i="25"/>
  <c r="Q24" i="25"/>
  <c r="E24" i="25"/>
  <c r="AB23" i="25"/>
  <c r="Q23" i="25"/>
  <c r="E23" i="25"/>
  <c r="Q22" i="25"/>
  <c r="E22" i="25"/>
  <c r="AB21" i="25"/>
  <c r="Q21" i="25"/>
  <c r="AB20" i="25"/>
  <c r="Q20" i="25"/>
  <c r="E20" i="25"/>
  <c r="AB19" i="25"/>
  <c r="Q19" i="25"/>
  <c r="E19" i="25"/>
  <c r="AB18" i="25"/>
  <c r="Q18" i="25"/>
  <c r="U9" i="25" s="1"/>
  <c r="E18" i="25"/>
  <c r="AB17" i="25"/>
  <c r="Q17" i="25"/>
  <c r="E17" i="25"/>
  <c r="AB16" i="25"/>
  <c r="Q16" i="25"/>
  <c r="H16" i="25"/>
  <c r="E16" i="25"/>
  <c r="AB15" i="25"/>
  <c r="Q15" i="25"/>
  <c r="I15" i="25"/>
  <c r="H15" i="25"/>
  <c r="E15" i="25"/>
  <c r="Q14" i="25"/>
  <c r="I14" i="25"/>
  <c r="I16" i="25" s="1"/>
  <c r="H14" i="25"/>
  <c r="E14" i="25"/>
  <c r="AB13" i="25"/>
  <c r="Q13" i="25"/>
  <c r="AB12" i="25"/>
  <c r="Q12" i="25"/>
  <c r="E12" i="25"/>
  <c r="AB11" i="25"/>
  <c r="Q11" i="25"/>
  <c r="E11" i="25"/>
  <c r="AF10" i="25"/>
  <c r="U10" i="25"/>
  <c r="Q10" i="25"/>
  <c r="K10" i="25"/>
  <c r="E10" i="25"/>
  <c r="AG9" i="25"/>
  <c r="AF9" i="25"/>
  <c r="AE9" i="25"/>
  <c r="AD9" i="25"/>
  <c r="AB9" i="25"/>
  <c r="T9" i="25"/>
  <c r="Q9" i="25"/>
  <c r="K9" i="25"/>
  <c r="J9" i="25"/>
  <c r="I9" i="25"/>
  <c r="H9" i="25"/>
  <c r="E9" i="25"/>
  <c r="AG8" i="25"/>
  <c r="AB8" i="25"/>
  <c r="S8" i="25"/>
  <c r="Q8" i="25"/>
  <c r="I8" i="25"/>
  <c r="E8" i="25"/>
  <c r="AG7" i="25"/>
  <c r="AF7" i="25"/>
  <c r="AF8" i="25" s="1"/>
  <c r="AE7" i="25"/>
  <c r="AD7" i="25"/>
  <c r="AB7" i="25"/>
  <c r="AB35" i="25" s="1"/>
  <c r="V7" i="25"/>
  <c r="V8" i="25" s="1"/>
  <c r="U7" i="25"/>
  <c r="T7" i="25"/>
  <c r="S7" i="25"/>
  <c r="Q7" i="25"/>
  <c r="K7" i="25"/>
  <c r="J7" i="25"/>
  <c r="I7" i="25"/>
  <c r="H7" i="25"/>
  <c r="H8" i="25" s="1"/>
  <c r="E7" i="25"/>
  <c r="AG6" i="25"/>
  <c r="AG10" i="25" s="1"/>
  <c r="AF6" i="25"/>
  <c r="AE6" i="25"/>
  <c r="AE8" i="25" s="1"/>
  <c r="AD6" i="25"/>
  <c r="AD8" i="25" s="1"/>
  <c r="V6" i="25"/>
  <c r="V10" i="25" s="1"/>
  <c r="U6" i="25"/>
  <c r="U8" i="25" s="1"/>
  <c r="T6" i="25"/>
  <c r="T10" i="25" s="1"/>
  <c r="S6" i="25"/>
  <c r="S10" i="25" s="1"/>
  <c r="Q6" i="25"/>
  <c r="S9" i="25" s="1"/>
  <c r="K6" i="25"/>
  <c r="K8" i="25" s="1"/>
  <c r="J6" i="25"/>
  <c r="J8" i="25" s="1"/>
  <c r="I6" i="25"/>
  <c r="I10" i="25" s="1"/>
  <c r="H6" i="25"/>
  <c r="H10" i="25" s="1"/>
  <c r="E6" i="25"/>
  <c r="E35" i="25" s="1"/>
  <c r="E199" i="24"/>
  <c r="D199" i="24"/>
  <c r="C199" i="24"/>
  <c r="E198" i="24"/>
  <c r="E197" i="24"/>
  <c r="E196" i="24"/>
  <c r="E195" i="24"/>
  <c r="E194" i="24"/>
  <c r="E193" i="24"/>
  <c r="E192" i="24"/>
  <c r="E191" i="24"/>
  <c r="E189" i="24"/>
  <c r="E188" i="24"/>
  <c r="E187" i="24"/>
  <c r="E186" i="24"/>
  <c r="E185" i="24"/>
  <c r="E184" i="24"/>
  <c r="E183" i="24"/>
  <c r="I182" i="24"/>
  <c r="H182" i="24"/>
  <c r="E182" i="24"/>
  <c r="H181" i="24"/>
  <c r="E181" i="24"/>
  <c r="I180" i="24"/>
  <c r="H180" i="24"/>
  <c r="E180" i="24"/>
  <c r="I179" i="24"/>
  <c r="I181" i="24" s="1"/>
  <c r="H179" i="24"/>
  <c r="E177" i="24"/>
  <c r="E176" i="24"/>
  <c r="K174" i="24"/>
  <c r="J174" i="24"/>
  <c r="I174" i="24"/>
  <c r="H174" i="24"/>
  <c r="E174" i="24"/>
  <c r="E173" i="24"/>
  <c r="K172" i="24"/>
  <c r="J172" i="24"/>
  <c r="I172" i="24"/>
  <c r="H172" i="24"/>
  <c r="H173" i="24" s="1"/>
  <c r="E172" i="24"/>
  <c r="E200" i="24" s="1"/>
  <c r="K171" i="24"/>
  <c r="K175" i="24" s="1"/>
  <c r="J171" i="24"/>
  <c r="J175" i="24" s="1"/>
  <c r="I171" i="24"/>
  <c r="I175" i="24" s="1"/>
  <c r="H171" i="24"/>
  <c r="H175" i="24" s="1"/>
  <c r="D166" i="24"/>
  <c r="E166" i="24" s="1"/>
  <c r="C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I149" i="24"/>
  <c r="H149" i="24"/>
  <c r="E149" i="24"/>
  <c r="H148" i="24"/>
  <c r="E148" i="24"/>
  <c r="I147" i="24"/>
  <c r="H147" i="24"/>
  <c r="E147" i="24"/>
  <c r="I146" i="24"/>
  <c r="I148" i="24" s="1"/>
  <c r="H146" i="24"/>
  <c r="E146" i="24"/>
  <c r="E145" i="24"/>
  <c r="E167" i="24" s="1"/>
  <c r="E144" i="24"/>
  <c r="E143" i="24"/>
  <c r="K142" i="24"/>
  <c r="I142" i="24"/>
  <c r="E142" i="24"/>
  <c r="K141" i="24"/>
  <c r="J141" i="24"/>
  <c r="I141" i="24"/>
  <c r="H141" i="24"/>
  <c r="E141" i="24"/>
  <c r="H140" i="24"/>
  <c r="E140" i="24"/>
  <c r="K139" i="24"/>
  <c r="K140" i="24" s="1"/>
  <c r="J139" i="24"/>
  <c r="I139" i="24"/>
  <c r="H139" i="24"/>
  <c r="E139" i="24"/>
  <c r="K138" i="24"/>
  <c r="J138" i="24"/>
  <c r="J142" i="24" s="1"/>
  <c r="I138" i="24"/>
  <c r="I140" i="24" s="1"/>
  <c r="H138" i="24"/>
  <c r="H142" i="24" s="1"/>
  <c r="E138" i="24"/>
  <c r="P133" i="24"/>
  <c r="Q133" i="24" s="1"/>
  <c r="O133" i="24"/>
  <c r="D133" i="24"/>
  <c r="E133" i="24" s="1"/>
  <c r="C133" i="24"/>
  <c r="E132" i="24"/>
  <c r="Q131" i="24"/>
  <c r="Q130" i="24"/>
  <c r="E130" i="24"/>
  <c r="Q129" i="24"/>
  <c r="E129" i="24"/>
  <c r="E128" i="24"/>
  <c r="Q127" i="24"/>
  <c r="Q126" i="24"/>
  <c r="V108" i="24" s="1"/>
  <c r="E126" i="24"/>
  <c r="Q125" i="24"/>
  <c r="E125" i="24"/>
  <c r="E124" i="24"/>
  <c r="Q123" i="24"/>
  <c r="Q122" i="24"/>
  <c r="E122" i="24"/>
  <c r="Q121" i="24"/>
  <c r="E121" i="24"/>
  <c r="Q120" i="24"/>
  <c r="E120" i="24"/>
  <c r="Q119" i="24"/>
  <c r="U108" i="24" s="1"/>
  <c r="Q118" i="24"/>
  <c r="E118" i="24"/>
  <c r="Q117" i="24"/>
  <c r="E117" i="24"/>
  <c r="I116" i="24"/>
  <c r="H116" i="24"/>
  <c r="E116" i="24"/>
  <c r="Q115" i="24"/>
  <c r="Q114" i="24"/>
  <c r="I114" i="24"/>
  <c r="H114" i="24"/>
  <c r="H115" i="24" s="1"/>
  <c r="E114" i="24"/>
  <c r="Q113" i="24"/>
  <c r="I113" i="24"/>
  <c r="I115" i="24" s="1"/>
  <c r="H113" i="24"/>
  <c r="E113" i="24"/>
  <c r="Q112" i="24"/>
  <c r="E112" i="24"/>
  <c r="Q111" i="24"/>
  <c r="T108" i="24" s="1"/>
  <c r="Q110" i="24"/>
  <c r="E110" i="24"/>
  <c r="V109" i="24"/>
  <c r="K109" i="24"/>
  <c r="J109" i="24"/>
  <c r="E109" i="24"/>
  <c r="Q108" i="24"/>
  <c r="K108" i="24"/>
  <c r="J108" i="24"/>
  <c r="I108" i="24"/>
  <c r="H108" i="24"/>
  <c r="E108" i="24"/>
  <c r="U107" i="24"/>
  <c r="Q107" i="24"/>
  <c r="K107" i="24"/>
  <c r="V106" i="24"/>
  <c r="U106" i="24"/>
  <c r="T106" i="24"/>
  <c r="S106" i="24"/>
  <c r="Q106" i="24"/>
  <c r="Q134" i="24" s="1"/>
  <c r="K106" i="24"/>
  <c r="J106" i="24"/>
  <c r="I106" i="24"/>
  <c r="H106" i="24"/>
  <c r="E106" i="24"/>
  <c r="V105" i="24"/>
  <c r="V107" i="24" s="1"/>
  <c r="U105" i="24"/>
  <c r="U109" i="24" s="1"/>
  <c r="T105" i="24"/>
  <c r="T109" i="24" s="1"/>
  <c r="S105" i="24"/>
  <c r="S109" i="24" s="1"/>
  <c r="K105" i="24"/>
  <c r="J105" i="24"/>
  <c r="J107" i="24" s="1"/>
  <c r="I105" i="24"/>
  <c r="I107" i="24" s="1"/>
  <c r="H105" i="24"/>
  <c r="H107" i="24" s="1"/>
  <c r="E105" i="24"/>
  <c r="E134" i="24" s="1"/>
  <c r="AA100" i="24"/>
  <c r="AB100" i="24" s="1"/>
  <c r="Z100" i="24"/>
  <c r="Q100" i="24"/>
  <c r="P100" i="24"/>
  <c r="O100" i="24"/>
  <c r="E100" i="24"/>
  <c r="D100" i="24"/>
  <c r="C100" i="24"/>
  <c r="AB99" i="24"/>
  <c r="Q99" i="24"/>
  <c r="E99" i="24"/>
  <c r="AB98" i="24"/>
  <c r="Q98" i="24"/>
  <c r="E98" i="24"/>
  <c r="AB97" i="24"/>
  <c r="Q97" i="24"/>
  <c r="E97" i="24"/>
  <c r="AB96" i="24"/>
  <c r="Q96" i="24"/>
  <c r="E96" i="24"/>
  <c r="AB95" i="24"/>
  <c r="Q95" i="24"/>
  <c r="V75" i="24" s="1"/>
  <c r="E95" i="24"/>
  <c r="AB94" i="24"/>
  <c r="Q94" i="24"/>
  <c r="E94" i="24"/>
  <c r="AB93" i="24"/>
  <c r="Q93" i="24"/>
  <c r="E93" i="24"/>
  <c r="AB92" i="24"/>
  <c r="Q92" i="24"/>
  <c r="E92" i="24"/>
  <c r="AB91" i="24"/>
  <c r="AB90" i="24"/>
  <c r="Q90" i="24"/>
  <c r="E90" i="24"/>
  <c r="AB89" i="24"/>
  <c r="E89" i="24"/>
  <c r="AB88" i="24"/>
  <c r="E88" i="24"/>
  <c r="AB86" i="24"/>
  <c r="Q86" i="24"/>
  <c r="AB85" i="24"/>
  <c r="E85" i="24"/>
  <c r="AB84" i="24"/>
  <c r="Q84" i="24"/>
  <c r="U75" i="24" s="1"/>
  <c r="E84" i="24"/>
  <c r="AB83" i="24"/>
  <c r="Q83" i="24"/>
  <c r="E83" i="24"/>
  <c r="AB82" i="24"/>
  <c r="Q82" i="24"/>
  <c r="H82" i="24"/>
  <c r="E82" i="24"/>
  <c r="AB81" i="24"/>
  <c r="Q81" i="24"/>
  <c r="I81" i="24"/>
  <c r="H81" i="24"/>
  <c r="E81" i="24"/>
  <c r="AB80" i="24"/>
  <c r="Q80" i="24"/>
  <c r="I80" i="24"/>
  <c r="I82" i="24" s="1"/>
  <c r="H80" i="24"/>
  <c r="E80" i="24"/>
  <c r="AB79" i="24"/>
  <c r="Q79" i="24"/>
  <c r="E79" i="24"/>
  <c r="AB78" i="24"/>
  <c r="Q78" i="24"/>
  <c r="Q101" i="24" s="1"/>
  <c r="E78" i="24"/>
  <c r="AB77" i="24"/>
  <c r="Q77" i="24"/>
  <c r="E77" i="24"/>
  <c r="AD76" i="24"/>
  <c r="AB76" i="24"/>
  <c r="Q76" i="24"/>
  <c r="T75" i="24" s="1"/>
  <c r="J76" i="24"/>
  <c r="E76" i="24"/>
  <c r="AG75" i="24"/>
  <c r="AF75" i="24"/>
  <c r="AE75" i="24"/>
  <c r="AD75" i="24"/>
  <c r="AB75" i="24"/>
  <c r="Q75" i="24"/>
  <c r="K75" i="24"/>
  <c r="J75" i="24"/>
  <c r="I75" i="24"/>
  <c r="H75" i="24"/>
  <c r="E75" i="24"/>
  <c r="AF74" i="24"/>
  <c r="AB74" i="24"/>
  <c r="V74" i="24"/>
  <c r="Q74" i="24"/>
  <c r="S75" i="24" s="1"/>
  <c r="H74" i="24"/>
  <c r="E74" i="24"/>
  <c r="AG73" i="24"/>
  <c r="AF73" i="24"/>
  <c r="AE73" i="24"/>
  <c r="AE74" i="24" s="1"/>
  <c r="AD73" i="24"/>
  <c r="AB73" i="24"/>
  <c r="V73" i="24"/>
  <c r="U73" i="24"/>
  <c r="U74" i="24" s="1"/>
  <c r="T73" i="24"/>
  <c r="S73" i="24"/>
  <c r="Q73" i="24"/>
  <c r="K73" i="24"/>
  <c r="J73" i="24"/>
  <c r="J74" i="24" s="1"/>
  <c r="I73" i="24"/>
  <c r="H73" i="24"/>
  <c r="E73" i="24"/>
  <c r="AG72" i="24"/>
  <c r="AG74" i="24" s="1"/>
  <c r="AF72" i="24"/>
  <c r="AF76" i="24" s="1"/>
  <c r="AE72" i="24"/>
  <c r="AE76" i="24" s="1"/>
  <c r="AD72" i="24"/>
  <c r="AD74" i="24" s="1"/>
  <c r="AB72" i="24"/>
  <c r="AB101" i="24" s="1"/>
  <c r="V72" i="24"/>
  <c r="V76" i="24" s="1"/>
  <c r="U72" i="24"/>
  <c r="U76" i="24" s="1"/>
  <c r="T72" i="24"/>
  <c r="T74" i="24" s="1"/>
  <c r="S72" i="24"/>
  <c r="S74" i="24" s="1"/>
  <c r="K72" i="24"/>
  <c r="K74" i="24" s="1"/>
  <c r="J72" i="24"/>
  <c r="I72" i="24"/>
  <c r="I76" i="24" s="1"/>
  <c r="H72" i="24"/>
  <c r="H76" i="24" s="1"/>
  <c r="E72" i="24"/>
  <c r="E101" i="24" s="1"/>
  <c r="AA67" i="24"/>
  <c r="Z67" i="24"/>
  <c r="AB67" i="24" s="1"/>
  <c r="Q67" i="24"/>
  <c r="P67" i="24"/>
  <c r="O67" i="24"/>
  <c r="E67" i="24"/>
  <c r="D67" i="24"/>
  <c r="C67" i="24"/>
  <c r="AB66" i="24"/>
  <c r="Q66" i="24"/>
  <c r="E66" i="24"/>
  <c r="AB65" i="24"/>
  <c r="E65" i="24"/>
  <c r="Q64" i="24"/>
  <c r="E64" i="24"/>
  <c r="AB63" i="24"/>
  <c r="Q63" i="24"/>
  <c r="E63" i="24"/>
  <c r="AB62" i="24"/>
  <c r="Q62" i="24"/>
  <c r="E62" i="24"/>
  <c r="Q61" i="24"/>
  <c r="V42" i="24" s="1"/>
  <c r="E61" i="24"/>
  <c r="AB60" i="24"/>
  <c r="Q60" i="24"/>
  <c r="E60" i="24"/>
  <c r="AB59" i="24"/>
  <c r="Q59" i="24"/>
  <c r="E59" i="24"/>
  <c r="AB58" i="24"/>
  <c r="AB57" i="24"/>
  <c r="Q57" i="24"/>
  <c r="E57" i="24"/>
  <c r="Q56" i="24"/>
  <c r="E56" i="24"/>
  <c r="AB54" i="24"/>
  <c r="E54" i="24"/>
  <c r="AB53" i="24"/>
  <c r="Q53" i="24"/>
  <c r="E53" i="24"/>
  <c r="AB52" i="24"/>
  <c r="Q52" i="24"/>
  <c r="E52" i="24"/>
  <c r="AB50" i="24"/>
  <c r="AB49" i="24"/>
  <c r="Q49" i="24"/>
  <c r="E49" i="24"/>
  <c r="AB48" i="24"/>
  <c r="Q48" i="24"/>
  <c r="I48" i="24"/>
  <c r="H48" i="24"/>
  <c r="E48" i="24"/>
  <c r="Q47" i="24"/>
  <c r="I47" i="24"/>
  <c r="I49" i="24" s="1"/>
  <c r="H47" i="24"/>
  <c r="H49" i="24" s="1"/>
  <c r="E47" i="24"/>
  <c r="AB46" i="24"/>
  <c r="Q46" i="24"/>
  <c r="E46" i="24"/>
  <c r="AB45" i="24"/>
  <c r="Q45" i="24"/>
  <c r="E45" i="24"/>
  <c r="AB44" i="24"/>
  <c r="Q44" i="24"/>
  <c r="T42" i="24" s="1"/>
  <c r="E44" i="24"/>
  <c r="I43" i="24"/>
  <c r="AG42" i="24"/>
  <c r="AF42" i="24"/>
  <c r="AE42" i="24"/>
  <c r="AD42" i="24"/>
  <c r="AB42" i="24"/>
  <c r="U42" i="24"/>
  <c r="Q42" i="24"/>
  <c r="K42" i="24"/>
  <c r="J42" i="24"/>
  <c r="I42" i="24"/>
  <c r="H42" i="24"/>
  <c r="E42" i="24"/>
  <c r="AD41" i="24"/>
  <c r="AB41" i="24"/>
  <c r="T41" i="24"/>
  <c r="I41" i="24"/>
  <c r="E41" i="24"/>
  <c r="AG40" i="24"/>
  <c r="AF40" i="24"/>
  <c r="AE40" i="24"/>
  <c r="AD40" i="24"/>
  <c r="AB40" i="24"/>
  <c r="AB68" i="24" s="1"/>
  <c r="V40" i="24"/>
  <c r="U40" i="24"/>
  <c r="T40" i="24"/>
  <c r="S40" i="24"/>
  <c r="Q40" i="24"/>
  <c r="Q68" i="24" s="1"/>
  <c r="K40" i="24"/>
  <c r="J40" i="24"/>
  <c r="I40" i="24"/>
  <c r="H40" i="24"/>
  <c r="E40" i="24"/>
  <c r="E68" i="24" s="1"/>
  <c r="AG39" i="24"/>
  <c r="AG41" i="24" s="1"/>
  <c r="AF39" i="24"/>
  <c r="AF41" i="24" s="1"/>
  <c r="AE39" i="24"/>
  <c r="AE41" i="24" s="1"/>
  <c r="AD39" i="24"/>
  <c r="AD43" i="24" s="1"/>
  <c r="V39" i="24"/>
  <c r="V43" i="24" s="1"/>
  <c r="U39" i="24"/>
  <c r="U43" i="24" s="1"/>
  <c r="T39" i="24"/>
  <c r="T43" i="24" s="1"/>
  <c r="S39" i="24"/>
  <c r="S41" i="24" s="1"/>
  <c r="Q39" i="24"/>
  <c r="S42" i="24" s="1"/>
  <c r="K39" i="24"/>
  <c r="K41" i="24" s="1"/>
  <c r="J39" i="24"/>
  <c r="J41" i="24" s="1"/>
  <c r="I39" i="24"/>
  <c r="H39" i="24"/>
  <c r="H43" i="24" s="1"/>
  <c r="AA34" i="24"/>
  <c r="AB34" i="24" s="1"/>
  <c r="Z34" i="24"/>
  <c r="P34" i="24"/>
  <c r="Q34" i="24" s="1"/>
  <c r="O34" i="24"/>
  <c r="E34" i="24"/>
  <c r="D34" i="24"/>
  <c r="C34" i="24"/>
  <c r="AB33" i="24"/>
  <c r="Q33" i="24"/>
  <c r="E33" i="24"/>
  <c r="AB32" i="24"/>
  <c r="Q32" i="24"/>
  <c r="E32" i="24"/>
  <c r="AB31" i="24"/>
  <c r="Q31" i="24"/>
  <c r="E31" i="24"/>
  <c r="AB30" i="24"/>
  <c r="E30" i="24"/>
  <c r="AB29" i="24"/>
  <c r="Q29" i="24"/>
  <c r="E29" i="24"/>
  <c r="AB28" i="24"/>
  <c r="E28" i="24"/>
  <c r="AB27" i="24"/>
  <c r="Q27" i="24"/>
  <c r="V9" i="24" s="1"/>
  <c r="E27" i="24"/>
  <c r="AB26" i="24"/>
  <c r="E26" i="24"/>
  <c r="AB25" i="24"/>
  <c r="Q25" i="24"/>
  <c r="AB24" i="24"/>
  <c r="Q24" i="24"/>
  <c r="E24" i="24"/>
  <c r="AB23" i="24"/>
  <c r="Q23" i="24"/>
  <c r="E23" i="24"/>
  <c r="E22" i="24"/>
  <c r="AB21" i="24"/>
  <c r="Q21" i="24"/>
  <c r="AB20" i="24"/>
  <c r="E20" i="24"/>
  <c r="AB19" i="24"/>
  <c r="Q19" i="24"/>
  <c r="AB18" i="24"/>
  <c r="E18" i="24"/>
  <c r="AB17" i="24"/>
  <c r="Q17" i="24"/>
  <c r="H17" i="24"/>
  <c r="E17" i="24"/>
  <c r="AB16" i="24"/>
  <c r="Q16" i="24"/>
  <c r="I16" i="24"/>
  <c r="E16" i="24"/>
  <c r="AB15" i="24"/>
  <c r="Q15" i="24"/>
  <c r="T9" i="24" s="1"/>
  <c r="I15" i="24"/>
  <c r="H15" i="24"/>
  <c r="E15" i="24"/>
  <c r="AB14" i="24"/>
  <c r="I14" i="24"/>
  <c r="H14" i="24"/>
  <c r="H16" i="24" s="1"/>
  <c r="E14" i="24"/>
  <c r="AB13" i="24"/>
  <c r="Q13" i="24"/>
  <c r="E13" i="24"/>
  <c r="AB12" i="24"/>
  <c r="Q12" i="24"/>
  <c r="E12" i="24"/>
  <c r="AB11" i="24"/>
  <c r="E11" i="24"/>
  <c r="AG10" i="24"/>
  <c r="AB10" i="24"/>
  <c r="S10" i="24"/>
  <c r="E10" i="24"/>
  <c r="AG9" i="24"/>
  <c r="AF9" i="24"/>
  <c r="AE9" i="24"/>
  <c r="AD9" i="24"/>
  <c r="AB9" i="24"/>
  <c r="U9" i="24"/>
  <c r="Q9" i="24"/>
  <c r="K9" i="24"/>
  <c r="J9" i="24"/>
  <c r="I9" i="24"/>
  <c r="H9" i="24"/>
  <c r="E9" i="24"/>
  <c r="AD8" i="24"/>
  <c r="AB8" i="24"/>
  <c r="Q8" i="24"/>
  <c r="J8" i="24"/>
  <c r="E8" i="24"/>
  <c r="AG7" i="24"/>
  <c r="AF7" i="24"/>
  <c r="AE7" i="24"/>
  <c r="AD7" i="24"/>
  <c r="AB7" i="24"/>
  <c r="V7" i="24"/>
  <c r="U7" i="24"/>
  <c r="T7" i="24"/>
  <c r="S7" i="24"/>
  <c r="Q7" i="24"/>
  <c r="K7" i="24"/>
  <c r="J7" i="24"/>
  <c r="I7" i="24"/>
  <c r="H7" i="24"/>
  <c r="E7" i="24"/>
  <c r="AG6" i="24"/>
  <c r="AG8" i="24" s="1"/>
  <c r="AF6" i="24"/>
  <c r="AF10" i="24" s="1"/>
  <c r="AE6" i="24"/>
  <c r="AE10" i="24" s="1"/>
  <c r="AD6" i="24"/>
  <c r="AD10" i="24" s="1"/>
  <c r="AB6" i="24"/>
  <c r="AB35" i="24" s="1"/>
  <c r="V6" i="24"/>
  <c r="V8" i="24" s="1"/>
  <c r="U6" i="24"/>
  <c r="U8" i="24" s="1"/>
  <c r="T6" i="24"/>
  <c r="T8" i="24" s="1"/>
  <c r="S6" i="24"/>
  <c r="S8" i="24" s="1"/>
  <c r="Q6" i="24"/>
  <c r="Q35" i="24" s="1"/>
  <c r="K6" i="24"/>
  <c r="K10" i="24" s="1"/>
  <c r="J6" i="24"/>
  <c r="J10" i="24" s="1"/>
  <c r="I6" i="24"/>
  <c r="I8" i="24" s="1"/>
  <c r="H6" i="24"/>
  <c r="H8" i="24" s="1"/>
  <c r="E6" i="24"/>
  <c r="E35" i="24" s="1"/>
  <c r="Q374" i="23"/>
  <c r="R374" i="23" s="1"/>
  <c r="P374" i="23"/>
  <c r="O374" i="23"/>
  <c r="R372" i="23"/>
  <c r="R371" i="23"/>
  <c r="R370" i="23"/>
  <c r="R368" i="23"/>
  <c r="R367" i="23"/>
  <c r="R366" i="23"/>
  <c r="R364" i="23"/>
  <c r="R363" i="23"/>
  <c r="R360" i="23"/>
  <c r="R359" i="23"/>
  <c r="R356" i="23"/>
  <c r="R352" i="23"/>
  <c r="R351" i="23"/>
  <c r="U350" i="23"/>
  <c r="T350" i="23"/>
  <c r="W349" i="23"/>
  <c r="V349" i="23"/>
  <c r="U349" i="23"/>
  <c r="T349" i="23"/>
  <c r="U348" i="23"/>
  <c r="R348" i="23"/>
  <c r="W347" i="23"/>
  <c r="V347" i="23"/>
  <c r="U347" i="23"/>
  <c r="T347" i="23"/>
  <c r="T348" i="23" s="1"/>
  <c r="R347" i="23"/>
  <c r="W346" i="23"/>
  <c r="W350" i="23" s="1"/>
  <c r="V346" i="23"/>
  <c r="V350" i="23" s="1"/>
  <c r="U346" i="23"/>
  <c r="T346" i="23"/>
  <c r="R346" i="23"/>
  <c r="R375" i="23" s="1"/>
  <c r="Q340" i="23"/>
  <c r="R340" i="23" s="1"/>
  <c r="P340" i="23"/>
  <c r="O340" i="23"/>
  <c r="R339" i="23"/>
  <c r="R337" i="23"/>
  <c r="R336" i="23"/>
  <c r="R335" i="23"/>
  <c r="R333" i="23"/>
  <c r="R332" i="23"/>
  <c r="R331" i="23"/>
  <c r="R328" i="23"/>
  <c r="R326" i="23"/>
  <c r="R323" i="23"/>
  <c r="R322" i="23"/>
  <c r="R321" i="23"/>
  <c r="R320" i="23"/>
  <c r="R318" i="23"/>
  <c r="R317" i="23"/>
  <c r="W316" i="23"/>
  <c r="W315" i="23"/>
  <c r="V315" i="23"/>
  <c r="U315" i="23"/>
  <c r="T315" i="23"/>
  <c r="R315" i="23"/>
  <c r="R314" i="23"/>
  <c r="W313" i="23"/>
  <c r="V313" i="23"/>
  <c r="U313" i="23"/>
  <c r="T313" i="23"/>
  <c r="R313" i="23"/>
  <c r="W312" i="23"/>
  <c r="W314" i="23" s="1"/>
  <c r="V312" i="23"/>
  <c r="V316" i="23" s="1"/>
  <c r="U312" i="23"/>
  <c r="U314" i="23" s="1"/>
  <c r="T312" i="23"/>
  <c r="T316" i="23" s="1"/>
  <c r="R312" i="23"/>
  <c r="R341" i="23" s="1"/>
  <c r="Q306" i="23"/>
  <c r="R306" i="23" s="1"/>
  <c r="P306" i="23"/>
  <c r="O306" i="23"/>
  <c r="R305" i="23"/>
  <c r="R304" i="23"/>
  <c r="R303" i="23"/>
  <c r="R302" i="23"/>
  <c r="R301" i="23"/>
  <c r="R299" i="23"/>
  <c r="R298" i="23"/>
  <c r="R297" i="23"/>
  <c r="R296" i="23"/>
  <c r="R295" i="23"/>
  <c r="R294" i="23"/>
  <c r="R293" i="23"/>
  <c r="R292" i="23"/>
  <c r="R291" i="23"/>
  <c r="R290" i="23"/>
  <c r="R289" i="23"/>
  <c r="R287" i="23"/>
  <c r="R286" i="23"/>
  <c r="R285" i="23"/>
  <c r="R284" i="23"/>
  <c r="R283" i="23"/>
  <c r="T282" i="23"/>
  <c r="R282" i="23"/>
  <c r="W281" i="23"/>
  <c r="V281" i="23"/>
  <c r="U281" i="23"/>
  <c r="T281" i="23"/>
  <c r="R281" i="23"/>
  <c r="T280" i="23"/>
  <c r="R280" i="23"/>
  <c r="W279" i="23"/>
  <c r="V279" i="23"/>
  <c r="U279" i="23"/>
  <c r="T279" i="23"/>
  <c r="R279" i="23"/>
  <c r="R307" i="23" s="1"/>
  <c r="W278" i="23"/>
  <c r="W280" i="23" s="1"/>
  <c r="V278" i="23"/>
  <c r="V282" i="23" s="1"/>
  <c r="U278" i="23"/>
  <c r="U282" i="23" s="1"/>
  <c r="T278" i="23"/>
  <c r="R278" i="23"/>
  <c r="Q272" i="23"/>
  <c r="R272" i="23" s="1"/>
  <c r="P272" i="23"/>
  <c r="O272" i="23"/>
  <c r="R271" i="23"/>
  <c r="R270" i="23"/>
  <c r="R269" i="23"/>
  <c r="R268" i="23"/>
  <c r="R267" i="23"/>
  <c r="R266" i="23"/>
  <c r="R265" i="23"/>
  <c r="R264" i="23"/>
  <c r="R263" i="23"/>
  <c r="R262" i="23"/>
  <c r="R261" i="23"/>
  <c r="R258" i="23"/>
  <c r="R257" i="23"/>
  <c r="R255" i="23"/>
  <c r="R252" i="23"/>
  <c r="R251" i="23"/>
  <c r="R250" i="23"/>
  <c r="R248" i="23"/>
  <c r="W247" i="23"/>
  <c r="V247" i="23"/>
  <c r="U247" i="23"/>
  <c r="T247" i="23"/>
  <c r="R247" i="23"/>
  <c r="U246" i="23"/>
  <c r="W245" i="23"/>
  <c r="V245" i="23"/>
  <c r="U245" i="23"/>
  <c r="T245" i="23"/>
  <c r="R245" i="23"/>
  <c r="W244" i="23"/>
  <c r="W246" i="23" s="1"/>
  <c r="V244" i="23"/>
  <c r="V246" i="23" s="1"/>
  <c r="U244" i="23"/>
  <c r="U248" i="23" s="1"/>
  <c r="T244" i="23"/>
  <c r="T248" i="23" s="1"/>
  <c r="R244" i="23"/>
  <c r="R273" i="23" s="1"/>
  <c r="Q238" i="23"/>
  <c r="P238" i="23"/>
  <c r="R238" i="23" s="1"/>
  <c r="O238" i="23"/>
  <c r="R237" i="23"/>
  <c r="R236" i="23"/>
  <c r="R235" i="23"/>
  <c r="R234" i="23"/>
  <c r="R233" i="23"/>
  <c r="R232" i="23"/>
  <c r="R231" i="23"/>
  <c r="R230" i="23"/>
  <c r="R229" i="23"/>
  <c r="R228" i="23"/>
  <c r="R227" i="23"/>
  <c r="R224" i="23"/>
  <c r="R221" i="23"/>
  <c r="R220" i="23"/>
  <c r="R218" i="23"/>
  <c r="R217" i="23"/>
  <c r="R216" i="23"/>
  <c r="R215" i="23"/>
  <c r="W214" i="23"/>
  <c r="R214" i="23"/>
  <c r="W213" i="23"/>
  <c r="V213" i="23"/>
  <c r="U213" i="23"/>
  <c r="T213" i="23"/>
  <c r="R213" i="23"/>
  <c r="R212" i="23"/>
  <c r="W211" i="23"/>
  <c r="V211" i="23"/>
  <c r="U211" i="23"/>
  <c r="T211" i="23"/>
  <c r="R211" i="23"/>
  <c r="W210" i="23"/>
  <c r="W212" i="23" s="1"/>
  <c r="V210" i="23"/>
  <c r="V212" i="23" s="1"/>
  <c r="U210" i="23"/>
  <c r="U212" i="23" s="1"/>
  <c r="T210" i="23"/>
  <c r="T214" i="23" s="1"/>
  <c r="R210" i="23"/>
  <c r="R239" i="23" s="1"/>
  <c r="Q204" i="23"/>
  <c r="P204" i="23"/>
  <c r="R204" i="23" s="1"/>
  <c r="O204" i="23"/>
  <c r="R203" i="23"/>
  <c r="R202" i="23"/>
  <c r="R201" i="23"/>
  <c r="R200" i="23"/>
  <c r="R199" i="23"/>
  <c r="R198" i="23"/>
  <c r="R197" i="23"/>
  <c r="R196" i="23"/>
  <c r="R194" i="23"/>
  <c r="R193" i="23"/>
  <c r="R191" i="23"/>
  <c r="R190" i="23"/>
  <c r="R189" i="23"/>
  <c r="R188" i="23"/>
  <c r="R187" i="23"/>
  <c r="R183" i="23"/>
  <c r="R182" i="23"/>
  <c r="R181" i="23"/>
  <c r="W180" i="23"/>
  <c r="R180" i="23"/>
  <c r="W179" i="23"/>
  <c r="V179" i="23"/>
  <c r="U179" i="23"/>
  <c r="T179" i="23"/>
  <c r="R179" i="23"/>
  <c r="R178" i="23"/>
  <c r="W177" i="23"/>
  <c r="V177" i="23"/>
  <c r="U177" i="23"/>
  <c r="T177" i="23"/>
  <c r="R177" i="23"/>
  <c r="W176" i="23"/>
  <c r="W178" i="23" s="1"/>
  <c r="V176" i="23"/>
  <c r="V178" i="23" s="1"/>
  <c r="U176" i="23"/>
  <c r="U178" i="23" s="1"/>
  <c r="T176" i="23"/>
  <c r="T180" i="23" s="1"/>
  <c r="R176" i="23"/>
  <c r="R205" i="23" s="1"/>
  <c r="Q170" i="23"/>
  <c r="P170" i="23"/>
  <c r="R170" i="23" s="1"/>
  <c r="O170" i="23"/>
  <c r="R168" i="23"/>
  <c r="R167" i="23"/>
  <c r="R166" i="23"/>
  <c r="R165" i="23"/>
  <c r="R164" i="23"/>
  <c r="R163" i="23"/>
  <c r="R162" i="23"/>
  <c r="R161" i="23"/>
  <c r="R160" i="23"/>
  <c r="R159" i="23"/>
  <c r="R158" i="23"/>
  <c r="R157" i="23"/>
  <c r="R156" i="23"/>
  <c r="R155" i="23"/>
  <c r="R154" i="23"/>
  <c r="R153" i="23"/>
  <c r="R152" i="23"/>
  <c r="R151" i="23"/>
  <c r="R150" i="23"/>
  <c r="R149" i="23"/>
  <c r="R148" i="23"/>
  <c r="R147" i="23"/>
  <c r="V146" i="23"/>
  <c r="U146" i="23"/>
  <c r="T146" i="23"/>
  <c r="R146" i="23"/>
  <c r="W145" i="23"/>
  <c r="V145" i="23"/>
  <c r="U145" i="23"/>
  <c r="T145" i="23"/>
  <c r="R145" i="23"/>
  <c r="W144" i="23"/>
  <c r="V144" i="23"/>
  <c r="R144" i="23"/>
  <c r="W143" i="23"/>
  <c r="V143" i="23"/>
  <c r="U143" i="23"/>
  <c r="U144" i="23" s="1"/>
  <c r="T143" i="23"/>
  <c r="R143" i="23"/>
  <c r="W142" i="23"/>
  <c r="W146" i="23" s="1"/>
  <c r="V142" i="23"/>
  <c r="U142" i="23"/>
  <c r="T142" i="23"/>
  <c r="T144" i="23" s="1"/>
  <c r="R142" i="23"/>
  <c r="R171" i="23" s="1"/>
  <c r="Q136" i="23"/>
  <c r="R136" i="23" s="1"/>
  <c r="P136" i="23"/>
  <c r="O136" i="23"/>
  <c r="R135" i="23"/>
  <c r="R134" i="23"/>
  <c r="R133" i="23"/>
  <c r="R131" i="23"/>
  <c r="R130" i="23"/>
  <c r="R129" i="23"/>
  <c r="R126" i="23"/>
  <c r="R125" i="23"/>
  <c r="R123" i="23"/>
  <c r="R122" i="23"/>
  <c r="R119" i="23"/>
  <c r="R118" i="23"/>
  <c r="R117" i="23"/>
  <c r="R115" i="23"/>
  <c r="R137" i="23" s="1"/>
  <c r="R114" i="23"/>
  <c r="W111" i="23"/>
  <c r="V111" i="23"/>
  <c r="U111" i="23"/>
  <c r="T111" i="23"/>
  <c r="R111" i="23"/>
  <c r="R110" i="23"/>
  <c r="W109" i="23"/>
  <c r="V109" i="23"/>
  <c r="U109" i="23"/>
  <c r="T109" i="23"/>
  <c r="R109" i="23"/>
  <c r="W108" i="23"/>
  <c r="W112" i="23" s="1"/>
  <c r="V108" i="23"/>
  <c r="V110" i="23" s="1"/>
  <c r="U108" i="23"/>
  <c r="U112" i="23" s="1"/>
  <c r="T108" i="23"/>
  <c r="T112" i="23" s="1"/>
  <c r="Q102" i="23"/>
  <c r="P102" i="23"/>
  <c r="R102" i="23" s="1"/>
  <c r="O102" i="23"/>
  <c r="E102" i="23"/>
  <c r="F102" i="23" s="1"/>
  <c r="D102" i="23"/>
  <c r="C102" i="23"/>
  <c r="R101" i="23"/>
  <c r="F101" i="23"/>
  <c r="R100" i="23"/>
  <c r="F100" i="23"/>
  <c r="R99" i="23"/>
  <c r="F99" i="23"/>
  <c r="R98" i="23"/>
  <c r="F98" i="23"/>
  <c r="R97" i="23"/>
  <c r="F97" i="23"/>
  <c r="R96" i="23"/>
  <c r="F96" i="23"/>
  <c r="R95" i="23"/>
  <c r="F95" i="23"/>
  <c r="R94" i="23"/>
  <c r="F94" i="23"/>
  <c r="R93" i="23"/>
  <c r="F93" i="23"/>
  <c r="R92" i="23"/>
  <c r="F92" i="23"/>
  <c r="R91" i="23"/>
  <c r="F91" i="23"/>
  <c r="R90" i="23"/>
  <c r="F90" i="23"/>
  <c r="R89" i="23"/>
  <c r="F89" i="23"/>
  <c r="R88" i="23"/>
  <c r="F88" i="23"/>
  <c r="R87" i="23"/>
  <c r="F87" i="23"/>
  <c r="R86" i="23"/>
  <c r="F86" i="23"/>
  <c r="R85" i="23"/>
  <c r="F85" i="23"/>
  <c r="R84" i="23"/>
  <c r="F84" i="23"/>
  <c r="R83" i="23"/>
  <c r="F83" i="23"/>
  <c r="R82" i="23"/>
  <c r="F82" i="23"/>
  <c r="R81" i="23"/>
  <c r="F81" i="23"/>
  <c r="R80" i="23"/>
  <c r="F80" i="23"/>
  <c r="R79" i="23"/>
  <c r="F79" i="23"/>
  <c r="R78" i="23"/>
  <c r="F78" i="23"/>
  <c r="W77" i="23"/>
  <c r="V77" i="23"/>
  <c r="U77" i="23"/>
  <c r="T77" i="23"/>
  <c r="R77" i="23"/>
  <c r="K77" i="23"/>
  <c r="J77" i="23"/>
  <c r="I77" i="23"/>
  <c r="H77" i="23"/>
  <c r="F77" i="23"/>
  <c r="U76" i="23"/>
  <c r="T76" i="23"/>
  <c r="R76" i="23"/>
  <c r="R103" i="23" s="1"/>
  <c r="F76" i="23"/>
  <c r="W75" i="23"/>
  <c r="V75" i="23"/>
  <c r="V76" i="23" s="1"/>
  <c r="U75" i="23"/>
  <c r="T75" i="23"/>
  <c r="R75" i="23"/>
  <c r="K75" i="23"/>
  <c r="J75" i="23"/>
  <c r="I75" i="23"/>
  <c r="H75" i="23"/>
  <c r="F75" i="23"/>
  <c r="W74" i="23"/>
  <c r="W76" i="23" s="1"/>
  <c r="V74" i="23"/>
  <c r="V78" i="23" s="1"/>
  <c r="U74" i="23"/>
  <c r="U78" i="23" s="1"/>
  <c r="T74" i="23"/>
  <c r="T78" i="23" s="1"/>
  <c r="R74" i="23"/>
  <c r="K74" i="23"/>
  <c r="K78" i="23" s="1"/>
  <c r="J74" i="23"/>
  <c r="J78" i="23" s="1"/>
  <c r="I74" i="23"/>
  <c r="I76" i="23" s="1"/>
  <c r="H74" i="23"/>
  <c r="H76" i="23" s="1"/>
  <c r="F74" i="23"/>
  <c r="F103" i="23" s="1"/>
  <c r="Q68" i="23"/>
  <c r="R68" i="23" s="1"/>
  <c r="P68" i="23"/>
  <c r="O68" i="23"/>
  <c r="F68" i="23"/>
  <c r="E68" i="23"/>
  <c r="D68" i="23"/>
  <c r="C68" i="23"/>
  <c r="R67" i="23"/>
  <c r="F67" i="23"/>
  <c r="R66" i="23"/>
  <c r="F66" i="23"/>
  <c r="R65" i="23"/>
  <c r="F65" i="23"/>
  <c r="R64" i="23"/>
  <c r="F64" i="23"/>
  <c r="R63" i="23"/>
  <c r="F63" i="23"/>
  <c r="R62" i="23"/>
  <c r="F62" i="23"/>
  <c r="R61" i="23"/>
  <c r="F61" i="23"/>
  <c r="R60" i="23"/>
  <c r="F60" i="23"/>
  <c r="R59" i="23"/>
  <c r="F58" i="23"/>
  <c r="R57" i="23"/>
  <c r="F57" i="23"/>
  <c r="R56" i="23"/>
  <c r="F56" i="23"/>
  <c r="R55" i="23"/>
  <c r="F55" i="23"/>
  <c r="R54" i="23"/>
  <c r="F54" i="23"/>
  <c r="R53" i="23"/>
  <c r="F53" i="23"/>
  <c r="R52" i="23"/>
  <c r="F52" i="23"/>
  <c r="R51" i="23"/>
  <c r="F51" i="23"/>
  <c r="R50" i="23"/>
  <c r="F50" i="23"/>
  <c r="R49" i="23"/>
  <c r="F49" i="23"/>
  <c r="R48" i="23"/>
  <c r="F48" i="23"/>
  <c r="R47" i="23"/>
  <c r="R46" i="23"/>
  <c r="F46" i="23"/>
  <c r="R45" i="23"/>
  <c r="F45" i="23"/>
  <c r="W44" i="23"/>
  <c r="R44" i="23"/>
  <c r="K44" i="23"/>
  <c r="J44" i="23"/>
  <c r="I44" i="23"/>
  <c r="H44" i="23"/>
  <c r="F44" i="23"/>
  <c r="W43" i="23"/>
  <c r="V43" i="23"/>
  <c r="U43" i="23"/>
  <c r="T43" i="23"/>
  <c r="R43" i="23"/>
  <c r="K43" i="23"/>
  <c r="J43" i="23"/>
  <c r="I43" i="23"/>
  <c r="H43" i="23"/>
  <c r="F43" i="23"/>
  <c r="K42" i="23"/>
  <c r="J42" i="23"/>
  <c r="F42" i="23"/>
  <c r="W41" i="23"/>
  <c r="V41" i="23"/>
  <c r="U41" i="23"/>
  <c r="U42" i="23" s="1"/>
  <c r="T41" i="23"/>
  <c r="T42" i="23" s="1"/>
  <c r="R41" i="23"/>
  <c r="K41" i="23"/>
  <c r="J41" i="23"/>
  <c r="I41" i="23"/>
  <c r="H41" i="23"/>
  <c r="F41" i="23"/>
  <c r="W40" i="23"/>
  <c r="W42" i="23" s="1"/>
  <c r="V40" i="23"/>
  <c r="V42" i="23" s="1"/>
  <c r="U40" i="23"/>
  <c r="U44" i="23" s="1"/>
  <c r="T40" i="23"/>
  <c r="R40" i="23"/>
  <c r="R69" i="23" s="1"/>
  <c r="K40" i="23"/>
  <c r="J40" i="23"/>
  <c r="I40" i="23"/>
  <c r="I42" i="23" s="1"/>
  <c r="H40" i="23"/>
  <c r="H42" i="23" s="1"/>
  <c r="F40" i="23"/>
  <c r="F69" i="23" s="1"/>
  <c r="Q34" i="23"/>
  <c r="P34" i="23"/>
  <c r="R34" i="23" s="1"/>
  <c r="E34" i="23"/>
  <c r="I10" i="23" s="1"/>
  <c r="D34" i="23"/>
  <c r="C34" i="23"/>
  <c r="R33" i="23"/>
  <c r="F33" i="23"/>
  <c r="R32" i="23"/>
  <c r="F32" i="23"/>
  <c r="R31" i="23"/>
  <c r="F31" i="23"/>
  <c r="R30" i="23"/>
  <c r="F30" i="23"/>
  <c r="R29" i="23"/>
  <c r="F29" i="23"/>
  <c r="R28" i="23"/>
  <c r="F28" i="23"/>
  <c r="R27" i="23"/>
  <c r="F27" i="23"/>
  <c r="R26" i="23"/>
  <c r="F26" i="23"/>
  <c r="R25" i="23"/>
  <c r="F25" i="23"/>
  <c r="R24" i="23"/>
  <c r="F24" i="23"/>
  <c r="R23" i="23"/>
  <c r="F23" i="23"/>
  <c r="R22" i="23"/>
  <c r="F22" i="23"/>
  <c r="R21" i="23"/>
  <c r="F21" i="23"/>
  <c r="R20" i="23"/>
  <c r="F20" i="23"/>
  <c r="R19" i="23"/>
  <c r="F19" i="23"/>
  <c r="R18" i="23"/>
  <c r="F18" i="23"/>
  <c r="R17" i="23"/>
  <c r="F17" i="23"/>
  <c r="R16" i="23"/>
  <c r="F16" i="23"/>
  <c r="R15" i="23"/>
  <c r="F15" i="23"/>
  <c r="R14" i="23"/>
  <c r="F14" i="23"/>
  <c r="R13" i="23"/>
  <c r="R12" i="23"/>
  <c r="F12" i="23"/>
  <c r="R11" i="23"/>
  <c r="W10" i="23"/>
  <c r="V10" i="23"/>
  <c r="U10" i="23"/>
  <c r="R10" i="23"/>
  <c r="F10" i="23"/>
  <c r="W9" i="23"/>
  <c r="V9" i="23"/>
  <c r="U9" i="23"/>
  <c r="T9" i="23"/>
  <c r="R9" i="23"/>
  <c r="K9" i="23"/>
  <c r="J9" i="23"/>
  <c r="I9" i="23"/>
  <c r="H9" i="23"/>
  <c r="W8" i="23"/>
  <c r="R8" i="23"/>
  <c r="J8" i="23"/>
  <c r="I8" i="23"/>
  <c r="H8" i="23"/>
  <c r="F8" i="23"/>
  <c r="W7" i="23"/>
  <c r="V7" i="23"/>
  <c r="U7" i="23"/>
  <c r="T7" i="23"/>
  <c r="R7" i="23"/>
  <c r="K7" i="23"/>
  <c r="K8" i="23" s="1"/>
  <c r="J7" i="23"/>
  <c r="I7" i="23"/>
  <c r="H7" i="23"/>
  <c r="F7" i="23"/>
  <c r="W6" i="23"/>
  <c r="V6" i="23"/>
  <c r="V8" i="23" s="1"/>
  <c r="U6" i="23"/>
  <c r="U8" i="23" s="1"/>
  <c r="T6" i="23"/>
  <c r="T8" i="23" s="1"/>
  <c r="R6" i="23"/>
  <c r="R35" i="23" s="1"/>
  <c r="K6" i="23"/>
  <c r="J6" i="23"/>
  <c r="J10" i="23" s="1"/>
  <c r="I6" i="23"/>
  <c r="H6" i="23"/>
  <c r="F6" i="23"/>
  <c r="F35" i="23" s="1"/>
  <c r="AB306" i="22"/>
  <c r="AA306" i="22"/>
  <c r="AC306" i="22" s="1"/>
  <c r="Z306" i="22"/>
  <c r="AC305" i="22"/>
  <c r="AC304" i="22"/>
  <c r="AC303" i="22"/>
  <c r="AC302" i="22"/>
  <c r="AC301" i="22"/>
  <c r="AC300" i="22"/>
  <c r="AC299" i="22"/>
  <c r="AC298" i="22"/>
  <c r="AC296" i="22"/>
  <c r="AC295" i="22"/>
  <c r="AC294" i="22"/>
  <c r="AC292" i="22"/>
  <c r="AC291" i="22"/>
  <c r="AC290" i="22"/>
  <c r="AC288" i="22"/>
  <c r="AC285" i="22"/>
  <c r="AC307" i="22" s="1"/>
  <c r="AC284" i="22"/>
  <c r="AC283" i="22"/>
  <c r="AG282" i="22"/>
  <c r="AC282" i="22"/>
  <c r="AH281" i="22"/>
  <c r="AG281" i="22"/>
  <c r="AF281" i="22"/>
  <c r="AE281" i="22"/>
  <c r="AC281" i="22"/>
  <c r="AH280" i="22"/>
  <c r="AE280" i="22"/>
  <c r="AC280" i="22"/>
  <c r="AH279" i="22"/>
  <c r="AG279" i="22"/>
  <c r="AF279" i="22"/>
  <c r="AE279" i="22"/>
  <c r="AH278" i="22"/>
  <c r="AH282" i="22" s="1"/>
  <c r="AG278" i="22"/>
  <c r="AG280" i="22" s="1"/>
  <c r="AF278" i="22"/>
  <c r="AF282" i="22" s="1"/>
  <c r="AE278" i="22"/>
  <c r="AE282" i="22" s="1"/>
  <c r="AC278" i="22"/>
  <c r="AC272" i="22"/>
  <c r="AB272" i="22"/>
  <c r="AA272" i="22"/>
  <c r="Z272" i="22"/>
  <c r="AC271" i="22"/>
  <c r="AC268" i="22"/>
  <c r="AC267" i="22"/>
  <c r="AC265" i="22"/>
  <c r="AC264" i="22"/>
  <c r="AC263" i="22"/>
  <c r="AC262" i="22"/>
  <c r="AC261" i="22"/>
  <c r="AC259" i="22"/>
  <c r="AC258" i="22"/>
  <c r="AC257" i="22"/>
  <c r="AC255" i="22"/>
  <c r="AC254" i="22"/>
  <c r="AC253" i="22"/>
  <c r="AC252" i="22"/>
  <c r="AC251" i="22"/>
  <c r="AC250" i="22"/>
  <c r="AE248" i="22"/>
  <c r="AC248" i="22"/>
  <c r="AH247" i="22"/>
  <c r="AG247" i="22"/>
  <c r="AF247" i="22"/>
  <c r="AE247" i="22"/>
  <c r="AC247" i="22"/>
  <c r="AG246" i="22"/>
  <c r="AF246" i="22"/>
  <c r="AC246" i="22"/>
  <c r="AH245" i="22"/>
  <c r="AG245" i="22"/>
  <c r="AF245" i="22"/>
  <c r="AE245" i="22"/>
  <c r="AH244" i="22"/>
  <c r="AH248" i="22" s="1"/>
  <c r="AG244" i="22"/>
  <c r="AG248" i="22" s="1"/>
  <c r="AF244" i="22"/>
  <c r="AF248" i="22" s="1"/>
  <c r="AE244" i="22"/>
  <c r="AE246" i="22" s="1"/>
  <c r="AC244" i="22"/>
  <c r="AC273" i="22" s="1"/>
  <c r="AB238" i="22"/>
  <c r="AA238" i="22"/>
  <c r="AC238" i="22" s="1"/>
  <c r="Z238" i="22"/>
  <c r="AC237" i="22"/>
  <c r="AC236" i="22"/>
  <c r="AC235" i="22"/>
  <c r="AC234" i="22"/>
  <c r="AC233" i="22"/>
  <c r="AC232" i="22"/>
  <c r="AC231" i="22"/>
  <c r="AC230" i="22"/>
  <c r="AC229" i="22"/>
  <c r="AC228" i="22"/>
  <c r="AC225" i="22"/>
  <c r="AC224" i="22"/>
  <c r="AC223" i="22"/>
  <c r="AC221" i="22"/>
  <c r="AC220" i="22"/>
  <c r="AC219" i="22"/>
  <c r="AC217" i="22"/>
  <c r="AC216" i="22"/>
  <c r="AC215" i="22"/>
  <c r="AE214" i="22"/>
  <c r="AC214" i="22"/>
  <c r="AH213" i="22"/>
  <c r="AG213" i="22"/>
  <c r="AF213" i="22"/>
  <c r="AE213" i="22"/>
  <c r="AF212" i="22"/>
  <c r="AC212" i="22"/>
  <c r="AH211" i="22"/>
  <c r="AG211" i="22"/>
  <c r="AF211" i="22"/>
  <c r="AE211" i="22"/>
  <c r="AC211" i="22"/>
  <c r="AH210" i="22"/>
  <c r="AH214" i="22" s="1"/>
  <c r="AG210" i="22"/>
  <c r="AG214" i="22" s="1"/>
  <c r="AF210" i="22"/>
  <c r="AF214" i="22" s="1"/>
  <c r="AE210" i="22"/>
  <c r="AE212" i="22" s="1"/>
  <c r="AC210" i="22"/>
  <c r="AC239" i="22" s="1"/>
  <c r="AB204" i="22"/>
  <c r="AA204" i="22"/>
  <c r="AC204" i="22" s="1"/>
  <c r="Z204" i="22"/>
  <c r="AC203" i="22"/>
  <c r="AC202" i="22"/>
  <c r="AC201" i="22"/>
  <c r="AC200" i="22"/>
  <c r="AC199" i="22"/>
  <c r="AC198" i="22"/>
  <c r="AC197" i="22"/>
  <c r="AC196" i="22"/>
  <c r="AC193" i="22"/>
  <c r="AC190" i="22"/>
  <c r="AC189" i="22"/>
  <c r="AC187" i="22"/>
  <c r="AC186" i="22"/>
  <c r="AC185" i="22"/>
  <c r="AC183" i="22"/>
  <c r="AC182" i="22"/>
  <c r="AC181" i="22"/>
  <c r="AH180" i="22"/>
  <c r="AG180" i="22"/>
  <c r="AF180" i="22"/>
  <c r="AH179" i="22"/>
  <c r="AG179" i="22"/>
  <c r="AF179" i="22"/>
  <c r="AE179" i="22"/>
  <c r="AC179" i="22"/>
  <c r="AH178" i="22"/>
  <c r="AH177" i="22"/>
  <c r="AG177" i="22"/>
  <c r="AG178" i="22" s="1"/>
  <c r="AF177" i="22"/>
  <c r="AF178" i="22" s="1"/>
  <c r="AE177" i="22"/>
  <c r="AC177" i="22"/>
  <c r="AH176" i="22"/>
  <c r="AG176" i="22"/>
  <c r="AF176" i="22"/>
  <c r="AE176" i="22"/>
  <c r="AE180" i="22" s="1"/>
  <c r="AC176" i="22"/>
  <c r="AC205" i="22" s="1"/>
  <c r="AC170" i="22"/>
  <c r="AB170" i="22"/>
  <c r="AA170" i="22"/>
  <c r="Z170" i="22"/>
  <c r="Q170" i="22"/>
  <c r="P170" i="22"/>
  <c r="O170" i="22"/>
  <c r="N170" i="22"/>
  <c r="AC169" i="22"/>
  <c r="Q169" i="22"/>
  <c r="AC168" i="22"/>
  <c r="Q168" i="22"/>
  <c r="AC167" i="22"/>
  <c r="Q167" i="22"/>
  <c r="AC166" i="22"/>
  <c r="Q166" i="22"/>
  <c r="AC165" i="22"/>
  <c r="Q165" i="22"/>
  <c r="AC164" i="22"/>
  <c r="Q164" i="22"/>
  <c r="AC163" i="22"/>
  <c r="Q163" i="22"/>
  <c r="AC162" i="22"/>
  <c r="Q162" i="22"/>
  <c r="AC161" i="22"/>
  <c r="Q161" i="22"/>
  <c r="AC160" i="22"/>
  <c r="AC159" i="22"/>
  <c r="AC158" i="22"/>
  <c r="Q158" i="22"/>
  <c r="AC157" i="22"/>
  <c r="Q157" i="22"/>
  <c r="AC156" i="22"/>
  <c r="AC155" i="22"/>
  <c r="AC154" i="22"/>
  <c r="Q154" i="22"/>
  <c r="AC153" i="22"/>
  <c r="Q153" i="22"/>
  <c r="Q152" i="22"/>
  <c r="AC151" i="22"/>
  <c r="Q151" i="22"/>
  <c r="AC150" i="22"/>
  <c r="Q150" i="22"/>
  <c r="AC149" i="22"/>
  <c r="Q149" i="22"/>
  <c r="AC148" i="22"/>
  <c r="Q148" i="22"/>
  <c r="AC147" i="22"/>
  <c r="Q147" i="22"/>
  <c r="AE146" i="22"/>
  <c r="AC146" i="22"/>
  <c r="U146" i="22"/>
  <c r="T146" i="22"/>
  <c r="AH145" i="22"/>
  <c r="AG145" i="22"/>
  <c r="AF145" i="22"/>
  <c r="AE145" i="22"/>
  <c r="AC145" i="22"/>
  <c r="V145" i="22"/>
  <c r="U145" i="22"/>
  <c r="T145" i="22"/>
  <c r="S145" i="22"/>
  <c r="AC144" i="22"/>
  <c r="V144" i="22"/>
  <c r="Q144" i="22"/>
  <c r="AH143" i="22"/>
  <c r="AG143" i="22"/>
  <c r="AF143" i="22"/>
  <c r="AF144" i="22" s="1"/>
  <c r="AE143" i="22"/>
  <c r="AC143" i="22"/>
  <c r="AC171" i="22" s="1"/>
  <c r="V143" i="22"/>
  <c r="U143" i="22"/>
  <c r="T143" i="22"/>
  <c r="S143" i="22"/>
  <c r="Q143" i="22"/>
  <c r="AH142" i="22"/>
  <c r="AH146" i="22" s="1"/>
  <c r="AG142" i="22"/>
  <c r="AG144" i="22" s="1"/>
  <c r="AF142" i="22"/>
  <c r="AF146" i="22" s="1"/>
  <c r="AE142" i="22"/>
  <c r="AE144" i="22" s="1"/>
  <c r="AC142" i="22"/>
  <c r="V142" i="22"/>
  <c r="V146" i="22" s="1"/>
  <c r="U142" i="22"/>
  <c r="U144" i="22" s="1"/>
  <c r="T142" i="22"/>
  <c r="T144" i="22" s="1"/>
  <c r="S142" i="22"/>
  <c r="S146" i="22" s="1"/>
  <c r="Q142" i="22"/>
  <c r="Q171" i="22" s="1"/>
  <c r="AC136" i="22"/>
  <c r="AB136" i="22"/>
  <c r="AA136" i="22"/>
  <c r="Z136" i="22"/>
  <c r="Q136" i="22"/>
  <c r="P136" i="22"/>
  <c r="O136" i="22"/>
  <c r="D136" i="22"/>
  <c r="E136" i="22" s="1"/>
  <c r="C136" i="22"/>
  <c r="AC135" i="22"/>
  <c r="Q135" i="22"/>
  <c r="E135" i="22"/>
  <c r="AC134" i="22"/>
  <c r="Q134" i="22"/>
  <c r="E134" i="22"/>
  <c r="AC133" i="22"/>
  <c r="Q133" i="22"/>
  <c r="E133" i="22"/>
  <c r="AC132" i="22"/>
  <c r="Q132" i="22"/>
  <c r="E132" i="22"/>
  <c r="AC131" i="22"/>
  <c r="Q131" i="22"/>
  <c r="E131" i="22"/>
  <c r="AC130" i="22"/>
  <c r="Q130" i="22"/>
  <c r="E130" i="22"/>
  <c r="AC129" i="22"/>
  <c r="Q129" i="22"/>
  <c r="E129" i="22"/>
  <c r="AC128" i="22"/>
  <c r="Q128" i="22"/>
  <c r="E128" i="22"/>
  <c r="AC127" i="22"/>
  <c r="Q127" i="22"/>
  <c r="E127" i="22"/>
  <c r="AC126" i="22"/>
  <c r="Q126" i="22"/>
  <c r="E126" i="22"/>
  <c r="AC125" i="22"/>
  <c r="Q125" i="22"/>
  <c r="E125" i="22"/>
  <c r="AC124" i="22"/>
  <c r="Q124" i="22"/>
  <c r="E124" i="22"/>
  <c r="AC123" i="22"/>
  <c r="Q123" i="22"/>
  <c r="E123" i="22"/>
  <c r="AC122" i="22"/>
  <c r="Q122" i="22"/>
  <c r="E122" i="22"/>
  <c r="AC121" i="22"/>
  <c r="Q121" i="22"/>
  <c r="E121" i="22"/>
  <c r="AC120" i="22"/>
  <c r="Q120" i="22"/>
  <c r="E120" i="22"/>
  <c r="AC119" i="22"/>
  <c r="E119" i="22"/>
  <c r="AC118" i="22"/>
  <c r="Q118" i="22"/>
  <c r="E118" i="22"/>
  <c r="AC117" i="22"/>
  <c r="Q117" i="22"/>
  <c r="E117" i="22"/>
  <c r="AC116" i="22"/>
  <c r="Q116" i="22"/>
  <c r="E116" i="22"/>
  <c r="AC115" i="22"/>
  <c r="Q115" i="22"/>
  <c r="E115" i="22"/>
  <c r="AC114" i="22"/>
  <c r="Q114" i="22"/>
  <c r="E114" i="22"/>
  <c r="AC113" i="22"/>
  <c r="Q113" i="22"/>
  <c r="E113" i="22"/>
  <c r="AF112" i="22"/>
  <c r="AC112" i="22"/>
  <c r="V112" i="22"/>
  <c r="U112" i="22"/>
  <c r="T112" i="22"/>
  <c r="Q112" i="22"/>
  <c r="J112" i="22"/>
  <c r="G112" i="22"/>
  <c r="E112" i="22"/>
  <c r="AH111" i="22"/>
  <c r="AG111" i="22"/>
  <c r="AF111" i="22"/>
  <c r="AE111" i="22"/>
  <c r="AC111" i="22"/>
  <c r="V111" i="22"/>
  <c r="U111" i="22"/>
  <c r="T111" i="22"/>
  <c r="S111" i="22"/>
  <c r="J111" i="22"/>
  <c r="I111" i="22"/>
  <c r="H111" i="22"/>
  <c r="G111" i="22"/>
  <c r="AG110" i="22"/>
  <c r="AF110" i="22"/>
  <c r="AC110" i="22"/>
  <c r="U110" i="22"/>
  <c r="Q110" i="22"/>
  <c r="J110" i="22"/>
  <c r="E110" i="22"/>
  <c r="AH109" i="22"/>
  <c r="AG109" i="22"/>
  <c r="AF109" i="22"/>
  <c r="AE109" i="22"/>
  <c r="AC109" i="22"/>
  <c r="V109" i="22"/>
  <c r="U109" i="22"/>
  <c r="T109" i="22"/>
  <c r="T110" i="22" s="1"/>
  <c r="S109" i="22"/>
  <c r="Q109" i="22"/>
  <c r="J109" i="22"/>
  <c r="I109" i="22"/>
  <c r="H109" i="22"/>
  <c r="G109" i="22"/>
  <c r="E109" i="22"/>
  <c r="E137" i="22" s="1"/>
  <c r="AH108" i="22"/>
  <c r="AH110" i="22" s="1"/>
  <c r="AG108" i="22"/>
  <c r="AG112" i="22" s="1"/>
  <c r="AF108" i="22"/>
  <c r="AE108" i="22"/>
  <c r="AE112" i="22" s="1"/>
  <c r="AC108" i="22"/>
  <c r="AC137" i="22" s="1"/>
  <c r="V108" i="22"/>
  <c r="V110" i="22" s="1"/>
  <c r="U108" i="22"/>
  <c r="T108" i="22"/>
  <c r="S108" i="22"/>
  <c r="S110" i="22" s="1"/>
  <c r="Q108" i="22"/>
  <c r="Q137" i="22" s="1"/>
  <c r="J108" i="22"/>
  <c r="I108" i="22"/>
  <c r="I112" i="22" s="1"/>
  <c r="H108" i="22"/>
  <c r="H112" i="22" s="1"/>
  <c r="G108" i="22"/>
  <c r="G110" i="22" s="1"/>
  <c r="AB102" i="22"/>
  <c r="AA102" i="22"/>
  <c r="AC102" i="22" s="1"/>
  <c r="Z102" i="22"/>
  <c r="Q102" i="22"/>
  <c r="P102" i="22"/>
  <c r="O102" i="22"/>
  <c r="N102" i="22"/>
  <c r="D102" i="22"/>
  <c r="C102" i="22"/>
  <c r="E102" i="22" s="1"/>
  <c r="AC101" i="22"/>
  <c r="Q101" i="22"/>
  <c r="E101" i="22"/>
  <c r="AC100" i="22"/>
  <c r="Q100" i="22"/>
  <c r="E100" i="22"/>
  <c r="AC99" i="22"/>
  <c r="Q99" i="22"/>
  <c r="E99" i="22"/>
  <c r="AC98" i="22"/>
  <c r="Q98" i="22"/>
  <c r="E98" i="22"/>
  <c r="AC97" i="22"/>
  <c r="Q97" i="22"/>
  <c r="E97" i="22"/>
  <c r="AC96" i="22"/>
  <c r="Q96" i="22"/>
  <c r="E96" i="22"/>
  <c r="AC95" i="22"/>
  <c r="Q95" i="22"/>
  <c r="E95" i="22"/>
  <c r="AC94" i="22"/>
  <c r="Q94" i="22"/>
  <c r="E94" i="22"/>
  <c r="Q93" i="22"/>
  <c r="E93" i="22"/>
  <c r="AC92" i="22"/>
  <c r="Q92" i="22"/>
  <c r="E92" i="22"/>
  <c r="AC91" i="22"/>
  <c r="Q91" i="22"/>
  <c r="E91" i="22"/>
  <c r="Q90" i="22"/>
  <c r="E90" i="22"/>
  <c r="Q89" i="22"/>
  <c r="E89" i="22"/>
  <c r="Q88" i="22"/>
  <c r="E88" i="22"/>
  <c r="AC87" i="22"/>
  <c r="Q87" i="22"/>
  <c r="E87" i="22"/>
  <c r="AC86" i="22"/>
  <c r="Q86" i="22"/>
  <c r="E86" i="22"/>
  <c r="AC85" i="22"/>
  <c r="Q85" i="22"/>
  <c r="E85" i="22"/>
  <c r="AC84" i="22"/>
  <c r="Q84" i="22"/>
  <c r="E84" i="22"/>
  <c r="AC83" i="22"/>
  <c r="Q83" i="22"/>
  <c r="E83" i="22"/>
  <c r="AC82" i="22"/>
  <c r="Q82" i="22"/>
  <c r="E82" i="22"/>
  <c r="AC81" i="22"/>
  <c r="Q81" i="22"/>
  <c r="E81" i="22"/>
  <c r="AC80" i="22"/>
  <c r="Q80" i="22"/>
  <c r="AC79" i="22"/>
  <c r="Q79" i="22"/>
  <c r="E79" i="22"/>
  <c r="AH78" i="22"/>
  <c r="AC78" i="22"/>
  <c r="V78" i="22"/>
  <c r="T78" i="22"/>
  <c r="S78" i="22"/>
  <c r="Q78" i="22"/>
  <c r="G78" i="22"/>
  <c r="E78" i="22"/>
  <c r="AH77" i="22"/>
  <c r="AG77" i="22"/>
  <c r="AF77" i="22"/>
  <c r="AE77" i="22"/>
  <c r="AC77" i="22"/>
  <c r="V77" i="22"/>
  <c r="U77" i="22"/>
  <c r="T77" i="22"/>
  <c r="S77" i="22"/>
  <c r="Q77" i="22"/>
  <c r="J77" i="22"/>
  <c r="I77" i="22"/>
  <c r="H77" i="22"/>
  <c r="G77" i="22"/>
  <c r="E77" i="22"/>
  <c r="AG76" i="22"/>
  <c r="AF76" i="22"/>
  <c r="AC76" i="22"/>
  <c r="U76" i="22"/>
  <c r="Q76" i="22"/>
  <c r="J76" i="22"/>
  <c r="E76" i="22"/>
  <c r="E103" i="22" s="1"/>
  <c r="AH75" i="22"/>
  <c r="AG75" i="22"/>
  <c r="AF75" i="22"/>
  <c r="AE75" i="22"/>
  <c r="AC75" i="22"/>
  <c r="V75" i="22"/>
  <c r="U75" i="22"/>
  <c r="T75" i="22"/>
  <c r="T76" i="22" s="1"/>
  <c r="S75" i="22"/>
  <c r="Q75" i="22"/>
  <c r="J75" i="22"/>
  <c r="I75" i="22"/>
  <c r="H75" i="22"/>
  <c r="G75" i="22"/>
  <c r="E75" i="22"/>
  <c r="AH74" i="22"/>
  <c r="AH76" i="22" s="1"/>
  <c r="AG74" i="22"/>
  <c r="AG78" i="22" s="1"/>
  <c r="AF74" i="22"/>
  <c r="AF78" i="22" s="1"/>
  <c r="AE74" i="22"/>
  <c r="AE76" i="22" s="1"/>
  <c r="AC74" i="22"/>
  <c r="AC103" i="22" s="1"/>
  <c r="V74" i="22"/>
  <c r="V76" i="22" s="1"/>
  <c r="U74" i="22"/>
  <c r="U78" i="22" s="1"/>
  <c r="T74" i="22"/>
  <c r="S74" i="22"/>
  <c r="S76" i="22" s="1"/>
  <c r="Q74" i="22"/>
  <c r="Q103" i="22" s="1"/>
  <c r="J74" i="22"/>
  <c r="J78" i="22" s="1"/>
  <c r="I74" i="22"/>
  <c r="I76" i="22" s="1"/>
  <c r="H74" i="22"/>
  <c r="H76" i="22" s="1"/>
  <c r="G74" i="22"/>
  <c r="G76" i="22" s="1"/>
  <c r="E74" i="22"/>
  <c r="AB68" i="22"/>
  <c r="AC68" i="22" s="1"/>
  <c r="AA68" i="22"/>
  <c r="Z68" i="22"/>
  <c r="P68" i="22"/>
  <c r="Q68" i="22" s="1"/>
  <c r="O68" i="22"/>
  <c r="N68" i="22"/>
  <c r="D68" i="22"/>
  <c r="E68" i="22" s="1"/>
  <c r="C68" i="22"/>
  <c r="AC67" i="22"/>
  <c r="Q67" i="22"/>
  <c r="E67" i="22"/>
  <c r="AC66" i="22"/>
  <c r="Q66" i="22"/>
  <c r="E66" i="22"/>
  <c r="AC65" i="22"/>
  <c r="Q65" i="22"/>
  <c r="E65" i="22"/>
  <c r="AC64" i="22"/>
  <c r="Q64" i="22"/>
  <c r="E64" i="22"/>
  <c r="AC63" i="22"/>
  <c r="Q63" i="22"/>
  <c r="E63" i="22"/>
  <c r="AC62" i="22"/>
  <c r="Q62" i="22"/>
  <c r="E62" i="22"/>
  <c r="AC61" i="22"/>
  <c r="Q61" i="22"/>
  <c r="E61" i="22"/>
  <c r="AC60" i="22"/>
  <c r="Q60" i="22"/>
  <c r="E60" i="22"/>
  <c r="Q59" i="22"/>
  <c r="E59" i="22"/>
  <c r="Q58" i="22"/>
  <c r="AC57" i="22"/>
  <c r="Q57" i="22"/>
  <c r="E57" i="22"/>
  <c r="AC56" i="22"/>
  <c r="Q56" i="22"/>
  <c r="E56" i="22"/>
  <c r="Q55" i="22"/>
  <c r="E55" i="22"/>
  <c r="Q54" i="22"/>
  <c r="AC53" i="22"/>
  <c r="Q53" i="22"/>
  <c r="E53" i="22"/>
  <c r="AC52" i="22"/>
  <c r="Q52" i="22"/>
  <c r="E52" i="22"/>
  <c r="AC51" i="22"/>
  <c r="Q51" i="22"/>
  <c r="E51" i="22"/>
  <c r="AC50" i="22"/>
  <c r="Q50" i="22"/>
  <c r="E50" i="22"/>
  <c r="AC49" i="22"/>
  <c r="E49" i="22"/>
  <c r="AC48" i="22"/>
  <c r="Q48" i="22"/>
  <c r="E48" i="22"/>
  <c r="AC47" i="22"/>
  <c r="Q47" i="22"/>
  <c r="E47" i="22"/>
  <c r="AC46" i="22"/>
  <c r="Q46" i="22"/>
  <c r="E46" i="22"/>
  <c r="AC45" i="22"/>
  <c r="Q45" i="22"/>
  <c r="E45" i="22"/>
  <c r="AH44" i="22"/>
  <c r="AG44" i="22"/>
  <c r="AC44" i="22"/>
  <c r="S44" i="22"/>
  <c r="Q44" i="22"/>
  <c r="E44" i="22"/>
  <c r="AH43" i="22"/>
  <c r="AG43" i="22"/>
  <c r="AF43" i="22"/>
  <c r="AE43" i="22"/>
  <c r="V43" i="22"/>
  <c r="U43" i="22"/>
  <c r="T43" i="22"/>
  <c r="S43" i="22"/>
  <c r="Q43" i="22"/>
  <c r="J43" i="22"/>
  <c r="I43" i="22"/>
  <c r="H43" i="22"/>
  <c r="G43" i="22"/>
  <c r="E43" i="22"/>
  <c r="AH42" i="22"/>
  <c r="AE42" i="22"/>
  <c r="AC42" i="22"/>
  <c r="S42" i="22"/>
  <c r="Q42" i="22"/>
  <c r="I42" i="22"/>
  <c r="H42" i="22"/>
  <c r="E42" i="22"/>
  <c r="AH41" i="22"/>
  <c r="AG41" i="22"/>
  <c r="AG42" i="22" s="1"/>
  <c r="AF41" i="22"/>
  <c r="AE41" i="22"/>
  <c r="AC41" i="22"/>
  <c r="AC69" i="22" s="1"/>
  <c r="V41" i="22"/>
  <c r="U41" i="22"/>
  <c r="T41" i="22"/>
  <c r="S41" i="22"/>
  <c r="Q41" i="22"/>
  <c r="Q69" i="22" s="1"/>
  <c r="J41" i="22"/>
  <c r="I41" i="22"/>
  <c r="H41" i="22"/>
  <c r="G41" i="22"/>
  <c r="E41" i="22"/>
  <c r="AH40" i="22"/>
  <c r="AG40" i="22"/>
  <c r="AF40" i="22"/>
  <c r="AF42" i="22" s="1"/>
  <c r="AE40" i="22"/>
  <c r="AE44" i="22" s="1"/>
  <c r="AC40" i="22"/>
  <c r="V40" i="22"/>
  <c r="V42" i="22" s="1"/>
  <c r="U40" i="22"/>
  <c r="U44" i="22" s="1"/>
  <c r="T40" i="22"/>
  <c r="T44" i="22" s="1"/>
  <c r="S40" i="22"/>
  <c r="Q40" i="22"/>
  <c r="J40" i="22"/>
  <c r="J42" i="22" s="1"/>
  <c r="I40" i="22"/>
  <c r="I44" i="22" s="1"/>
  <c r="H40" i="22"/>
  <c r="G40" i="22"/>
  <c r="G42" i="22" s="1"/>
  <c r="E40" i="22"/>
  <c r="E69" i="22" s="1"/>
  <c r="AC34" i="22"/>
  <c r="AB34" i="22"/>
  <c r="AA34" i="22"/>
  <c r="Z34" i="22"/>
  <c r="Q34" i="22"/>
  <c r="P34" i="22"/>
  <c r="O34" i="22"/>
  <c r="D34" i="22"/>
  <c r="G10" i="22" s="1"/>
  <c r="C34" i="22"/>
  <c r="AC33" i="22"/>
  <c r="Q33" i="22"/>
  <c r="E33" i="22"/>
  <c r="AC32" i="22"/>
  <c r="E32" i="22"/>
  <c r="AC31" i="22"/>
  <c r="Q31" i="22"/>
  <c r="E31" i="22"/>
  <c r="AC30" i="22"/>
  <c r="Q30" i="22"/>
  <c r="E30" i="22"/>
  <c r="AC29" i="22"/>
  <c r="Q29" i="22"/>
  <c r="E29" i="22"/>
  <c r="AC28" i="22"/>
  <c r="E28" i="22"/>
  <c r="AC27" i="22"/>
  <c r="Q27" i="22"/>
  <c r="E27" i="22"/>
  <c r="AC26" i="22"/>
  <c r="Q26" i="22"/>
  <c r="E26" i="22"/>
  <c r="AC25" i="22"/>
  <c r="Q25" i="22"/>
  <c r="E25" i="22"/>
  <c r="AC24" i="22"/>
  <c r="Q24" i="22"/>
  <c r="E24" i="22"/>
  <c r="AC23" i="22"/>
  <c r="Q23" i="22"/>
  <c r="E23" i="22"/>
  <c r="AC22" i="22"/>
  <c r="Q22" i="22"/>
  <c r="E22" i="22"/>
  <c r="AC21" i="22"/>
  <c r="Q21" i="22"/>
  <c r="E21" i="22"/>
  <c r="AC20" i="22"/>
  <c r="Q20" i="22"/>
  <c r="E20" i="22"/>
  <c r="AC19" i="22"/>
  <c r="Q19" i="22"/>
  <c r="E19" i="22"/>
  <c r="AC18" i="22"/>
  <c r="Q18" i="22"/>
  <c r="E18" i="22"/>
  <c r="AC17" i="22"/>
  <c r="Q17" i="22"/>
  <c r="E17" i="22"/>
  <c r="AC16" i="22"/>
  <c r="Q16" i="22"/>
  <c r="E16" i="22"/>
  <c r="AC15" i="22"/>
  <c r="Q15" i="22"/>
  <c r="E15" i="22"/>
  <c r="AC14" i="22"/>
  <c r="E14" i="22"/>
  <c r="AC13" i="22"/>
  <c r="Q13" i="22"/>
  <c r="E13" i="22"/>
  <c r="AC12" i="22"/>
  <c r="Q12" i="22"/>
  <c r="E12" i="22"/>
  <c r="AC11" i="22"/>
  <c r="Q11" i="22"/>
  <c r="E11" i="22"/>
  <c r="AH10" i="22"/>
  <c r="AC10" i="22"/>
  <c r="V10" i="22"/>
  <c r="T10" i="22"/>
  <c r="S10" i="22"/>
  <c r="Q10" i="22"/>
  <c r="E10" i="22"/>
  <c r="AH9" i="22"/>
  <c r="AG9" i="22"/>
  <c r="AF9" i="22"/>
  <c r="AE9" i="22"/>
  <c r="AC9" i="22"/>
  <c r="V9" i="22"/>
  <c r="U9" i="22"/>
  <c r="T9" i="22"/>
  <c r="S9" i="22"/>
  <c r="Q9" i="22"/>
  <c r="J9" i="22"/>
  <c r="I9" i="22"/>
  <c r="H9" i="22"/>
  <c r="G9" i="22"/>
  <c r="E9" i="22"/>
  <c r="AG8" i="22"/>
  <c r="AF8" i="22"/>
  <c r="AC8" i="22"/>
  <c r="U8" i="22"/>
  <c r="Q8" i="22"/>
  <c r="J8" i="22"/>
  <c r="E8" i="22"/>
  <c r="AH7" i="22"/>
  <c r="AG7" i="22"/>
  <c r="AF7" i="22"/>
  <c r="AE7" i="22"/>
  <c r="AC7" i="22"/>
  <c r="V7" i="22"/>
  <c r="U7" i="22"/>
  <c r="T7" i="22"/>
  <c r="T8" i="22" s="1"/>
  <c r="S7" i="22"/>
  <c r="Q7" i="22"/>
  <c r="J7" i="22"/>
  <c r="I7" i="22"/>
  <c r="H7" i="22"/>
  <c r="G7" i="22"/>
  <c r="E7" i="22"/>
  <c r="E35" i="22" s="1"/>
  <c r="AH6" i="22"/>
  <c r="AH8" i="22" s="1"/>
  <c r="AG6" i="22"/>
  <c r="AG10" i="22" s="1"/>
  <c r="AF6" i="22"/>
  <c r="AF10" i="22" s="1"/>
  <c r="AE6" i="22"/>
  <c r="AE8" i="22" s="1"/>
  <c r="AC6" i="22"/>
  <c r="AC35" i="22" s="1"/>
  <c r="V6" i="22"/>
  <c r="V8" i="22" s="1"/>
  <c r="U6" i="22"/>
  <c r="U10" i="22" s="1"/>
  <c r="T6" i="22"/>
  <c r="S6" i="22"/>
  <c r="S8" i="22" s="1"/>
  <c r="Q6" i="22"/>
  <c r="Q35" i="22" s="1"/>
  <c r="J6" i="22"/>
  <c r="J10" i="22" s="1"/>
  <c r="I6" i="22"/>
  <c r="I8" i="22" s="1"/>
  <c r="H6" i="22"/>
  <c r="H10" i="22" s="1"/>
  <c r="G6" i="22"/>
  <c r="G8" i="22" s="1"/>
  <c r="E6" i="22"/>
  <c r="T8" i="25" l="1"/>
  <c r="J41" i="25"/>
  <c r="AE41" i="25"/>
  <c r="S42" i="25"/>
  <c r="U43" i="25"/>
  <c r="S74" i="25"/>
  <c r="AG74" i="25"/>
  <c r="V76" i="25"/>
  <c r="K108" i="25"/>
  <c r="V110" i="25"/>
  <c r="H141" i="25"/>
  <c r="V141" i="25"/>
  <c r="U174" i="25"/>
  <c r="I240" i="25"/>
  <c r="AD10" i="25"/>
  <c r="K41" i="25"/>
  <c r="AF41" i="25"/>
  <c r="H43" i="25"/>
  <c r="V43" i="25"/>
  <c r="T74" i="25"/>
  <c r="H76" i="25"/>
  <c r="I141" i="25"/>
  <c r="H174" i="25"/>
  <c r="V174" i="25"/>
  <c r="S176" i="25"/>
  <c r="J240" i="25"/>
  <c r="J10" i="25"/>
  <c r="AE10" i="25"/>
  <c r="AG41" i="25"/>
  <c r="I76" i="25"/>
  <c r="AD76" i="25"/>
  <c r="I110" i="25"/>
  <c r="Q135" i="25"/>
  <c r="T143" i="25"/>
  <c r="I174" i="25"/>
  <c r="S41" i="25"/>
  <c r="J76" i="25"/>
  <c r="AE76" i="25"/>
  <c r="T108" i="25"/>
  <c r="K141" i="25"/>
  <c r="J174" i="25"/>
  <c r="K76" i="25"/>
  <c r="H207" i="25"/>
  <c r="Q35" i="25"/>
  <c r="K8" i="24"/>
  <c r="AE8" i="24"/>
  <c r="T10" i="24"/>
  <c r="I17" i="24"/>
  <c r="U41" i="24"/>
  <c r="J43" i="24"/>
  <c r="AF43" i="24"/>
  <c r="I74" i="24"/>
  <c r="K76" i="24"/>
  <c r="H109" i="24"/>
  <c r="AE43" i="24"/>
  <c r="AF8" i="24"/>
  <c r="S9" i="24"/>
  <c r="U10" i="24"/>
  <c r="V41" i="24"/>
  <c r="K43" i="24"/>
  <c r="AG43" i="24"/>
  <c r="S107" i="24"/>
  <c r="I109" i="24"/>
  <c r="J140" i="24"/>
  <c r="V10" i="24"/>
  <c r="H41" i="24"/>
  <c r="S43" i="24"/>
  <c r="S76" i="24"/>
  <c r="AG76" i="24"/>
  <c r="T107" i="24"/>
  <c r="H10" i="24"/>
  <c r="T76" i="24"/>
  <c r="S108" i="24"/>
  <c r="I173" i="24"/>
  <c r="I10" i="24"/>
  <c r="J173" i="24"/>
  <c r="K173" i="24"/>
  <c r="V280" i="23"/>
  <c r="K10" i="23"/>
  <c r="T44" i="23"/>
  <c r="J76" i="23"/>
  <c r="W110" i="23"/>
  <c r="V112" i="23"/>
  <c r="U180" i="23"/>
  <c r="U214" i="23"/>
  <c r="V248" i="23"/>
  <c r="W282" i="23"/>
  <c r="V314" i="23"/>
  <c r="U316" i="23"/>
  <c r="K76" i="23"/>
  <c r="V180" i="23"/>
  <c r="V214" i="23"/>
  <c r="W248" i="23"/>
  <c r="T10" i="23"/>
  <c r="V44" i="23"/>
  <c r="H78" i="23"/>
  <c r="W78" i="23"/>
  <c r="T246" i="23"/>
  <c r="U280" i="23"/>
  <c r="V348" i="23"/>
  <c r="W348" i="23"/>
  <c r="I78" i="23"/>
  <c r="H10" i="23"/>
  <c r="F34" i="23"/>
  <c r="T110" i="23"/>
  <c r="T178" i="23"/>
  <c r="T212" i="23"/>
  <c r="U110" i="23"/>
  <c r="T314" i="23"/>
  <c r="G44" i="22"/>
  <c r="I78" i="22"/>
  <c r="AE78" i="22"/>
  <c r="S144" i="22"/>
  <c r="AH144" i="22"/>
  <c r="AE178" i="22"/>
  <c r="AG212" i="22"/>
  <c r="AH246" i="22"/>
  <c r="H78" i="22"/>
  <c r="I10" i="22"/>
  <c r="AE10" i="22"/>
  <c r="E34" i="22"/>
  <c r="T42" i="22"/>
  <c r="H44" i="22"/>
  <c r="H8" i="22"/>
  <c r="U42" i="22"/>
  <c r="H110" i="22"/>
  <c r="S112" i="22"/>
  <c r="AH112" i="22"/>
  <c r="AG146" i="22"/>
  <c r="AH212" i="22"/>
  <c r="V44" i="22"/>
  <c r="J44" i="22"/>
  <c r="AF44" i="22"/>
  <c r="I110" i="22"/>
  <c r="AE110" i="22"/>
  <c r="AF280" i="22"/>
</calcChain>
</file>

<file path=xl/sharedStrings.xml><?xml version="1.0" encoding="utf-8"?>
<sst xmlns="http://schemas.openxmlformats.org/spreadsheetml/2006/main" count="3698" uniqueCount="232">
  <si>
    <t>Best-fit values</t>
  </si>
  <si>
    <t>Std. Error</t>
  </si>
  <si>
    <t>95% Confidence Intervals</t>
  </si>
  <si>
    <t>Goodness of Fit</t>
  </si>
  <si>
    <t>Is slope significantly non-zero?</t>
  </si>
  <si>
    <t>1, 10</t>
  </si>
  <si>
    <t>Significant</t>
  </si>
  <si>
    <t>Equation</t>
  </si>
  <si>
    <t>Data</t>
  </si>
  <si>
    <t>Linear Regression</t>
  </si>
  <si>
    <t>Column B</t>
  </si>
  <si>
    <t>EAE score 0</t>
  </si>
  <si>
    <t>vs.</t>
  </si>
  <si>
    <t>Column A</t>
  </si>
  <si>
    <t>no EAE</t>
  </si>
  <si>
    <t>Mann Whitney test</t>
  </si>
  <si>
    <t>Exact</t>
  </si>
  <si>
    <t>ns</t>
  </si>
  <si>
    <t>No</t>
  </si>
  <si>
    <t>Two-tailed</t>
  </si>
  <si>
    <t>Difference between medians</t>
  </si>
  <si>
    <t>Column C</t>
  </si>
  <si>
    <t>EAE score &gt;0</t>
  </si>
  <si>
    <t>**</t>
  </si>
  <si>
    <t>Yes</t>
  </si>
  <si>
    <t>0.000, n=3</t>
  </si>
  <si>
    <t>*</t>
  </si>
  <si>
    <t>Mean</t>
  </si>
  <si>
    <t>SEM</t>
  </si>
  <si>
    <t>N</t>
  </si>
  <si>
    <t>Baseline</t>
  </si>
  <si>
    <t>CUP</t>
  </si>
  <si>
    <t>AT</t>
  </si>
  <si>
    <t>AT-CUP</t>
  </si>
  <si>
    <t>EAE</t>
  </si>
  <si>
    <t>Column E</t>
  </si>
  <si>
    <t>Column D</t>
  </si>
  <si>
    <t>All region mean</t>
  </si>
  <si>
    <t>baseline</t>
  </si>
  <si>
    <t>P value</t>
  </si>
  <si>
    <t>Exact or approximate P value?</t>
  </si>
  <si>
    <t>P value summary</t>
  </si>
  <si>
    <t>Significantly different (P &lt; 0.05)?</t>
  </si>
  <si>
    <t>One- or two-tailed P value?</t>
  </si>
  <si>
    <t>Sum of ranks in column A,C</t>
  </si>
  <si>
    <t>Mann-Whitney U</t>
  </si>
  <si>
    <t>Median of column A</t>
  </si>
  <si>
    <t>Median of column C</t>
  </si>
  <si>
    <t>Difference: Actual</t>
  </si>
  <si>
    <t>Difference: Hodges-Lehmann</t>
  </si>
  <si>
    <t>96.64% CI of difference</t>
  </si>
  <si>
    <t>Exact or approximate CI?</t>
  </si>
  <si>
    <t>Sum of ranks in column B,C</t>
  </si>
  <si>
    <t>Median of column B</t>
  </si>
  <si>
    <t>Sum of ranks in column A,B</t>
  </si>
  <si>
    <t>Slope</t>
  </si>
  <si>
    <t>Y-intercept</t>
  </si>
  <si>
    <t>X-intercept</t>
  </si>
  <si>
    <t>1/slope</t>
  </si>
  <si>
    <t>R squared</t>
  </si>
  <si>
    <t>Sy.x</t>
  </si>
  <si>
    <t>F</t>
  </si>
  <si>
    <t>DFn, DFd</t>
  </si>
  <si>
    <t>Deviation from zero?</t>
  </si>
  <si>
    <t>Number of X values</t>
  </si>
  <si>
    <t>Maximum number of Y replicates</t>
  </si>
  <si>
    <t>Total number of values</t>
  </si>
  <si>
    <t>Number of missing values</t>
  </si>
  <si>
    <t>95.15% CI of difference</t>
  </si>
  <si>
    <t>10 , 81</t>
  </si>
  <si>
    <t>0.3050, n=4</t>
  </si>
  <si>
    <t>6.550, n=9</t>
  </si>
  <si>
    <t>1.230 to 7.820</t>
  </si>
  <si>
    <t>20 , 85</t>
  </si>
  <si>
    <t>1.020, n=5</t>
  </si>
  <si>
    <t>95.80% CI of difference</t>
  </si>
  <si>
    <t>0.6100 to 7.010</t>
  </si>
  <si>
    <t>7.500 , 97.50</t>
  </si>
  <si>
    <t>0.2200, n=11</t>
  </si>
  <si>
    <t>96.15% CI of difference</t>
  </si>
  <si>
    <t>0.1200 to 1.160</t>
  </si>
  <si>
    <t>0.05001 to 0.2359</t>
  </si>
  <si>
    <t>-8.423 to 2.571</t>
  </si>
  <si>
    <t>-49.02 to 37.45</t>
  </si>
  <si>
    <t>Y = 0.1430*X - 2.926</t>
  </si>
  <si>
    <t>0.01255 to 0.1487</t>
  </si>
  <si>
    <t>-1.807 to 0.2135</t>
  </si>
  <si>
    <t>-15.61 to 13.24</t>
  </si>
  <si>
    <t>Y = 0.08064*X - 0.7967</t>
  </si>
  <si>
    <t>ATCUP</t>
  </si>
  <si>
    <t>Sum of ranks in column D,E</t>
  </si>
  <si>
    <t>11 , 44</t>
  </si>
  <si>
    <t>Median of column D</t>
  </si>
  <si>
    <t>1.865, n=4</t>
  </si>
  <si>
    <t>Median of column E</t>
  </si>
  <si>
    <t>21.03, n=6</t>
  </si>
  <si>
    <t>96.19% CI of difference</t>
  </si>
  <si>
    <t>1.310 to 28.89</t>
  </si>
  <si>
    <t>Sum of ranks in column C,E</t>
  </si>
  <si>
    <t>58 , 62</t>
  </si>
  <si>
    <t>95.04% CI of difference</t>
  </si>
  <si>
    <t>-1.610 to 21.11</t>
  </si>
  <si>
    <t>Sum of ranks in column C,D</t>
  </si>
  <si>
    <t>76 , 15</t>
  </si>
  <si>
    <t>-7.220 to 0.06000</t>
  </si>
  <si>
    <t>Sum of ranks in column B,E</t>
  </si>
  <si>
    <t>6 , 39</t>
  </si>
  <si>
    <t>0.3200, n=3</t>
  </si>
  <si>
    <t>95.24% CI of difference</t>
  </si>
  <si>
    <t>2.390 to 30.94</t>
  </si>
  <si>
    <t>6 , 60</t>
  </si>
  <si>
    <t>0.4850, n=8</t>
  </si>
  <si>
    <t>0.1700 to 3.800</t>
  </si>
  <si>
    <t>23 , 82</t>
  </si>
  <si>
    <t>0.06500, n=6</t>
  </si>
  <si>
    <t>95.74% CI of difference</t>
  </si>
  <si>
    <t>0.1600 to 0.9400</t>
  </si>
  <si>
    <t>100.5 , 89.50</t>
  </si>
  <si>
    <t>95.91% CI of difference</t>
  </si>
  <si>
    <t>-0.5300 to 0.5900</t>
  </si>
  <si>
    <t>corpus</t>
  </si>
  <si>
    <t>corpus horn</t>
  </si>
  <si>
    <t>SVZ</t>
  </si>
  <si>
    <t>ventral</t>
  </si>
  <si>
    <t>B2m baseline brain</t>
  </si>
  <si>
    <t>B2m EAE score 0 brain</t>
  </si>
  <si>
    <t>B2m EAE score &gt;0 brain</t>
  </si>
  <si>
    <t>Section</t>
  </si>
  <si>
    <t>Region</t>
  </si>
  <si>
    <t>Total Olig2+</t>
  </si>
  <si>
    <t>Total TdT+Olig2+</t>
  </si>
  <si>
    <t>%Tdt+Olig2+</t>
  </si>
  <si>
    <t>CH</t>
  </si>
  <si>
    <t>Mean TdT</t>
  </si>
  <si>
    <t>Corpus</t>
  </si>
  <si>
    <t>DP</t>
  </si>
  <si>
    <t>Olig2</t>
  </si>
  <si>
    <t>Av</t>
  </si>
  <si>
    <t>Corpus Horn L</t>
  </si>
  <si>
    <t>Ratio</t>
  </si>
  <si>
    <t>Corpus Horn R</t>
  </si>
  <si>
    <t>SVZ L</t>
  </si>
  <si>
    <t>SVZ R</t>
  </si>
  <si>
    <t>Ventral L</t>
  </si>
  <si>
    <t>Ventral R</t>
  </si>
  <si>
    <t>Total</t>
  </si>
  <si>
    <t>Lesion?</t>
  </si>
  <si>
    <t>Y</t>
  </si>
  <si>
    <t>lesion</t>
  </si>
  <si>
    <t>nonlesion</t>
  </si>
  <si>
    <t>B2m baseline #1</t>
  </si>
  <si>
    <t>B2m baseline #2</t>
  </si>
  <si>
    <t>B2m baseline #3</t>
  </si>
  <si>
    <t>B2m baseline #4</t>
  </si>
  <si>
    <t>B2m EAE score 0 #4</t>
  </si>
  <si>
    <t>B2m EAE score 0 #1</t>
  </si>
  <si>
    <t>B2m EAE score 0 #2</t>
  </si>
  <si>
    <t>B2m EAE score 0 #3</t>
  </si>
  <si>
    <t>B2m EAE score 0 #5</t>
  </si>
  <si>
    <t>B2m EAE score &gt;0 #1 (score 1.5)</t>
  </si>
  <si>
    <t>B2m EAE score &gt;0 #3 (score 2)</t>
  </si>
  <si>
    <t>B2m EAE score &gt;0 #4 (score 2)</t>
  </si>
  <si>
    <t>B2m EAE score &gt;0 #5 (score 2.5)</t>
  </si>
  <si>
    <t>B2m EAE score &gt;0 #6 (score 3)</t>
  </si>
  <si>
    <t>B2m EAE score &gt;0 #8 (score 3)</t>
  </si>
  <si>
    <t>B2m EAE score &gt;0 #2 (score 3.5)</t>
  </si>
  <si>
    <t>B2m EAE score &gt;0 #7 (score 3)</t>
  </si>
  <si>
    <t>B2m EAE score &gt;0 #9 (score 3.5)</t>
  </si>
  <si>
    <t xml:space="preserve">Panel E- % tdT+Olig2+ of Olig2+ </t>
  </si>
  <si>
    <r>
      <rPr>
        <b/>
        <i/>
        <sz val="11"/>
        <color theme="1"/>
        <rFont val="Arial"/>
        <family val="2"/>
      </rPr>
      <t xml:space="preserve">B2mtdT </t>
    </r>
    <r>
      <rPr>
        <b/>
        <sz val="11"/>
        <color theme="1"/>
        <rFont val="Arial"/>
        <family val="2"/>
      </rPr>
      <t>Brain</t>
    </r>
  </si>
  <si>
    <r>
      <rPr>
        <b/>
        <i/>
        <sz val="11"/>
        <color theme="1"/>
        <rFont val="Arial"/>
        <family val="2"/>
      </rPr>
      <t>Cd74tdT</t>
    </r>
    <r>
      <rPr>
        <b/>
        <sz val="11"/>
        <color theme="1"/>
        <rFont val="Arial"/>
        <family val="2"/>
      </rPr>
      <t xml:space="preserve"> Brain</t>
    </r>
  </si>
  <si>
    <t>Panel F- % tdT+Olig2+ of Olig2+ vs ROI tdT mean intensity</t>
  </si>
  <si>
    <r>
      <rPr>
        <b/>
        <i/>
        <sz val="11"/>
        <color theme="1"/>
        <rFont val="Arial"/>
        <family val="2"/>
      </rPr>
      <t>B2mtdT</t>
    </r>
    <r>
      <rPr>
        <b/>
        <sz val="11"/>
        <color theme="1"/>
        <rFont val="Arial"/>
        <family val="2"/>
      </rPr>
      <t xml:space="preserve"> Brain</t>
    </r>
  </si>
  <si>
    <t>%tdT+Olig2+ of Olig2+</t>
  </si>
  <si>
    <t>tdT Mean Gray Value</t>
  </si>
  <si>
    <t xml:space="preserve">Panel H- % tDT+Olig2+ of Olig2+ </t>
  </si>
  <si>
    <t xml:space="preserve">Panel I- regional ratio % tDT+Olig2+ of Olig2+ </t>
  </si>
  <si>
    <t>Total tdT+Olig2+</t>
  </si>
  <si>
    <t>%tdT+Olig2+</t>
  </si>
  <si>
    <t>Mean tdT</t>
  </si>
  <si>
    <t>Cd74 EAE score 0 brain</t>
  </si>
  <si>
    <t>Cd74 EAE score &gt;0 brain</t>
  </si>
  <si>
    <t>Cd74 EAE score 0 #1</t>
  </si>
  <si>
    <t>Cd74 EAE score&gt;0 #1 (score 2.5)</t>
  </si>
  <si>
    <t>Cd74 EAE score 0 #2</t>
  </si>
  <si>
    <t>Cd74 EAE score&gt;0 #2 (score 2.5)</t>
  </si>
  <si>
    <t xml:space="preserve">Cd74 EAE score 0 #3 </t>
  </si>
  <si>
    <t>Cd74 EAE score&gt;0 #3 (score 3)</t>
  </si>
  <si>
    <t xml:space="preserve">Cd74 EAE score&gt;0 #4 (score 3) </t>
  </si>
  <si>
    <t xml:space="preserve">Cd74 EAE score&gt;0 #5 (score 3) </t>
  </si>
  <si>
    <t>Cd74 EAE score&gt;0 #6 (score 3.5)</t>
  </si>
  <si>
    <t xml:space="preserve">Cd74 EAE score&gt;0 #7 (score 3 ataxic) </t>
  </si>
  <si>
    <t xml:space="preserve">Cd74 EAE score&gt;0 #8 (score 2.5 ataxic) </t>
  </si>
  <si>
    <t xml:space="preserve">Cd74 EAE score&gt;0 #10 (score 1.5) </t>
  </si>
  <si>
    <t xml:space="preserve">Cd74 EAE score&gt;0 #9 (score 2) </t>
  </si>
  <si>
    <t>Cd74 EAE score&gt;0 #11 (score 1.5)</t>
  </si>
  <si>
    <t>B2m ATCUP</t>
  </si>
  <si>
    <t>B2m AT</t>
  </si>
  <si>
    <t>B2m CUP</t>
  </si>
  <si>
    <t>B2m ATCUP #1 (score 2, ataxia)</t>
  </si>
  <si>
    <t>B2m AT #1 (score 3)</t>
  </si>
  <si>
    <t>B2m CUP #1</t>
  </si>
  <si>
    <t>B2m ATCUP #2 (score 3)</t>
  </si>
  <si>
    <t>B2m AT #2 (score 3.5)</t>
  </si>
  <si>
    <t>B2m CUP #2</t>
  </si>
  <si>
    <t>B2m ATCUP #3 (score 2, ataxia)</t>
  </si>
  <si>
    <t>B2m AT #3 (score 2.5)</t>
  </si>
  <si>
    <t>B2m CUP #3</t>
  </si>
  <si>
    <t>B2m ATCUP #4 (score 1.5)</t>
  </si>
  <si>
    <t>B2m AT #4 (score 3.5)</t>
  </si>
  <si>
    <t>B2m ATCUP #5 (score 2)</t>
  </si>
  <si>
    <t>B2m ATCUP #6 (score 2)</t>
  </si>
  <si>
    <t>Cd74 ATCUP</t>
  </si>
  <si>
    <t>Cd74 AT</t>
  </si>
  <si>
    <t>Cd74 CUP</t>
  </si>
  <si>
    <t>Cd74 ATCUP #1 (score 3)</t>
  </si>
  <si>
    <t>Cd74 AT #1 (score 3)</t>
  </si>
  <si>
    <t>Cd74CUP #1</t>
  </si>
  <si>
    <t>Cd74 ATCUP #2 (score 3.5)</t>
  </si>
  <si>
    <t>Cd74 AT #2 (score 3.5)</t>
  </si>
  <si>
    <t>Cd74CUP #2</t>
  </si>
  <si>
    <t>Cd74 ATCUP #3 (score 1.5)</t>
  </si>
  <si>
    <t>Cd74 AT #3 (score 3.5)</t>
  </si>
  <si>
    <t>Cd74CUP #3</t>
  </si>
  <si>
    <t>Cd74 ATCUP #4 (score 3)</t>
  </si>
  <si>
    <t>Cd74 AT #4 (score 4)</t>
  </si>
  <si>
    <t>Cd74 ATCUP #5 (score 3, ataxia)</t>
  </si>
  <si>
    <t>Cd74 AT #5 (score 3.5)</t>
  </si>
  <si>
    <t>Cd74 ATCUP #6 (score 3)</t>
  </si>
  <si>
    <t>Cd74 AT #6 (score 3.5)</t>
  </si>
  <si>
    <t>Cd74 ATCUP #7 (score 1.5)</t>
  </si>
  <si>
    <t>Cd74 ATCUP #8 (score 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</si>
</sst>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2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0" xfId="0" applyFont="1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2" fontId="6" fillId="0" borderId="0" xfId="0" applyNumberFormat="1" applyFont="1"/>
    <xf numFmtId="2" fontId="6" fillId="2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" fontId="6" fillId="0" borderId="0" xfId="0" applyNumberFormat="1" applyFont="1"/>
    <xf numFmtId="2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6" fillId="3" borderId="0" xfId="0" applyNumberFormat="1" applyFont="1" applyFill="1"/>
    <xf numFmtId="1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2" borderId="0" xfId="0" applyNumberFormat="1" applyFont="1" applyFill="1" applyAlignment="1">
      <alignment horizontal="right"/>
    </xf>
    <xf numFmtId="2" fontId="5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52FE-D51F-8847-9CCE-BF98D338FAD1}">
  <dimension ref="A1:J67"/>
  <sheetViews>
    <sheetView workbookViewId="0">
      <selection activeCell="F9" sqref="F9"/>
    </sheetView>
  </sheetViews>
  <sheetFormatPr defaultColWidth="11" defaultRowHeight="15.75" x14ac:dyDescent="0.25"/>
  <cols>
    <col min="1" max="1" width="30.125" style="6" customWidth="1"/>
    <col min="2" max="5" width="10.875" style="6"/>
    <col min="6" max="6" width="30.125" style="6" customWidth="1"/>
    <col min="7" max="9" width="10.875" style="6"/>
  </cols>
  <sheetData>
    <row r="1" spans="1:8" x14ac:dyDescent="0.25">
      <c r="A1" s="5" t="s">
        <v>168</v>
      </c>
    </row>
    <row r="3" spans="1:8" x14ac:dyDescent="0.25">
      <c r="A3" s="5" t="s">
        <v>169</v>
      </c>
      <c r="E3" s="5"/>
      <c r="F3" s="5" t="s">
        <v>170</v>
      </c>
    </row>
    <row r="4" spans="1:8" x14ac:dyDescent="0.25">
      <c r="A4" s="5" t="s">
        <v>37</v>
      </c>
      <c r="F4" s="5" t="s">
        <v>37</v>
      </c>
    </row>
    <row r="5" spans="1:8" x14ac:dyDescent="0.25">
      <c r="B5" s="6" t="s">
        <v>14</v>
      </c>
      <c r="C5" s="6" t="s">
        <v>11</v>
      </c>
      <c r="D5" s="6" t="s">
        <v>22</v>
      </c>
      <c r="G5" s="6" t="s">
        <v>11</v>
      </c>
      <c r="H5" s="6" t="s">
        <v>22</v>
      </c>
    </row>
    <row r="6" spans="1:8" x14ac:dyDescent="0.25">
      <c r="A6" s="1"/>
      <c r="B6" s="1">
        <v>0.31</v>
      </c>
      <c r="C6" s="1">
        <v>0.46</v>
      </c>
      <c r="D6" s="1">
        <v>1.59</v>
      </c>
      <c r="G6" s="1">
        <v>0</v>
      </c>
      <c r="H6" s="1">
        <v>0.14000000000000001</v>
      </c>
    </row>
    <row r="7" spans="1:8" x14ac:dyDescent="0.25">
      <c r="A7" s="1"/>
      <c r="B7" s="1">
        <v>0.3</v>
      </c>
      <c r="C7" s="1">
        <v>0.83</v>
      </c>
      <c r="D7" s="1">
        <v>7.35</v>
      </c>
      <c r="G7" s="1">
        <v>0</v>
      </c>
      <c r="H7" s="1">
        <v>0.12</v>
      </c>
    </row>
    <row r="8" spans="1:8" x14ac:dyDescent="0.25">
      <c r="A8" s="1"/>
      <c r="B8" s="1">
        <v>0.21</v>
      </c>
      <c r="C8" s="1">
        <v>1.02</v>
      </c>
      <c r="D8" s="1">
        <v>7.35</v>
      </c>
      <c r="G8" s="1">
        <v>0</v>
      </c>
      <c r="H8" s="1">
        <v>0.18</v>
      </c>
    </row>
    <row r="9" spans="1:8" x14ac:dyDescent="0.25">
      <c r="A9" s="1"/>
      <c r="B9" s="1">
        <v>0.69</v>
      </c>
      <c r="C9" s="1">
        <v>1.85</v>
      </c>
      <c r="D9" s="1">
        <v>13</v>
      </c>
      <c r="G9" s="1"/>
      <c r="H9" s="1">
        <v>0.75</v>
      </c>
    </row>
    <row r="10" spans="1:8" x14ac:dyDescent="0.25">
      <c r="A10" s="1"/>
      <c r="B10" s="1"/>
      <c r="C10" s="1">
        <v>4.43</v>
      </c>
      <c r="D10" s="1">
        <v>8.0299999999999994</v>
      </c>
      <c r="G10" s="1"/>
      <c r="H10" s="1">
        <v>0.51</v>
      </c>
    </row>
    <row r="11" spans="1:8" x14ac:dyDescent="0.25">
      <c r="A11" s="1"/>
      <c r="B11" s="1"/>
      <c r="C11" s="1"/>
      <c r="D11" s="1">
        <v>6.34</v>
      </c>
      <c r="G11" s="1"/>
      <c r="H11" s="1">
        <v>0.15</v>
      </c>
    </row>
    <row r="12" spans="1:8" x14ac:dyDescent="0.25">
      <c r="A12" s="1"/>
      <c r="B12" s="1"/>
      <c r="C12" s="1"/>
      <c r="D12" s="1">
        <v>6.55</v>
      </c>
      <c r="G12" s="1"/>
      <c r="H12" s="1">
        <v>0.22</v>
      </c>
    </row>
    <row r="13" spans="1:8" x14ac:dyDescent="0.25">
      <c r="A13" s="1"/>
      <c r="B13" s="1"/>
      <c r="C13" s="1"/>
      <c r="D13" s="1">
        <v>3.57</v>
      </c>
      <c r="G13" s="1"/>
      <c r="H13" s="1">
        <v>0.66</v>
      </c>
    </row>
    <row r="14" spans="1:8" x14ac:dyDescent="0.25">
      <c r="A14" s="1"/>
      <c r="B14" s="1"/>
      <c r="C14" s="1"/>
      <c r="D14" s="1">
        <v>1.44</v>
      </c>
      <c r="G14" s="1"/>
      <c r="H14" s="1">
        <v>0</v>
      </c>
    </row>
    <row r="15" spans="1:8" x14ac:dyDescent="0.25">
      <c r="A15" s="1"/>
      <c r="B15" s="1"/>
      <c r="C15" s="1"/>
      <c r="D15" s="1"/>
      <c r="G15" s="1"/>
      <c r="H15" s="1">
        <v>1.72</v>
      </c>
    </row>
    <row r="16" spans="1:8" x14ac:dyDescent="0.25">
      <c r="B16" s="1"/>
      <c r="C16" s="1"/>
      <c r="D16" s="1"/>
      <c r="H16" s="1">
        <v>1.1599999999999999</v>
      </c>
    </row>
    <row r="17" spans="1:10" x14ac:dyDescent="0.25">
      <c r="B17" s="1"/>
      <c r="C17" s="1"/>
      <c r="D17" s="1"/>
      <c r="H17" s="1"/>
    </row>
    <row r="18" spans="1:10" x14ac:dyDescent="0.25">
      <c r="B18" s="1"/>
      <c r="C18" s="1"/>
      <c r="D18" s="1"/>
    </row>
    <row r="19" spans="1:10" x14ac:dyDescent="0.25">
      <c r="A19" s="1"/>
      <c r="B19" s="1" t="s">
        <v>27</v>
      </c>
      <c r="C19" s="1" t="s">
        <v>28</v>
      </c>
      <c r="D19" s="1" t="s">
        <v>29</v>
      </c>
      <c r="G19" s="1" t="s">
        <v>27</v>
      </c>
      <c r="H19" s="1" t="s">
        <v>28</v>
      </c>
      <c r="I19" s="1" t="s">
        <v>29</v>
      </c>
    </row>
    <row r="20" spans="1:10" x14ac:dyDescent="0.25">
      <c r="A20" s="3" t="s">
        <v>38</v>
      </c>
      <c r="B20" s="4">
        <v>0.3775</v>
      </c>
      <c r="C20" s="4">
        <v>0.10656570742973601</v>
      </c>
      <c r="D20" s="1">
        <v>4</v>
      </c>
      <c r="E20" s="1"/>
      <c r="F20" s="3" t="s">
        <v>11</v>
      </c>
      <c r="G20" s="4">
        <v>0</v>
      </c>
      <c r="H20" s="4">
        <v>0</v>
      </c>
      <c r="I20" s="1">
        <v>3</v>
      </c>
      <c r="J20" s="1"/>
    </row>
    <row r="21" spans="1:10" x14ac:dyDescent="0.25">
      <c r="A21" s="3" t="s">
        <v>11</v>
      </c>
      <c r="B21" s="4">
        <v>1.718</v>
      </c>
      <c r="C21" s="4">
        <v>0.71521605127401899</v>
      </c>
      <c r="D21" s="1">
        <v>5</v>
      </c>
      <c r="F21" s="3" t="s">
        <v>22</v>
      </c>
      <c r="G21" s="4">
        <v>0.51</v>
      </c>
      <c r="H21" s="4">
        <v>0.160635103148833</v>
      </c>
      <c r="I21" s="1">
        <v>11</v>
      </c>
    </row>
    <row r="22" spans="1:10" x14ac:dyDescent="0.25">
      <c r="A22" s="3" t="s">
        <v>22</v>
      </c>
      <c r="B22" s="4">
        <v>6.1355555555555599</v>
      </c>
      <c r="C22" s="4">
        <v>1.19701725494747</v>
      </c>
      <c r="D22" s="1">
        <v>9</v>
      </c>
    </row>
    <row r="23" spans="1:10" x14ac:dyDescent="0.25">
      <c r="B23" s="1"/>
      <c r="C23" s="1"/>
      <c r="D23" s="1"/>
    </row>
    <row r="24" spans="1:10" x14ac:dyDescent="0.25">
      <c r="B24" s="1"/>
      <c r="C24" s="1"/>
      <c r="D24" s="1"/>
    </row>
    <row r="25" spans="1:10" x14ac:dyDescent="0.25">
      <c r="B25" s="1"/>
      <c r="C25" s="1"/>
      <c r="D25" s="1"/>
    </row>
    <row r="26" spans="1:10" x14ac:dyDescent="0.25">
      <c r="A26" s="9" t="s">
        <v>21</v>
      </c>
      <c r="B26" s="1" t="s">
        <v>22</v>
      </c>
      <c r="F26" s="9" t="s">
        <v>10</v>
      </c>
      <c r="G26" s="1" t="s">
        <v>22</v>
      </c>
    </row>
    <row r="27" spans="1:10" x14ac:dyDescent="0.25">
      <c r="A27" s="9" t="s">
        <v>12</v>
      </c>
      <c r="B27" s="1" t="s">
        <v>12</v>
      </c>
      <c r="F27" s="9" t="s">
        <v>12</v>
      </c>
      <c r="G27" s="1" t="s">
        <v>12</v>
      </c>
    </row>
    <row r="28" spans="1:10" x14ac:dyDescent="0.25">
      <c r="A28" s="9" t="s">
        <v>13</v>
      </c>
      <c r="B28" s="1" t="s">
        <v>38</v>
      </c>
      <c r="F28" s="9" t="s">
        <v>13</v>
      </c>
      <c r="G28" s="1" t="s">
        <v>11</v>
      </c>
    </row>
    <row r="29" spans="1:10" x14ac:dyDescent="0.25">
      <c r="A29" s="9"/>
      <c r="B29" s="1"/>
      <c r="F29" s="9"/>
      <c r="G29" s="1"/>
    </row>
    <row r="30" spans="1:10" x14ac:dyDescent="0.25">
      <c r="A30" s="9" t="s">
        <v>15</v>
      </c>
      <c r="B30" s="1"/>
      <c r="F30" s="9" t="s">
        <v>15</v>
      </c>
      <c r="G30" s="1"/>
    </row>
    <row r="31" spans="1:10" x14ac:dyDescent="0.25">
      <c r="A31" s="9" t="s">
        <v>39</v>
      </c>
      <c r="B31" s="1">
        <v>2.8E-3</v>
      </c>
      <c r="F31" s="9" t="s">
        <v>39</v>
      </c>
      <c r="G31" s="1">
        <v>1.6500000000000001E-2</v>
      </c>
    </row>
    <row r="32" spans="1:10" x14ac:dyDescent="0.25">
      <c r="A32" s="9" t="s">
        <v>40</v>
      </c>
      <c r="B32" s="1" t="s">
        <v>16</v>
      </c>
      <c r="F32" s="9" t="s">
        <v>40</v>
      </c>
      <c r="G32" s="1" t="s">
        <v>16</v>
      </c>
    </row>
    <row r="33" spans="1:7" x14ac:dyDescent="0.25">
      <c r="A33" s="9" t="s">
        <v>41</v>
      </c>
      <c r="B33" s="1" t="s">
        <v>23</v>
      </c>
      <c r="F33" s="9" t="s">
        <v>41</v>
      </c>
      <c r="G33" s="1" t="s">
        <v>26</v>
      </c>
    </row>
    <row r="34" spans="1:7" x14ac:dyDescent="0.25">
      <c r="A34" s="9" t="s">
        <v>42</v>
      </c>
      <c r="B34" s="1" t="s">
        <v>24</v>
      </c>
      <c r="F34" s="9" t="s">
        <v>42</v>
      </c>
      <c r="G34" s="1" t="s">
        <v>24</v>
      </c>
    </row>
    <row r="35" spans="1:7" x14ac:dyDescent="0.25">
      <c r="A35" s="9" t="s">
        <v>43</v>
      </c>
      <c r="B35" s="1" t="s">
        <v>19</v>
      </c>
      <c r="F35" s="9" t="s">
        <v>43</v>
      </c>
      <c r="G35" s="1" t="s">
        <v>19</v>
      </c>
    </row>
    <row r="36" spans="1:7" x14ac:dyDescent="0.25">
      <c r="A36" s="9" t="s">
        <v>44</v>
      </c>
      <c r="B36" s="1" t="s">
        <v>69</v>
      </c>
      <c r="F36" s="9" t="s">
        <v>54</v>
      </c>
      <c r="G36" s="1" t="s">
        <v>77</v>
      </c>
    </row>
    <row r="37" spans="1:7" x14ac:dyDescent="0.25">
      <c r="A37" s="9" t="s">
        <v>45</v>
      </c>
      <c r="B37" s="1">
        <v>0</v>
      </c>
      <c r="F37" s="9" t="s">
        <v>45</v>
      </c>
      <c r="G37" s="1">
        <v>1.5</v>
      </c>
    </row>
    <row r="38" spans="1:7" x14ac:dyDescent="0.25">
      <c r="A38" s="9"/>
      <c r="B38" s="1"/>
      <c r="F38" s="9"/>
      <c r="G38" s="1"/>
    </row>
    <row r="39" spans="1:7" x14ac:dyDescent="0.25">
      <c r="A39" s="9" t="s">
        <v>20</v>
      </c>
      <c r="B39" s="1"/>
      <c r="F39" s="9" t="s">
        <v>20</v>
      </c>
      <c r="G39" s="1"/>
    </row>
    <row r="40" spans="1:7" x14ac:dyDescent="0.25">
      <c r="A40" s="9" t="s">
        <v>46</v>
      </c>
      <c r="B40" s="1" t="s">
        <v>70</v>
      </c>
      <c r="F40" s="9" t="s">
        <v>46</v>
      </c>
      <c r="G40" s="1" t="s">
        <v>25</v>
      </c>
    </row>
    <row r="41" spans="1:7" x14ac:dyDescent="0.25">
      <c r="A41" s="9" t="s">
        <v>47</v>
      </c>
      <c r="B41" s="1" t="s">
        <v>71</v>
      </c>
      <c r="F41" s="9" t="s">
        <v>53</v>
      </c>
      <c r="G41" s="1" t="s">
        <v>78</v>
      </c>
    </row>
    <row r="42" spans="1:7" x14ac:dyDescent="0.25">
      <c r="A42" s="9" t="s">
        <v>48</v>
      </c>
      <c r="B42" s="1">
        <v>6.2450000000000001</v>
      </c>
      <c r="F42" s="9" t="s">
        <v>48</v>
      </c>
      <c r="G42" s="1">
        <v>0.22</v>
      </c>
    </row>
    <row r="43" spans="1:7" x14ac:dyDescent="0.25">
      <c r="A43" s="9" t="s">
        <v>49</v>
      </c>
      <c r="B43" s="1">
        <v>6.2450000000000001</v>
      </c>
      <c r="F43" s="9" t="s">
        <v>49</v>
      </c>
      <c r="G43" s="1">
        <v>0.22</v>
      </c>
    </row>
    <row r="44" spans="1:7" x14ac:dyDescent="0.25">
      <c r="A44" s="9" t="s">
        <v>50</v>
      </c>
      <c r="B44" s="1" t="s">
        <v>72</v>
      </c>
      <c r="F44" s="9" t="s">
        <v>79</v>
      </c>
      <c r="G44" s="1" t="s">
        <v>80</v>
      </c>
    </row>
    <row r="45" spans="1:7" x14ac:dyDescent="0.25">
      <c r="A45" s="9" t="s">
        <v>51</v>
      </c>
      <c r="B45" s="1" t="s">
        <v>16</v>
      </c>
      <c r="F45" s="9" t="s">
        <v>51</v>
      </c>
      <c r="G45" s="1" t="s">
        <v>16</v>
      </c>
    </row>
    <row r="48" spans="1:7" x14ac:dyDescent="0.25">
      <c r="A48" s="9" t="s">
        <v>21</v>
      </c>
      <c r="B48" s="1" t="s">
        <v>22</v>
      </c>
    </row>
    <row r="49" spans="1:2" x14ac:dyDescent="0.25">
      <c r="A49" s="9" t="s">
        <v>12</v>
      </c>
      <c r="B49" s="1" t="s">
        <v>12</v>
      </c>
    </row>
    <row r="50" spans="1:2" x14ac:dyDescent="0.25">
      <c r="A50" s="9" t="s">
        <v>10</v>
      </c>
      <c r="B50" s="1" t="s">
        <v>11</v>
      </c>
    </row>
    <row r="51" spans="1:2" x14ac:dyDescent="0.25">
      <c r="A51" s="9"/>
      <c r="B51" s="1"/>
    </row>
    <row r="52" spans="1:2" x14ac:dyDescent="0.25">
      <c r="A52" s="9" t="s">
        <v>15</v>
      </c>
      <c r="B52" s="1"/>
    </row>
    <row r="53" spans="1:2" x14ac:dyDescent="0.25">
      <c r="A53" s="9" t="s">
        <v>39</v>
      </c>
      <c r="B53" s="1">
        <v>1.7999999999999999E-2</v>
      </c>
    </row>
    <row r="54" spans="1:2" x14ac:dyDescent="0.25">
      <c r="A54" s="9" t="s">
        <v>40</v>
      </c>
      <c r="B54" s="1" t="s">
        <v>16</v>
      </c>
    </row>
    <row r="55" spans="1:2" x14ac:dyDescent="0.25">
      <c r="A55" s="9" t="s">
        <v>41</v>
      </c>
      <c r="B55" s="1" t="s">
        <v>26</v>
      </c>
    </row>
    <row r="56" spans="1:2" x14ac:dyDescent="0.25">
      <c r="A56" s="9" t="s">
        <v>42</v>
      </c>
      <c r="B56" s="1" t="s">
        <v>24</v>
      </c>
    </row>
    <row r="57" spans="1:2" x14ac:dyDescent="0.25">
      <c r="A57" s="9" t="s">
        <v>43</v>
      </c>
      <c r="B57" s="1" t="s">
        <v>19</v>
      </c>
    </row>
    <row r="58" spans="1:2" x14ac:dyDescent="0.25">
      <c r="A58" s="9" t="s">
        <v>52</v>
      </c>
      <c r="B58" s="1" t="s">
        <v>73</v>
      </c>
    </row>
    <row r="59" spans="1:2" x14ac:dyDescent="0.25">
      <c r="A59" s="9" t="s">
        <v>45</v>
      </c>
      <c r="B59" s="1">
        <v>5</v>
      </c>
    </row>
    <row r="60" spans="1:2" x14ac:dyDescent="0.25">
      <c r="A60" s="9"/>
      <c r="B60" s="1"/>
    </row>
    <row r="61" spans="1:2" x14ac:dyDescent="0.25">
      <c r="A61" s="9" t="s">
        <v>20</v>
      </c>
      <c r="B61" s="1"/>
    </row>
    <row r="62" spans="1:2" x14ac:dyDescent="0.25">
      <c r="A62" s="9" t="s">
        <v>53</v>
      </c>
      <c r="B62" s="1" t="s">
        <v>74</v>
      </c>
    </row>
    <row r="63" spans="1:2" x14ac:dyDescent="0.25">
      <c r="A63" s="9" t="s">
        <v>47</v>
      </c>
      <c r="B63" s="1" t="s">
        <v>71</v>
      </c>
    </row>
    <row r="64" spans="1:2" x14ac:dyDescent="0.25">
      <c r="A64" s="9" t="s">
        <v>48</v>
      </c>
      <c r="B64" s="1">
        <v>5.53</v>
      </c>
    </row>
    <row r="65" spans="1:2" x14ac:dyDescent="0.25">
      <c r="A65" s="9" t="s">
        <v>49</v>
      </c>
      <c r="B65" s="1">
        <v>5.32</v>
      </c>
    </row>
    <row r="66" spans="1:2" x14ac:dyDescent="0.25">
      <c r="A66" s="9" t="s">
        <v>75</v>
      </c>
      <c r="B66" s="1" t="s">
        <v>76</v>
      </c>
    </row>
    <row r="67" spans="1:2" x14ac:dyDescent="0.25">
      <c r="A67" s="9" t="s">
        <v>51</v>
      </c>
      <c r="B67" s="1" t="s">
        <v>16</v>
      </c>
    </row>
  </sheetData>
  <pageMargins left="0.7" right="0.7" top="0.75" bottom="0.75" header="0.3" footer="0.3"/>
  <pageSetup orientation="portrait" r:id="rId1"/>
  <ignoredErrors>
    <ignoredError sqref="B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A5C7-2822-9043-A382-1AEC0184B9D9}">
  <dimension ref="A1:H52"/>
  <sheetViews>
    <sheetView workbookViewId="0">
      <selection activeCell="D5" sqref="D5:E5"/>
    </sheetView>
  </sheetViews>
  <sheetFormatPr defaultColWidth="11" defaultRowHeight="15.75" x14ac:dyDescent="0.25"/>
  <cols>
    <col min="1" max="1" width="23.5" style="6" customWidth="1"/>
    <col min="2" max="2" width="20.625" style="6" customWidth="1"/>
    <col min="3" max="3" width="10.875" style="6"/>
    <col min="4" max="4" width="22.625" style="6" customWidth="1"/>
    <col min="5" max="5" width="21.375" style="6" customWidth="1"/>
  </cols>
  <sheetData>
    <row r="1" spans="1:8" x14ac:dyDescent="0.25">
      <c r="A1" s="5" t="s">
        <v>171</v>
      </c>
    </row>
    <row r="2" spans="1:8" x14ac:dyDescent="0.25">
      <c r="A2" s="5"/>
    </row>
    <row r="3" spans="1:8" x14ac:dyDescent="0.25">
      <c r="A3" s="5" t="s">
        <v>172</v>
      </c>
      <c r="D3" s="5" t="s">
        <v>170</v>
      </c>
    </row>
    <row r="4" spans="1:8" x14ac:dyDescent="0.25">
      <c r="A4" s="5" t="s">
        <v>37</v>
      </c>
      <c r="D4" s="5" t="s">
        <v>37</v>
      </c>
    </row>
    <row r="5" spans="1:8" x14ac:dyDescent="0.25">
      <c r="A5" s="12" t="s">
        <v>173</v>
      </c>
      <c r="B5" s="3" t="s">
        <v>174</v>
      </c>
      <c r="C5" s="12"/>
      <c r="D5" s="12" t="s">
        <v>173</v>
      </c>
      <c r="E5" s="3" t="s">
        <v>174</v>
      </c>
      <c r="H5" s="3"/>
    </row>
    <row r="6" spans="1:8" x14ac:dyDescent="0.25">
      <c r="A6" s="1">
        <v>1.59</v>
      </c>
      <c r="B6" s="1">
        <v>46.5</v>
      </c>
      <c r="D6" s="1">
        <v>0.12</v>
      </c>
      <c r="E6" s="1">
        <v>18</v>
      </c>
      <c r="H6" s="1"/>
    </row>
    <row r="7" spans="1:8" x14ac:dyDescent="0.25">
      <c r="A7" s="1">
        <v>7.35</v>
      </c>
      <c r="B7" s="1">
        <v>56.3</v>
      </c>
      <c r="D7" s="1">
        <v>0.18</v>
      </c>
      <c r="E7" s="1">
        <v>12.6</v>
      </c>
      <c r="H7" s="1"/>
    </row>
    <row r="8" spans="1:8" x14ac:dyDescent="0.25">
      <c r="A8" s="1">
        <v>7.35</v>
      </c>
      <c r="B8" s="1">
        <v>88.9</v>
      </c>
      <c r="D8" s="1">
        <v>0.75</v>
      </c>
      <c r="E8" s="1">
        <v>11.8</v>
      </c>
      <c r="H8" s="1"/>
    </row>
    <row r="9" spans="1:8" x14ac:dyDescent="0.25">
      <c r="A9" s="1">
        <v>13</v>
      </c>
      <c r="B9" s="1">
        <v>85.2</v>
      </c>
      <c r="D9" s="1">
        <v>0.51</v>
      </c>
      <c r="E9" s="1">
        <v>17.7</v>
      </c>
      <c r="H9" s="1"/>
    </row>
    <row r="10" spans="1:8" x14ac:dyDescent="0.25">
      <c r="A10" s="1">
        <v>8.0299999999999994</v>
      </c>
      <c r="B10" s="1">
        <v>76</v>
      </c>
      <c r="D10" s="1">
        <v>0.15</v>
      </c>
      <c r="E10" s="1">
        <v>16.5</v>
      </c>
      <c r="H10" s="1"/>
    </row>
    <row r="11" spans="1:8" x14ac:dyDescent="0.25">
      <c r="A11" s="1">
        <v>6.34</v>
      </c>
      <c r="B11" s="1">
        <v>32.5</v>
      </c>
      <c r="D11" s="1">
        <v>0.22</v>
      </c>
      <c r="E11" s="1">
        <v>13.8</v>
      </c>
      <c r="H11" s="1"/>
    </row>
    <row r="12" spans="1:8" x14ac:dyDescent="0.25">
      <c r="A12" s="1">
        <v>6.55</v>
      </c>
      <c r="B12" s="1">
        <v>57.9</v>
      </c>
      <c r="D12" s="1">
        <v>0.66</v>
      </c>
      <c r="E12" s="1">
        <v>10.4</v>
      </c>
      <c r="H12" s="1"/>
    </row>
    <row r="13" spans="1:8" x14ac:dyDescent="0.25">
      <c r="A13" s="1">
        <v>3.57</v>
      </c>
      <c r="B13" s="1">
        <v>43.6</v>
      </c>
      <c r="D13" s="1">
        <v>0</v>
      </c>
      <c r="E13" s="1">
        <v>10.7</v>
      </c>
      <c r="H13" s="1"/>
    </row>
    <row r="14" spans="1:8" x14ac:dyDescent="0.25">
      <c r="A14" s="1">
        <v>1.44</v>
      </c>
      <c r="B14" s="1">
        <v>50.8</v>
      </c>
      <c r="D14" s="1">
        <v>1.72</v>
      </c>
      <c r="E14" s="1">
        <v>24</v>
      </c>
      <c r="H14" s="1"/>
    </row>
    <row r="15" spans="1:8" x14ac:dyDescent="0.25">
      <c r="A15" s="1">
        <v>0.83</v>
      </c>
      <c r="B15" s="1">
        <v>35.299999999999997</v>
      </c>
      <c r="D15" s="1">
        <v>0</v>
      </c>
      <c r="E15" s="1">
        <v>12.1</v>
      </c>
      <c r="H15" s="1"/>
    </row>
    <row r="16" spans="1:8" x14ac:dyDescent="0.25">
      <c r="A16" s="1">
        <v>1.02</v>
      </c>
      <c r="B16" s="1">
        <v>39.5</v>
      </c>
      <c r="D16" s="1">
        <v>0</v>
      </c>
      <c r="E16" s="1">
        <v>11.7</v>
      </c>
      <c r="H16" s="1"/>
    </row>
    <row r="17" spans="1:8" x14ac:dyDescent="0.25">
      <c r="A17" s="1">
        <v>4.43</v>
      </c>
      <c r="B17" s="1">
        <v>63.3</v>
      </c>
      <c r="D17" s="1">
        <v>0</v>
      </c>
      <c r="E17" s="1">
        <v>12.7</v>
      </c>
      <c r="H17" s="1"/>
    </row>
    <row r="20" spans="1:8" x14ac:dyDescent="0.25">
      <c r="A20" s="6" t="s">
        <v>9</v>
      </c>
      <c r="D20" s="6" t="s">
        <v>9</v>
      </c>
    </row>
    <row r="21" spans="1:8" x14ac:dyDescent="0.25">
      <c r="A21" s="9" t="s">
        <v>0</v>
      </c>
      <c r="B21" s="1"/>
      <c r="D21" s="9" t="s">
        <v>0</v>
      </c>
      <c r="E21" s="1"/>
    </row>
    <row r="22" spans="1:8" x14ac:dyDescent="0.25">
      <c r="A22" s="9" t="s">
        <v>55</v>
      </c>
      <c r="B22" s="1">
        <v>0.14299999999999999</v>
      </c>
      <c r="D22" s="9" t="s">
        <v>55</v>
      </c>
      <c r="E22" s="1">
        <v>8.0640000000000003E-2</v>
      </c>
    </row>
    <row r="23" spans="1:8" x14ac:dyDescent="0.25">
      <c r="A23" s="9" t="s">
        <v>56</v>
      </c>
      <c r="B23" s="1">
        <v>-2.9260000000000002</v>
      </c>
      <c r="D23" s="9" t="s">
        <v>56</v>
      </c>
      <c r="E23" s="1">
        <v>-0.79669999999999996</v>
      </c>
    </row>
    <row r="24" spans="1:8" x14ac:dyDescent="0.25">
      <c r="A24" s="9" t="s">
        <v>57</v>
      </c>
      <c r="B24" s="1">
        <v>20.47</v>
      </c>
      <c r="D24" s="9" t="s">
        <v>57</v>
      </c>
      <c r="E24" s="1">
        <v>9.8789999999999996</v>
      </c>
    </row>
    <row r="25" spans="1:8" x14ac:dyDescent="0.25">
      <c r="A25" s="9" t="s">
        <v>58</v>
      </c>
      <c r="B25" s="1">
        <v>6.9950000000000001</v>
      </c>
      <c r="D25" s="9" t="s">
        <v>58</v>
      </c>
      <c r="E25" s="1">
        <v>12.4</v>
      </c>
    </row>
    <row r="26" spans="1:8" x14ac:dyDescent="0.25">
      <c r="A26" s="9"/>
      <c r="B26" s="1"/>
      <c r="D26" s="9"/>
      <c r="E26" s="1"/>
    </row>
    <row r="27" spans="1:8" x14ac:dyDescent="0.25">
      <c r="A27" s="9" t="s">
        <v>1</v>
      </c>
      <c r="B27" s="1"/>
      <c r="D27" s="9" t="s">
        <v>1</v>
      </c>
      <c r="E27" s="1"/>
    </row>
    <row r="28" spans="1:8" x14ac:dyDescent="0.25">
      <c r="A28" s="9" t="s">
        <v>55</v>
      </c>
      <c r="B28" s="1">
        <v>4.172E-2</v>
      </c>
      <c r="D28" s="9" t="s">
        <v>55</v>
      </c>
      <c r="E28" s="1">
        <v>3.056E-2</v>
      </c>
    </row>
    <row r="29" spans="1:8" x14ac:dyDescent="0.25">
      <c r="A29" s="9" t="s">
        <v>56</v>
      </c>
      <c r="B29" s="1">
        <v>2.4670000000000001</v>
      </c>
      <c r="D29" s="9" t="s">
        <v>56</v>
      </c>
      <c r="E29" s="1">
        <v>0.45340000000000003</v>
      </c>
    </row>
    <row r="30" spans="1:8" x14ac:dyDescent="0.25">
      <c r="A30" s="9"/>
      <c r="B30" s="1"/>
      <c r="D30" s="9"/>
      <c r="E30" s="1"/>
    </row>
    <row r="31" spans="1:8" x14ac:dyDescent="0.25">
      <c r="A31" s="9" t="s">
        <v>2</v>
      </c>
      <c r="B31" s="1"/>
      <c r="D31" s="9" t="s">
        <v>2</v>
      </c>
      <c r="E31" s="1"/>
    </row>
    <row r="32" spans="1:8" x14ac:dyDescent="0.25">
      <c r="A32" s="9" t="s">
        <v>55</v>
      </c>
      <c r="B32" s="1" t="s">
        <v>81</v>
      </c>
      <c r="D32" s="9" t="s">
        <v>55</v>
      </c>
      <c r="E32" s="1" t="s">
        <v>85</v>
      </c>
    </row>
    <row r="33" spans="1:5" x14ac:dyDescent="0.25">
      <c r="A33" s="9" t="s">
        <v>56</v>
      </c>
      <c r="B33" s="1" t="s">
        <v>82</v>
      </c>
      <c r="D33" s="9" t="s">
        <v>56</v>
      </c>
      <c r="E33" s="1" t="s">
        <v>86</v>
      </c>
    </row>
    <row r="34" spans="1:5" x14ac:dyDescent="0.25">
      <c r="A34" s="9" t="s">
        <v>57</v>
      </c>
      <c r="B34" s="1" t="s">
        <v>83</v>
      </c>
      <c r="D34" s="9" t="s">
        <v>57</v>
      </c>
      <c r="E34" s="1" t="s">
        <v>87</v>
      </c>
    </row>
    <row r="35" spans="1:5" x14ac:dyDescent="0.25">
      <c r="A35" s="9"/>
      <c r="B35" s="1"/>
      <c r="D35" s="9"/>
      <c r="E35" s="1"/>
    </row>
    <row r="36" spans="1:5" x14ac:dyDescent="0.25">
      <c r="A36" s="9" t="s">
        <v>3</v>
      </c>
      <c r="B36" s="1"/>
      <c r="D36" s="9" t="s">
        <v>3</v>
      </c>
      <c r="E36" s="1"/>
    </row>
    <row r="37" spans="1:5" x14ac:dyDescent="0.25">
      <c r="A37" s="9" t="s">
        <v>59</v>
      </c>
      <c r="B37" s="1">
        <v>0.54010000000000002</v>
      </c>
      <c r="D37" s="9" t="s">
        <v>59</v>
      </c>
      <c r="E37" s="1">
        <v>0.41049999999999998</v>
      </c>
    </row>
    <row r="38" spans="1:5" x14ac:dyDescent="0.25">
      <c r="A38" s="9" t="s">
        <v>60</v>
      </c>
      <c r="B38" s="1">
        <v>2.61</v>
      </c>
      <c r="D38" s="9" t="s">
        <v>60</v>
      </c>
      <c r="E38" s="1">
        <v>0.40529999999999999</v>
      </c>
    </row>
    <row r="39" spans="1:5" x14ac:dyDescent="0.25">
      <c r="A39" s="9"/>
      <c r="B39" s="1"/>
      <c r="D39" s="9"/>
      <c r="E39" s="1"/>
    </row>
    <row r="40" spans="1:5" x14ac:dyDescent="0.25">
      <c r="A40" s="9" t="s">
        <v>4</v>
      </c>
      <c r="B40" s="1"/>
      <c r="D40" s="9" t="s">
        <v>4</v>
      </c>
      <c r="E40" s="1"/>
    </row>
    <row r="41" spans="1:5" x14ac:dyDescent="0.25">
      <c r="A41" s="9" t="s">
        <v>61</v>
      </c>
      <c r="B41" s="1">
        <v>11.74</v>
      </c>
      <c r="D41" s="9" t="s">
        <v>61</v>
      </c>
      <c r="E41" s="1">
        <v>6.9630000000000001</v>
      </c>
    </row>
    <row r="42" spans="1:5" x14ac:dyDescent="0.25">
      <c r="A42" s="9" t="s">
        <v>62</v>
      </c>
      <c r="B42" s="1" t="s">
        <v>5</v>
      </c>
      <c r="D42" s="9" t="s">
        <v>62</v>
      </c>
      <c r="E42" s="1" t="s">
        <v>5</v>
      </c>
    </row>
    <row r="43" spans="1:5" x14ac:dyDescent="0.25">
      <c r="A43" s="9" t="s">
        <v>39</v>
      </c>
      <c r="B43" s="1">
        <v>6.4999999999999997E-3</v>
      </c>
      <c r="D43" s="9" t="s">
        <v>39</v>
      </c>
      <c r="E43" s="1">
        <v>2.4799999999999999E-2</v>
      </c>
    </row>
    <row r="44" spans="1:5" x14ac:dyDescent="0.25">
      <c r="A44" s="9" t="s">
        <v>63</v>
      </c>
      <c r="B44" s="1" t="s">
        <v>6</v>
      </c>
      <c r="D44" s="9" t="s">
        <v>63</v>
      </c>
      <c r="E44" s="1" t="s">
        <v>6</v>
      </c>
    </row>
    <row r="45" spans="1:5" x14ac:dyDescent="0.25">
      <c r="A45" s="9"/>
      <c r="B45" s="1"/>
      <c r="D45" s="9"/>
      <c r="E45" s="1"/>
    </row>
    <row r="46" spans="1:5" x14ac:dyDescent="0.25">
      <c r="A46" s="9" t="s">
        <v>7</v>
      </c>
      <c r="B46" s="1" t="s">
        <v>84</v>
      </c>
      <c r="D46" s="9" t="s">
        <v>7</v>
      </c>
      <c r="E46" s="1" t="s">
        <v>88</v>
      </c>
    </row>
    <row r="47" spans="1:5" x14ac:dyDescent="0.25">
      <c r="A47" s="9"/>
      <c r="B47" s="1"/>
      <c r="D47" s="9"/>
      <c r="E47" s="1"/>
    </row>
    <row r="48" spans="1:5" x14ac:dyDescent="0.25">
      <c r="A48" s="9" t="s">
        <v>8</v>
      </c>
      <c r="B48" s="1"/>
      <c r="D48" s="9" t="s">
        <v>8</v>
      </c>
      <c r="E48" s="1"/>
    </row>
    <row r="49" spans="1:5" x14ac:dyDescent="0.25">
      <c r="A49" s="9" t="s">
        <v>64</v>
      </c>
      <c r="B49" s="1">
        <v>12</v>
      </c>
      <c r="D49" s="9" t="s">
        <v>64</v>
      </c>
      <c r="E49" s="1">
        <v>12</v>
      </c>
    </row>
    <row r="50" spans="1:5" x14ac:dyDescent="0.25">
      <c r="A50" s="9" t="s">
        <v>65</v>
      </c>
      <c r="B50" s="1">
        <v>1</v>
      </c>
      <c r="D50" s="9" t="s">
        <v>65</v>
      </c>
      <c r="E50" s="1">
        <v>1</v>
      </c>
    </row>
    <row r="51" spans="1:5" x14ac:dyDescent="0.25">
      <c r="A51" s="9" t="s">
        <v>66</v>
      </c>
      <c r="B51" s="1">
        <v>12</v>
      </c>
      <c r="D51" s="9" t="s">
        <v>66</v>
      </c>
      <c r="E51" s="1">
        <v>12</v>
      </c>
    </row>
    <row r="52" spans="1:5" x14ac:dyDescent="0.25">
      <c r="A52" s="9" t="s">
        <v>67</v>
      </c>
      <c r="B52" s="1">
        <v>0</v>
      </c>
      <c r="D52" s="9" t="s">
        <v>67</v>
      </c>
      <c r="E5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99B21-1CB6-9547-9F5D-AEC61624F758}">
  <dimension ref="A1:L113"/>
  <sheetViews>
    <sheetView workbookViewId="0">
      <selection activeCell="G10" sqref="G10"/>
    </sheetView>
  </sheetViews>
  <sheetFormatPr defaultColWidth="11" defaultRowHeight="15.75" x14ac:dyDescent="0.25"/>
  <cols>
    <col min="1" max="1" width="30.875" style="6" customWidth="1"/>
    <col min="2" max="2" width="12" style="6" customWidth="1"/>
    <col min="3" max="3" width="11.625" style="6" bestFit="1" customWidth="1"/>
    <col min="4" max="6" width="10.875" style="6"/>
    <col min="7" max="7" width="27.875" style="6" customWidth="1"/>
    <col min="8" max="9" width="11.625" style="6" bestFit="1" customWidth="1"/>
    <col min="10" max="12" width="10.875" style="6"/>
  </cols>
  <sheetData>
    <row r="1" spans="1:12" x14ac:dyDescent="0.25">
      <c r="A1" s="5" t="s">
        <v>175</v>
      </c>
      <c r="B1" s="5"/>
    </row>
    <row r="3" spans="1:12" x14ac:dyDescent="0.25">
      <c r="A3" s="5"/>
      <c r="B3" s="5" t="s">
        <v>172</v>
      </c>
      <c r="F3" s="5"/>
      <c r="G3" s="5"/>
      <c r="H3" s="5" t="s">
        <v>170</v>
      </c>
    </row>
    <row r="4" spans="1:12" x14ac:dyDescent="0.25">
      <c r="A4" s="5"/>
      <c r="B4" s="5" t="s">
        <v>37</v>
      </c>
      <c r="G4" s="5"/>
      <c r="H4" s="5" t="s">
        <v>37</v>
      </c>
    </row>
    <row r="5" spans="1:12" x14ac:dyDescent="0.25">
      <c r="B5" s="2" t="s">
        <v>30</v>
      </c>
      <c r="C5" s="2" t="s">
        <v>31</v>
      </c>
      <c r="D5" s="2" t="s">
        <v>22</v>
      </c>
      <c r="E5" s="2" t="s">
        <v>32</v>
      </c>
      <c r="F5" s="2" t="s">
        <v>33</v>
      </c>
      <c r="H5" s="2" t="s">
        <v>30</v>
      </c>
      <c r="I5" s="2" t="s">
        <v>31</v>
      </c>
      <c r="J5" s="2" t="s">
        <v>22</v>
      </c>
      <c r="K5" s="2" t="s">
        <v>32</v>
      </c>
      <c r="L5" s="2" t="s">
        <v>33</v>
      </c>
    </row>
    <row r="6" spans="1:12" x14ac:dyDescent="0.25">
      <c r="B6" s="4">
        <v>0.31</v>
      </c>
      <c r="C6" s="4">
        <v>0.32</v>
      </c>
      <c r="D6" s="4">
        <v>1.59</v>
      </c>
      <c r="E6" s="4">
        <v>2.37</v>
      </c>
      <c r="F6" s="4">
        <v>22.55</v>
      </c>
      <c r="G6" s="11"/>
      <c r="H6" s="4">
        <v>0</v>
      </c>
      <c r="I6" s="4">
        <v>0</v>
      </c>
      <c r="J6" s="4">
        <v>0.14000000000000001</v>
      </c>
      <c r="K6" s="4">
        <v>0.24</v>
      </c>
      <c r="L6" s="4">
        <v>0.99</v>
      </c>
    </row>
    <row r="7" spans="1:12" x14ac:dyDescent="0.25">
      <c r="B7" s="4">
        <v>0.3</v>
      </c>
      <c r="C7" s="4">
        <v>0.14000000000000001</v>
      </c>
      <c r="D7" s="4">
        <v>7.35</v>
      </c>
      <c r="E7" s="4">
        <v>1.36</v>
      </c>
      <c r="F7" s="4">
        <v>31.26</v>
      </c>
      <c r="G7" s="11"/>
      <c r="H7" s="4">
        <v>0</v>
      </c>
      <c r="I7" s="4">
        <v>0</v>
      </c>
      <c r="J7" s="4">
        <v>0.12</v>
      </c>
      <c r="K7" s="4">
        <v>0.08</v>
      </c>
      <c r="L7" s="4">
        <v>3.8</v>
      </c>
    </row>
    <row r="8" spans="1:12" x14ac:dyDescent="0.25">
      <c r="B8" s="4">
        <v>0.21</v>
      </c>
      <c r="C8" s="4">
        <v>1.17</v>
      </c>
      <c r="D8" s="4">
        <v>7.35</v>
      </c>
      <c r="E8" s="4">
        <v>0.81</v>
      </c>
      <c r="F8" s="4">
        <v>19.510000000000002</v>
      </c>
      <c r="G8" s="11"/>
      <c r="H8" s="4">
        <v>0</v>
      </c>
      <c r="I8" s="4">
        <v>0</v>
      </c>
      <c r="J8" s="4">
        <v>0.18</v>
      </c>
      <c r="K8" s="4">
        <v>0</v>
      </c>
      <c r="L8" s="4">
        <v>0.47</v>
      </c>
    </row>
    <row r="9" spans="1:12" x14ac:dyDescent="0.25">
      <c r="B9" s="4">
        <v>0.69</v>
      </c>
      <c r="C9" s="4"/>
      <c r="D9" s="4">
        <v>13</v>
      </c>
      <c r="E9" s="4">
        <v>3.63</v>
      </c>
      <c r="F9" s="4">
        <v>4.9400000000000004</v>
      </c>
      <c r="G9" s="11"/>
      <c r="H9" s="4"/>
      <c r="I9" s="4"/>
      <c r="J9" s="4">
        <v>0.75</v>
      </c>
      <c r="K9" s="4">
        <v>0.03</v>
      </c>
      <c r="L9" s="4">
        <v>0.17</v>
      </c>
    </row>
    <row r="10" spans="1:12" x14ac:dyDescent="0.25">
      <c r="B10" s="4"/>
      <c r="C10" s="4"/>
      <c r="D10" s="4">
        <v>8.0299999999999994</v>
      </c>
      <c r="E10" s="4"/>
      <c r="F10" s="4">
        <v>2.71</v>
      </c>
      <c r="G10" s="11"/>
      <c r="H10" s="4"/>
      <c r="I10" s="4"/>
      <c r="J10" s="4">
        <v>0.51</v>
      </c>
      <c r="K10" s="4">
        <v>0.1</v>
      </c>
      <c r="L10" s="4">
        <v>0.22</v>
      </c>
    </row>
    <row r="11" spans="1:12" x14ac:dyDescent="0.25">
      <c r="B11" s="4"/>
      <c r="C11" s="4"/>
      <c r="D11" s="4">
        <v>6.34</v>
      </c>
      <c r="E11" s="4"/>
      <c r="F11" s="4">
        <v>23.64</v>
      </c>
      <c r="G11" s="11"/>
      <c r="H11" s="4"/>
      <c r="I11" s="4"/>
      <c r="J11" s="4">
        <v>0.15</v>
      </c>
      <c r="K11" s="4">
        <v>0.05</v>
      </c>
      <c r="L11" s="4">
        <v>0.73</v>
      </c>
    </row>
    <row r="12" spans="1:12" x14ac:dyDescent="0.25">
      <c r="B12" s="4"/>
      <c r="C12" s="4"/>
      <c r="D12" s="4">
        <v>6.55</v>
      </c>
      <c r="E12" s="4"/>
      <c r="F12" s="4"/>
      <c r="G12" s="11"/>
      <c r="H12" s="4"/>
      <c r="I12" s="4"/>
      <c r="J12" s="4">
        <v>0.22</v>
      </c>
      <c r="K12" s="4"/>
      <c r="L12" s="4">
        <v>0.4</v>
      </c>
    </row>
    <row r="13" spans="1:12" x14ac:dyDescent="0.25">
      <c r="B13" s="4"/>
      <c r="C13" s="4"/>
      <c r="D13" s="4">
        <v>3.57</v>
      </c>
      <c r="E13" s="4"/>
      <c r="F13" s="4"/>
      <c r="G13" s="11"/>
      <c r="H13" s="4"/>
      <c r="I13" s="4"/>
      <c r="J13" s="4">
        <v>0.66</v>
      </c>
      <c r="K13" s="4"/>
      <c r="L13" s="4">
        <v>0.5</v>
      </c>
    </row>
    <row r="14" spans="1:12" x14ac:dyDescent="0.25">
      <c r="B14" s="4"/>
      <c r="C14" s="4"/>
      <c r="D14" s="4">
        <v>1.44</v>
      </c>
      <c r="E14" s="4"/>
      <c r="F14" s="4"/>
      <c r="G14" s="11"/>
      <c r="H14" s="4"/>
      <c r="I14" s="4"/>
      <c r="J14" s="4">
        <v>0</v>
      </c>
      <c r="K14" s="4"/>
      <c r="L14" s="4"/>
    </row>
    <row r="15" spans="1:12" x14ac:dyDescent="0.25">
      <c r="B15" s="4"/>
      <c r="C15" s="4"/>
      <c r="D15" s="4"/>
      <c r="E15" s="4"/>
      <c r="F15" s="4"/>
      <c r="G15" s="11"/>
      <c r="H15" s="4"/>
      <c r="I15" s="4"/>
      <c r="J15" s="4">
        <v>1.72</v>
      </c>
      <c r="K15" s="4"/>
      <c r="L15" s="4"/>
    </row>
    <row r="16" spans="1:12" x14ac:dyDescent="0.25">
      <c r="B16" s="4"/>
      <c r="C16" s="4"/>
      <c r="D16" s="4"/>
      <c r="E16" s="4"/>
      <c r="F16" s="4"/>
      <c r="G16" s="11"/>
      <c r="H16" s="4"/>
      <c r="I16" s="4"/>
      <c r="J16" s="4">
        <v>1.1599999999999999</v>
      </c>
      <c r="K16" s="4"/>
      <c r="L16" s="4"/>
    </row>
    <row r="17" spans="1:12" x14ac:dyDescent="0.25">
      <c r="B17" s="1"/>
      <c r="C17" s="1"/>
      <c r="D17" s="1"/>
      <c r="E17" s="1"/>
      <c r="F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H18" s="1"/>
      <c r="I18" s="1"/>
      <c r="J18" s="1"/>
      <c r="K18" s="1"/>
      <c r="L18" s="1"/>
    </row>
    <row r="19" spans="1:12" x14ac:dyDescent="0.25">
      <c r="B19" s="12" t="s">
        <v>27</v>
      </c>
      <c r="C19" s="12" t="s">
        <v>28</v>
      </c>
      <c r="D19" s="12" t="s">
        <v>29</v>
      </c>
      <c r="H19" s="12" t="s">
        <v>27</v>
      </c>
      <c r="I19" s="12" t="s">
        <v>28</v>
      </c>
      <c r="J19" s="12" t="s">
        <v>29</v>
      </c>
    </row>
    <row r="20" spans="1:12" x14ac:dyDescent="0.25">
      <c r="A20" s="3" t="s">
        <v>38</v>
      </c>
      <c r="B20" s="4">
        <v>0.3775</v>
      </c>
      <c r="C20" s="4">
        <v>0.10656570742973601</v>
      </c>
      <c r="D20" s="1">
        <v>4</v>
      </c>
      <c r="E20" s="2"/>
      <c r="F20" s="2"/>
      <c r="G20" s="3" t="s">
        <v>11</v>
      </c>
      <c r="H20" s="4">
        <v>0</v>
      </c>
      <c r="I20" s="4">
        <v>0</v>
      </c>
      <c r="J20" s="1">
        <v>3</v>
      </c>
      <c r="K20" s="2"/>
      <c r="L20" s="2"/>
    </row>
    <row r="21" spans="1:12" x14ac:dyDescent="0.25">
      <c r="A21" s="3" t="s">
        <v>31</v>
      </c>
      <c r="B21" s="4">
        <v>0.543333333333333</v>
      </c>
      <c r="C21" s="4">
        <v>0.31761262219530501</v>
      </c>
      <c r="D21" s="1">
        <v>3</v>
      </c>
      <c r="E21" s="1"/>
      <c r="F21" s="1"/>
      <c r="G21" s="3" t="s">
        <v>31</v>
      </c>
      <c r="H21" s="4">
        <v>0</v>
      </c>
      <c r="I21" s="4">
        <v>0</v>
      </c>
      <c r="J21" s="1">
        <v>3</v>
      </c>
      <c r="K21" s="1"/>
      <c r="L21" s="1"/>
    </row>
    <row r="22" spans="1:12" x14ac:dyDescent="0.25">
      <c r="A22" s="3" t="s">
        <v>22</v>
      </c>
      <c r="B22" s="4">
        <v>6.1355555555555599</v>
      </c>
      <c r="C22" s="4">
        <v>1.19701725494747</v>
      </c>
      <c r="D22" s="1">
        <v>9</v>
      </c>
      <c r="E22" s="1"/>
      <c r="F22" s="1"/>
      <c r="G22" s="3" t="s">
        <v>22</v>
      </c>
      <c r="H22" s="4">
        <v>0.51</v>
      </c>
      <c r="I22" s="4">
        <v>0.160635103148833</v>
      </c>
      <c r="J22" s="1">
        <v>11</v>
      </c>
      <c r="K22" s="1"/>
      <c r="L22" s="1"/>
    </row>
    <row r="23" spans="1:12" x14ac:dyDescent="0.25">
      <c r="A23" s="3" t="s">
        <v>32</v>
      </c>
      <c r="B23" s="4">
        <v>2.0425</v>
      </c>
      <c r="C23" s="4">
        <v>0.61996471673797704</v>
      </c>
      <c r="D23" s="1">
        <v>4</v>
      </c>
      <c r="E23" s="1"/>
      <c r="F23" s="1"/>
      <c r="G23" s="3" t="s">
        <v>32</v>
      </c>
      <c r="H23" s="4">
        <v>8.3333333333333301E-2</v>
      </c>
      <c r="I23" s="4">
        <v>3.4512477614786097E-2</v>
      </c>
      <c r="J23" s="1">
        <v>6</v>
      </c>
      <c r="K23" s="1"/>
      <c r="L23" s="1"/>
    </row>
    <row r="24" spans="1:12" x14ac:dyDescent="0.25">
      <c r="A24" s="3" t="s">
        <v>33</v>
      </c>
      <c r="B24" s="4">
        <v>17.434999999999999</v>
      </c>
      <c r="C24" s="4">
        <v>4.5936628449782102</v>
      </c>
      <c r="D24" s="1">
        <v>6</v>
      </c>
      <c r="E24" s="1"/>
      <c r="F24" s="1"/>
      <c r="G24" s="3" t="s">
        <v>33</v>
      </c>
      <c r="H24" s="4">
        <v>0.91</v>
      </c>
      <c r="I24" s="4">
        <v>0.42334551913469998</v>
      </c>
      <c r="J24" s="1">
        <v>8</v>
      </c>
      <c r="K24" s="1"/>
      <c r="L24" s="1"/>
    </row>
    <row r="25" spans="1:12" x14ac:dyDescent="0.25">
      <c r="A25" s="12"/>
      <c r="B25" s="1"/>
      <c r="C25" s="1"/>
      <c r="D25" s="1"/>
      <c r="E25" s="1"/>
      <c r="F25" s="1"/>
      <c r="G25" s="12"/>
      <c r="H25" s="1"/>
      <c r="I25" s="1"/>
      <c r="J25" s="1"/>
      <c r="K25" s="1"/>
      <c r="L25" s="1"/>
    </row>
    <row r="28" spans="1:12" x14ac:dyDescent="0.25">
      <c r="A28" s="9" t="s">
        <v>35</v>
      </c>
      <c r="B28" s="1" t="s">
        <v>89</v>
      </c>
      <c r="G28" s="9" t="s">
        <v>35</v>
      </c>
      <c r="H28" s="1" t="s">
        <v>89</v>
      </c>
    </row>
    <row r="29" spans="1:12" x14ac:dyDescent="0.25">
      <c r="A29" s="9" t="s">
        <v>12</v>
      </c>
      <c r="B29" s="1" t="s">
        <v>12</v>
      </c>
      <c r="G29" s="9" t="s">
        <v>12</v>
      </c>
      <c r="H29" s="1" t="s">
        <v>12</v>
      </c>
    </row>
    <row r="30" spans="1:12" x14ac:dyDescent="0.25">
      <c r="A30" s="9" t="s">
        <v>36</v>
      </c>
      <c r="B30" s="1" t="s">
        <v>32</v>
      </c>
      <c r="G30" s="9" t="s">
        <v>10</v>
      </c>
      <c r="H30" s="1" t="s">
        <v>31</v>
      </c>
    </row>
    <row r="31" spans="1:12" x14ac:dyDescent="0.25">
      <c r="A31" s="9"/>
      <c r="B31" s="1"/>
      <c r="G31" s="9"/>
      <c r="H31" s="1"/>
    </row>
    <row r="32" spans="1:12" x14ac:dyDescent="0.25">
      <c r="A32" s="9" t="s">
        <v>15</v>
      </c>
      <c r="B32" s="1"/>
      <c r="G32" s="9" t="s">
        <v>15</v>
      </c>
      <c r="H32" s="1"/>
    </row>
    <row r="33" spans="1:8" x14ac:dyDescent="0.25">
      <c r="A33" s="9" t="s">
        <v>39</v>
      </c>
      <c r="B33" s="1">
        <v>1.9E-2</v>
      </c>
      <c r="G33" s="9" t="s">
        <v>39</v>
      </c>
      <c r="H33" s="1">
        <v>1.21E-2</v>
      </c>
    </row>
    <row r="34" spans="1:8" x14ac:dyDescent="0.25">
      <c r="A34" s="9" t="s">
        <v>40</v>
      </c>
      <c r="B34" s="1" t="s">
        <v>16</v>
      </c>
      <c r="G34" s="9" t="s">
        <v>40</v>
      </c>
      <c r="H34" s="1" t="s">
        <v>16</v>
      </c>
    </row>
    <row r="35" spans="1:8" x14ac:dyDescent="0.25">
      <c r="A35" s="9" t="s">
        <v>41</v>
      </c>
      <c r="B35" s="1" t="s">
        <v>26</v>
      </c>
      <c r="G35" s="9" t="s">
        <v>41</v>
      </c>
      <c r="H35" s="1" t="s">
        <v>26</v>
      </c>
    </row>
    <row r="36" spans="1:8" x14ac:dyDescent="0.25">
      <c r="A36" s="9" t="s">
        <v>42</v>
      </c>
      <c r="B36" s="1" t="s">
        <v>24</v>
      </c>
      <c r="G36" s="9" t="s">
        <v>42</v>
      </c>
      <c r="H36" s="1" t="s">
        <v>24</v>
      </c>
    </row>
    <row r="37" spans="1:8" x14ac:dyDescent="0.25">
      <c r="A37" s="9" t="s">
        <v>43</v>
      </c>
      <c r="B37" s="1" t="s">
        <v>19</v>
      </c>
      <c r="G37" s="9" t="s">
        <v>43</v>
      </c>
      <c r="H37" s="1" t="s">
        <v>19</v>
      </c>
    </row>
    <row r="38" spans="1:8" x14ac:dyDescent="0.25">
      <c r="A38" s="9" t="s">
        <v>90</v>
      </c>
      <c r="B38" s="1" t="s">
        <v>91</v>
      </c>
      <c r="G38" s="9" t="s">
        <v>105</v>
      </c>
      <c r="H38" s="1" t="s">
        <v>110</v>
      </c>
    </row>
    <row r="39" spans="1:8" x14ac:dyDescent="0.25">
      <c r="A39" s="9" t="s">
        <v>45</v>
      </c>
      <c r="B39" s="1">
        <v>1</v>
      </c>
      <c r="G39" s="9" t="s">
        <v>45</v>
      </c>
      <c r="H39" s="1">
        <v>0</v>
      </c>
    </row>
    <row r="40" spans="1:8" x14ac:dyDescent="0.25">
      <c r="A40" s="9"/>
      <c r="B40" s="1"/>
      <c r="G40" s="9"/>
      <c r="H40" s="1"/>
    </row>
    <row r="41" spans="1:8" x14ac:dyDescent="0.25">
      <c r="A41" s="9" t="s">
        <v>20</v>
      </c>
      <c r="B41" s="1"/>
      <c r="G41" s="9" t="s">
        <v>20</v>
      </c>
      <c r="H41" s="1"/>
    </row>
    <row r="42" spans="1:8" x14ac:dyDescent="0.25">
      <c r="A42" s="9" t="s">
        <v>92</v>
      </c>
      <c r="B42" s="1" t="s">
        <v>93</v>
      </c>
      <c r="G42" s="9" t="s">
        <v>53</v>
      </c>
      <c r="H42" s="1" t="s">
        <v>25</v>
      </c>
    </row>
    <row r="43" spans="1:8" x14ac:dyDescent="0.25">
      <c r="A43" s="9" t="s">
        <v>94</v>
      </c>
      <c r="B43" s="1" t="s">
        <v>95</v>
      </c>
      <c r="G43" s="9" t="s">
        <v>94</v>
      </c>
      <c r="H43" s="1" t="s">
        <v>111</v>
      </c>
    </row>
    <row r="44" spans="1:8" x14ac:dyDescent="0.25">
      <c r="A44" s="9" t="s">
        <v>48</v>
      </c>
      <c r="B44" s="1">
        <v>19.170000000000002</v>
      </c>
      <c r="G44" s="9" t="s">
        <v>48</v>
      </c>
      <c r="H44" s="1">
        <v>0.48499999999999999</v>
      </c>
    </row>
    <row r="45" spans="1:8" x14ac:dyDescent="0.25">
      <c r="A45" s="9" t="s">
        <v>49</v>
      </c>
      <c r="B45" s="1">
        <v>18.809999999999999</v>
      </c>
      <c r="G45" s="9" t="s">
        <v>49</v>
      </c>
      <c r="H45" s="1">
        <v>0.48499999999999999</v>
      </c>
    </row>
    <row r="46" spans="1:8" x14ac:dyDescent="0.25">
      <c r="A46" s="9" t="s">
        <v>96</v>
      </c>
      <c r="B46" s="1" t="s">
        <v>97</v>
      </c>
      <c r="G46" s="9" t="s">
        <v>68</v>
      </c>
      <c r="H46" s="1" t="s">
        <v>112</v>
      </c>
    </row>
    <row r="47" spans="1:8" x14ac:dyDescent="0.25">
      <c r="A47" s="9" t="s">
        <v>51</v>
      </c>
      <c r="B47" s="1" t="s">
        <v>16</v>
      </c>
      <c r="G47" s="9" t="s">
        <v>51</v>
      </c>
      <c r="H47" s="1" t="s">
        <v>16</v>
      </c>
    </row>
    <row r="48" spans="1:8" x14ac:dyDescent="0.25">
      <c r="A48" s="9"/>
      <c r="B48" s="1"/>
    </row>
    <row r="50" spans="1:8" x14ac:dyDescent="0.25">
      <c r="A50" s="9" t="s">
        <v>35</v>
      </c>
      <c r="B50" s="1" t="s">
        <v>89</v>
      </c>
      <c r="G50" s="9" t="s">
        <v>35</v>
      </c>
      <c r="H50" s="1" t="s">
        <v>89</v>
      </c>
    </row>
    <row r="51" spans="1:8" x14ac:dyDescent="0.25">
      <c r="A51" s="9" t="s">
        <v>12</v>
      </c>
      <c r="B51" s="1" t="s">
        <v>12</v>
      </c>
      <c r="G51" s="9" t="s">
        <v>12</v>
      </c>
      <c r="H51" s="1" t="s">
        <v>12</v>
      </c>
    </row>
    <row r="52" spans="1:8" x14ac:dyDescent="0.25">
      <c r="A52" s="9" t="s">
        <v>21</v>
      </c>
      <c r="B52" s="1" t="s">
        <v>34</v>
      </c>
      <c r="G52" s="9" t="s">
        <v>36</v>
      </c>
      <c r="H52" s="1" t="s">
        <v>32</v>
      </c>
    </row>
    <row r="53" spans="1:8" x14ac:dyDescent="0.25">
      <c r="A53" s="9"/>
      <c r="B53" s="1"/>
      <c r="G53" s="9"/>
      <c r="H53" s="1"/>
    </row>
    <row r="54" spans="1:8" x14ac:dyDescent="0.25">
      <c r="A54" s="9" t="s">
        <v>15</v>
      </c>
      <c r="B54" s="1"/>
      <c r="G54" s="9" t="s">
        <v>15</v>
      </c>
      <c r="H54" s="1"/>
    </row>
    <row r="55" spans="1:8" x14ac:dyDescent="0.25">
      <c r="A55" s="9" t="s">
        <v>39</v>
      </c>
      <c r="B55" s="1">
        <v>0.1061</v>
      </c>
      <c r="G55" s="9" t="s">
        <v>39</v>
      </c>
      <c r="H55" s="1">
        <v>2.7000000000000001E-3</v>
      </c>
    </row>
    <row r="56" spans="1:8" x14ac:dyDescent="0.25">
      <c r="A56" s="9" t="s">
        <v>40</v>
      </c>
      <c r="B56" s="1" t="s">
        <v>16</v>
      </c>
      <c r="G56" s="9" t="s">
        <v>40</v>
      </c>
      <c r="H56" s="1" t="s">
        <v>16</v>
      </c>
    </row>
    <row r="57" spans="1:8" x14ac:dyDescent="0.25">
      <c r="A57" s="9" t="s">
        <v>41</v>
      </c>
      <c r="B57" s="1" t="s">
        <v>17</v>
      </c>
      <c r="G57" s="9" t="s">
        <v>41</v>
      </c>
      <c r="H57" s="1" t="s">
        <v>23</v>
      </c>
    </row>
    <row r="58" spans="1:8" x14ac:dyDescent="0.25">
      <c r="A58" s="9" t="s">
        <v>42</v>
      </c>
      <c r="B58" s="1" t="s">
        <v>18</v>
      </c>
      <c r="G58" s="9" t="s">
        <v>42</v>
      </c>
      <c r="H58" s="1" t="s">
        <v>24</v>
      </c>
    </row>
    <row r="59" spans="1:8" x14ac:dyDescent="0.25">
      <c r="A59" s="9" t="s">
        <v>43</v>
      </c>
      <c r="B59" s="1" t="s">
        <v>19</v>
      </c>
      <c r="G59" s="9" t="s">
        <v>43</v>
      </c>
      <c r="H59" s="1" t="s">
        <v>19</v>
      </c>
    </row>
    <row r="60" spans="1:8" x14ac:dyDescent="0.25">
      <c r="A60" s="9" t="s">
        <v>98</v>
      </c>
      <c r="B60" s="1" t="s">
        <v>99</v>
      </c>
      <c r="G60" s="9" t="s">
        <v>90</v>
      </c>
      <c r="H60" s="1" t="s">
        <v>113</v>
      </c>
    </row>
    <row r="61" spans="1:8" x14ac:dyDescent="0.25">
      <c r="A61" s="9" t="s">
        <v>45</v>
      </c>
      <c r="B61" s="1">
        <v>13</v>
      </c>
      <c r="G61" s="9" t="s">
        <v>45</v>
      </c>
      <c r="H61" s="1">
        <v>2</v>
      </c>
    </row>
    <row r="62" spans="1:8" x14ac:dyDescent="0.25">
      <c r="A62" s="9"/>
      <c r="B62" s="1"/>
      <c r="G62" s="9"/>
      <c r="H62" s="1"/>
    </row>
    <row r="63" spans="1:8" x14ac:dyDescent="0.25">
      <c r="A63" s="9" t="s">
        <v>20</v>
      </c>
      <c r="B63" s="1"/>
      <c r="G63" s="9" t="s">
        <v>20</v>
      </c>
      <c r="H63" s="1"/>
    </row>
    <row r="64" spans="1:8" x14ac:dyDescent="0.25">
      <c r="A64" s="9" t="s">
        <v>47</v>
      </c>
      <c r="B64" s="1" t="s">
        <v>71</v>
      </c>
      <c r="G64" s="9" t="s">
        <v>92</v>
      </c>
      <c r="H64" s="1" t="s">
        <v>114</v>
      </c>
    </row>
    <row r="65" spans="1:8" x14ac:dyDescent="0.25">
      <c r="A65" s="9" t="s">
        <v>94</v>
      </c>
      <c r="B65" s="1" t="s">
        <v>95</v>
      </c>
      <c r="G65" s="9" t="s">
        <v>94</v>
      </c>
      <c r="H65" s="1" t="s">
        <v>111</v>
      </c>
    </row>
    <row r="66" spans="1:8" x14ac:dyDescent="0.25">
      <c r="A66" s="9" t="s">
        <v>48</v>
      </c>
      <c r="B66" s="1">
        <v>14.48</v>
      </c>
      <c r="G66" s="9" t="s">
        <v>48</v>
      </c>
      <c r="H66" s="1">
        <v>0.42</v>
      </c>
    </row>
    <row r="67" spans="1:8" x14ac:dyDescent="0.25">
      <c r="A67" s="9" t="s">
        <v>49</v>
      </c>
      <c r="B67" s="1">
        <v>14.86</v>
      </c>
      <c r="G67" s="9" t="s">
        <v>49</v>
      </c>
      <c r="H67" s="1">
        <v>0.42</v>
      </c>
    </row>
    <row r="68" spans="1:8" x14ac:dyDescent="0.25">
      <c r="A68" s="9" t="s">
        <v>100</v>
      </c>
      <c r="B68" s="1" t="s">
        <v>101</v>
      </c>
      <c r="G68" s="9" t="s">
        <v>115</v>
      </c>
      <c r="H68" s="1" t="s">
        <v>116</v>
      </c>
    </row>
    <row r="69" spans="1:8" x14ac:dyDescent="0.25">
      <c r="A69" s="9" t="s">
        <v>51</v>
      </c>
      <c r="B69" s="1" t="s">
        <v>16</v>
      </c>
      <c r="G69" s="9" t="s">
        <v>51</v>
      </c>
      <c r="H69" s="1" t="s">
        <v>16</v>
      </c>
    </row>
    <row r="72" spans="1:8" x14ac:dyDescent="0.25">
      <c r="A72" s="9" t="s">
        <v>36</v>
      </c>
      <c r="B72" s="1" t="s">
        <v>32</v>
      </c>
      <c r="G72" s="9" t="s">
        <v>35</v>
      </c>
      <c r="H72" s="1" t="s">
        <v>89</v>
      </c>
    </row>
    <row r="73" spans="1:8" x14ac:dyDescent="0.25">
      <c r="A73" s="9" t="s">
        <v>12</v>
      </c>
      <c r="B73" s="1" t="s">
        <v>12</v>
      </c>
      <c r="G73" s="9" t="s">
        <v>12</v>
      </c>
      <c r="H73" s="1" t="s">
        <v>12</v>
      </c>
    </row>
    <row r="74" spans="1:8" x14ac:dyDescent="0.25">
      <c r="A74" s="9" t="s">
        <v>21</v>
      </c>
      <c r="B74" s="1" t="s">
        <v>34</v>
      </c>
      <c r="G74" s="9" t="s">
        <v>21</v>
      </c>
      <c r="H74" s="1" t="s">
        <v>34</v>
      </c>
    </row>
    <row r="75" spans="1:8" x14ac:dyDescent="0.25">
      <c r="A75" s="9"/>
      <c r="B75" s="1"/>
      <c r="G75" s="9"/>
      <c r="H75" s="1"/>
    </row>
    <row r="76" spans="1:8" x14ac:dyDescent="0.25">
      <c r="A76" s="9" t="s">
        <v>15</v>
      </c>
      <c r="B76" s="1"/>
      <c r="G76" s="9" t="s">
        <v>15</v>
      </c>
      <c r="H76" s="1"/>
    </row>
    <row r="77" spans="1:8" x14ac:dyDescent="0.25">
      <c r="A77" s="9" t="s">
        <v>39</v>
      </c>
      <c r="B77" s="1">
        <v>4.7600000000000003E-2</v>
      </c>
      <c r="G77" s="9" t="s">
        <v>39</v>
      </c>
      <c r="H77" s="1">
        <v>0.45469999999999999</v>
      </c>
    </row>
    <row r="78" spans="1:8" x14ac:dyDescent="0.25">
      <c r="A78" s="9" t="s">
        <v>40</v>
      </c>
      <c r="B78" s="1" t="s">
        <v>16</v>
      </c>
      <c r="G78" s="9" t="s">
        <v>40</v>
      </c>
      <c r="H78" s="1" t="s">
        <v>16</v>
      </c>
    </row>
    <row r="79" spans="1:8" x14ac:dyDescent="0.25">
      <c r="A79" s="9" t="s">
        <v>41</v>
      </c>
      <c r="B79" s="1" t="s">
        <v>26</v>
      </c>
      <c r="G79" s="9" t="s">
        <v>41</v>
      </c>
      <c r="H79" s="1" t="s">
        <v>17</v>
      </c>
    </row>
    <row r="80" spans="1:8" x14ac:dyDescent="0.25">
      <c r="A80" s="9" t="s">
        <v>42</v>
      </c>
      <c r="B80" s="1" t="s">
        <v>24</v>
      </c>
      <c r="G80" s="9" t="s">
        <v>42</v>
      </c>
      <c r="H80" s="1" t="s">
        <v>18</v>
      </c>
    </row>
    <row r="81" spans="1:8" x14ac:dyDescent="0.25">
      <c r="A81" s="9" t="s">
        <v>43</v>
      </c>
      <c r="B81" s="1" t="s">
        <v>19</v>
      </c>
      <c r="G81" s="9" t="s">
        <v>43</v>
      </c>
      <c r="H81" s="1" t="s">
        <v>19</v>
      </c>
    </row>
    <row r="82" spans="1:8" x14ac:dyDescent="0.25">
      <c r="A82" s="9" t="s">
        <v>102</v>
      </c>
      <c r="B82" s="1" t="s">
        <v>103</v>
      </c>
      <c r="G82" s="9" t="s">
        <v>98</v>
      </c>
      <c r="H82" s="1" t="s">
        <v>117</v>
      </c>
    </row>
    <row r="83" spans="1:8" x14ac:dyDescent="0.25">
      <c r="A83" s="9" t="s">
        <v>45</v>
      </c>
      <c r="B83" s="1">
        <v>5</v>
      </c>
      <c r="G83" s="9" t="s">
        <v>45</v>
      </c>
      <c r="H83" s="1">
        <v>34.5</v>
      </c>
    </row>
    <row r="84" spans="1:8" x14ac:dyDescent="0.25">
      <c r="A84" s="9"/>
      <c r="B84" s="1"/>
      <c r="G84" s="9"/>
      <c r="H84" s="1"/>
    </row>
    <row r="85" spans="1:8" x14ac:dyDescent="0.25">
      <c r="A85" s="9" t="s">
        <v>20</v>
      </c>
      <c r="B85" s="1"/>
      <c r="G85" s="9" t="s">
        <v>20</v>
      </c>
      <c r="H85" s="1"/>
    </row>
    <row r="86" spans="1:8" x14ac:dyDescent="0.25">
      <c r="A86" s="9" t="s">
        <v>47</v>
      </c>
      <c r="B86" s="1" t="s">
        <v>71</v>
      </c>
      <c r="G86" s="9" t="s">
        <v>47</v>
      </c>
      <c r="H86" s="1" t="s">
        <v>78</v>
      </c>
    </row>
    <row r="87" spans="1:8" x14ac:dyDescent="0.25">
      <c r="A87" s="9" t="s">
        <v>92</v>
      </c>
      <c r="B87" s="1" t="s">
        <v>93</v>
      </c>
      <c r="G87" s="9" t="s">
        <v>94</v>
      </c>
      <c r="H87" s="1" t="s">
        <v>111</v>
      </c>
    </row>
    <row r="88" spans="1:8" x14ac:dyDescent="0.25">
      <c r="A88" s="9" t="s">
        <v>48</v>
      </c>
      <c r="B88" s="1">
        <v>-4.6849999999999996</v>
      </c>
      <c r="G88" s="9" t="s">
        <v>48</v>
      </c>
      <c r="H88" s="1">
        <v>0.26500000000000001</v>
      </c>
    </row>
    <row r="89" spans="1:8" x14ac:dyDescent="0.25">
      <c r="A89" s="9" t="s">
        <v>49</v>
      </c>
      <c r="B89" s="1">
        <v>-4.29</v>
      </c>
      <c r="G89" s="9" t="s">
        <v>49</v>
      </c>
      <c r="H89" s="1">
        <v>0.2</v>
      </c>
    </row>
    <row r="90" spans="1:8" x14ac:dyDescent="0.25">
      <c r="A90" s="9" t="s">
        <v>50</v>
      </c>
      <c r="B90" s="1" t="s">
        <v>104</v>
      </c>
      <c r="G90" s="9" t="s">
        <v>118</v>
      </c>
      <c r="H90" s="1" t="s">
        <v>119</v>
      </c>
    </row>
    <row r="91" spans="1:8" x14ac:dyDescent="0.25">
      <c r="A91" s="9" t="s">
        <v>51</v>
      </c>
      <c r="B91" s="1" t="s">
        <v>16</v>
      </c>
      <c r="G91" s="9" t="s">
        <v>51</v>
      </c>
      <c r="H91" s="1" t="s">
        <v>16</v>
      </c>
    </row>
    <row r="94" spans="1:8" x14ac:dyDescent="0.25">
      <c r="A94" s="9" t="s">
        <v>35</v>
      </c>
      <c r="B94" s="1" t="s">
        <v>89</v>
      </c>
    </row>
    <row r="95" spans="1:8" x14ac:dyDescent="0.25">
      <c r="A95" s="9" t="s">
        <v>12</v>
      </c>
      <c r="B95" s="1" t="s">
        <v>12</v>
      </c>
    </row>
    <row r="96" spans="1:8" x14ac:dyDescent="0.25">
      <c r="A96" s="9" t="s">
        <v>10</v>
      </c>
      <c r="B96" s="1" t="s">
        <v>31</v>
      </c>
    </row>
    <row r="97" spans="1:2" x14ac:dyDescent="0.25">
      <c r="A97" s="9"/>
      <c r="B97" s="1"/>
    </row>
    <row r="98" spans="1:2" x14ac:dyDescent="0.25">
      <c r="A98" s="9" t="s">
        <v>15</v>
      </c>
      <c r="B98" s="1"/>
    </row>
    <row r="99" spans="1:2" x14ac:dyDescent="0.25">
      <c r="A99" s="9" t="s">
        <v>39</v>
      </c>
      <c r="B99" s="1">
        <v>2.3800000000000002E-2</v>
      </c>
    </row>
    <row r="100" spans="1:2" x14ac:dyDescent="0.25">
      <c r="A100" s="9" t="s">
        <v>40</v>
      </c>
      <c r="B100" s="1" t="s">
        <v>16</v>
      </c>
    </row>
    <row r="101" spans="1:2" x14ac:dyDescent="0.25">
      <c r="A101" s="9" t="s">
        <v>41</v>
      </c>
      <c r="B101" s="1" t="s">
        <v>26</v>
      </c>
    </row>
    <row r="102" spans="1:2" x14ac:dyDescent="0.25">
      <c r="A102" s="9" t="s">
        <v>42</v>
      </c>
      <c r="B102" s="1" t="s">
        <v>24</v>
      </c>
    </row>
    <row r="103" spans="1:2" x14ac:dyDescent="0.25">
      <c r="A103" s="9" t="s">
        <v>43</v>
      </c>
      <c r="B103" s="1" t="s">
        <v>19</v>
      </c>
    </row>
    <row r="104" spans="1:2" x14ac:dyDescent="0.25">
      <c r="A104" s="9" t="s">
        <v>105</v>
      </c>
      <c r="B104" s="1" t="s">
        <v>106</v>
      </c>
    </row>
    <row r="105" spans="1:2" x14ac:dyDescent="0.25">
      <c r="A105" s="9" t="s">
        <v>45</v>
      </c>
      <c r="B105" s="1">
        <v>0</v>
      </c>
    </row>
    <row r="106" spans="1:2" x14ac:dyDescent="0.25">
      <c r="A106" s="9"/>
      <c r="B106" s="1"/>
    </row>
    <row r="107" spans="1:2" x14ac:dyDescent="0.25">
      <c r="A107" s="9" t="s">
        <v>20</v>
      </c>
      <c r="B107" s="1"/>
    </row>
    <row r="108" spans="1:2" x14ac:dyDescent="0.25">
      <c r="A108" s="9" t="s">
        <v>53</v>
      </c>
      <c r="B108" s="1" t="s">
        <v>107</v>
      </c>
    </row>
    <row r="109" spans="1:2" x14ac:dyDescent="0.25">
      <c r="A109" s="9" t="s">
        <v>94</v>
      </c>
      <c r="B109" s="1" t="s">
        <v>95</v>
      </c>
    </row>
    <row r="110" spans="1:2" x14ac:dyDescent="0.25">
      <c r="A110" s="9" t="s">
        <v>48</v>
      </c>
      <c r="B110" s="1">
        <v>20.71</v>
      </c>
    </row>
    <row r="111" spans="1:2" x14ac:dyDescent="0.25">
      <c r="A111" s="9" t="s">
        <v>49</v>
      </c>
      <c r="B111" s="1">
        <v>20.38</v>
      </c>
    </row>
    <row r="112" spans="1:2" x14ac:dyDescent="0.25">
      <c r="A112" s="9" t="s">
        <v>108</v>
      </c>
      <c r="B112" s="1" t="s">
        <v>109</v>
      </c>
    </row>
    <row r="113" spans="1:2" x14ac:dyDescent="0.25">
      <c r="A113" s="9" t="s">
        <v>51</v>
      </c>
      <c r="B113" s="1" t="s">
        <v>16</v>
      </c>
    </row>
  </sheetData>
  <pageMargins left="0.7" right="0.7" top="0.75" bottom="0.75" header="0.3" footer="0.3"/>
  <ignoredErrors>
    <ignoredError sqref="B38 H3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DAC-4ADD-E847-A138-02E0E7BBB8AA}">
  <dimension ref="A1:L114"/>
  <sheetViews>
    <sheetView workbookViewId="0">
      <selection activeCell="C4" sqref="C4"/>
    </sheetView>
  </sheetViews>
  <sheetFormatPr defaultColWidth="11" defaultRowHeight="15.75" x14ac:dyDescent="0.25"/>
  <cols>
    <col min="1" max="1" width="14.875" style="6" customWidth="1"/>
    <col min="2" max="2" width="12" style="6" customWidth="1"/>
    <col min="3" max="3" width="11.625" style="6" bestFit="1" customWidth="1"/>
    <col min="4" max="6" width="10.875" style="6"/>
    <col min="7" max="7" width="10.625" style="6" customWidth="1"/>
    <col min="8" max="8" width="10.5" style="6" customWidth="1"/>
    <col min="9" max="9" width="10.125" style="6" customWidth="1"/>
    <col min="10" max="10" width="10.5" style="6" customWidth="1"/>
    <col min="11" max="12" width="10.875" style="6"/>
  </cols>
  <sheetData>
    <row r="1" spans="1:12" x14ac:dyDescent="0.25">
      <c r="A1" s="5" t="s">
        <v>176</v>
      </c>
      <c r="B1" s="5"/>
    </row>
    <row r="3" spans="1:12" x14ac:dyDescent="0.25">
      <c r="A3" s="5" t="s">
        <v>172</v>
      </c>
      <c r="B3" s="5"/>
      <c r="F3" s="5"/>
      <c r="G3" s="5"/>
      <c r="H3" s="5"/>
    </row>
    <row r="4" spans="1:12" x14ac:dyDescent="0.25">
      <c r="A4" s="5"/>
      <c r="B4" s="5"/>
      <c r="F4" s="5"/>
      <c r="G4" s="5"/>
      <c r="H4" s="5"/>
    </row>
    <row r="5" spans="1:12" x14ac:dyDescent="0.25">
      <c r="A5" s="14" t="s">
        <v>120</v>
      </c>
      <c r="B5" s="5"/>
      <c r="G5" s="5"/>
      <c r="H5" s="5"/>
    </row>
    <row r="6" spans="1:12" x14ac:dyDescent="0.25">
      <c r="A6" s="10" t="s">
        <v>31</v>
      </c>
      <c r="B6" s="13">
        <v>0</v>
      </c>
      <c r="C6" s="13">
        <v>0.33</v>
      </c>
      <c r="D6" s="13">
        <v>0.33</v>
      </c>
      <c r="E6" s="13"/>
      <c r="F6" s="13"/>
      <c r="G6" s="13"/>
      <c r="H6" s="13"/>
      <c r="I6" s="13"/>
      <c r="J6" s="13"/>
      <c r="K6" s="2"/>
      <c r="L6" s="2"/>
    </row>
    <row r="7" spans="1:12" x14ac:dyDescent="0.25">
      <c r="A7" s="10" t="s">
        <v>34</v>
      </c>
      <c r="B7" s="13">
        <v>0.05</v>
      </c>
      <c r="C7" s="13">
        <v>0.04</v>
      </c>
      <c r="D7" s="13">
        <v>0.1</v>
      </c>
      <c r="E7" s="13">
        <v>0.22</v>
      </c>
      <c r="F7" s="13">
        <v>0.04</v>
      </c>
      <c r="G7" s="13">
        <v>0</v>
      </c>
      <c r="H7" s="13">
        <v>0.02</v>
      </c>
      <c r="I7" s="13">
        <v>0</v>
      </c>
      <c r="J7" s="13">
        <v>0.1</v>
      </c>
      <c r="K7" s="4"/>
      <c r="L7" s="4"/>
    </row>
    <row r="8" spans="1:12" x14ac:dyDescent="0.25">
      <c r="A8" s="10" t="s">
        <v>32</v>
      </c>
      <c r="B8" s="13">
        <v>0.3</v>
      </c>
      <c r="C8" s="13">
        <v>0.03</v>
      </c>
      <c r="D8" s="13">
        <v>0</v>
      </c>
      <c r="E8" s="13">
        <v>0.21</v>
      </c>
      <c r="F8" s="13"/>
      <c r="G8" s="13"/>
      <c r="H8" s="13"/>
      <c r="I8" s="13"/>
      <c r="J8" s="13"/>
      <c r="K8" s="4"/>
      <c r="L8" s="4"/>
    </row>
    <row r="9" spans="1:12" x14ac:dyDescent="0.25">
      <c r="A9" s="10" t="s">
        <v>33</v>
      </c>
      <c r="B9" s="13">
        <v>0.26</v>
      </c>
      <c r="C9" s="13">
        <v>0.45</v>
      </c>
      <c r="D9" s="13">
        <v>0.56000000000000005</v>
      </c>
      <c r="E9" s="13">
        <v>0.08</v>
      </c>
      <c r="F9" s="13">
        <v>0</v>
      </c>
      <c r="G9" s="13">
        <v>0.04</v>
      </c>
      <c r="H9" s="13"/>
      <c r="I9" s="13"/>
      <c r="J9" s="13"/>
      <c r="K9" s="4"/>
      <c r="L9" s="4"/>
    </row>
    <row r="10" spans="1:12" x14ac:dyDescent="0.25">
      <c r="B10" s="4"/>
      <c r="C10" s="4"/>
      <c r="D10" s="4"/>
      <c r="E10" s="4"/>
      <c r="F10" s="4"/>
      <c r="G10" s="11"/>
      <c r="H10" s="4"/>
      <c r="I10" s="4"/>
      <c r="J10" s="4"/>
      <c r="K10" s="4"/>
      <c r="L10" s="4"/>
    </row>
    <row r="11" spans="1:12" x14ac:dyDescent="0.25">
      <c r="A11" s="14" t="s">
        <v>121</v>
      </c>
      <c r="B11" s="4"/>
      <c r="C11" s="4"/>
      <c r="D11" s="4"/>
      <c r="E11" s="4"/>
      <c r="F11" s="4"/>
      <c r="G11" s="11"/>
      <c r="H11" s="4"/>
      <c r="I11" s="4"/>
      <c r="J11" s="4"/>
      <c r="K11" s="4"/>
      <c r="L11" s="4"/>
    </row>
    <row r="12" spans="1:12" x14ac:dyDescent="0.25">
      <c r="A12" s="10" t="s">
        <v>31</v>
      </c>
      <c r="B12" s="13">
        <v>0.8</v>
      </c>
      <c r="C12" s="13">
        <v>0.67</v>
      </c>
      <c r="D12" s="13">
        <v>0.39</v>
      </c>
      <c r="E12" s="13"/>
      <c r="F12" s="13"/>
      <c r="G12" s="13"/>
      <c r="H12" s="13"/>
      <c r="I12" s="13"/>
      <c r="J12" s="13"/>
      <c r="K12" s="4"/>
      <c r="L12" s="4"/>
    </row>
    <row r="13" spans="1:12" x14ac:dyDescent="0.25">
      <c r="A13" s="10" t="s">
        <v>34</v>
      </c>
      <c r="B13" s="13">
        <v>0.1</v>
      </c>
      <c r="C13" s="13">
        <v>0.54</v>
      </c>
      <c r="D13" s="13">
        <v>0.36</v>
      </c>
      <c r="E13" s="13">
        <v>0.27</v>
      </c>
      <c r="F13" s="13">
        <v>0.05</v>
      </c>
      <c r="G13" s="13">
        <v>7.0000000000000007E-2</v>
      </c>
      <c r="H13" s="13">
        <v>0.06</v>
      </c>
      <c r="I13" s="13">
        <v>0.04</v>
      </c>
      <c r="J13" s="13">
        <v>0</v>
      </c>
      <c r="K13" s="4"/>
      <c r="L13" s="4"/>
    </row>
    <row r="14" spans="1:12" x14ac:dyDescent="0.25">
      <c r="A14" s="10" t="s">
        <v>32</v>
      </c>
      <c r="B14" s="13">
        <v>0.03</v>
      </c>
      <c r="C14" s="13">
        <v>0.26</v>
      </c>
      <c r="D14" s="13">
        <v>0.8</v>
      </c>
      <c r="E14" s="13">
        <v>0.21</v>
      </c>
      <c r="F14" s="13"/>
      <c r="G14" s="13"/>
      <c r="H14" s="13"/>
      <c r="I14" s="13"/>
      <c r="J14" s="13"/>
      <c r="K14" s="4"/>
      <c r="L14" s="4"/>
    </row>
    <row r="15" spans="1:12" x14ac:dyDescent="0.25">
      <c r="A15" s="10" t="s">
        <v>33</v>
      </c>
      <c r="B15" s="13">
        <v>0.22</v>
      </c>
      <c r="C15" s="13">
        <v>0.49</v>
      </c>
      <c r="D15" s="13">
        <v>0.27</v>
      </c>
      <c r="E15" s="13">
        <v>0.31</v>
      </c>
      <c r="F15" s="13">
        <v>0.03</v>
      </c>
      <c r="G15" s="13">
        <v>0.12</v>
      </c>
      <c r="H15" s="13"/>
      <c r="I15" s="13"/>
      <c r="J15" s="13"/>
      <c r="K15" s="4"/>
      <c r="L15" s="4"/>
    </row>
    <row r="16" spans="1:12" x14ac:dyDescent="0.25">
      <c r="A16" s="10"/>
      <c r="B16" s="4"/>
      <c r="C16" s="4"/>
      <c r="D16" s="4"/>
      <c r="E16" s="4"/>
      <c r="F16" s="4"/>
      <c r="G16" s="11"/>
      <c r="H16" s="4"/>
      <c r="I16" s="4"/>
      <c r="J16" s="4"/>
      <c r="K16" s="4"/>
      <c r="L16" s="4"/>
    </row>
    <row r="17" spans="1:12" x14ac:dyDescent="0.25">
      <c r="A17" s="14" t="s">
        <v>122</v>
      </c>
      <c r="B17" s="4"/>
      <c r="C17" s="4"/>
      <c r="D17" s="4"/>
      <c r="E17" s="4"/>
      <c r="F17" s="4"/>
      <c r="G17" s="11"/>
      <c r="H17" s="4"/>
      <c r="I17" s="4"/>
      <c r="J17" s="4"/>
      <c r="K17" s="4"/>
      <c r="L17" s="4"/>
    </row>
    <row r="18" spans="1:12" x14ac:dyDescent="0.25">
      <c r="A18" s="10" t="s">
        <v>31</v>
      </c>
      <c r="B18" s="13">
        <v>0</v>
      </c>
      <c r="C18" s="13">
        <v>0</v>
      </c>
      <c r="D18" s="13">
        <v>0.11</v>
      </c>
      <c r="E18" s="13"/>
      <c r="F18" s="13"/>
      <c r="G18" s="13"/>
      <c r="H18" s="13"/>
      <c r="I18" s="13"/>
      <c r="J18" s="13"/>
      <c r="K18" s="1"/>
      <c r="L18" s="1"/>
    </row>
    <row r="19" spans="1:12" x14ac:dyDescent="0.25">
      <c r="A19" s="10" t="s">
        <v>34</v>
      </c>
      <c r="B19" s="13">
        <v>0.2</v>
      </c>
      <c r="C19" s="13">
        <v>0</v>
      </c>
      <c r="D19" s="13">
        <v>0.06</v>
      </c>
      <c r="E19" s="13">
        <v>0.22</v>
      </c>
      <c r="F19" s="13">
        <v>0.17</v>
      </c>
      <c r="G19" s="13">
        <v>0</v>
      </c>
      <c r="H19" s="13">
        <v>0.04</v>
      </c>
      <c r="I19" s="13">
        <v>0.7</v>
      </c>
      <c r="J19" s="13">
        <v>0.6</v>
      </c>
      <c r="K19" s="1"/>
      <c r="L19" s="1"/>
    </row>
    <row r="20" spans="1:12" x14ac:dyDescent="0.25">
      <c r="A20" s="10" t="s">
        <v>32</v>
      </c>
      <c r="B20" s="13">
        <v>0.1</v>
      </c>
      <c r="C20" s="13">
        <v>0.13</v>
      </c>
      <c r="D20" s="13">
        <v>0.05</v>
      </c>
      <c r="E20" s="13">
        <v>7.0000000000000007E-2</v>
      </c>
      <c r="F20" s="13"/>
      <c r="G20" s="13"/>
      <c r="H20" s="13"/>
      <c r="I20" s="13"/>
      <c r="J20" s="13"/>
    </row>
    <row r="21" spans="1:12" x14ac:dyDescent="0.25">
      <c r="A21" s="10" t="s">
        <v>33</v>
      </c>
      <c r="B21" s="13">
        <v>0.01</v>
      </c>
      <c r="C21" s="13">
        <v>0</v>
      </c>
      <c r="D21" s="13">
        <v>0</v>
      </c>
      <c r="E21" s="13">
        <v>0</v>
      </c>
      <c r="F21" s="13">
        <v>0</v>
      </c>
      <c r="G21" s="13">
        <v>0.03</v>
      </c>
      <c r="H21" s="13"/>
      <c r="I21" s="13"/>
      <c r="J21" s="13"/>
      <c r="K21" s="2"/>
      <c r="L21" s="2"/>
    </row>
    <row r="22" spans="1:12" x14ac:dyDescent="0.25">
      <c r="A22" s="3"/>
      <c r="B22" s="4"/>
      <c r="C22" s="4"/>
      <c r="D22" s="4"/>
      <c r="E22" s="4"/>
      <c r="F22" s="4"/>
      <c r="G22" s="17"/>
      <c r="H22" s="4"/>
      <c r="I22" s="4"/>
      <c r="J22" s="4"/>
      <c r="K22" s="1"/>
      <c r="L22" s="1"/>
    </row>
    <row r="23" spans="1:12" x14ac:dyDescent="0.25">
      <c r="A23" s="14" t="s">
        <v>123</v>
      </c>
      <c r="B23" s="4"/>
      <c r="C23" s="4"/>
      <c r="D23" s="4"/>
      <c r="E23" s="4"/>
      <c r="F23" s="4"/>
      <c r="G23" s="17"/>
      <c r="H23" s="4"/>
      <c r="I23" s="4"/>
      <c r="J23" s="4"/>
      <c r="K23" s="1"/>
      <c r="L23" s="1"/>
    </row>
    <row r="24" spans="1:12" x14ac:dyDescent="0.25">
      <c r="A24" s="10" t="s">
        <v>31</v>
      </c>
      <c r="B24" s="13">
        <v>0.2</v>
      </c>
      <c r="C24" s="13">
        <v>0</v>
      </c>
      <c r="D24" s="13">
        <v>0.17</v>
      </c>
      <c r="E24" s="13"/>
      <c r="F24" s="13"/>
      <c r="G24" s="13"/>
      <c r="H24" s="13"/>
      <c r="I24" s="13"/>
      <c r="J24" s="13"/>
      <c r="K24" s="1"/>
      <c r="L24" s="1"/>
    </row>
    <row r="25" spans="1:12" x14ac:dyDescent="0.25">
      <c r="A25" s="10" t="s">
        <v>34</v>
      </c>
      <c r="B25" s="13">
        <v>0.65</v>
      </c>
      <c r="C25" s="13">
        <v>0.42</v>
      </c>
      <c r="D25" s="13">
        <v>0.48</v>
      </c>
      <c r="E25" s="13">
        <v>0.28999999999999998</v>
      </c>
      <c r="F25" s="13">
        <v>0.74</v>
      </c>
      <c r="G25" s="13">
        <v>0.93</v>
      </c>
      <c r="H25" s="13">
        <v>0.88</v>
      </c>
      <c r="I25" s="13">
        <v>0.26</v>
      </c>
      <c r="J25" s="13">
        <v>0.3</v>
      </c>
      <c r="K25" s="1"/>
      <c r="L25" s="1"/>
    </row>
    <row r="26" spans="1:12" x14ac:dyDescent="0.25">
      <c r="A26" s="10" t="s">
        <v>32</v>
      </c>
      <c r="B26" s="13">
        <v>0.57999999999999996</v>
      </c>
      <c r="C26" s="13">
        <v>0.57999999999999996</v>
      </c>
      <c r="D26" s="13">
        <v>0.15</v>
      </c>
      <c r="E26" s="13">
        <v>0.51</v>
      </c>
      <c r="F26" s="13"/>
      <c r="G26" s="13"/>
      <c r="H26" s="13"/>
      <c r="I26" s="13"/>
      <c r="J26" s="13"/>
      <c r="K26" s="1"/>
      <c r="L26" s="1"/>
    </row>
    <row r="27" spans="1:12" x14ac:dyDescent="0.25">
      <c r="A27" s="10" t="s">
        <v>33</v>
      </c>
      <c r="B27" s="13">
        <v>0.5</v>
      </c>
      <c r="C27" s="13">
        <v>0.06</v>
      </c>
      <c r="D27" s="13">
        <v>0.16</v>
      </c>
      <c r="E27" s="13">
        <v>0.62</v>
      </c>
      <c r="F27" s="13">
        <v>0.97</v>
      </c>
      <c r="G27" s="13">
        <v>0.81</v>
      </c>
      <c r="H27" s="13"/>
      <c r="I27" s="13"/>
      <c r="J27" s="13"/>
    </row>
    <row r="29" spans="1:12" x14ac:dyDescent="0.25">
      <c r="A29" s="9"/>
      <c r="B29" s="1"/>
      <c r="G29" s="9"/>
      <c r="H29" s="1"/>
    </row>
    <row r="30" spans="1:12" x14ac:dyDescent="0.25">
      <c r="A30" s="15" t="s">
        <v>120</v>
      </c>
      <c r="B30" s="12" t="s">
        <v>27</v>
      </c>
      <c r="C30" s="12" t="s">
        <v>28</v>
      </c>
      <c r="D30" s="12" t="s">
        <v>29</v>
      </c>
      <c r="G30" s="9"/>
      <c r="H30" s="1"/>
    </row>
    <row r="31" spans="1:12" x14ac:dyDescent="0.25">
      <c r="A31" s="8" t="s">
        <v>31</v>
      </c>
      <c r="B31" s="13">
        <v>0.22</v>
      </c>
      <c r="C31" s="13">
        <v>0.11</v>
      </c>
      <c r="D31" s="7">
        <v>3</v>
      </c>
      <c r="G31" s="9"/>
      <c r="H31" s="1"/>
    </row>
    <row r="32" spans="1:12" x14ac:dyDescent="0.25">
      <c r="A32" s="8" t="s">
        <v>34</v>
      </c>
      <c r="B32" s="13">
        <v>6.3333333333333297E-2</v>
      </c>
      <c r="C32" s="13">
        <v>2.3094010767585001E-2</v>
      </c>
      <c r="D32" s="7">
        <v>9</v>
      </c>
      <c r="G32" s="9"/>
      <c r="H32" s="1"/>
    </row>
    <row r="33" spans="1:8" x14ac:dyDescent="0.25">
      <c r="A33" s="8" t="s">
        <v>32</v>
      </c>
      <c r="B33" s="13">
        <v>0.13500000000000001</v>
      </c>
      <c r="C33" s="13">
        <v>7.1937472849690806E-2</v>
      </c>
      <c r="D33" s="7">
        <v>4</v>
      </c>
      <c r="G33" s="9"/>
      <c r="H33" s="1"/>
    </row>
    <row r="34" spans="1:8" x14ac:dyDescent="0.25">
      <c r="A34" s="8" t="s">
        <v>33</v>
      </c>
      <c r="B34" s="13">
        <v>0.23166666666666699</v>
      </c>
      <c r="C34" s="13">
        <v>9.48126808208926E-2</v>
      </c>
      <c r="D34" s="7">
        <v>6</v>
      </c>
      <c r="G34" s="9"/>
      <c r="H34" s="1"/>
    </row>
    <row r="35" spans="1:8" x14ac:dyDescent="0.25">
      <c r="A35" s="9"/>
      <c r="B35" s="4"/>
      <c r="C35" s="11"/>
      <c r="G35" s="9"/>
      <c r="H35" s="1"/>
    </row>
    <row r="36" spans="1:8" x14ac:dyDescent="0.25">
      <c r="A36" s="15" t="s">
        <v>121</v>
      </c>
      <c r="B36" s="16" t="s">
        <v>27</v>
      </c>
      <c r="C36" s="16" t="s">
        <v>28</v>
      </c>
      <c r="D36" s="12" t="s">
        <v>29</v>
      </c>
      <c r="G36" s="9"/>
      <c r="H36" s="1"/>
    </row>
    <row r="37" spans="1:8" x14ac:dyDescent="0.25">
      <c r="A37" s="8" t="s">
        <v>31</v>
      </c>
      <c r="B37" s="13">
        <v>0.62</v>
      </c>
      <c r="C37" s="13">
        <v>0.120968315410827</v>
      </c>
      <c r="D37" s="7">
        <v>3</v>
      </c>
      <c r="G37" s="9"/>
      <c r="H37" s="1"/>
    </row>
    <row r="38" spans="1:8" x14ac:dyDescent="0.25">
      <c r="A38" s="8" t="s">
        <v>34</v>
      </c>
      <c r="B38" s="13">
        <v>0.16555555555555601</v>
      </c>
      <c r="C38" s="13">
        <v>6.1239763568904398E-2</v>
      </c>
      <c r="D38" s="7">
        <v>9</v>
      </c>
      <c r="G38" s="9"/>
      <c r="H38" s="1"/>
    </row>
    <row r="39" spans="1:8" x14ac:dyDescent="0.25">
      <c r="A39" s="8" t="s">
        <v>32</v>
      </c>
      <c r="B39" s="13">
        <v>0.32500000000000001</v>
      </c>
      <c r="C39" s="13">
        <v>0.165856363559959</v>
      </c>
      <c r="D39" s="7">
        <v>4</v>
      </c>
      <c r="G39" s="9"/>
      <c r="H39" s="1"/>
    </row>
    <row r="40" spans="1:8" x14ac:dyDescent="0.25">
      <c r="A40" s="8" t="s">
        <v>33</v>
      </c>
      <c r="B40" s="13">
        <v>0.24</v>
      </c>
      <c r="C40" s="13">
        <v>6.5115282384398801E-2</v>
      </c>
      <c r="D40" s="7">
        <v>6</v>
      </c>
      <c r="G40" s="9"/>
      <c r="H40" s="1"/>
    </row>
    <row r="41" spans="1:8" x14ac:dyDescent="0.25">
      <c r="A41" s="9"/>
      <c r="B41" s="4"/>
      <c r="C41" s="11"/>
      <c r="G41" s="9"/>
      <c r="H41" s="1"/>
    </row>
    <row r="42" spans="1:8" x14ac:dyDescent="0.25">
      <c r="A42" s="15" t="s">
        <v>122</v>
      </c>
      <c r="B42" s="16" t="s">
        <v>27</v>
      </c>
      <c r="C42" s="16" t="s">
        <v>28</v>
      </c>
      <c r="D42" s="12" t="s">
        <v>29</v>
      </c>
      <c r="G42" s="9"/>
      <c r="H42" s="1"/>
    </row>
    <row r="43" spans="1:8" x14ac:dyDescent="0.25">
      <c r="A43" s="8" t="s">
        <v>31</v>
      </c>
      <c r="B43" s="13">
        <v>3.6666666666666702E-2</v>
      </c>
      <c r="C43" s="13">
        <v>3.6666666666666702E-2</v>
      </c>
      <c r="D43" s="7">
        <v>3</v>
      </c>
      <c r="G43" s="9"/>
      <c r="H43" s="1"/>
    </row>
    <row r="44" spans="1:8" x14ac:dyDescent="0.25">
      <c r="A44" s="8" t="s">
        <v>34</v>
      </c>
      <c r="B44" s="13">
        <v>0.22111111111111101</v>
      </c>
      <c r="C44" s="13">
        <v>8.5998133772458601E-2</v>
      </c>
      <c r="D44" s="7">
        <v>9</v>
      </c>
      <c r="G44" s="9"/>
      <c r="H44" s="1"/>
    </row>
    <row r="45" spans="1:8" x14ac:dyDescent="0.25">
      <c r="A45" s="8" t="s">
        <v>32</v>
      </c>
      <c r="B45" s="13">
        <v>8.7499999999999994E-2</v>
      </c>
      <c r="C45" s="13">
        <v>1.7500000000000002E-2</v>
      </c>
      <c r="D45" s="7">
        <v>4</v>
      </c>
      <c r="G45" s="9"/>
      <c r="H45" s="1"/>
    </row>
    <row r="46" spans="1:8" x14ac:dyDescent="0.25">
      <c r="A46" s="8" t="s">
        <v>33</v>
      </c>
      <c r="B46" s="13">
        <v>6.6666666666666697E-3</v>
      </c>
      <c r="C46" s="13">
        <v>4.94413232473044E-3</v>
      </c>
      <c r="D46" s="7">
        <v>6</v>
      </c>
      <c r="G46" s="9"/>
      <c r="H46" s="1"/>
    </row>
    <row r="47" spans="1:8" x14ac:dyDescent="0.25">
      <c r="A47" s="9"/>
      <c r="B47" s="4"/>
      <c r="C47" s="11"/>
      <c r="G47" s="9"/>
      <c r="H47" s="1"/>
    </row>
    <row r="48" spans="1:8" x14ac:dyDescent="0.25">
      <c r="A48" s="15" t="s">
        <v>123</v>
      </c>
      <c r="B48" s="16" t="s">
        <v>27</v>
      </c>
      <c r="C48" s="16" t="s">
        <v>28</v>
      </c>
      <c r="D48" s="12" t="s">
        <v>29</v>
      </c>
      <c r="G48" s="9"/>
      <c r="H48" s="1"/>
    </row>
    <row r="49" spans="1:8" x14ac:dyDescent="0.25">
      <c r="A49" s="8" t="s">
        <v>31</v>
      </c>
      <c r="B49" s="13">
        <v>0.123333333333333</v>
      </c>
      <c r="C49" s="13">
        <v>6.2271805640898001E-2</v>
      </c>
      <c r="D49" s="7">
        <v>3</v>
      </c>
    </row>
    <row r="50" spans="1:8" x14ac:dyDescent="0.25">
      <c r="A50" s="8" t="s">
        <v>34</v>
      </c>
      <c r="B50" s="13">
        <v>0.55000000000000004</v>
      </c>
      <c r="C50" s="13">
        <v>8.6232888801843502E-2</v>
      </c>
      <c r="D50" s="7">
        <v>9</v>
      </c>
    </row>
    <row r="51" spans="1:8" x14ac:dyDescent="0.25">
      <c r="A51" s="8" t="s">
        <v>32</v>
      </c>
      <c r="B51" s="13">
        <v>0.45500000000000002</v>
      </c>
      <c r="C51" s="13">
        <v>0.102996763703203</v>
      </c>
      <c r="D51" s="7">
        <v>4</v>
      </c>
      <c r="G51" s="9"/>
      <c r="H51" s="1"/>
    </row>
    <row r="52" spans="1:8" x14ac:dyDescent="0.25">
      <c r="A52" s="8" t="s">
        <v>33</v>
      </c>
      <c r="B52" s="13">
        <v>0.52</v>
      </c>
      <c r="C52" s="13">
        <v>0.145853808086499</v>
      </c>
      <c r="D52" s="7">
        <v>6</v>
      </c>
      <c r="G52" s="9"/>
      <c r="H52" s="1"/>
    </row>
    <row r="53" spans="1:8" x14ac:dyDescent="0.25">
      <c r="A53" s="9"/>
      <c r="B53" s="4"/>
      <c r="C53" s="11"/>
      <c r="G53" s="9"/>
      <c r="H53" s="1"/>
    </row>
    <row r="54" spans="1:8" x14ac:dyDescent="0.25">
      <c r="A54" s="9"/>
      <c r="B54" s="1"/>
      <c r="G54" s="9"/>
      <c r="H54" s="1"/>
    </row>
    <row r="55" spans="1:8" x14ac:dyDescent="0.25">
      <c r="A55" s="9"/>
      <c r="B55" s="1"/>
      <c r="G55" s="9"/>
      <c r="H55" s="1"/>
    </row>
    <row r="56" spans="1:8" x14ac:dyDescent="0.25">
      <c r="A56" s="9"/>
      <c r="B56" s="1"/>
      <c r="G56" s="9"/>
      <c r="H56" s="1"/>
    </row>
    <row r="57" spans="1:8" x14ac:dyDescent="0.25">
      <c r="A57" s="9"/>
      <c r="B57" s="1"/>
      <c r="G57" s="9"/>
      <c r="H57" s="1"/>
    </row>
    <row r="58" spans="1:8" x14ac:dyDescent="0.25">
      <c r="A58" s="9"/>
      <c r="B58" s="1"/>
      <c r="G58" s="9"/>
      <c r="H58" s="1"/>
    </row>
    <row r="59" spans="1:8" x14ac:dyDescent="0.25">
      <c r="A59" s="9"/>
      <c r="B59" s="1"/>
      <c r="G59" s="9"/>
      <c r="H59" s="1"/>
    </row>
    <row r="60" spans="1:8" x14ac:dyDescent="0.25">
      <c r="A60" s="9"/>
      <c r="B60" s="1"/>
      <c r="G60" s="9"/>
      <c r="H60" s="1"/>
    </row>
    <row r="61" spans="1:8" x14ac:dyDescent="0.25">
      <c r="A61" s="9"/>
      <c r="B61" s="1"/>
      <c r="G61" s="9"/>
      <c r="H61" s="1"/>
    </row>
    <row r="62" spans="1:8" x14ac:dyDescent="0.25">
      <c r="A62" s="9"/>
      <c r="B62" s="1"/>
      <c r="G62" s="9"/>
      <c r="H62" s="1"/>
    </row>
    <row r="63" spans="1:8" x14ac:dyDescent="0.25">
      <c r="A63" s="9"/>
      <c r="B63" s="1"/>
      <c r="G63" s="9"/>
      <c r="H63" s="1"/>
    </row>
    <row r="64" spans="1:8" x14ac:dyDescent="0.25">
      <c r="A64" s="9"/>
      <c r="B64" s="1"/>
      <c r="G64" s="9"/>
      <c r="H64" s="1"/>
    </row>
    <row r="65" spans="1:8" x14ac:dyDescent="0.25">
      <c r="A65" s="9"/>
      <c r="B65" s="1"/>
      <c r="G65" s="9"/>
      <c r="H65" s="1"/>
    </row>
    <row r="66" spans="1:8" x14ac:dyDescent="0.25">
      <c r="A66" s="9"/>
      <c r="B66" s="1"/>
      <c r="G66" s="9"/>
      <c r="H66" s="1"/>
    </row>
    <row r="67" spans="1:8" x14ac:dyDescent="0.25">
      <c r="A67" s="9"/>
      <c r="B67" s="1"/>
      <c r="G67" s="9"/>
      <c r="H67" s="1"/>
    </row>
    <row r="68" spans="1:8" x14ac:dyDescent="0.25">
      <c r="A68" s="9"/>
      <c r="B68" s="1"/>
      <c r="G68" s="9"/>
      <c r="H68" s="1"/>
    </row>
    <row r="69" spans="1:8" x14ac:dyDescent="0.25">
      <c r="A69" s="9"/>
      <c r="B69" s="1"/>
      <c r="G69" s="9"/>
      <c r="H69" s="1"/>
    </row>
    <row r="70" spans="1:8" x14ac:dyDescent="0.25">
      <c r="A70" s="9"/>
      <c r="B70" s="1"/>
      <c r="G70" s="9"/>
      <c r="H70" s="1"/>
    </row>
    <row r="73" spans="1:8" x14ac:dyDescent="0.25">
      <c r="A73" s="9"/>
      <c r="B73" s="1"/>
      <c r="G73" s="9"/>
      <c r="H73" s="1"/>
    </row>
    <row r="74" spans="1:8" x14ac:dyDescent="0.25">
      <c r="A74" s="9"/>
      <c r="B74" s="1"/>
      <c r="G74" s="9"/>
      <c r="H74" s="1"/>
    </row>
    <row r="75" spans="1:8" x14ac:dyDescent="0.25">
      <c r="A75" s="9"/>
      <c r="B75" s="1"/>
      <c r="G75" s="9"/>
      <c r="H75" s="1"/>
    </row>
    <row r="76" spans="1:8" x14ac:dyDescent="0.25">
      <c r="A76" s="9"/>
      <c r="B76" s="1"/>
      <c r="G76" s="9"/>
      <c r="H76" s="1"/>
    </row>
    <row r="77" spans="1:8" x14ac:dyDescent="0.25">
      <c r="A77" s="9"/>
      <c r="B77" s="1"/>
      <c r="G77" s="9"/>
      <c r="H77" s="1"/>
    </row>
    <row r="78" spans="1:8" x14ac:dyDescent="0.25">
      <c r="A78" s="9"/>
      <c r="B78" s="1"/>
      <c r="G78" s="9"/>
      <c r="H78" s="1"/>
    </row>
    <row r="79" spans="1:8" x14ac:dyDescent="0.25">
      <c r="A79" s="9"/>
      <c r="B79" s="1"/>
      <c r="G79" s="9"/>
      <c r="H79" s="1"/>
    </row>
    <row r="80" spans="1:8" x14ac:dyDescent="0.25">
      <c r="A80" s="9"/>
      <c r="B80" s="1"/>
      <c r="G80" s="9"/>
      <c r="H80" s="1"/>
    </row>
    <row r="81" spans="1:8" x14ac:dyDescent="0.25">
      <c r="A81" s="9"/>
      <c r="B81" s="1"/>
      <c r="G81" s="9"/>
      <c r="H81" s="1"/>
    </row>
    <row r="82" spans="1:8" x14ac:dyDescent="0.25">
      <c r="A82" s="9"/>
      <c r="B82" s="1"/>
      <c r="G82" s="9"/>
      <c r="H82" s="1"/>
    </row>
    <row r="83" spans="1:8" x14ac:dyDescent="0.25">
      <c r="A83" s="9"/>
      <c r="B83" s="1"/>
      <c r="G83" s="9"/>
      <c r="H83" s="1"/>
    </row>
    <row r="84" spans="1:8" x14ac:dyDescent="0.25">
      <c r="A84" s="9"/>
      <c r="B84" s="1"/>
      <c r="G84" s="9"/>
      <c r="H84" s="1"/>
    </row>
    <row r="85" spans="1:8" x14ac:dyDescent="0.25">
      <c r="A85" s="9"/>
      <c r="B85" s="1"/>
      <c r="G85" s="9"/>
      <c r="H85" s="1"/>
    </row>
    <row r="86" spans="1:8" x14ac:dyDescent="0.25">
      <c r="A86" s="9"/>
      <c r="B86" s="1"/>
      <c r="G86" s="9"/>
      <c r="H86" s="1"/>
    </row>
    <row r="87" spans="1:8" x14ac:dyDescent="0.25">
      <c r="A87" s="9"/>
      <c r="B87" s="1"/>
      <c r="G87" s="9"/>
      <c r="H87" s="1"/>
    </row>
    <row r="88" spans="1:8" x14ac:dyDescent="0.25">
      <c r="A88" s="9"/>
      <c r="B88" s="1"/>
      <c r="G88" s="9"/>
      <c r="H88" s="1"/>
    </row>
    <row r="89" spans="1:8" x14ac:dyDescent="0.25">
      <c r="A89" s="9"/>
      <c r="B89" s="1"/>
      <c r="G89" s="9"/>
      <c r="H89" s="1"/>
    </row>
    <row r="90" spans="1:8" x14ac:dyDescent="0.25">
      <c r="A90" s="9"/>
      <c r="B90" s="1"/>
      <c r="G90" s="9"/>
      <c r="H90" s="1"/>
    </row>
    <row r="91" spans="1:8" x14ac:dyDescent="0.25">
      <c r="A91" s="9"/>
      <c r="B91" s="1"/>
      <c r="G91" s="9"/>
      <c r="H91" s="1"/>
    </row>
    <row r="92" spans="1:8" x14ac:dyDescent="0.25">
      <c r="A92" s="9"/>
      <c r="B92" s="1"/>
      <c r="G92" s="9"/>
      <c r="H92" s="1"/>
    </row>
    <row r="95" spans="1:8" x14ac:dyDescent="0.25">
      <c r="A95" s="9"/>
      <c r="B95" s="1"/>
    </row>
    <row r="96" spans="1:8" x14ac:dyDescent="0.25">
      <c r="A96" s="9"/>
      <c r="B96" s="1"/>
    </row>
    <row r="97" spans="1:2" x14ac:dyDescent="0.25">
      <c r="A97" s="9"/>
      <c r="B97" s="1"/>
    </row>
    <row r="98" spans="1:2" x14ac:dyDescent="0.25">
      <c r="A98" s="9"/>
      <c r="B98" s="1"/>
    </row>
    <row r="99" spans="1:2" x14ac:dyDescent="0.25">
      <c r="A99" s="9"/>
      <c r="B99" s="1"/>
    </row>
    <row r="100" spans="1:2" x14ac:dyDescent="0.25">
      <c r="A100" s="9"/>
      <c r="B100" s="1"/>
    </row>
    <row r="101" spans="1:2" x14ac:dyDescent="0.25">
      <c r="A101" s="9"/>
      <c r="B101" s="1"/>
    </row>
    <row r="102" spans="1:2" x14ac:dyDescent="0.25">
      <c r="A102" s="9"/>
      <c r="B102" s="1"/>
    </row>
    <row r="103" spans="1:2" x14ac:dyDescent="0.25">
      <c r="A103" s="9"/>
      <c r="B103" s="1"/>
    </row>
    <row r="104" spans="1:2" x14ac:dyDescent="0.25">
      <c r="A104" s="9"/>
      <c r="B104" s="1"/>
    </row>
    <row r="105" spans="1:2" x14ac:dyDescent="0.25">
      <c r="A105" s="9"/>
      <c r="B105" s="1"/>
    </row>
    <row r="106" spans="1:2" x14ac:dyDescent="0.25">
      <c r="A106" s="9"/>
      <c r="B106" s="1"/>
    </row>
    <row r="107" spans="1:2" x14ac:dyDescent="0.25">
      <c r="A107" s="9"/>
      <c r="B107" s="1"/>
    </row>
    <row r="108" spans="1:2" x14ac:dyDescent="0.25">
      <c r="A108" s="9"/>
      <c r="B108" s="1"/>
    </row>
    <row r="109" spans="1:2" x14ac:dyDescent="0.25">
      <c r="A109" s="9"/>
      <c r="B109" s="1"/>
    </row>
    <row r="110" spans="1:2" x14ac:dyDescent="0.25">
      <c r="A110" s="9"/>
      <c r="B110" s="1"/>
    </row>
    <row r="111" spans="1:2" x14ac:dyDescent="0.25">
      <c r="A111" s="9"/>
      <c r="B111" s="1"/>
    </row>
    <row r="112" spans="1:2" x14ac:dyDescent="0.25">
      <c r="A112" s="9"/>
      <c r="B112" s="1"/>
    </row>
    <row r="113" spans="1:2" x14ac:dyDescent="0.25">
      <c r="A113" s="9"/>
      <c r="B113" s="1"/>
    </row>
    <row r="114" spans="1:2" x14ac:dyDescent="0.25">
      <c r="A114" s="9"/>
      <c r="B11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B968-51FA-4107-9EF7-FE266484E592}">
  <dimension ref="A1:AW378"/>
  <sheetViews>
    <sheetView zoomScale="91" zoomScaleNormal="91" workbookViewId="0">
      <selection activeCell="C107" sqref="C107:E107"/>
    </sheetView>
  </sheetViews>
  <sheetFormatPr defaultColWidth="11" defaultRowHeight="15.75" x14ac:dyDescent="0.25"/>
  <cols>
    <col min="16" max="16" width="11" style="19"/>
    <col min="26" max="26" width="11" style="22"/>
    <col min="28" max="28" width="11" style="20"/>
    <col min="29" max="34" width="11" style="19"/>
    <col min="38" max="38" width="11" style="20"/>
    <col min="41" max="41" width="12.625" style="19" bestFit="1" customWidth="1"/>
    <col min="42" max="42" width="11.625" style="19" bestFit="1" customWidth="1"/>
    <col min="43" max="45" width="11" style="19"/>
  </cols>
  <sheetData>
    <row r="1" spans="1:47" x14ac:dyDescent="0.25">
      <c r="A1" s="18" t="s">
        <v>124</v>
      </c>
      <c r="L1" s="18" t="s">
        <v>125</v>
      </c>
      <c r="X1" s="18" t="s">
        <v>126</v>
      </c>
      <c r="Z1"/>
      <c r="AB1" s="19"/>
      <c r="AC1"/>
      <c r="AJ1" s="18"/>
    </row>
    <row r="2" spans="1:47" x14ac:dyDescent="0.25">
      <c r="Z2"/>
      <c r="AB2" s="19"/>
      <c r="AC2"/>
    </row>
    <row r="3" spans="1:47" x14ac:dyDescent="0.25">
      <c r="A3" t="s">
        <v>153</v>
      </c>
      <c r="L3" t="s">
        <v>154</v>
      </c>
      <c r="P3"/>
      <c r="X3" t="s">
        <v>159</v>
      </c>
      <c r="Z3"/>
      <c r="AB3"/>
      <c r="AC3"/>
      <c r="AD3"/>
      <c r="AE3"/>
      <c r="AF3"/>
      <c r="AG3"/>
      <c r="AH3"/>
    </row>
    <row r="4" spans="1:47" x14ac:dyDescent="0.25">
      <c r="P4"/>
      <c r="Z4"/>
      <c r="AB4"/>
      <c r="AC4"/>
      <c r="AD4"/>
      <c r="AE4"/>
      <c r="AF4"/>
      <c r="AG4"/>
      <c r="AH4"/>
      <c r="AT4" s="19"/>
      <c r="AU4" s="19"/>
    </row>
    <row r="5" spans="1:47" x14ac:dyDescent="0.25">
      <c r="A5" t="s">
        <v>127</v>
      </c>
      <c r="B5" t="s">
        <v>128</v>
      </c>
      <c r="C5" t="s">
        <v>129</v>
      </c>
      <c r="D5" t="s">
        <v>177</v>
      </c>
      <c r="E5" s="19" t="s">
        <v>178</v>
      </c>
      <c r="F5" s="21"/>
      <c r="G5" s="19" t="s">
        <v>120</v>
      </c>
      <c r="H5" s="19" t="s">
        <v>132</v>
      </c>
      <c r="I5" s="19" t="s">
        <v>122</v>
      </c>
      <c r="J5" s="19" t="s">
        <v>123</v>
      </c>
      <c r="L5" t="s">
        <v>127</v>
      </c>
      <c r="M5" t="s">
        <v>128</v>
      </c>
      <c r="N5" s="22" t="s">
        <v>179</v>
      </c>
      <c r="O5" t="s">
        <v>129</v>
      </c>
      <c r="P5" t="s">
        <v>177</v>
      </c>
      <c r="Q5" s="19" t="s">
        <v>178</v>
      </c>
      <c r="R5" s="21"/>
      <c r="S5" s="19" t="s">
        <v>120</v>
      </c>
      <c r="T5" s="19" t="s">
        <v>132</v>
      </c>
      <c r="U5" s="19" t="s">
        <v>122</v>
      </c>
      <c r="V5" s="19" t="s">
        <v>123</v>
      </c>
      <c r="X5" t="s">
        <v>127</v>
      </c>
      <c r="Y5" t="s">
        <v>128</v>
      </c>
      <c r="Z5" s="22" t="s">
        <v>133</v>
      </c>
      <c r="AA5" t="s">
        <v>129</v>
      </c>
      <c r="AB5" t="s">
        <v>130</v>
      </c>
      <c r="AC5" s="19" t="s">
        <v>131</v>
      </c>
      <c r="AD5" s="21"/>
      <c r="AE5" s="19" t="s">
        <v>120</v>
      </c>
      <c r="AF5" s="19" t="s">
        <v>132</v>
      </c>
      <c r="AG5" s="19" t="s">
        <v>122</v>
      </c>
      <c r="AH5" s="19" t="s">
        <v>123</v>
      </c>
      <c r="AR5" s="20"/>
      <c r="AS5" s="20"/>
      <c r="AT5" s="20"/>
      <c r="AU5" s="20"/>
    </row>
    <row r="6" spans="1:47" x14ac:dyDescent="0.25">
      <c r="A6">
        <v>1</v>
      </c>
      <c r="B6" t="s">
        <v>134</v>
      </c>
      <c r="C6">
        <v>117</v>
      </c>
      <c r="D6">
        <v>0</v>
      </c>
      <c r="E6" s="19">
        <f t="shared" ref="E6:E25" si="0">(D6/C6)*100</f>
        <v>0</v>
      </c>
      <c r="F6" s="23" t="s">
        <v>135</v>
      </c>
      <c r="G6" s="20">
        <f>SUM(D6:D9)</f>
        <v>0</v>
      </c>
      <c r="H6" s="20">
        <f>SUM(D10:D17)</f>
        <v>6</v>
      </c>
      <c r="I6" s="20">
        <f>SUM(D18:D25)</f>
        <v>0</v>
      </c>
      <c r="J6" s="20">
        <f>SUM(D26:D33)</f>
        <v>3</v>
      </c>
      <c r="L6">
        <v>1</v>
      </c>
      <c r="M6" t="s">
        <v>134</v>
      </c>
      <c r="N6" s="22"/>
      <c r="O6">
        <v>26</v>
      </c>
      <c r="P6">
        <v>0</v>
      </c>
      <c r="Q6" s="19">
        <f t="shared" ref="Q6:Q13" si="1">(P6/O6)*100</f>
        <v>0</v>
      </c>
      <c r="R6" s="23" t="s">
        <v>135</v>
      </c>
      <c r="S6" s="20">
        <f>SUM(P6:P9)</f>
        <v>0</v>
      </c>
      <c r="T6" s="20">
        <f>SUM(P10:P17)</f>
        <v>1</v>
      </c>
      <c r="U6" s="20">
        <f>SUM(P18:P25)</f>
        <v>4</v>
      </c>
      <c r="V6" s="20">
        <f>SUM(P26:P33)</f>
        <v>2</v>
      </c>
      <c r="X6">
        <v>1</v>
      </c>
      <c r="Y6" t="s">
        <v>134</v>
      </c>
      <c r="Z6" s="22">
        <v>69.771000000000001</v>
      </c>
      <c r="AA6">
        <v>20</v>
      </c>
      <c r="AB6">
        <v>0</v>
      </c>
      <c r="AC6" s="19">
        <f t="shared" ref="AC6:AC25" si="2">(AB6/AA6)*100</f>
        <v>0</v>
      </c>
      <c r="AD6" s="23" t="s">
        <v>135</v>
      </c>
      <c r="AE6" s="20">
        <f>SUM(AB6:AB9)</f>
        <v>1</v>
      </c>
      <c r="AF6" s="20">
        <f>SUM(AB10:AB17)</f>
        <v>2</v>
      </c>
      <c r="AG6" s="20">
        <f>SUM(AB18:AB25)</f>
        <v>4</v>
      </c>
      <c r="AH6" s="20">
        <f>SUM(AB26:AB33)</f>
        <v>13</v>
      </c>
      <c r="AR6" s="20"/>
      <c r="AS6" s="20"/>
      <c r="AT6" s="20"/>
      <c r="AU6" s="20"/>
    </row>
    <row r="7" spans="1:47" x14ac:dyDescent="0.25">
      <c r="A7">
        <v>2</v>
      </c>
      <c r="B7" t="s">
        <v>134</v>
      </c>
      <c r="C7">
        <v>74</v>
      </c>
      <c r="D7">
        <v>0</v>
      </c>
      <c r="E7" s="19">
        <f t="shared" si="0"/>
        <v>0</v>
      </c>
      <c r="F7" s="23" t="s">
        <v>136</v>
      </c>
      <c r="G7" s="20">
        <f>SUM(C6:C9)</f>
        <v>430</v>
      </c>
      <c r="H7" s="20">
        <f>SUM(C10:C17)</f>
        <v>855</v>
      </c>
      <c r="I7" s="20">
        <f>SUM(C18:C25)</f>
        <v>348</v>
      </c>
      <c r="J7" s="20">
        <f>SUM(C26:C33)</f>
        <v>1227</v>
      </c>
      <c r="L7">
        <v>2</v>
      </c>
      <c r="M7" t="s">
        <v>134</v>
      </c>
      <c r="N7" s="22"/>
      <c r="O7">
        <v>40</v>
      </c>
      <c r="P7">
        <v>0</v>
      </c>
      <c r="Q7" s="19">
        <f t="shared" si="1"/>
        <v>0</v>
      </c>
      <c r="R7" s="23" t="s">
        <v>136</v>
      </c>
      <c r="S7" s="20">
        <f>SUM(O6:O9)</f>
        <v>110</v>
      </c>
      <c r="T7" s="20">
        <f>SUM(O10:O17)</f>
        <v>301</v>
      </c>
      <c r="U7" s="20">
        <f>SUM(O18:O25)</f>
        <v>239</v>
      </c>
      <c r="V7" s="20">
        <f>SUM(O26:O33)</f>
        <v>865</v>
      </c>
      <c r="X7">
        <v>2</v>
      </c>
      <c r="Y7" t="s">
        <v>134</v>
      </c>
      <c r="AA7">
        <v>53</v>
      </c>
      <c r="AB7">
        <v>0</v>
      </c>
      <c r="AC7" s="19">
        <f t="shared" si="2"/>
        <v>0</v>
      </c>
      <c r="AD7" s="23" t="s">
        <v>136</v>
      </c>
      <c r="AE7" s="20">
        <f>SUM(AA6:AA9)</f>
        <v>135</v>
      </c>
      <c r="AF7" s="20">
        <f>SUM(AA10:AA17)</f>
        <v>267</v>
      </c>
      <c r="AG7" s="20">
        <f>SUM(AA18:AA25)</f>
        <v>188</v>
      </c>
      <c r="AH7" s="20">
        <f>SUM(AA26:AA33)</f>
        <v>665</v>
      </c>
      <c r="AR7" s="24"/>
      <c r="AS7" s="24"/>
      <c r="AT7" s="24"/>
      <c r="AU7" s="24"/>
    </row>
    <row r="8" spans="1:47" x14ac:dyDescent="0.25">
      <c r="A8">
        <v>3</v>
      </c>
      <c r="B8" t="s">
        <v>134</v>
      </c>
      <c r="C8">
        <v>155</v>
      </c>
      <c r="D8">
        <v>0</v>
      </c>
      <c r="E8" s="19">
        <f t="shared" si="0"/>
        <v>0</v>
      </c>
      <c r="F8" s="23" t="s">
        <v>137</v>
      </c>
      <c r="G8" s="25">
        <f>AVERAGE(G6/G7)*100</f>
        <v>0</v>
      </c>
      <c r="H8" s="25">
        <f>AVERAGE(H6/H7)*100</f>
        <v>0.70175438596491224</v>
      </c>
      <c r="I8" s="25">
        <f>AVERAGE(I6/I7)*100</f>
        <v>0</v>
      </c>
      <c r="J8" s="25">
        <f>AVERAGE(J6/J7)*100</f>
        <v>0.24449877750611246</v>
      </c>
      <c r="L8">
        <v>3</v>
      </c>
      <c r="M8" t="s">
        <v>134</v>
      </c>
      <c r="N8" s="22"/>
      <c r="O8">
        <v>19</v>
      </c>
      <c r="P8">
        <v>0</v>
      </c>
      <c r="Q8" s="19">
        <f t="shared" si="1"/>
        <v>0</v>
      </c>
      <c r="R8" s="23" t="s">
        <v>137</v>
      </c>
      <c r="S8" s="25">
        <f>AVERAGE(S6/S7)*100</f>
        <v>0</v>
      </c>
      <c r="T8" s="25">
        <f>AVERAGE(T6/T7)*100</f>
        <v>0.33222591362126247</v>
      </c>
      <c r="U8" s="25">
        <f>AVERAGE(U6/U7)*100</f>
        <v>1.6736401673640167</v>
      </c>
      <c r="V8" s="25">
        <f>AVERAGE(V6/V7)*100</f>
        <v>0.23121387283236997</v>
      </c>
      <c r="X8">
        <v>3</v>
      </c>
      <c r="Y8" t="s">
        <v>134</v>
      </c>
      <c r="AA8">
        <v>28</v>
      </c>
      <c r="AB8">
        <v>1</v>
      </c>
      <c r="AC8" s="19">
        <f t="shared" si="2"/>
        <v>3.5714285714285712</v>
      </c>
      <c r="AD8" s="23" t="s">
        <v>137</v>
      </c>
      <c r="AE8" s="25">
        <f>AVERAGE(AE6/AE7)*100</f>
        <v>0.74074074074074081</v>
      </c>
      <c r="AF8" s="25">
        <f>AVERAGE(AF6/AF7)*100</f>
        <v>0.74906367041198507</v>
      </c>
      <c r="AG8" s="25">
        <f>AVERAGE(AG6/AG7)*100</f>
        <v>2.1276595744680851</v>
      </c>
      <c r="AH8" s="25">
        <f>AVERAGE(AH6/AH7)*100</f>
        <v>1.9548872180451129</v>
      </c>
    </row>
    <row r="9" spans="1:47" x14ac:dyDescent="0.25">
      <c r="A9">
        <v>4</v>
      </c>
      <c r="B9" t="s">
        <v>134</v>
      </c>
      <c r="C9">
        <v>84</v>
      </c>
      <c r="D9">
        <v>0</v>
      </c>
      <c r="E9" s="19">
        <f t="shared" si="0"/>
        <v>0</v>
      </c>
      <c r="F9" s="23" t="s">
        <v>29</v>
      </c>
      <c r="G9" s="20">
        <f>COUNT(C6:C9)</f>
        <v>4</v>
      </c>
      <c r="H9" s="20">
        <f>COUNT(C10:C17)</f>
        <v>8</v>
      </c>
      <c r="I9" s="20">
        <f>COUNT(C18:C25)</f>
        <v>8</v>
      </c>
      <c r="J9" s="20">
        <f>COUNT(C26:C33)</f>
        <v>8</v>
      </c>
      <c r="L9">
        <v>4</v>
      </c>
      <c r="M9" t="s">
        <v>134</v>
      </c>
      <c r="N9" s="22"/>
      <c r="O9">
        <v>25</v>
      </c>
      <c r="P9" s="20">
        <v>0</v>
      </c>
      <c r="Q9" s="19">
        <f t="shared" si="1"/>
        <v>0</v>
      </c>
      <c r="R9" s="23" t="s">
        <v>29</v>
      </c>
      <c r="S9" s="20">
        <f>COUNT(O6:O9)</f>
        <v>4</v>
      </c>
      <c r="T9" s="20">
        <f>COUNT(O10:O17)</f>
        <v>7</v>
      </c>
      <c r="U9" s="20">
        <f>COUNT(O18:O25)</f>
        <v>8</v>
      </c>
      <c r="V9" s="20">
        <f>COUNT(O26:O33)</f>
        <v>6</v>
      </c>
      <c r="X9">
        <v>4</v>
      </c>
      <c r="Y9" t="s">
        <v>134</v>
      </c>
      <c r="AA9">
        <v>34</v>
      </c>
      <c r="AB9">
        <v>0</v>
      </c>
      <c r="AC9" s="19">
        <f t="shared" si="2"/>
        <v>0</v>
      </c>
      <c r="AD9" s="23" t="s">
        <v>29</v>
      </c>
      <c r="AE9" s="20">
        <f>COUNT(AA6:AA9)</f>
        <v>4</v>
      </c>
      <c r="AF9" s="20">
        <f>COUNT(AA10:AA17)</f>
        <v>8</v>
      </c>
      <c r="AG9" s="20">
        <f>COUNT(AA18:AA25)</f>
        <v>8</v>
      </c>
      <c r="AH9" s="20">
        <f>COUNT(AA26:AA33)</f>
        <v>8</v>
      </c>
    </row>
    <row r="10" spans="1:47" x14ac:dyDescent="0.25">
      <c r="A10">
        <v>1</v>
      </c>
      <c r="B10" t="s">
        <v>138</v>
      </c>
      <c r="C10">
        <v>118</v>
      </c>
      <c r="D10">
        <v>0</v>
      </c>
      <c r="E10" s="19">
        <f t="shared" si="0"/>
        <v>0</v>
      </c>
      <c r="F10" s="23" t="s">
        <v>139</v>
      </c>
      <c r="G10" s="25">
        <f>G6/D34</f>
        <v>0</v>
      </c>
      <c r="H10" s="25">
        <f>H6/D34</f>
        <v>0.66666666666666663</v>
      </c>
      <c r="I10" s="25">
        <f>I6/D34</f>
        <v>0</v>
      </c>
      <c r="J10" s="25">
        <f>J6/D34</f>
        <v>0.33333333333333331</v>
      </c>
      <c r="L10">
        <v>1</v>
      </c>
      <c r="M10" t="s">
        <v>138</v>
      </c>
      <c r="N10" s="22"/>
      <c r="O10">
        <v>43</v>
      </c>
      <c r="P10" s="20">
        <v>0</v>
      </c>
      <c r="Q10" s="19">
        <f t="shared" si="1"/>
        <v>0</v>
      </c>
      <c r="R10" s="23" t="s">
        <v>139</v>
      </c>
      <c r="S10" s="25">
        <f>S6/P34</f>
        <v>0</v>
      </c>
      <c r="T10" s="25">
        <f>T6/P34</f>
        <v>0.14285714285714285</v>
      </c>
      <c r="U10" s="25">
        <f>U6/P34</f>
        <v>0.5714285714285714</v>
      </c>
      <c r="V10" s="25">
        <f>V6/P34</f>
        <v>0.2857142857142857</v>
      </c>
      <c r="X10">
        <v>1</v>
      </c>
      <c r="Y10" t="s">
        <v>138</v>
      </c>
      <c r="Z10" s="22">
        <v>61.905000000000001</v>
      </c>
      <c r="AA10">
        <v>35</v>
      </c>
      <c r="AB10">
        <v>1</v>
      </c>
      <c r="AC10" s="19">
        <f t="shared" si="2"/>
        <v>2.8571428571428572</v>
      </c>
      <c r="AD10" s="23" t="s">
        <v>139</v>
      </c>
      <c r="AE10" s="25">
        <f>AE6/AB34</f>
        <v>0.05</v>
      </c>
      <c r="AF10" s="25">
        <f>AF6/AB34</f>
        <v>0.1</v>
      </c>
      <c r="AG10" s="25">
        <f>AG6/AB34</f>
        <v>0.2</v>
      </c>
      <c r="AH10" s="25">
        <f>AH6/AB34</f>
        <v>0.65</v>
      </c>
    </row>
    <row r="11" spans="1:47" x14ac:dyDescent="0.25">
      <c r="A11">
        <v>2</v>
      </c>
      <c r="B11" t="s">
        <v>138</v>
      </c>
      <c r="C11">
        <v>79</v>
      </c>
      <c r="D11">
        <v>0</v>
      </c>
      <c r="E11" s="19">
        <f t="shared" si="0"/>
        <v>0</v>
      </c>
      <c r="L11">
        <v>2</v>
      </c>
      <c r="M11" t="s">
        <v>138</v>
      </c>
      <c r="N11" s="22"/>
      <c r="O11">
        <v>46</v>
      </c>
      <c r="P11" s="20">
        <v>0</v>
      </c>
      <c r="Q11" s="19">
        <f t="shared" si="1"/>
        <v>0</v>
      </c>
      <c r="X11">
        <v>2</v>
      </c>
      <c r="Y11" t="s">
        <v>138</v>
      </c>
      <c r="Z11" s="22">
        <v>51.19</v>
      </c>
      <c r="AA11">
        <v>37</v>
      </c>
      <c r="AB11">
        <v>0</v>
      </c>
      <c r="AC11" s="19">
        <f t="shared" si="2"/>
        <v>0</v>
      </c>
    </row>
    <row r="12" spans="1:47" x14ac:dyDescent="0.25">
      <c r="A12">
        <v>3</v>
      </c>
      <c r="B12" t="s">
        <v>138</v>
      </c>
      <c r="C12">
        <v>133</v>
      </c>
      <c r="D12">
        <v>0</v>
      </c>
      <c r="E12" s="19">
        <f t="shared" si="0"/>
        <v>0</v>
      </c>
      <c r="F12" s="23"/>
      <c r="L12">
        <v>3</v>
      </c>
      <c r="M12" t="s">
        <v>138</v>
      </c>
      <c r="N12" s="22"/>
      <c r="O12">
        <v>23</v>
      </c>
      <c r="P12" s="20">
        <v>0</v>
      </c>
      <c r="Q12" s="19">
        <f t="shared" si="1"/>
        <v>0</v>
      </c>
      <c r="R12" s="19"/>
      <c r="S12" s="19"/>
      <c r="T12" s="19"/>
      <c r="U12" s="19"/>
      <c r="V12" s="19"/>
      <c r="X12">
        <v>3</v>
      </c>
      <c r="Y12" t="s">
        <v>138</v>
      </c>
      <c r="Z12" s="22">
        <v>43.78</v>
      </c>
      <c r="AA12">
        <v>27</v>
      </c>
      <c r="AB12">
        <v>0</v>
      </c>
      <c r="AC12" s="19">
        <f t="shared" si="2"/>
        <v>0</v>
      </c>
      <c r="AD12" s="23"/>
      <c r="AE12"/>
      <c r="AF12"/>
      <c r="AG12"/>
      <c r="AH12"/>
    </row>
    <row r="13" spans="1:47" x14ac:dyDescent="0.25">
      <c r="A13">
        <v>4</v>
      </c>
      <c r="B13" t="s">
        <v>138</v>
      </c>
      <c r="C13">
        <v>123</v>
      </c>
      <c r="D13">
        <v>3</v>
      </c>
      <c r="E13" s="19">
        <f t="shared" si="0"/>
        <v>2.4390243902439024</v>
      </c>
      <c r="F13" s="23"/>
      <c r="L13">
        <v>4</v>
      </c>
      <c r="M13" t="s">
        <v>138</v>
      </c>
      <c r="N13" s="22"/>
      <c r="O13">
        <v>42</v>
      </c>
      <c r="P13" s="20">
        <v>1</v>
      </c>
      <c r="Q13" s="19">
        <f t="shared" si="1"/>
        <v>2.3809523809523809</v>
      </c>
      <c r="R13" s="19"/>
      <c r="S13" s="19"/>
      <c r="T13" s="19"/>
      <c r="U13" s="19"/>
      <c r="V13" s="19"/>
      <c r="X13">
        <v>4</v>
      </c>
      <c r="Y13" t="s">
        <v>138</v>
      </c>
      <c r="Z13" s="22">
        <v>47.448</v>
      </c>
      <c r="AA13">
        <v>30</v>
      </c>
      <c r="AB13">
        <v>0</v>
      </c>
      <c r="AC13" s="19">
        <f t="shared" si="2"/>
        <v>0</v>
      </c>
      <c r="AD13" s="23"/>
      <c r="AE13"/>
      <c r="AF13"/>
      <c r="AG13"/>
      <c r="AH13"/>
    </row>
    <row r="14" spans="1:47" x14ac:dyDescent="0.25">
      <c r="A14">
        <v>1</v>
      </c>
      <c r="B14" t="s">
        <v>140</v>
      </c>
      <c r="C14">
        <v>54</v>
      </c>
      <c r="D14">
        <v>0</v>
      </c>
      <c r="E14" s="19">
        <f t="shared" si="0"/>
        <v>0</v>
      </c>
      <c r="F14" s="23"/>
      <c r="L14">
        <v>1</v>
      </c>
      <c r="M14" t="s">
        <v>140</v>
      </c>
      <c r="N14" s="22"/>
      <c r="P14"/>
      <c r="Q14" s="19"/>
      <c r="R14" s="19"/>
      <c r="S14" s="19"/>
      <c r="T14" s="19"/>
      <c r="U14" s="19"/>
      <c r="V14" s="19"/>
      <c r="X14">
        <v>1</v>
      </c>
      <c r="Y14" t="s">
        <v>140</v>
      </c>
      <c r="Z14" s="22">
        <v>51.96</v>
      </c>
      <c r="AA14">
        <v>43</v>
      </c>
      <c r="AB14">
        <v>0</v>
      </c>
      <c r="AC14" s="19">
        <f t="shared" si="2"/>
        <v>0</v>
      </c>
      <c r="AD14" s="23"/>
      <c r="AE14"/>
      <c r="AF14"/>
      <c r="AG14"/>
      <c r="AH14"/>
    </row>
    <row r="15" spans="1:47" x14ac:dyDescent="0.25">
      <c r="A15">
        <v>2</v>
      </c>
      <c r="B15" t="s">
        <v>140</v>
      </c>
      <c r="C15">
        <v>91</v>
      </c>
      <c r="D15">
        <v>3</v>
      </c>
      <c r="E15" s="19">
        <f t="shared" si="0"/>
        <v>3.296703296703297</v>
      </c>
      <c r="F15" s="23"/>
      <c r="L15">
        <v>2</v>
      </c>
      <c r="M15" t="s">
        <v>140</v>
      </c>
      <c r="N15" s="22"/>
      <c r="O15">
        <v>56</v>
      </c>
      <c r="P15" s="20">
        <v>0</v>
      </c>
      <c r="Q15" s="19">
        <f t="shared" ref="Q15:Q25" si="3">(P15/O15)*100</f>
        <v>0</v>
      </c>
      <c r="R15" s="19"/>
      <c r="S15" s="19"/>
      <c r="T15" s="19"/>
      <c r="U15" s="19"/>
      <c r="V15" s="19"/>
      <c r="X15">
        <v>2</v>
      </c>
      <c r="Y15" t="s">
        <v>140</v>
      </c>
      <c r="Z15" s="22">
        <v>48.222999999999999</v>
      </c>
      <c r="AA15">
        <v>35</v>
      </c>
      <c r="AB15">
        <v>0</v>
      </c>
      <c r="AC15" s="19">
        <f t="shared" si="2"/>
        <v>0</v>
      </c>
      <c r="AD15" s="23"/>
      <c r="AE15"/>
      <c r="AF15"/>
      <c r="AG15"/>
      <c r="AH15"/>
    </row>
    <row r="16" spans="1:47" x14ac:dyDescent="0.25">
      <c r="A16">
        <v>3</v>
      </c>
      <c r="B16" t="s">
        <v>140</v>
      </c>
      <c r="C16">
        <v>145</v>
      </c>
      <c r="D16">
        <v>0</v>
      </c>
      <c r="E16" s="19">
        <f t="shared" si="0"/>
        <v>0</v>
      </c>
      <c r="F16" s="23"/>
      <c r="G16" s="20"/>
      <c r="H16" s="20"/>
      <c r="I16" s="19"/>
      <c r="J16" s="19"/>
      <c r="L16">
        <v>3</v>
      </c>
      <c r="M16" t="s">
        <v>140</v>
      </c>
      <c r="N16" s="22"/>
      <c r="O16">
        <v>32</v>
      </c>
      <c r="P16" s="20">
        <v>0</v>
      </c>
      <c r="Q16" s="19">
        <f t="shared" si="3"/>
        <v>0</v>
      </c>
      <c r="R16" s="19"/>
      <c r="S16" s="19"/>
      <c r="T16" s="19"/>
      <c r="U16" s="19"/>
      <c r="V16" s="19"/>
      <c r="X16">
        <v>3</v>
      </c>
      <c r="Y16" t="s">
        <v>140</v>
      </c>
      <c r="Z16" s="22">
        <v>46.811999999999998</v>
      </c>
      <c r="AA16">
        <v>32</v>
      </c>
      <c r="AB16">
        <v>0</v>
      </c>
      <c r="AC16" s="19">
        <f t="shared" si="2"/>
        <v>0</v>
      </c>
      <c r="AD16" s="23"/>
      <c r="AE16" s="20"/>
      <c r="AF16" s="20"/>
      <c r="AQ16" s="24"/>
      <c r="AR16" s="24"/>
      <c r="AS16" s="24"/>
    </row>
    <row r="17" spans="1:45" x14ac:dyDescent="0.25">
      <c r="A17">
        <v>4</v>
      </c>
      <c r="B17" t="s">
        <v>140</v>
      </c>
      <c r="C17">
        <v>112</v>
      </c>
      <c r="D17">
        <v>0</v>
      </c>
      <c r="E17" s="19">
        <f t="shared" si="0"/>
        <v>0</v>
      </c>
      <c r="F17" s="26"/>
      <c r="G17" s="18"/>
      <c r="H17" s="24"/>
      <c r="I17" s="24"/>
      <c r="J17" s="24"/>
      <c r="L17">
        <v>4</v>
      </c>
      <c r="M17" t="s">
        <v>140</v>
      </c>
      <c r="N17" s="22"/>
      <c r="O17">
        <v>59</v>
      </c>
      <c r="P17" s="20">
        <v>0</v>
      </c>
      <c r="Q17" s="19">
        <f t="shared" si="3"/>
        <v>0</v>
      </c>
      <c r="R17" s="19"/>
      <c r="S17" s="19"/>
      <c r="T17" s="19"/>
      <c r="U17" s="19"/>
      <c r="V17" s="19"/>
      <c r="X17">
        <v>4</v>
      </c>
      <c r="Y17" t="s">
        <v>140</v>
      </c>
      <c r="Z17" s="22">
        <v>48.292999999999999</v>
      </c>
      <c r="AA17">
        <v>28</v>
      </c>
      <c r="AB17">
        <v>1</v>
      </c>
      <c r="AC17" s="19">
        <f t="shared" si="2"/>
        <v>3.5714285714285712</v>
      </c>
      <c r="AD17" s="26"/>
      <c r="AE17" s="18"/>
      <c r="AF17" s="24"/>
      <c r="AG17" s="24"/>
      <c r="AH17" s="24"/>
      <c r="AQ17" s="24"/>
      <c r="AR17" s="24"/>
      <c r="AS17" s="24"/>
    </row>
    <row r="18" spans="1:45" x14ac:dyDescent="0.25">
      <c r="A18">
        <v>1</v>
      </c>
      <c r="B18" t="s">
        <v>141</v>
      </c>
      <c r="C18">
        <v>38</v>
      </c>
      <c r="D18">
        <v>0</v>
      </c>
      <c r="E18" s="19">
        <f t="shared" si="0"/>
        <v>0</v>
      </c>
      <c r="F18" s="26"/>
      <c r="G18" s="18"/>
      <c r="H18" s="24"/>
      <c r="I18" s="24"/>
      <c r="J18" s="24"/>
      <c r="L18">
        <v>1</v>
      </c>
      <c r="M18" t="s">
        <v>141</v>
      </c>
      <c r="N18" s="22"/>
      <c r="O18">
        <v>42</v>
      </c>
      <c r="P18">
        <v>3</v>
      </c>
      <c r="Q18" s="19">
        <f t="shared" si="3"/>
        <v>7.1428571428571423</v>
      </c>
      <c r="R18" s="19"/>
      <c r="S18" s="19"/>
      <c r="T18" s="19"/>
      <c r="U18" s="19"/>
      <c r="V18" s="19"/>
      <c r="X18">
        <v>1</v>
      </c>
      <c r="Y18" t="s">
        <v>141</v>
      </c>
      <c r="Z18" s="22">
        <v>31.946999999999999</v>
      </c>
      <c r="AA18">
        <v>22</v>
      </c>
      <c r="AB18">
        <v>0</v>
      </c>
      <c r="AC18" s="19">
        <f t="shared" si="2"/>
        <v>0</v>
      </c>
      <c r="AD18" s="26"/>
      <c r="AE18" s="18"/>
      <c r="AF18" s="24"/>
      <c r="AG18" s="24"/>
      <c r="AH18" s="24"/>
      <c r="AQ18" s="24"/>
      <c r="AR18" s="24"/>
      <c r="AS18" s="24"/>
    </row>
    <row r="19" spans="1:45" x14ac:dyDescent="0.25">
      <c r="A19">
        <v>2</v>
      </c>
      <c r="B19" t="s">
        <v>141</v>
      </c>
      <c r="C19">
        <v>54</v>
      </c>
      <c r="D19">
        <v>0</v>
      </c>
      <c r="E19" s="19">
        <f t="shared" si="0"/>
        <v>0</v>
      </c>
      <c r="F19" s="26"/>
      <c r="G19" s="18"/>
      <c r="H19" s="24"/>
      <c r="I19" s="24"/>
      <c r="J19" s="24"/>
      <c r="L19">
        <v>2</v>
      </c>
      <c r="M19" t="s">
        <v>141</v>
      </c>
      <c r="N19" s="22"/>
      <c r="O19">
        <v>51</v>
      </c>
      <c r="P19">
        <v>1</v>
      </c>
      <c r="Q19" s="19">
        <f t="shared" si="3"/>
        <v>1.9607843137254901</v>
      </c>
      <c r="R19" s="19"/>
      <c r="S19" s="19"/>
      <c r="T19" s="19"/>
      <c r="U19" s="19"/>
      <c r="V19" s="19"/>
      <c r="X19">
        <v>2</v>
      </c>
      <c r="Y19" t="s">
        <v>141</v>
      </c>
      <c r="AA19">
        <v>26</v>
      </c>
      <c r="AB19">
        <v>0</v>
      </c>
      <c r="AC19" s="19">
        <f t="shared" si="2"/>
        <v>0</v>
      </c>
      <c r="AD19" s="26"/>
      <c r="AE19" s="18"/>
      <c r="AF19" s="24"/>
      <c r="AG19" s="24"/>
      <c r="AH19" s="24"/>
      <c r="AQ19" s="24"/>
      <c r="AR19" s="24"/>
      <c r="AS19" s="24"/>
    </row>
    <row r="20" spans="1:45" x14ac:dyDescent="0.25">
      <c r="A20">
        <v>3</v>
      </c>
      <c r="B20" t="s">
        <v>141</v>
      </c>
      <c r="C20">
        <v>72</v>
      </c>
      <c r="D20">
        <v>0</v>
      </c>
      <c r="E20" s="19">
        <f t="shared" si="0"/>
        <v>0</v>
      </c>
      <c r="F20" s="26"/>
      <c r="G20" s="18"/>
      <c r="H20" s="24"/>
      <c r="I20" s="24"/>
      <c r="J20" s="24"/>
      <c r="L20">
        <v>3</v>
      </c>
      <c r="M20" t="s">
        <v>141</v>
      </c>
      <c r="N20" s="22"/>
      <c r="O20">
        <v>6</v>
      </c>
      <c r="P20">
        <v>0</v>
      </c>
      <c r="Q20" s="19">
        <f t="shared" si="3"/>
        <v>0</v>
      </c>
      <c r="R20" s="19"/>
      <c r="S20" s="19"/>
      <c r="T20" s="19"/>
      <c r="U20" s="19"/>
      <c r="V20" s="19"/>
      <c r="X20">
        <v>3</v>
      </c>
      <c r="Y20" t="s">
        <v>141</v>
      </c>
      <c r="AA20">
        <v>21</v>
      </c>
      <c r="AB20">
        <v>0</v>
      </c>
      <c r="AC20" s="19">
        <f t="shared" si="2"/>
        <v>0</v>
      </c>
      <c r="AD20" s="26"/>
      <c r="AE20" s="18"/>
      <c r="AF20" s="24"/>
      <c r="AG20" s="24"/>
      <c r="AH20" s="24"/>
    </row>
    <row r="21" spans="1:45" x14ac:dyDescent="0.25">
      <c r="A21">
        <v>4</v>
      </c>
      <c r="B21" t="s">
        <v>141</v>
      </c>
      <c r="C21">
        <v>35</v>
      </c>
      <c r="D21">
        <v>0</v>
      </c>
      <c r="E21" s="19">
        <f t="shared" si="0"/>
        <v>0</v>
      </c>
      <c r="F21" s="23"/>
      <c r="L21">
        <v>4</v>
      </c>
      <c r="M21" t="s">
        <v>141</v>
      </c>
      <c r="N21" s="22"/>
      <c r="O21">
        <v>32</v>
      </c>
      <c r="P21">
        <v>0</v>
      </c>
      <c r="Q21" s="19">
        <f t="shared" si="3"/>
        <v>0</v>
      </c>
      <c r="R21" s="19"/>
      <c r="S21" s="19"/>
      <c r="T21" s="19"/>
      <c r="U21" s="19"/>
      <c r="V21" s="19"/>
      <c r="X21">
        <v>4</v>
      </c>
      <c r="Y21" t="s">
        <v>141</v>
      </c>
      <c r="AA21">
        <v>15</v>
      </c>
      <c r="AB21">
        <v>0</v>
      </c>
      <c r="AC21" s="19">
        <f t="shared" si="2"/>
        <v>0</v>
      </c>
      <c r="AD21" s="23"/>
      <c r="AE21"/>
      <c r="AF21"/>
      <c r="AG21"/>
      <c r="AH21"/>
      <c r="AK21" s="27"/>
    </row>
    <row r="22" spans="1:45" x14ac:dyDescent="0.25">
      <c r="A22">
        <v>1</v>
      </c>
      <c r="B22" t="s">
        <v>142</v>
      </c>
      <c r="C22">
        <v>47</v>
      </c>
      <c r="D22">
        <v>0</v>
      </c>
      <c r="E22" s="19">
        <f t="shared" si="0"/>
        <v>0</v>
      </c>
      <c r="F22" s="23"/>
      <c r="L22">
        <v>1</v>
      </c>
      <c r="M22" t="s">
        <v>142</v>
      </c>
      <c r="N22" s="22"/>
      <c r="O22">
        <v>20</v>
      </c>
      <c r="P22">
        <v>0</v>
      </c>
      <c r="Q22" s="19">
        <f t="shared" si="3"/>
        <v>0</v>
      </c>
      <c r="R22" s="19"/>
      <c r="S22" s="19"/>
      <c r="T22" s="19"/>
      <c r="U22" s="19"/>
      <c r="V22" s="19"/>
      <c r="X22">
        <v>1</v>
      </c>
      <c r="Y22" t="s">
        <v>142</v>
      </c>
      <c r="AA22">
        <v>26</v>
      </c>
      <c r="AB22">
        <v>1</v>
      </c>
      <c r="AC22" s="19">
        <f t="shared" si="2"/>
        <v>3.8461538461538463</v>
      </c>
      <c r="AD22" s="23"/>
      <c r="AE22"/>
      <c r="AF22"/>
      <c r="AG22"/>
      <c r="AH22"/>
      <c r="AK22" s="27"/>
    </row>
    <row r="23" spans="1:45" x14ac:dyDescent="0.25">
      <c r="A23">
        <v>2</v>
      </c>
      <c r="B23" t="s">
        <v>142</v>
      </c>
      <c r="C23">
        <v>23</v>
      </c>
      <c r="D23">
        <v>0</v>
      </c>
      <c r="E23" s="19">
        <f t="shared" si="0"/>
        <v>0</v>
      </c>
      <c r="F23" s="21"/>
      <c r="G23" s="19"/>
      <c r="H23" s="19"/>
      <c r="I23" s="19"/>
      <c r="J23" s="19"/>
      <c r="L23">
        <v>2</v>
      </c>
      <c r="M23" t="s">
        <v>142</v>
      </c>
      <c r="N23" s="22"/>
      <c r="O23">
        <v>25</v>
      </c>
      <c r="P23">
        <v>0</v>
      </c>
      <c r="Q23" s="19">
        <f t="shared" si="3"/>
        <v>0</v>
      </c>
      <c r="R23" s="19"/>
      <c r="S23" s="19"/>
      <c r="T23" s="19"/>
      <c r="U23" s="19"/>
      <c r="V23" s="19"/>
      <c r="X23">
        <v>2</v>
      </c>
      <c r="Y23" t="s">
        <v>142</v>
      </c>
      <c r="AA23">
        <v>10</v>
      </c>
      <c r="AB23">
        <v>0</v>
      </c>
      <c r="AC23" s="19">
        <f t="shared" si="2"/>
        <v>0</v>
      </c>
      <c r="AD23" s="21"/>
      <c r="AK23" s="27"/>
    </row>
    <row r="24" spans="1:45" ht="17.100000000000001" customHeight="1" x14ac:dyDescent="0.25">
      <c r="A24">
        <v>3</v>
      </c>
      <c r="B24" t="s">
        <v>142</v>
      </c>
      <c r="C24">
        <v>43</v>
      </c>
      <c r="D24">
        <v>0</v>
      </c>
      <c r="E24" s="19">
        <f t="shared" si="0"/>
        <v>0</v>
      </c>
      <c r="F24" s="23"/>
      <c r="L24">
        <v>3</v>
      </c>
      <c r="M24" t="s">
        <v>142</v>
      </c>
      <c r="N24" s="22"/>
      <c r="O24">
        <v>21</v>
      </c>
      <c r="P24">
        <v>0</v>
      </c>
      <c r="Q24" s="19">
        <f t="shared" si="3"/>
        <v>0</v>
      </c>
      <c r="R24" s="19"/>
      <c r="S24" s="19"/>
      <c r="T24" s="19"/>
      <c r="U24" s="19"/>
      <c r="V24" s="19"/>
      <c r="X24">
        <v>3</v>
      </c>
      <c r="Y24" t="s">
        <v>142</v>
      </c>
      <c r="AA24">
        <v>42</v>
      </c>
      <c r="AB24">
        <v>2</v>
      </c>
      <c r="AC24" s="19">
        <f t="shared" si="2"/>
        <v>4.7619047619047619</v>
      </c>
      <c r="AD24" s="23"/>
      <c r="AE24"/>
      <c r="AF24"/>
      <c r="AG24"/>
      <c r="AH24"/>
      <c r="AK24" s="27"/>
    </row>
    <row r="25" spans="1:45" ht="17.100000000000001" customHeight="1" x14ac:dyDescent="0.25">
      <c r="A25">
        <v>4</v>
      </c>
      <c r="B25" t="s">
        <v>142</v>
      </c>
      <c r="C25">
        <v>36</v>
      </c>
      <c r="D25">
        <v>0</v>
      </c>
      <c r="E25" s="19">
        <f t="shared" si="0"/>
        <v>0</v>
      </c>
      <c r="F25" s="23"/>
      <c r="L25">
        <v>4</v>
      </c>
      <c r="M25" t="s">
        <v>142</v>
      </c>
      <c r="N25" s="22"/>
      <c r="O25">
        <v>42</v>
      </c>
      <c r="P25">
        <v>0</v>
      </c>
      <c r="Q25" s="19">
        <f t="shared" si="3"/>
        <v>0</v>
      </c>
      <c r="R25" s="19"/>
      <c r="S25" s="19"/>
      <c r="T25" s="19"/>
      <c r="U25" s="19"/>
      <c r="V25" s="19"/>
      <c r="X25">
        <v>4</v>
      </c>
      <c r="Y25" t="s">
        <v>142</v>
      </c>
      <c r="AA25">
        <v>26</v>
      </c>
      <c r="AB25">
        <v>1</v>
      </c>
      <c r="AC25" s="19">
        <f t="shared" si="2"/>
        <v>3.8461538461538463</v>
      </c>
      <c r="AD25" s="23"/>
      <c r="AE25"/>
      <c r="AF25"/>
      <c r="AG25"/>
      <c r="AH25"/>
    </row>
    <row r="26" spans="1:45" ht="17.100000000000001" customHeight="1" x14ac:dyDescent="0.25">
      <c r="A26">
        <v>1</v>
      </c>
      <c r="B26" s="27" t="s">
        <v>143</v>
      </c>
      <c r="C26">
        <v>88</v>
      </c>
      <c r="D26">
        <v>0</v>
      </c>
      <c r="E26" s="19">
        <f>(D26/C26)*100</f>
        <v>0</v>
      </c>
      <c r="F26" s="23"/>
      <c r="L26">
        <v>1</v>
      </c>
      <c r="M26" s="27" t="s">
        <v>143</v>
      </c>
      <c r="N26" s="22"/>
      <c r="O26">
        <v>137</v>
      </c>
      <c r="P26" s="20">
        <v>0</v>
      </c>
      <c r="Q26" s="19">
        <f>(P26/O26)*100</f>
        <v>0</v>
      </c>
      <c r="R26" s="19"/>
      <c r="S26" s="19"/>
      <c r="T26" s="19"/>
      <c r="U26" s="19"/>
      <c r="V26" s="19"/>
      <c r="X26">
        <v>1</v>
      </c>
      <c r="Y26" s="27" t="s">
        <v>143</v>
      </c>
      <c r="Z26" s="22">
        <v>50.78</v>
      </c>
      <c r="AA26">
        <v>106</v>
      </c>
      <c r="AB26">
        <v>1</v>
      </c>
      <c r="AC26" s="19">
        <f>(AB26/AA26)*100</f>
        <v>0.94339622641509435</v>
      </c>
      <c r="AD26" s="23"/>
      <c r="AE26"/>
      <c r="AF26"/>
      <c r="AG26"/>
      <c r="AH26"/>
    </row>
    <row r="27" spans="1:45" ht="17.100000000000001" customHeight="1" x14ac:dyDescent="0.25">
      <c r="A27">
        <v>2</v>
      </c>
      <c r="B27" s="27" t="s">
        <v>143</v>
      </c>
      <c r="C27">
        <v>165</v>
      </c>
      <c r="D27">
        <v>2</v>
      </c>
      <c r="E27" s="19">
        <f t="shared" ref="E27:E33" si="4">(D27/C27)*100</f>
        <v>1.2121212121212122</v>
      </c>
      <c r="F27" s="23"/>
      <c r="L27">
        <v>2</v>
      </c>
      <c r="M27" s="27" t="s">
        <v>143</v>
      </c>
      <c r="N27" s="22"/>
      <c r="O27">
        <v>147</v>
      </c>
      <c r="P27" s="20">
        <v>0</v>
      </c>
      <c r="Q27" s="19">
        <f t="shared" ref="Q27" si="5">(P27/O27)*100</f>
        <v>0</v>
      </c>
      <c r="R27" s="19"/>
      <c r="S27" s="19"/>
      <c r="T27" s="19"/>
      <c r="U27" s="19"/>
      <c r="V27" s="19"/>
      <c r="X27">
        <v>2</v>
      </c>
      <c r="Y27" s="27" t="s">
        <v>143</v>
      </c>
      <c r="Z27" s="22">
        <v>39.771000000000001</v>
      </c>
      <c r="AA27">
        <v>55</v>
      </c>
      <c r="AB27">
        <v>0</v>
      </c>
      <c r="AC27" s="19">
        <f t="shared" ref="AC27:AC33" si="6">(AB27/AA27)*100</f>
        <v>0</v>
      </c>
      <c r="AD27" s="23"/>
      <c r="AE27"/>
      <c r="AF27"/>
      <c r="AG27"/>
      <c r="AH27"/>
      <c r="AR27" s="20"/>
      <c r="AS27" s="20"/>
    </row>
    <row r="28" spans="1:45" x14ac:dyDescent="0.25">
      <c r="A28">
        <v>3</v>
      </c>
      <c r="B28" s="27" t="s">
        <v>143</v>
      </c>
      <c r="C28">
        <v>148</v>
      </c>
      <c r="D28">
        <v>0</v>
      </c>
      <c r="E28" s="19">
        <f t="shared" si="4"/>
        <v>0</v>
      </c>
      <c r="F28" s="23"/>
      <c r="L28">
        <v>3</v>
      </c>
      <c r="M28" s="27" t="s">
        <v>143</v>
      </c>
      <c r="N28" s="22"/>
      <c r="P28"/>
      <c r="Q28" s="19"/>
      <c r="R28" s="19"/>
      <c r="S28" s="19"/>
      <c r="T28" s="19"/>
      <c r="U28" s="19"/>
      <c r="V28" s="19"/>
      <c r="X28">
        <v>3</v>
      </c>
      <c r="Y28" s="27" t="s">
        <v>143</v>
      </c>
      <c r="Z28" s="22">
        <v>32.682000000000002</v>
      </c>
      <c r="AA28">
        <v>47</v>
      </c>
      <c r="AB28">
        <v>0</v>
      </c>
      <c r="AC28" s="19">
        <f t="shared" si="6"/>
        <v>0</v>
      </c>
      <c r="AD28" s="23"/>
      <c r="AE28"/>
      <c r="AF28"/>
      <c r="AG28"/>
      <c r="AH28"/>
    </row>
    <row r="29" spans="1:45" x14ac:dyDescent="0.25">
      <c r="A29">
        <v>4</v>
      </c>
      <c r="B29" s="27" t="s">
        <v>143</v>
      </c>
      <c r="C29">
        <v>309</v>
      </c>
      <c r="D29">
        <v>0</v>
      </c>
      <c r="E29" s="19">
        <f t="shared" si="4"/>
        <v>0</v>
      </c>
      <c r="F29" s="23"/>
      <c r="L29">
        <v>4</v>
      </c>
      <c r="M29" s="27" t="s">
        <v>143</v>
      </c>
      <c r="N29" s="22"/>
      <c r="O29">
        <v>158</v>
      </c>
      <c r="P29" s="20">
        <v>2</v>
      </c>
      <c r="Q29" s="19">
        <f t="shared" ref="Q29:Q31" si="7">(P29/O29)*100</f>
        <v>1.2658227848101267</v>
      </c>
      <c r="R29" s="19"/>
      <c r="S29" s="19"/>
      <c r="T29" s="19"/>
      <c r="U29" s="19"/>
      <c r="V29" s="19"/>
      <c r="X29">
        <v>4</v>
      </c>
      <c r="Y29" s="27" t="s">
        <v>143</v>
      </c>
      <c r="Z29" s="22">
        <v>34.840000000000003</v>
      </c>
      <c r="AA29">
        <v>51</v>
      </c>
      <c r="AB29">
        <v>3</v>
      </c>
      <c r="AC29" s="19">
        <f t="shared" si="6"/>
        <v>5.8823529411764701</v>
      </c>
      <c r="AD29" s="23"/>
      <c r="AE29"/>
      <c r="AF29"/>
      <c r="AG29"/>
      <c r="AH29"/>
      <c r="AK29" s="27"/>
    </row>
    <row r="30" spans="1:45" x14ac:dyDescent="0.25">
      <c r="A30">
        <v>1</v>
      </c>
      <c r="B30" s="27" t="s">
        <v>144</v>
      </c>
      <c r="C30">
        <v>76</v>
      </c>
      <c r="D30">
        <v>0</v>
      </c>
      <c r="E30" s="19">
        <f t="shared" si="4"/>
        <v>0</v>
      </c>
      <c r="F30" s="23"/>
      <c r="L30">
        <v>1</v>
      </c>
      <c r="M30" s="27" t="s">
        <v>144</v>
      </c>
      <c r="N30" s="22"/>
      <c r="O30">
        <v>138</v>
      </c>
      <c r="P30" s="20">
        <v>0</v>
      </c>
      <c r="Q30" s="19">
        <f t="shared" si="7"/>
        <v>0</v>
      </c>
      <c r="R30" s="19"/>
      <c r="S30" s="19"/>
      <c r="T30" s="19"/>
      <c r="U30" s="19"/>
      <c r="V30" s="19"/>
      <c r="X30">
        <v>1</v>
      </c>
      <c r="Y30" s="27" t="s">
        <v>144</v>
      </c>
      <c r="Z30" s="22">
        <v>56.353999999999999</v>
      </c>
      <c r="AA30">
        <v>41</v>
      </c>
      <c r="AB30">
        <v>3</v>
      </c>
      <c r="AC30" s="19">
        <f t="shared" si="6"/>
        <v>7.3170731707317067</v>
      </c>
      <c r="AD30" s="23"/>
      <c r="AE30"/>
      <c r="AF30"/>
      <c r="AG30"/>
      <c r="AH30"/>
      <c r="AK30" s="27"/>
    </row>
    <row r="31" spans="1:45" x14ac:dyDescent="0.25">
      <c r="A31">
        <v>2</v>
      </c>
      <c r="B31" s="27" t="s">
        <v>144</v>
      </c>
      <c r="C31">
        <v>145</v>
      </c>
      <c r="D31">
        <v>0</v>
      </c>
      <c r="E31" s="19">
        <f t="shared" si="4"/>
        <v>0</v>
      </c>
      <c r="F31" s="23"/>
      <c r="L31">
        <v>2</v>
      </c>
      <c r="M31" s="27" t="s">
        <v>144</v>
      </c>
      <c r="N31" s="22"/>
      <c r="O31">
        <v>150</v>
      </c>
      <c r="P31" s="20">
        <v>0</v>
      </c>
      <c r="Q31" s="19">
        <f t="shared" si="7"/>
        <v>0</v>
      </c>
      <c r="R31" s="19"/>
      <c r="S31" s="19"/>
      <c r="T31" s="19"/>
      <c r="U31" s="19"/>
      <c r="V31" s="19"/>
      <c r="X31">
        <v>2</v>
      </c>
      <c r="Y31" s="27" t="s">
        <v>144</v>
      </c>
      <c r="Z31" s="22">
        <v>48.261000000000003</v>
      </c>
      <c r="AA31">
        <v>156</v>
      </c>
      <c r="AB31">
        <v>4</v>
      </c>
      <c r="AC31" s="19">
        <f t="shared" si="6"/>
        <v>2.5641025641025639</v>
      </c>
      <c r="AD31" s="23"/>
      <c r="AE31"/>
      <c r="AF31"/>
      <c r="AG31"/>
      <c r="AH31"/>
      <c r="AK31" s="27"/>
    </row>
    <row r="32" spans="1:45" x14ac:dyDescent="0.25">
      <c r="A32">
        <v>3</v>
      </c>
      <c r="B32" s="27" t="s">
        <v>144</v>
      </c>
      <c r="C32">
        <v>128</v>
      </c>
      <c r="D32">
        <v>1</v>
      </c>
      <c r="E32" s="19">
        <f t="shared" si="4"/>
        <v>0.78125</v>
      </c>
      <c r="F32" s="23"/>
      <c r="L32">
        <v>3</v>
      </c>
      <c r="M32" s="27" t="s">
        <v>144</v>
      </c>
      <c r="N32" s="22"/>
      <c r="P32"/>
      <c r="Q32" s="19"/>
      <c r="R32" s="19"/>
      <c r="X32">
        <v>3</v>
      </c>
      <c r="Y32" s="27" t="s">
        <v>144</v>
      </c>
      <c r="Z32" s="22">
        <v>36.411000000000001</v>
      </c>
      <c r="AA32">
        <v>104</v>
      </c>
      <c r="AB32">
        <v>0</v>
      </c>
      <c r="AC32" s="19">
        <f t="shared" si="6"/>
        <v>0</v>
      </c>
      <c r="AD32" s="23"/>
      <c r="AE32"/>
      <c r="AF32"/>
      <c r="AG32"/>
      <c r="AH32"/>
      <c r="AK32" s="27"/>
    </row>
    <row r="33" spans="1:47" x14ac:dyDescent="0.25">
      <c r="A33">
        <v>4</v>
      </c>
      <c r="B33" s="27" t="s">
        <v>144</v>
      </c>
      <c r="C33">
        <v>168</v>
      </c>
      <c r="D33">
        <v>0</v>
      </c>
      <c r="E33" s="19">
        <f t="shared" si="4"/>
        <v>0</v>
      </c>
      <c r="F33" s="23"/>
      <c r="L33">
        <v>4</v>
      </c>
      <c r="M33" s="27" t="s">
        <v>144</v>
      </c>
      <c r="N33" s="22"/>
      <c r="O33">
        <v>135</v>
      </c>
      <c r="P33" s="20">
        <v>0</v>
      </c>
      <c r="Q33" s="19">
        <f t="shared" ref="Q33" si="8">(P33/O33)*100</f>
        <v>0</v>
      </c>
      <c r="R33" s="19"/>
      <c r="X33">
        <v>4</v>
      </c>
      <c r="Y33" s="27" t="s">
        <v>144</v>
      </c>
      <c r="Z33" s="22">
        <v>36.381</v>
      </c>
      <c r="AA33">
        <v>105</v>
      </c>
      <c r="AB33">
        <v>2</v>
      </c>
      <c r="AC33" s="19">
        <f t="shared" si="6"/>
        <v>1.9047619047619049</v>
      </c>
      <c r="AD33" s="23"/>
      <c r="AE33"/>
      <c r="AF33"/>
      <c r="AG33"/>
      <c r="AH33"/>
    </row>
    <row r="34" spans="1:47" x14ac:dyDescent="0.25">
      <c r="B34" s="28" t="s">
        <v>145</v>
      </c>
      <c r="C34" s="18">
        <f>SUM(C6:C33)</f>
        <v>2860</v>
      </c>
      <c r="D34" s="29">
        <f>SUM(D6:D33)</f>
        <v>9</v>
      </c>
      <c r="E34" s="25">
        <f>(D34/C34)*100</f>
        <v>0.31468531468531469</v>
      </c>
      <c r="F34" s="30"/>
      <c r="N34" s="31"/>
      <c r="O34" s="18">
        <f>SUM(O6:O33)</f>
        <v>1515</v>
      </c>
      <c r="P34" s="29">
        <f>SUM(P6:P33)</f>
        <v>7</v>
      </c>
      <c r="Q34" s="25">
        <f>(P34/O34)*100</f>
        <v>0.46204620462046203</v>
      </c>
      <c r="R34" s="30"/>
      <c r="Z34" s="32">
        <f>AVERAGE(Z6:Z33)</f>
        <v>46.489388888888897</v>
      </c>
      <c r="AA34" s="18">
        <f>SUM(AA6:AA33)</f>
        <v>1255</v>
      </c>
      <c r="AB34" s="29">
        <f>SUM(AB6:AB33)</f>
        <v>20</v>
      </c>
      <c r="AC34" s="25">
        <f>(AB34/AA34)*100</f>
        <v>1.593625498007968</v>
      </c>
      <c r="AD34" s="30"/>
      <c r="AF34"/>
      <c r="AG34"/>
      <c r="AH34"/>
    </row>
    <row r="35" spans="1:47" x14ac:dyDescent="0.25">
      <c r="D35" s="23" t="s">
        <v>29</v>
      </c>
      <c r="E35">
        <f>COUNT(E6:E33)</f>
        <v>28</v>
      </c>
      <c r="M35" s="31"/>
      <c r="N35" s="18"/>
      <c r="O35" s="29"/>
      <c r="P35" s="21" t="s">
        <v>29</v>
      </c>
      <c r="Q35">
        <f>COUNT(Q6:Q33)</f>
        <v>25</v>
      </c>
      <c r="AB35" s="21" t="s">
        <v>29</v>
      </c>
      <c r="AC35">
        <f>COUNT(AC6:AC33)</f>
        <v>28</v>
      </c>
      <c r="AL35" s="29"/>
      <c r="AM35" s="18"/>
      <c r="AN35" s="29"/>
      <c r="AO35" s="24"/>
    </row>
    <row r="36" spans="1:47" x14ac:dyDescent="0.25">
      <c r="AL36" s="29"/>
      <c r="AM36" s="18"/>
      <c r="AN36" s="29"/>
      <c r="AO36" s="24"/>
    </row>
    <row r="37" spans="1:47" x14ac:dyDescent="0.25">
      <c r="A37" t="s">
        <v>150</v>
      </c>
      <c r="L37" t="s">
        <v>155</v>
      </c>
      <c r="P37"/>
      <c r="X37" t="s">
        <v>160</v>
      </c>
      <c r="Z37"/>
      <c r="AB37"/>
      <c r="AC37"/>
      <c r="AD37"/>
      <c r="AE37"/>
      <c r="AF37"/>
      <c r="AG37"/>
      <c r="AH37"/>
    </row>
    <row r="38" spans="1:47" x14ac:dyDescent="0.25">
      <c r="P38"/>
      <c r="Z38"/>
      <c r="AB38"/>
      <c r="AC38"/>
      <c r="AD38"/>
      <c r="AE38"/>
      <c r="AF38"/>
      <c r="AG38"/>
      <c r="AH38"/>
      <c r="AI38" s="23"/>
      <c r="AK38" s="33"/>
      <c r="AM38" s="19"/>
      <c r="AT38" s="19"/>
      <c r="AU38" s="19"/>
    </row>
    <row r="39" spans="1:47" x14ac:dyDescent="0.25">
      <c r="A39" t="s">
        <v>127</v>
      </c>
      <c r="B39" t="s">
        <v>128</v>
      </c>
      <c r="C39" t="s">
        <v>129</v>
      </c>
      <c r="D39" t="s">
        <v>177</v>
      </c>
      <c r="E39" s="19" t="s">
        <v>178</v>
      </c>
      <c r="F39" s="21"/>
      <c r="G39" s="19" t="s">
        <v>120</v>
      </c>
      <c r="H39" s="19" t="s">
        <v>132</v>
      </c>
      <c r="I39" s="19" t="s">
        <v>122</v>
      </c>
      <c r="J39" s="19" t="s">
        <v>123</v>
      </c>
      <c r="L39" t="s">
        <v>127</v>
      </c>
      <c r="M39" t="s">
        <v>128</v>
      </c>
      <c r="N39" s="22" t="s">
        <v>179</v>
      </c>
      <c r="O39" t="s">
        <v>129</v>
      </c>
      <c r="P39" t="s">
        <v>177</v>
      </c>
      <c r="Q39" s="19" t="s">
        <v>178</v>
      </c>
      <c r="R39" s="21"/>
      <c r="S39" s="19" t="s">
        <v>120</v>
      </c>
      <c r="T39" s="19" t="s">
        <v>132</v>
      </c>
      <c r="U39" s="19" t="s">
        <v>122</v>
      </c>
      <c r="V39" s="19" t="s">
        <v>123</v>
      </c>
      <c r="X39" t="s">
        <v>127</v>
      </c>
      <c r="Y39" t="s">
        <v>128</v>
      </c>
      <c r="Z39" s="22" t="s">
        <v>133</v>
      </c>
      <c r="AA39" t="s">
        <v>129</v>
      </c>
      <c r="AB39" t="s">
        <v>130</v>
      </c>
      <c r="AC39" s="19" t="s">
        <v>131</v>
      </c>
      <c r="AD39" s="21"/>
      <c r="AE39" s="19" t="s">
        <v>120</v>
      </c>
      <c r="AF39" s="19" t="s">
        <v>132</v>
      </c>
      <c r="AG39" s="19" t="s">
        <v>122</v>
      </c>
      <c r="AH39" s="19" t="s">
        <v>123</v>
      </c>
      <c r="AM39" s="19"/>
      <c r="AR39" s="20"/>
      <c r="AS39" s="20"/>
      <c r="AT39" s="20"/>
      <c r="AU39" s="20"/>
    </row>
    <row r="40" spans="1:47" x14ac:dyDescent="0.25">
      <c r="A40">
        <v>1</v>
      </c>
      <c r="B40" t="s">
        <v>134</v>
      </c>
      <c r="C40">
        <v>82</v>
      </c>
      <c r="D40">
        <v>0</v>
      </c>
      <c r="E40" s="19">
        <f t="shared" ref="E40:E53" si="9">(D40/C40)*100</f>
        <v>0</v>
      </c>
      <c r="F40" s="23" t="s">
        <v>135</v>
      </c>
      <c r="G40" s="20">
        <f>SUM(D40:D43)</f>
        <v>0</v>
      </c>
      <c r="H40" s="20">
        <f>SUM(D44:D51)</f>
        <v>0</v>
      </c>
      <c r="I40" s="20">
        <f>SUM(D52:D59)</f>
        <v>5</v>
      </c>
      <c r="J40" s="20">
        <f>SUM(D60:D67)</f>
        <v>2</v>
      </c>
      <c r="L40">
        <v>1</v>
      </c>
      <c r="M40" t="s">
        <v>134</v>
      </c>
      <c r="N40" s="22">
        <v>69.694999999999993</v>
      </c>
      <c r="O40">
        <v>98</v>
      </c>
      <c r="P40">
        <v>0</v>
      </c>
      <c r="Q40" s="19">
        <f t="shared" ref="Q40:Q48" si="10">(P40/O40)*100</f>
        <v>0</v>
      </c>
      <c r="R40" s="23" t="s">
        <v>135</v>
      </c>
      <c r="S40" s="20">
        <f>SUM(P40:P43)</f>
        <v>0</v>
      </c>
      <c r="T40" s="20">
        <f>SUM(P44:P51)</f>
        <v>5</v>
      </c>
      <c r="U40" s="20">
        <f>SUM(P52:P59)</f>
        <v>2</v>
      </c>
      <c r="V40" s="20">
        <f>SUM(P60:P67)</f>
        <v>7</v>
      </c>
      <c r="X40">
        <v>1</v>
      </c>
      <c r="Y40" t="s">
        <v>134</v>
      </c>
      <c r="Z40" s="22">
        <v>79.421000000000006</v>
      </c>
      <c r="AA40">
        <v>4</v>
      </c>
      <c r="AB40">
        <v>0</v>
      </c>
      <c r="AC40" s="19">
        <f t="shared" ref="AC40:AC42" si="11">(AB40/AA40)*100</f>
        <v>0</v>
      </c>
      <c r="AD40" s="23" t="s">
        <v>135</v>
      </c>
      <c r="AE40" s="20">
        <f>SUM(AB40:AB43)</f>
        <v>3</v>
      </c>
      <c r="AF40" s="20">
        <f>SUM(AB44:AB51)</f>
        <v>44</v>
      </c>
      <c r="AG40" s="20">
        <f>SUM(AB52:AB59)</f>
        <v>0</v>
      </c>
      <c r="AH40" s="20">
        <f>SUM(AB60:AB67)</f>
        <v>34</v>
      </c>
      <c r="AM40" s="19"/>
      <c r="AR40" s="20"/>
      <c r="AS40" s="20"/>
      <c r="AT40" s="20"/>
      <c r="AU40" s="20"/>
    </row>
    <row r="41" spans="1:47" x14ac:dyDescent="0.25">
      <c r="A41">
        <v>2</v>
      </c>
      <c r="B41" t="s">
        <v>134</v>
      </c>
      <c r="C41">
        <v>95</v>
      </c>
      <c r="D41">
        <v>0</v>
      </c>
      <c r="E41" s="19">
        <f t="shared" si="9"/>
        <v>0</v>
      </c>
      <c r="F41" s="23" t="s">
        <v>136</v>
      </c>
      <c r="G41" s="20">
        <f>SUM(C40:C43)</f>
        <v>355</v>
      </c>
      <c r="H41" s="20">
        <f>SUM(C44:C51)</f>
        <v>540</v>
      </c>
      <c r="I41" s="20">
        <f>SUM(C52:C59)</f>
        <v>208</v>
      </c>
      <c r="J41" s="20">
        <f>SUM(C60:C67)</f>
        <v>1203</v>
      </c>
      <c r="L41">
        <v>2</v>
      </c>
      <c r="M41" t="s">
        <v>134</v>
      </c>
      <c r="N41" s="22">
        <v>88.652000000000001</v>
      </c>
      <c r="O41">
        <v>88</v>
      </c>
      <c r="P41">
        <v>0</v>
      </c>
      <c r="Q41" s="19">
        <f t="shared" si="10"/>
        <v>0</v>
      </c>
      <c r="R41" s="23" t="s">
        <v>136</v>
      </c>
      <c r="S41" s="20">
        <f>SUM(O40:O43)</f>
        <v>355</v>
      </c>
      <c r="T41" s="20">
        <f>SUM(O44:O51)</f>
        <v>475</v>
      </c>
      <c r="U41" s="20">
        <f>SUM(O52:O59)</f>
        <v>273</v>
      </c>
      <c r="V41" s="20">
        <f>SUM(O60:O67)</f>
        <v>578</v>
      </c>
      <c r="X41">
        <v>2</v>
      </c>
      <c r="Y41" t="s">
        <v>134</v>
      </c>
      <c r="AA41">
        <v>51</v>
      </c>
      <c r="AB41">
        <v>2</v>
      </c>
      <c r="AC41" s="19">
        <f t="shared" si="11"/>
        <v>3.9215686274509802</v>
      </c>
      <c r="AD41" s="23" t="s">
        <v>136</v>
      </c>
      <c r="AE41" s="20">
        <f>SUM(AA40:AA43)</f>
        <v>89</v>
      </c>
      <c r="AF41" s="20">
        <f>SUM(AA44:AA51)</f>
        <v>266</v>
      </c>
      <c r="AG41" s="20">
        <f>SUM(AA52:AA59)</f>
        <v>87</v>
      </c>
      <c r="AH41" s="20">
        <f>SUM(AA60:AA67)</f>
        <v>660</v>
      </c>
      <c r="AM41" s="19"/>
      <c r="AR41" s="24"/>
      <c r="AS41" s="24"/>
      <c r="AT41" s="24"/>
      <c r="AU41" s="24"/>
    </row>
    <row r="42" spans="1:47" x14ac:dyDescent="0.25">
      <c r="A42">
        <v>3</v>
      </c>
      <c r="B42" t="s">
        <v>134</v>
      </c>
      <c r="C42">
        <v>116</v>
      </c>
      <c r="D42">
        <v>0</v>
      </c>
      <c r="E42" s="19">
        <f t="shared" si="9"/>
        <v>0</v>
      </c>
      <c r="F42" s="23" t="s">
        <v>137</v>
      </c>
      <c r="G42" s="25">
        <f>AVERAGE(G40/G41)*100</f>
        <v>0</v>
      </c>
      <c r="H42" s="25">
        <f>AVERAGE(H40/H41)*100</f>
        <v>0</v>
      </c>
      <c r="I42" s="25">
        <f>AVERAGE(I40/I41)*100</f>
        <v>2.4038461538461542</v>
      </c>
      <c r="J42" s="25">
        <f>AVERAGE(J40/J41)*100</f>
        <v>0.16625103906899419</v>
      </c>
      <c r="L42">
        <v>3</v>
      </c>
      <c r="M42" t="s">
        <v>134</v>
      </c>
      <c r="N42" s="22">
        <v>75.054000000000002</v>
      </c>
      <c r="O42">
        <v>73</v>
      </c>
      <c r="P42">
        <v>0</v>
      </c>
      <c r="Q42" s="19">
        <f t="shared" si="10"/>
        <v>0</v>
      </c>
      <c r="R42" s="23" t="s">
        <v>137</v>
      </c>
      <c r="S42" s="25">
        <f>AVERAGE(S40/S41)*100</f>
        <v>0</v>
      </c>
      <c r="T42" s="25">
        <f>AVERAGE(T40/T41)*100</f>
        <v>1.0526315789473684</v>
      </c>
      <c r="U42" s="25">
        <f>AVERAGE(U40/U41)*100</f>
        <v>0.73260073260073255</v>
      </c>
      <c r="V42" s="25">
        <f>AVERAGE(V40/V41)*100</f>
        <v>1.2110726643598615</v>
      </c>
      <c r="X42">
        <v>3</v>
      </c>
      <c r="Y42" t="s">
        <v>134</v>
      </c>
      <c r="AA42">
        <v>34</v>
      </c>
      <c r="AB42">
        <v>1</v>
      </c>
      <c r="AC42" s="19">
        <f t="shared" si="11"/>
        <v>2.9411764705882351</v>
      </c>
      <c r="AD42" s="23" t="s">
        <v>137</v>
      </c>
      <c r="AE42" s="25">
        <f>AVERAGE(AE40/AE41)*100</f>
        <v>3.3707865168539324</v>
      </c>
      <c r="AF42" s="25">
        <f>AVERAGE(AF40/AF41)*100</f>
        <v>16.541353383458645</v>
      </c>
      <c r="AG42" s="25">
        <f>AVERAGE(AG40/AG41)*100</f>
        <v>0</v>
      </c>
      <c r="AH42" s="25">
        <f>AVERAGE(AH40/AH41)*100</f>
        <v>5.1515151515151514</v>
      </c>
      <c r="AM42" s="19"/>
    </row>
    <row r="43" spans="1:47" x14ac:dyDescent="0.25">
      <c r="A43">
        <v>4</v>
      </c>
      <c r="B43" t="s">
        <v>134</v>
      </c>
      <c r="C43">
        <v>62</v>
      </c>
      <c r="D43">
        <v>0</v>
      </c>
      <c r="E43" s="19">
        <f t="shared" si="9"/>
        <v>0</v>
      </c>
      <c r="F43" s="23" t="s">
        <v>29</v>
      </c>
      <c r="G43" s="20">
        <f>COUNT(C40:C43)</f>
        <v>4</v>
      </c>
      <c r="H43" s="20">
        <f>COUNT(C44:C51)</f>
        <v>8</v>
      </c>
      <c r="I43" s="20">
        <f>COUNT(C52:C59)</f>
        <v>6</v>
      </c>
      <c r="J43" s="20">
        <f>COUNT(C60:C67)</f>
        <v>8</v>
      </c>
      <c r="L43">
        <v>4</v>
      </c>
      <c r="M43" t="s">
        <v>134</v>
      </c>
      <c r="N43" s="22">
        <v>62.636000000000003</v>
      </c>
      <c r="O43">
        <v>96</v>
      </c>
      <c r="P43">
        <v>0</v>
      </c>
      <c r="Q43" s="19">
        <f t="shared" si="10"/>
        <v>0</v>
      </c>
      <c r="R43" s="23" t="s">
        <v>29</v>
      </c>
      <c r="S43" s="20">
        <f>COUNT(O40:O43)</f>
        <v>4</v>
      </c>
      <c r="T43" s="20">
        <f>COUNT(O44:O51)</f>
        <v>7</v>
      </c>
      <c r="U43" s="20">
        <f>COUNT(O52:O59)</f>
        <v>8</v>
      </c>
      <c r="V43" s="20">
        <f>COUNT(O60:O67)</f>
        <v>8</v>
      </c>
      <c r="X43">
        <v>4</v>
      </c>
      <c r="Y43" t="s">
        <v>134</v>
      </c>
      <c r="AD43" s="23" t="s">
        <v>29</v>
      </c>
      <c r="AE43" s="20">
        <f>COUNT(AA40:AA43)</f>
        <v>3</v>
      </c>
      <c r="AF43" s="20">
        <f>COUNT(AA44:AA51)</f>
        <v>8</v>
      </c>
      <c r="AG43" s="20">
        <f>COUNT(AA52:AA59)</f>
        <v>4</v>
      </c>
      <c r="AH43" s="20">
        <f>COUNT(AA60:AA67)</f>
        <v>8</v>
      </c>
      <c r="AM43" s="19"/>
    </row>
    <row r="44" spans="1:47" x14ac:dyDescent="0.25">
      <c r="A44">
        <v>1</v>
      </c>
      <c r="B44" t="s">
        <v>138</v>
      </c>
      <c r="C44">
        <v>86</v>
      </c>
      <c r="D44">
        <v>0</v>
      </c>
      <c r="E44" s="19">
        <f t="shared" si="9"/>
        <v>0</v>
      </c>
      <c r="F44" s="23" t="s">
        <v>139</v>
      </c>
      <c r="G44" s="25">
        <f>G40/D68</f>
        <v>0</v>
      </c>
      <c r="H44" s="25">
        <f>H40/D68</f>
        <v>0</v>
      </c>
      <c r="I44" s="25">
        <f>I40/D68</f>
        <v>0.7142857142857143</v>
      </c>
      <c r="J44" s="25">
        <f>J40/D68</f>
        <v>0.2857142857142857</v>
      </c>
      <c r="L44">
        <v>1</v>
      </c>
      <c r="M44" t="s">
        <v>138</v>
      </c>
      <c r="N44" s="22">
        <v>48.351999999999997</v>
      </c>
      <c r="O44">
        <v>91</v>
      </c>
      <c r="P44" s="20">
        <v>0</v>
      </c>
      <c r="Q44" s="19">
        <f t="shared" si="10"/>
        <v>0</v>
      </c>
      <c r="R44" s="23" t="s">
        <v>139</v>
      </c>
      <c r="S44" s="25">
        <f>S40/P68</f>
        <v>0</v>
      </c>
      <c r="T44" s="25">
        <f>T40/P68</f>
        <v>0.35714285714285715</v>
      </c>
      <c r="U44" s="25">
        <f>U40/P68</f>
        <v>0.14285714285714285</v>
      </c>
      <c r="V44" s="25">
        <f>V40/P68</f>
        <v>0.5</v>
      </c>
      <c r="X44">
        <v>1</v>
      </c>
      <c r="Y44" t="s">
        <v>138</v>
      </c>
      <c r="Z44" s="22">
        <v>102.86</v>
      </c>
      <c r="AA44">
        <v>52</v>
      </c>
      <c r="AB44">
        <v>9</v>
      </c>
      <c r="AC44" s="19">
        <f t="shared" ref="AC44:AC53" si="12">(AB44/AA44)*100</f>
        <v>17.307692307692307</v>
      </c>
      <c r="AD44" s="23" t="s">
        <v>139</v>
      </c>
      <c r="AE44" s="25">
        <f>AE40/AB68</f>
        <v>3.7037037037037035E-2</v>
      </c>
      <c r="AF44" s="25">
        <f>AF40/AB68</f>
        <v>0.54320987654320985</v>
      </c>
      <c r="AG44" s="25">
        <f>AG40/AB68</f>
        <v>0</v>
      </c>
      <c r="AH44" s="25">
        <f>AH40/AB68</f>
        <v>0.41975308641975306</v>
      </c>
      <c r="AM44" s="19"/>
    </row>
    <row r="45" spans="1:47" x14ac:dyDescent="0.25">
      <c r="A45">
        <v>2</v>
      </c>
      <c r="B45" t="s">
        <v>138</v>
      </c>
      <c r="C45">
        <v>68</v>
      </c>
      <c r="D45">
        <v>0</v>
      </c>
      <c r="E45" s="19">
        <f t="shared" si="9"/>
        <v>0</v>
      </c>
      <c r="L45">
        <v>2</v>
      </c>
      <c r="M45" t="s">
        <v>138</v>
      </c>
      <c r="N45" s="22">
        <v>36.564</v>
      </c>
      <c r="O45">
        <v>38</v>
      </c>
      <c r="P45" s="20">
        <v>0</v>
      </c>
      <c r="Q45" s="19">
        <f t="shared" si="10"/>
        <v>0</v>
      </c>
      <c r="X45">
        <v>2</v>
      </c>
      <c r="Y45" t="s">
        <v>138</v>
      </c>
      <c r="Z45" s="22">
        <v>77.567999999999998</v>
      </c>
      <c r="AA45">
        <v>39</v>
      </c>
      <c r="AB45">
        <v>7</v>
      </c>
      <c r="AC45" s="19">
        <f t="shared" si="12"/>
        <v>17.948717948717949</v>
      </c>
      <c r="AM45" s="19"/>
    </row>
    <row r="46" spans="1:47" x14ac:dyDescent="0.25">
      <c r="A46">
        <v>3</v>
      </c>
      <c r="B46" t="s">
        <v>138</v>
      </c>
      <c r="C46">
        <v>75</v>
      </c>
      <c r="D46">
        <v>0</v>
      </c>
      <c r="E46" s="19">
        <f t="shared" si="9"/>
        <v>0</v>
      </c>
      <c r="F46" s="23"/>
      <c r="L46">
        <v>3</v>
      </c>
      <c r="M46" t="s">
        <v>138</v>
      </c>
      <c r="N46" s="22">
        <v>43.83</v>
      </c>
      <c r="O46">
        <v>60</v>
      </c>
      <c r="P46" s="20">
        <v>0</v>
      </c>
      <c r="Q46" s="19">
        <f t="shared" si="10"/>
        <v>0</v>
      </c>
      <c r="X46">
        <v>3</v>
      </c>
      <c r="Y46" t="s">
        <v>138</v>
      </c>
      <c r="Z46" s="22">
        <v>72.748999999999995</v>
      </c>
      <c r="AA46">
        <v>18</v>
      </c>
      <c r="AB46">
        <v>3</v>
      </c>
      <c r="AC46" s="19">
        <f t="shared" si="12"/>
        <v>16.666666666666664</v>
      </c>
      <c r="AD46" s="23"/>
      <c r="AE46"/>
      <c r="AF46"/>
      <c r="AG46"/>
      <c r="AH46"/>
      <c r="AM46" s="19"/>
    </row>
    <row r="47" spans="1:47" x14ac:dyDescent="0.25">
      <c r="A47">
        <v>4</v>
      </c>
      <c r="B47" t="s">
        <v>138</v>
      </c>
      <c r="C47">
        <v>67</v>
      </c>
      <c r="D47">
        <v>0</v>
      </c>
      <c r="E47" s="19">
        <f t="shared" si="9"/>
        <v>0</v>
      </c>
      <c r="F47" s="23"/>
      <c r="L47">
        <v>4</v>
      </c>
      <c r="M47" t="s">
        <v>138</v>
      </c>
      <c r="N47" s="22">
        <v>30.664999999999999</v>
      </c>
      <c r="O47">
        <v>78</v>
      </c>
      <c r="P47" s="20">
        <v>4</v>
      </c>
      <c r="Q47" s="19">
        <f t="shared" si="10"/>
        <v>5.1282051282051277</v>
      </c>
      <c r="X47">
        <v>4</v>
      </c>
      <c r="Y47" t="s">
        <v>138</v>
      </c>
      <c r="Z47" s="22">
        <v>89.462000000000003</v>
      </c>
      <c r="AA47">
        <v>31</v>
      </c>
      <c r="AB47">
        <v>4</v>
      </c>
      <c r="AC47" s="19">
        <f t="shared" si="12"/>
        <v>12.903225806451612</v>
      </c>
      <c r="AD47" s="23"/>
      <c r="AE47"/>
      <c r="AF47"/>
      <c r="AG47"/>
      <c r="AH47"/>
      <c r="AM47" s="19"/>
    </row>
    <row r="48" spans="1:47" x14ac:dyDescent="0.25">
      <c r="A48">
        <v>1</v>
      </c>
      <c r="B48" t="s">
        <v>140</v>
      </c>
      <c r="C48">
        <v>63</v>
      </c>
      <c r="D48">
        <v>0</v>
      </c>
      <c r="E48" s="19">
        <f t="shared" si="9"/>
        <v>0</v>
      </c>
      <c r="F48" s="23"/>
      <c r="L48">
        <v>1</v>
      </c>
      <c r="M48" t="s">
        <v>140</v>
      </c>
      <c r="N48" s="22">
        <v>43.825000000000003</v>
      </c>
      <c r="O48">
        <v>84</v>
      </c>
      <c r="P48" s="20">
        <v>1</v>
      </c>
      <c r="Q48" s="19">
        <f t="shared" si="10"/>
        <v>1.1904761904761905</v>
      </c>
      <c r="X48">
        <v>1</v>
      </c>
      <c r="Y48" t="s">
        <v>140</v>
      </c>
      <c r="Z48" s="22">
        <v>86.379000000000005</v>
      </c>
      <c r="AA48">
        <v>40</v>
      </c>
      <c r="AB48">
        <v>9</v>
      </c>
      <c r="AC48" s="19">
        <f t="shared" si="12"/>
        <v>22.5</v>
      </c>
      <c r="AD48" s="23"/>
      <c r="AE48"/>
      <c r="AF48"/>
      <c r="AG48"/>
      <c r="AH48"/>
      <c r="AM48" s="19"/>
    </row>
    <row r="49" spans="1:45" x14ac:dyDescent="0.25">
      <c r="A49">
        <v>2</v>
      </c>
      <c r="B49" t="s">
        <v>140</v>
      </c>
      <c r="C49">
        <v>54</v>
      </c>
      <c r="D49">
        <v>0</v>
      </c>
      <c r="E49" s="19">
        <f t="shared" si="9"/>
        <v>0</v>
      </c>
      <c r="F49" s="23"/>
      <c r="L49">
        <v>2</v>
      </c>
      <c r="M49" t="s">
        <v>140</v>
      </c>
      <c r="N49" s="22"/>
      <c r="P49" s="20"/>
      <c r="Q49" s="19"/>
      <c r="X49">
        <v>2</v>
      </c>
      <c r="Y49" t="s">
        <v>140</v>
      </c>
      <c r="Z49" s="22">
        <v>59.204000000000001</v>
      </c>
      <c r="AA49">
        <v>31</v>
      </c>
      <c r="AB49">
        <v>5</v>
      </c>
      <c r="AC49" s="19">
        <f t="shared" si="12"/>
        <v>16.129032258064516</v>
      </c>
      <c r="AD49" s="23"/>
      <c r="AE49"/>
      <c r="AF49"/>
      <c r="AG49"/>
      <c r="AH49"/>
      <c r="AM49" s="19"/>
    </row>
    <row r="50" spans="1:45" x14ac:dyDescent="0.25">
      <c r="A50">
        <v>3</v>
      </c>
      <c r="B50" t="s">
        <v>140</v>
      </c>
      <c r="C50">
        <v>81</v>
      </c>
      <c r="D50">
        <v>0</v>
      </c>
      <c r="E50" s="19">
        <f t="shared" si="9"/>
        <v>0</v>
      </c>
      <c r="F50" s="23"/>
      <c r="G50" s="20"/>
      <c r="H50" s="20"/>
      <c r="I50" s="19"/>
      <c r="J50" s="19"/>
      <c r="L50">
        <v>3</v>
      </c>
      <c r="M50" t="s">
        <v>140</v>
      </c>
      <c r="N50" s="22">
        <v>31.800999999999998</v>
      </c>
      <c r="O50">
        <v>63</v>
      </c>
      <c r="P50" s="20">
        <v>0</v>
      </c>
      <c r="Q50" s="19">
        <f t="shared" ref="Q50:Q59" si="13">(P50/O50)*100</f>
        <v>0</v>
      </c>
      <c r="X50">
        <v>3</v>
      </c>
      <c r="Y50" t="s">
        <v>140</v>
      </c>
      <c r="Z50" s="22">
        <v>55.433999999999997</v>
      </c>
      <c r="AA50">
        <v>27</v>
      </c>
      <c r="AB50">
        <v>2</v>
      </c>
      <c r="AC50" s="19">
        <f t="shared" si="12"/>
        <v>7.4074074074074066</v>
      </c>
      <c r="AD50" s="23"/>
      <c r="AE50" s="20"/>
      <c r="AF50" s="20"/>
      <c r="AM50" s="19"/>
      <c r="AQ50" s="24"/>
      <c r="AR50" s="24"/>
      <c r="AS50" s="24"/>
    </row>
    <row r="51" spans="1:45" x14ac:dyDescent="0.25">
      <c r="A51">
        <v>4</v>
      </c>
      <c r="B51" t="s">
        <v>140</v>
      </c>
      <c r="C51">
        <v>46</v>
      </c>
      <c r="D51">
        <v>0</v>
      </c>
      <c r="E51" s="19">
        <f t="shared" si="9"/>
        <v>0</v>
      </c>
      <c r="F51" s="26"/>
      <c r="G51" s="18"/>
      <c r="H51" s="24"/>
      <c r="I51" s="24"/>
      <c r="J51" s="24"/>
      <c r="L51">
        <v>4</v>
      </c>
      <c r="M51" t="s">
        <v>140</v>
      </c>
      <c r="N51" s="22">
        <v>28.98</v>
      </c>
      <c r="O51">
        <v>61</v>
      </c>
      <c r="P51" s="20">
        <v>0</v>
      </c>
      <c r="Q51" s="19">
        <f t="shared" si="13"/>
        <v>0</v>
      </c>
      <c r="X51">
        <v>4</v>
      </c>
      <c r="Y51" t="s">
        <v>140</v>
      </c>
      <c r="Z51" s="22">
        <v>46.168999999999997</v>
      </c>
      <c r="AA51">
        <v>28</v>
      </c>
      <c r="AB51">
        <v>5</v>
      </c>
      <c r="AC51" s="19">
        <f t="shared" si="12"/>
        <v>17.857142857142858</v>
      </c>
      <c r="AD51" s="26"/>
      <c r="AE51" s="18"/>
      <c r="AF51" s="24"/>
      <c r="AG51" s="24"/>
      <c r="AH51" s="24"/>
      <c r="AM51" s="19"/>
      <c r="AQ51" s="24"/>
      <c r="AR51" s="24"/>
      <c r="AS51" s="24"/>
    </row>
    <row r="52" spans="1:45" x14ac:dyDescent="0.25">
      <c r="A52">
        <v>1</v>
      </c>
      <c r="B52" t="s">
        <v>141</v>
      </c>
      <c r="C52">
        <v>37</v>
      </c>
      <c r="D52">
        <v>0</v>
      </c>
      <c r="E52" s="19">
        <f t="shared" si="9"/>
        <v>0</v>
      </c>
      <c r="F52" s="26"/>
      <c r="G52" s="18"/>
      <c r="H52" s="24"/>
      <c r="I52" s="24"/>
      <c r="J52" s="24"/>
      <c r="L52">
        <v>1</v>
      </c>
      <c r="M52" t="s">
        <v>141</v>
      </c>
      <c r="N52" s="22">
        <v>28.818999999999999</v>
      </c>
      <c r="O52">
        <v>34</v>
      </c>
      <c r="P52">
        <v>1</v>
      </c>
      <c r="Q52" s="19">
        <f t="shared" si="13"/>
        <v>2.9411764705882351</v>
      </c>
      <c r="X52">
        <v>1</v>
      </c>
      <c r="Y52" t="s">
        <v>141</v>
      </c>
      <c r="AA52">
        <v>26</v>
      </c>
      <c r="AB52">
        <v>0</v>
      </c>
      <c r="AC52" s="19">
        <f t="shared" si="12"/>
        <v>0</v>
      </c>
      <c r="AD52" s="26"/>
      <c r="AE52" s="18"/>
      <c r="AF52" s="24"/>
      <c r="AG52" s="24"/>
      <c r="AH52" s="24"/>
      <c r="AM52" s="19"/>
      <c r="AQ52" s="24"/>
      <c r="AR52" s="24"/>
      <c r="AS52" s="24"/>
    </row>
    <row r="53" spans="1:45" x14ac:dyDescent="0.25">
      <c r="A53">
        <v>2</v>
      </c>
      <c r="B53" t="s">
        <v>141</v>
      </c>
      <c r="C53">
        <v>40</v>
      </c>
      <c r="D53">
        <v>5</v>
      </c>
      <c r="E53" s="19">
        <f t="shared" si="9"/>
        <v>12.5</v>
      </c>
      <c r="F53" s="26"/>
      <c r="G53" s="18"/>
      <c r="H53" s="24"/>
      <c r="I53" s="24"/>
      <c r="J53" s="24"/>
      <c r="L53">
        <v>2</v>
      </c>
      <c r="M53" t="s">
        <v>141</v>
      </c>
      <c r="N53" s="22">
        <v>23.082999999999998</v>
      </c>
      <c r="O53">
        <v>36</v>
      </c>
      <c r="P53">
        <v>0</v>
      </c>
      <c r="Q53" s="19">
        <f t="shared" si="13"/>
        <v>0</v>
      </c>
      <c r="X53">
        <v>2</v>
      </c>
      <c r="Y53" t="s">
        <v>141</v>
      </c>
      <c r="AA53">
        <v>23</v>
      </c>
      <c r="AB53">
        <v>0</v>
      </c>
      <c r="AC53" s="19">
        <f t="shared" si="12"/>
        <v>0</v>
      </c>
      <c r="AD53" s="26"/>
      <c r="AE53" s="18"/>
      <c r="AF53" s="24"/>
      <c r="AG53" s="24"/>
      <c r="AH53" s="24"/>
      <c r="AM53" s="19"/>
      <c r="AQ53" s="24"/>
      <c r="AR53" s="24"/>
      <c r="AS53" s="24"/>
    </row>
    <row r="54" spans="1:45" x14ac:dyDescent="0.25">
      <c r="A54">
        <v>3</v>
      </c>
      <c r="B54" t="s">
        <v>141</v>
      </c>
      <c r="E54" s="19"/>
      <c r="F54" s="26"/>
      <c r="G54" s="18"/>
      <c r="H54" s="24"/>
      <c r="I54" s="24"/>
      <c r="J54" s="24"/>
      <c r="L54">
        <v>3</v>
      </c>
      <c r="M54" t="s">
        <v>141</v>
      </c>
      <c r="N54" s="22">
        <v>22.481000000000002</v>
      </c>
      <c r="O54">
        <v>22</v>
      </c>
      <c r="P54">
        <v>0</v>
      </c>
      <c r="Q54" s="19">
        <f t="shared" si="13"/>
        <v>0</v>
      </c>
      <c r="X54">
        <v>3</v>
      </c>
      <c r="Y54" t="s">
        <v>141</v>
      </c>
      <c r="AB54"/>
      <c r="AD54" s="26"/>
      <c r="AE54" s="18"/>
      <c r="AF54" s="24"/>
      <c r="AG54" s="24"/>
      <c r="AH54" s="24"/>
      <c r="AK54" s="33"/>
      <c r="AM54" s="19"/>
    </row>
    <row r="55" spans="1:45" x14ac:dyDescent="0.25">
      <c r="A55">
        <v>4</v>
      </c>
      <c r="B55" t="s">
        <v>141</v>
      </c>
      <c r="C55">
        <v>35</v>
      </c>
      <c r="D55">
        <v>0</v>
      </c>
      <c r="E55" s="19">
        <f t="shared" ref="E55:E57" si="14">(D55/C55)*100</f>
        <v>0</v>
      </c>
      <c r="F55" s="23"/>
      <c r="L55">
        <v>4</v>
      </c>
      <c r="M55" t="s">
        <v>141</v>
      </c>
      <c r="N55" s="22">
        <v>19.802</v>
      </c>
      <c r="O55">
        <v>37</v>
      </c>
      <c r="P55">
        <v>0</v>
      </c>
      <c r="Q55" s="19">
        <f t="shared" si="13"/>
        <v>0</v>
      </c>
      <c r="X55">
        <v>4</v>
      </c>
      <c r="Y55" t="s">
        <v>141</v>
      </c>
      <c r="AB55"/>
      <c r="AD55" s="23"/>
      <c r="AE55"/>
      <c r="AF55"/>
      <c r="AG55"/>
      <c r="AH55"/>
      <c r="AM55" s="19"/>
    </row>
    <row r="56" spans="1:45" x14ac:dyDescent="0.25">
      <c r="A56">
        <v>1</v>
      </c>
      <c r="B56" t="s">
        <v>142</v>
      </c>
      <c r="C56">
        <v>24</v>
      </c>
      <c r="D56">
        <v>0</v>
      </c>
      <c r="E56" s="19">
        <f t="shared" si="14"/>
        <v>0</v>
      </c>
      <c r="F56" s="23"/>
      <c r="L56">
        <v>1</v>
      </c>
      <c r="M56" t="s">
        <v>142</v>
      </c>
      <c r="N56" s="22">
        <v>22.826000000000001</v>
      </c>
      <c r="O56">
        <v>42</v>
      </c>
      <c r="P56">
        <v>0</v>
      </c>
      <c r="Q56" s="19">
        <f t="shared" si="13"/>
        <v>0</v>
      </c>
      <c r="X56">
        <v>1</v>
      </c>
      <c r="Y56" t="s">
        <v>142</v>
      </c>
      <c r="AA56">
        <v>17</v>
      </c>
      <c r="AB56">
        <v>0</v>
      </c>
      <c r="AC56" s="19">
        <f t="shared" ref="AC56:AC57" si="15">(AB56/AA56)*100</f>
        <v>0</v>
      </c>
      <c r="AD56" s="23"/>
      <c r="AE56"/>
      <c r="AF56"/>
      <c r="AG56"/>
      <c r="AH56"/>
      <c r="AM56" s="19"/>
    </row>
    <row r="57" spans="1:45" x14ac:dyDescent="0.25">
      <c r="A57">
        <v>2</v>
      </c>
      <c r="B57" t="s">
        <v>142</v>
      </c>
      <c r="C57">
        <v>29</v>
      </c>
      <c r="D57">
        <v>0</v>
      </c>
      <c r="E57" s="19">
        <f t="shared" si="14"/>
        <v>0</v>
      </c>
      <c r="F57" s="21"/>
      <c r="G57" s="19"/>
      <c r="H57" s="19"/>
      <c r="I57" s="19"/>
      <c r="J57" s="19"/>
      <c r="L57">
        <v>2</v>
      </c>
      <c r="M57" t="s">
        <v>142</v>
      </c>
      <c r="N57" s="22">
        <v>21.521000000000001</v>
      </c>
      <c r="O57">
        <v>30</v>
      </c>
      <c r="P57">
        <v>1</v>
      </c>
      <c r="Q57" s="19">
        <f t="shared" si="13"/>
        <v>3.3333333333333335</v>
      </c>
      <c r="X57">
        <v>2</v>
      </c>
      <c r="Y57" t="s">
        <v>142</v>
      </c>
      <c r="AA57">
        <v>21</v>
      </c>
      <c r="AB57">
        <v>0</v>
      </c>
      <c r="AC57" s="19">
        <f t="shared" si="15"/>
        <v>0</v>
      </c>
      <c r="AD57" s="21"/>
      <c r="AM57" s="19"/>
    </row>
    <row r="58" spans="1:45" x14ac:dyDescent="0.25">
      <c r="A58">
        <v>3</v>
      </c>
      <c r="B58" t="s">
        <v>142</v>
      </c>
      <c r="E58" s="19"/>
      <c r="F58" s="23"/>
      <c r="L58">
        <v>3</v>
      </c>
      <c r="M58" t="s">
        <v>142</v>
      </c>
      <c r="N58" s="22">
        <v>27.122</v>
      </c>
      <c r="O58">
        <v>36</v>
      </c>
      <c r="P58">
        <v>0</v>
      </c>
      <c r="Q58" s="19">
        <f t="shared" si="13"/>
        <v>0</v>
      </c>
      <c r="X58">
        <v>3</v>
      </c>
      <c r="Y58" t="s">
        <v>142</v>
      </c>
      <c r="AB58"/>
      <c r="AD58" s="23"/>
      <c r="AE58"/>
      <c r="AF58"/>
      <c r="AG58"/>
      <c r="AH58"/>
      <c r="AK58" s="33"/>
      <c r="AM58" s="19"/>
    </row>
    <row r="59" spans="1:45" ht="17.100000000000001" customHeight="1" x14ac:dyDescent="0.25">
      <c r="A59">
        <v>4</v>
      </c>
      <c r="B59" t="s">
        <v>142</v>
      </c>
      <c r="C59">
        <v>43</v>
      </c>
      <c r="D59">
        <v>0</v>
      </c>
      <c r="E59" s="19">
        <f t="shared" ref="E59" si="16">(D59/C59)*100</f>
        <v>0</v>
      </c>
      <c r="F59" s="23"/>
      <c r="L59">
        <v>4</v>
      </c>
      <c r="M59" t="s">
        <v>142</v>
      </c>
      <c r="N59" s="22">
        <v>17.067</v>
      </c>
      <c r="O59">
        <v>36</v>
      </c>
      <c r="P59">
        <v>0</v>
      </c>
      <c r="Q59" s="19">
        <f t="shared" si="13"/>
        <v>0</v>
      </c>
      <c r="X59">
        <v>4</v>
      </c>
      <c r="Y59" t="s">
        <v>142</v>
      </c>
      <c r="AB59"/>
      <c r="AD59" s="23"/>
      <c r="AE59"/>
      <c r="AF59"/>
      <c r="AG59"/>
      <c r="AH59"/>
      <c r="AJ59" s="27"/>
      <c r="AM59" s="19"/>
    </row>
    <row r="60" spans="1:45" ht="17.100000000000001" customHeight="1" x14ac:dyDescent="0.25">
      <c r="A60">
        <v>1</v>
      </c>
      <c r="B60" s="27" t="s">
        <v>143</v>
      </c>
      <c r="C60">
        <v>168</v>
      </c>
      <c r="D60">
        <v>0</v>
      </c>
      <c r="E60" s="19">
        <f>(D60/C60)*100</f>
        <v>0</v>
      </c>
      <c r="F60" s="23"/>
      <c r="L60">
        <v>1</v>
      </c>
      <c r="M60" s="27" t="s">
        <v>143</v>
      </c>
      <c r="N60" s="22">
        <v>31.341000000000001</v>
      </c>
      <c r="O60">
        <v>45</v>
      </c>
      <c r="P60" s="20">
        <v>0</v>
      </c>
      <c r="Q60" s="19">
        <f>(P60/O60)*100</f>
        <v>0</v>
      </c>
      <c r="X60">
        <v>1</v>
      </c>
      <c r="Y60" s="27" t="s">
        <v>143</v>
      </c>
      <c r="Z60" s="22">
        <v>32.210999999999999</v>
      </c>
      <c r="AA60">
        <v>56</v>
      </c>
      <c r="AB60">
        <v>3</v>
      </c>
      <c r="AC60" s="19">
        <f>(AB60/AA60)*100</f>
        <v>5.3571428571428568</v>
      </c>
      <c r="AD60" s="23"/>
      <c r="AE60"/>
      <c r="AF60"/>
      <c r="AG60"/>
      <c r="AH60"/>
      <c r="AJ60" s="27"/>
      <c r="AM60" s="19"/>
    </row>
    <row r="61" spans="1:45" ht="17.100000000000001" customHeight="1" x14ac:dyDescent="0.25">
      <c r="A61">
        <v>2</v>
      </c>
      <c r="B61" s="27" t="s">
        <v>143</v>
      </c>
      <c r="C61">
        <v>117</v>
      </c>
      <c r="D61">
        <v>0</v>
      </c>
      <c r="E61" s="19">
        <f t="shared" ref="E61:E67" si="17">(D61/C61)*100</f>
        <v>0</v>
      </c>
      <c r="F61" s="23"/>
      <c r="L61">
        <v>2</v>
      </c>
      <c r="M61" s="27" t="s">
        <v>143</v>
      </c>
      <c r="N61" s="22">
        <v>27.231000000000002</v>
      </c>
      <c r="O61">
        <v>72</v>
      </c>
      <c r="P61" s="20">
        <v>3</v>
      </c>
      <c r="Q61" s="19">
        <f t="shared" ref="Q61:Q67" si="18">(P61/O61)*100</f>
        <v>4.1666666666666661</v>
      </c>
      <c r="X61">
        <v>2</v>
      </c>
      <c r="Y61" s="27" t="s">
        <v>143</v>
      </c>
      <c r="Z61" s="22">
        <v>36.165999999999997</v>
      </c>
      <c r="AA61">
        <v>89</v>
      </c>
      <c r="AB61">
        <v>2</v>
      </c>
      <c r="AC61" s="19">
        <f t="shared" ref="AC61:AC67" si="19">(AB61/AA61)*100</f>
        <v>2.2471910112359552</v>
      </c>
      <c r="AD61" s="23"/>
      <c r="AE61"/>
      <c r="AF61"/>
      <c r="AG61"/>
      <c r="AH61"/>
      <c r="AJ61" s="27"/>
      <c r="AM61" s="19"/>
      <c r="AR61" s="20"/>
      <c r="AS61" s="20"/>
    </row>
    <row r="62" spans="1:45" x14ac:dyDescent="0.25">
      <c r="A62">
        <v>3</v>
      </c>
      <c r="B62" s="27" t="s">
        <v>143</v>
      </c>
      <c r="C62">
        <v>107</v>
      </c>
      <c r="D62">
        <v>0</v>
      </c>
      <c r="E62" s="19">
        <f t="shared" si="17"/>
        <v>0</v>
      </c>
      <c r="F62" s="23"/>
      <c r="L62">
        <v>3</v>
      </c>
      <c r="M62" s="27" t="s">
        <v>143</v>
      </c>
      <c r="N62" s="22">
        <v>21.137</v>
      </c>
      <c r="O62">
        <v>110</v>
      </c>
      <c r="P62" s="20">
        <v>1</v>
      </c>
      <c r="Q62" s="19">
        <f t="shared" si="18"/>
        <v>0.90909090909090906</v>
      </c>
      <c r="X62">
        <v>3</v>
      </c>
      <c r="Y62" s="27" t="s">
        <v>143</v>
      </c>
      <c r="Z62" s="22">
        <v>32.113999999999997</v>
      </c>
      <c r="AA62">
        <v>92</v>
      </c>
      <c r="AB62">
        <v>0</v>
      </c>
      <c r="AC62" s="19">
        <f t="shared" si="19"/>
        <v>0</v>
      </c>
      <c r="AD62" s="23"/>
      <c r="AE62"/>
      <c r="AF62"/>
      <c r="AG62"/>
      <c r="AH62"/>
      <c r="AJ62" s="27"/>
      <c r="AM62" s="19"/>
    </row>
    <row r="63" spans="1:45" x14ac:dyDescent="0.25">
      <c r="A63">
        <v>4</v>
      </c>
      <c r="B63" s="27" t="s">
        <v>143</v>
      </c>
      <c r="C63">
        <v>253</v>
      </c>
      <c r="D63">
        <v>0</v>
      </c>
      <c r="E63" s="19">
        <f t="shared" si="17"/>
        <v>0</v>
      </c>
      <c r="F63" s="23"/>
      <c r="L63">
        <v>4</v>
      </c>
      <c r="M63" s="27" t="s">
        <v>143</v>
      </c>
      <c r="N63" s="22">
        <v>21.763000000000002</v>
      </c>
      <c r="O63">
        <v>82</v>
      </c>
      <c r="P63" s="20">
        <v>0</v>
      </c>
      <c r="Q63" s="19">
        <f t="shared" si="18"/>
        <v>0</v>
      </c>
      <c r="X63">
        <v>4</v>
      </c>
      <c r="Y63" s="27" t="s">
        <v>143</v>
      </c>
      <c r="Z63" s="22">
        <v>28.036000000000001</v>
      </c>
      <c r="AA63">
        <v>98</v>
      </c>
      <c r="AB63">
        <v>2</v>
      </c>
      <c r="AC63" s="19">
        <f t="shared" si="19"/>
        <v>2.0408163265306123</v>
      </c>
      <c r="AD63" s="23"/>
      <c r="AE63"/>
      <c r="AF63"/>
      <c r="AG63"/>
      <c r="AH63"/>
      <c r="AJ63" s="27"/>
      <c r="AM63" s="19"/>
    </row>
    <row r="64" spans="1:45" x14ac:dyDescent="0.25">
      <c r="A64">
        <v>1</v>
      </c>
      <c r="B64" s="27" t="s">
        <v>144</v>
      </c>
      <c r="C64">
        <v>100</v>
      </c>
      <c r="D64">
        <v>0</v>
      </c>
      <c r="E64" s="19">
        <f t="shared" si="17"/>
        <v>0</v>
      </c>
      <c r="F64" s="23"/>
      <c r="L64">
        <v>1</v>
      </c>
      <c r="M64" s="27" t="s">
        <v>144</v>
      </c>
      <c r="N64" s="22">
        <v>32.198</v>
      </c>
      <c r="O64">
        <v>42</v>
      </c>
      <c r="P64" s="20">
        <v>0</v>
      </c>
      <c r="Q64" s="19">
        <f t="shared" si="18"/>
        <v>0</v>
      </c>
      <c r="X64">
        <v>1</v>
      </c>
      <c r="Y64" s="27" t="s">
        <v>144</v>
      </c>
      <c r="Z64" s="22">
        <v>47.585000000000001</v>
      </c>
      <c r="AA64">
        <v>61</v>
      </c>
      <c r="AB64">
        <v>4</v>
      </c>
      <c r="AC64" s="19">
        <f t="shared" si="19"/>
        <v>6.557377049180328</v>
      </c>
      <c r="AD64" s="23"/>
      <c r="AE64"/>
      <c r="AF64"/>
      <c r="AG64"/>
      <c r="AH64"/>
      <c r="AJ64" s="27"/>
      <c r="AM64" s="19"/>
    </row>
    <row r="65" spans="1:47" x14ac:dyDescent="0.25">
      <c r="A65">
        <v>2</v>
      </c>
      <c r="B65" s="27" t="s">
        <v>144</v>
      </c>
      <c r="C65">
        <v>146</v>
      </c>
      <c r="D65">
        <v>0</v>
      </c>
      <c r="E65" s="19">
        <f t="shared" si="17"/>
        <v>0</v>
      </c>
      <c r="F65" s="23"/>
      <c r="L65">
        <v>2</v>
      </c>
      <c r="M65" s="27" t="s">
        <v>144</v>
      </c>
      <c r="N65" s="22">
        <v>28.850999999999999</v>
      </c>
      <c r="O65">
        <v>57</v>
      </c>
      <c r="P65" s="20">
        <v>1</v>
      </c>
      <c r="Q65" s="19">
        <f t="shared" si="18"/>
        <v>1.7543859649122806</v>
      </c>
      <c r="X65">
        <v>2</v>
      </c>
      <c r="Y65" s="27" t="s">
        <v>144</v>
      </c>
      <c r="Z65" s="22">
        <v>50.832000000000001</v>
      </c>
      <c r="AA65">
        <v>93</v>
      </c>
      <c r="AB65">
        <v>12</v>
      </c>
      <c r="AC65" s="19">
        <f t="shared" si="19"/>
        <v>12.903225806451612</v>
      </c>
      <c r="AD65" s="23"/>
      <c r="AE65"/>
      <c r="AF65"/>
      <c r="AG65"/>
      <c r="AH65"/>
      <c r="AJ65" s="27"/>
      <c r="AM65" s="19"/>
    </row>
    <row r="66" spans="1:47" x14ac:dyDescent="0.25">
      <c r="A66">
        <v>3</v>
      </c>
      <c r="B66" s="27" t="s">
        <v>144</v>
      </c>
      <c r="C66">
        <v>120</v>
      </c>
      <c r="D66">
        <v>0</v>
      </c>
      <c r="E66" s="19">
        <f t="shared" si="17"/>
        <v>0</v>
      </c>
      <c r="F66" s="23"/>
      <c r="L66">
        <v>3</v>
      </c>
      <c r="M66" s="27" t="s">
        <v>144</v>
      </c>
      <c r="N66" s="22">
        <v>20.815000000000001</v>
      </c>
      <c r="O66">
        <v>74</v>
      </c>
      <c r="P66" s="20">
        <v>2</v>
      </c>
      <c r="Q66" s="19">
        <f t="shared" si="18"/>
        <v>2.7027027027027026</v>
      </c>
      <c r="X66">
        <v>3</v>
      </c>
      <c r="Y66" s="27" t="s">
        <v>144</v>
      </c>
      <c r="Z66" s="22">
        <v>32.713999999999999</v>
      </c>
      <c r="AA66">
        <v>104</v>
      </c>
      <c r="AB66">
        <v>6</v>
      </c>
      <c r="AC66" s="19">
        <f t="shared" si="19"/>
        <v>5.7692307692307692</v>
      </c>
      <c r="AD66" s="23"/>
      <c r="AE66"/>
      <c r="AF66"/>
      <c r="AG66"/>
      <c r="AH66"/>
      <c r="AJ66" s="27"/>
      <c r="AM66" s="19"/>
    </row>
    <row r="67" spans="1:47" x14ac:dyDescent="0.25">
      <c r="A67">
        <v>4</v>
      </c>
      <c r="B67" s="27" t="s">
        <v>144</v>
      </c>
      <c r="C67">
        <v>192</v>
      </c>
      <c r="D67">
        <v>2</v>
      </c>
      <c r="E67" s="19">
        <f t="shared" si="17"/>
        <v>1.0416666666666665</v>
      </c>
      <c r="F67" s="23"/>
      <c r="L67">
        <v>4</v>
      </c>
      <c r="M67" s="27" t="s">
        <v>144</v>
      </c>
      <c r="N67" s="22">
        <v>27.077000000000002</v>
      </c>
      <c r="O67">
        <v>96</v>
      </c>
      <c r="P67" s="20">
        <v>0</v>
      </c>
      <c r="Q67" s="19">
        <f t="shared" si="18"/>
        <v>0</v>
      </c>
      <c r="X67">
        <v>4</v>
      </c>
      <c r="Y67" s="27" t="s">
        <v>144</v>
      </c>
      <c r="Z67" s="22">
        <v>28.323</v>
      </c>
      <c r="AA67">
        <v>67</v>
      </c>
      <c r="AB67">
        <v>5</v>
      </c>
      <c r="AC67" s="19">
        <f t="shared" si="19"/>
        <v>7.4626865671641784</v>
      </c>
      <c r="AD67" s="23"/>
      <c r="AE67"/>
      <c r="AF67"/>
      <c r="AG67"/>
      <c r="AH67"/>
      <c r="AI67" s="23"/>
      <c r="AK67" s="34"/>
      <c r="AL67" s="29"/>
      <c r="AM67" s="24"/>
    </row>
    <row r="68" spans="1:47" x14ac:dyDescent="0.25">
      <c r="C68" s="18">
        <f>SUM(C40:C67)</f>
        <v>2306</v>
      </c>
      <c r="D68" s="29">
        <f>SUM(D40:D67)</f>
        <v>7</v>
      </c>
      <c r="E68" s="25">
        <f>(D68/C68)*100</f>
        <v>0.30355594102341721</v>
      </c>
      <c r="F68" s="30"/>
      <c r="N68" s="32">
        <f>AVERAGE(N40:N67)</f>
        <v>35.303259259259256</v>
      </c>
      <c r="O68" s="18">
        <f>SUM(O40:O67)</f>
        <v>1681</v>
      </c>
      <c r="P68" s="29">
        <f>SUM(P40:P67)</f>
        <v>14</v>
      </c>
      <c r="Q68" s="25">
        <f>(P68/O68)*100</f>
        <v>0.83283759666864954</v>
      </c>
      <c r="R68" s="30"/>
      <c r="Z68" s="32">
        <f>AVERAGE(Z40:Z67)</f>
        <v>56.30747058823529</v>
      </c>
      <c r="AA68" s="18">
        <f>SUM(AA40:AA67)</f>
        <v>1102</v>
      </c>
      <c r="AB68" s="29">
        <f>SUM(AB40:AB67)</f>
        <v>81</v>
      </c>
      <c r="AC68" s="25">
        <f>(AB68/AA68)*100</f>
        <v>7.3502722323048992</v>
      </c>
      <c r="AD68" s="30"/>
      <c r="AF68"/>
      <c r="AG68"/>
      <c r="AH68"/>
      <c r="AM68" s="19"/>
    </row>
    <row r="69" spans="1:47" x14ac:dyDescent="0.25">
      <c r="D69" s="23" t="s">
        <v>29</v>
      </c>
      <c r="E69">
        <f>COUNT(E40:E67)</f>
        <v>26</v>
      </c>
      <c r="N69" s="18"/>
      <c r="O69" s="29"/>
      <c r="P69" s="21" t="s">
        <v>29</v>
      </c>
      <c r="Q69">
        <f>COUNT(Q40:Q67)</f>
        <v>27</v>
      </c>
      <c r="Z69" s="31"/>
      <c r="AA69" s="18"/>
      <c r="AB69" s="21" t="s">
        <v>29</v>
      </c>
      <c r="AC69">
        <f>COUNT(AC40:AC67)</f>
        <v>23</v>
      </c>
      <c r="AL69" s="29"/>
      <c r="AM69" s="18"/>
      <c r="AN69" s="29"/>
      <c r="AO69" s="24"/>
    </row>
    <row r="70" spans="1:47" x14ac:dyDescent="0.25">
      <c r="N70" s="18"/>
      <c r="O70" s="29"/>
      <c r="P70" s="24"/>
      <c r="Z70" s="31"/>
      <c r="AA70" s="18"/>
      <c r="AB70" s="29"/>
      <c r="AC70" s="24"/>
      <c r="AL70" s="29"/>
      <c r="AM70" s="18"/>
      <c r="AN70" s="29"/>
      <c r="AO70" s="24"/>
    </row>
    <row r="71" spans="1:47" x14ac:dyDescent="0.25">
      <c r="A71" t="s">
        <v>151</v>
      </c>
      <c r="L71" t="s">
        <v>156</v>
      </c>
      <c r="P71"/>
      <c r="X71" t="s">
        <v>161</v>
      </c>
      <c r="Z71"/>
      <c r="AB71"/>
      <c r="AC71"/>
      <c r="AD71"/>
      <c r="AE71"/>
      <c r="AF71"/>
      <c r="AG71"/>
      <c r="AH71"/>
    </row>
    <row r="72" spans="1:47" x14ac:dyDescent="0.25">
      <c r="P72"/>
      <c r="Z72"/>
      <c r="AB72"/>
      <c r="AC72"/>
      <c r="AD72"/>
      <c r="AE72"/>
      <c r="AF72"/>
      <c r="AG72"/>
      <c r="AH72"/>
      <c r="AT72" s="19"/>
      <c r="AU72" s="19"/>
    </row>
    <row r="73" spans="1:47" x14ac:dyDescent="0.25">
      <c r="A73" t="s">
        <v>127</v>
      </c>
      <c r="B73" t="s">
        <v>128</v>
      </c>
      <c r="C73" t="s">
        <v>129</v>
      </c>
      <c r="D73" t="s">
        <v>177</v>
      </c>
      <c r="E73" s="19" t="s">
        <v>178</v>
      </c>
      <c r="F73" s="21"/>
      <c r="G73" s="19" t="s">
        <v>120</v>
      </c>
      <c r="H73" s="19" t="s">
        <v>132</v>
      </c>
      <c r="I73" s="19" t="s">
        <v>122</v>
      </c>
      <c r="J73" s="19" t="s">
        <v>123</v>
      </c>
      <c r="L73" t="s">
        <v>127</v>
      </c>
      <c r="M73" t="s">
        <v>128</v>
      </c>
      <c r="N73" s="22" t="s">
        <v>179</v>
      </c>
      <c r="O73" t="s">
        <v>129</v>
      </c>
      <c r="P73" t="s">
        <v>177</v>
      </c>
      <c r="Q73" s="19" t="s">
        <v>178</v>
      </c>
      <c r="R73" s="21"/>
      <c r="S73" s="19" t="s">
        <v>120</v>
      </c>
      <c r="T73" s="19" t="s">
        <v>132</v>
      </c>
      <c r="U73" s="19" t="s">
        <v>122</v>
      </c>
      <c r="V73" s="19" t="s">
        <v>123</v>
      </c>
      <c r="X73" t="s">
        <v>127</v>
      </c>
      <c r="Y73" t="s">
        <v>128</v>
      </c>
      <c r="Z73" s="22" t="s">
        <v>133</v>
      </c>
      <c r="AA73" t="s">
        <v>129</v>
      </c>
      <c r="AB73" t="s">
        <v>130</v>
      </c>
      <c r="AC73" s="19" t="s">
        <v>131</v>
      </c>
      <c r="AD73" s="21"/>
      <c r="AE73" s="19" t="s">
        <v>120</v>
      </c>
      <c r="AF73" s="19" t="s">
        <v>132</v>
      </c>
      <c r="AG73" s="19" t="s">
        <v>122</v>
      </c>
      <c r="AH73" s="19" t="s">
        <v>123</v>
      </c>
      <c r="AR73" s="20"/>
      <c r="AS73" s="20"/>
      <c r="AT73" s="20"/>
      <c r="AU73" s="20"/>
    </row>
    <row r="74" spans="1:47" x14ac:dyDescent="0.25">
      <c r="A74">
        <v>1</v>
      </c>
      <c r="B74" t="s">
        <v>134</v>
      </c>
      <c r="C74">
        <v>110</v>
      </c>
      <c r="D74">
        <v>0</v>
      </c>
      <c r="E74" s="19">
        <f t="shared" ref="E74:E79" si="20">(D74/C74)*100</f>
        <v>0</v>
      </c>
      <c r="F74" s="23" t="s">
        <v>135</v>
      </c>
      <c r="G74" s="20">
        <f>SUM(D74:D77)</f>
        <v>0</v>
      </c>
      <c r="H74" s="20">
        <f>SUM(D78:D85)</f>
        <v>2</v>
      </c>
      <c r="I74" s="20">
        <f>SUM(D86:D93)</f>
        <v>2</v>
      </c>
      <c r="J74" s="20">
        <f>SUM(D94:D101)</f>
        <v>2</v>
      </c>
      <c r="L74">
        <v>1</v>
      </c>
      <c r="M74" t="s">
        <v>134</v>
      </c>
      <c r="N74" s="22">
        <v>67.328000000000003</v>
      </c>
      <c r="O74">
        <v>146</v>
      </c>
      <c r="P74">
        <v>2</v>
      </c>
      <c r="Q74" s="19">
        <f t="shared" ref="Q74:Q80" si="21">(P74/O74)*100</f>
        <v>1.3698630136986301</v>
      </c>
      <c r="R74" s="23" t="s">
        <v>135</v>
      </c>
      <c r="S74" s="20">
        <f>SUM(P74:P77)</f>
        <v>3</v>
      </c>
      <c r="T74" s="20">
        <f>SUM(P78:P85)</f>
        <v>8</v>
      </c>
      <c r="U74" s="20">
        <f>SUM(P86:P93)</f>
        <v>5</v>
      </c>
      <c r="V74" s="20">
        <f>SUM(P94:P101)</f>
        <v>7</v>
      </c>
      <c r="X74">
        <v>1</v>
      </c>
      <c r="Y74" t="s">
        <v>134</v>
      </c>
      <c r="Z74" s="22">
        <v>121.702</v>
      </c>
      <c r="AA74">
        <v>25</v>
      </c>
      <c r="AB74">
        <v>1</v>
      </c>
      <c r="AC74" s="19">
        <f t="shared" ref="AC74:AC87" si="22">(AB74/AA74)*100</f>
        <v>4</v>
      </c>
      <c r="AD74" s="23" t="s">
        <v>135</v>
      </c>
      <c r="AE74" s="20">
        <f>SUM(AB74:AB77)</f>
        <v>10</v>
      </c>
      <c r="AF74" s="20">
        <f>SUM(AB78:AB85)</f>
        <v>36</v>
      </c>
      <c r="AG74" s="20">
        <f>SUM(AB86:AB93)</f>
        <v>6</v>
      </c>
      <c r="AH74" s="20">
        <f>SUM(AB94:AB101)</f>
        <v>48</v>
      </c>
      <c r="AR74" s="20"/>
      <c r="AS74" s="20"/>
      <c r="AT74" s="20"/>
      <c r="AU74" s="20"/>
    </row>
    <row r="75" spans="1:47" x14ac:dyDescent="0.25">
      <c r="A75">
        <v>2</v>
      </c>
      <c r="B75" t="s">
        <v>134</v>
      </c>
      <c r="C75">
        <v>84</v>
      </c>
      <c r="D75">
        <v>0</v>
      </c>
      <c r="E75" s="19">
        <f t="shared" si="20"/>
        <v>0</v>
      </c>
      <c r="F75" s="23" t="s">
        <v>136</v>
      </c>
      <c r="G75" s="20">
        <f>SUM(C74:C77)</f>
        <v>393</v>
      </c>
      <c r="H75" s="20">
        <f>SUM(C78:C85)</f>
        <v>639</v>
      </c>
      <c r="I75" s="20">
        <f>SUM(C86:C93)</f>
        <v>381</v>
      </c>
      <c r="J75" s="20">
        <f>SUM(C94:C101)</f>
        <v>1417</v>
      </c>
      <c r="L75">
        <v>2</v>
      </c>
      <c r="M75" t="s">
        <v>134</v>
      </c>
      <c r="N75" s="22">
        <v>61.947000000000003</v>
      </c>
      <c r="O75">
        <v>80</v>
      </c>
      <c r="P75">
        <v>0</v>
      </c>
      <c r="Q75" s="19">
        <f t="shared" si="21"/>
        <v>0</v>
      </c>
      <c r="R75" s="23" t="s">
        <v>136</v>
      </c>
      <c r="S75" s="20">
        <f>SUM(O74:O77)</f>
        <v>386</v>
      </c>
      <c r="T75" s="20">
        <f>SUM(O78:O85)</f>
        <v>736</v>
      </c>
      <c r="U75" s="20">
        <f>SUM(O86:O93)</f>
        <v>356</v>
      </c>
      <c r="V75" s="20">
        <f>SUM(O94:O101)</f>
        <v>782</v>
      </c>
      <c r="X75">
        <v>2</v>
      </c>
      <c r="Y75" t="s">
        <v>134</v>
      </c>
      <c r="Z75" s="22">
        <v>144.41200000000001</v>
      </c>
      <c r="AA75">
        <v>23</v>
      </c>
      <c r="AB75">
        <v>1</v>
      </c>
      <c r="AC75" s="19">
        <f t="shared" si="22"/>
        <v>4.3478260869565215</v>
      </c>
      <c r="AD75" s="23" t="s">
        <v>136</v>
      </c>
      <c r="AE75" s="20">
        <f>SUM(AA74:AA77)</f>
        <v>130</v>
      </c>
      <c r="AF75" s="20">
        <f>SUM(AA78:AA85)</f>
        <v>335</v>
      </c>
      <c r="AG75" s="20">
        <f>SUM(AA86:AA93)</f>
        <v>105</v>
      </c>
      <c r="AH75" s="20">
        <f>SUM(AA94:AA101)</f>
        <v>790</v>
      </c>
      <c r="AR75" s="24"/>
      <c r="AS75" s="24"/>
      <c r="AT75" s="24"/>
      <c r="AU75" s="24"/>
    </row>
    <row r="76" spans="1:47" x14ac:dyDescent="0.25">
      <c r="A76">
        <v>3</v>
      </c>
      <c r="B76" t="s">
        <v>134</v>
      </c>
      <c r="C76">
        <v>100</v>
      </c>
      <c r="D76">
        <v>0</v>
      </c>
      <c r="E76" s="19">
        <f t="shared" si="20"/>
        <v>0</v>
      </c>
      <c r="F76" s="23" t="s">
        <v>137</v>
      </c>
      <c r="G76" s="25">
        <f>AVERAGE(G74/G75)*100</f>
        <v>0</v>
      </c>
      <c r="H76" s="25">
        <f>AVERAGE(H74/H75)*100</f>
        <v>0.3129890453834116</v>
      </c>
      <c r="I76" s="25">
        <f>AVERAGE(I74/I75)*100</f>
        <v>0.52493438320209973</v>
      </c>
      <c r="J76" s="25">
        <f>AVERAGE(J74/J75)*100</f>
        <v>0.14114326040931546</v>
      </c>
      <c r="L76">
        <v>3</v>
      </c>
      <c r="M76" t="s">
        <v>134</v>
      </c>
      <c r="N76" s="22">
        <v>106.01900000000001</v>
      </c>
      <c r="O76">
        <v>63</v>
      </c>
      <c r="P76">
        <v>1</v>
      </c>
      <c r="Q76" s="19">
        <f t="shared" si="21"/>
        <v>1.5873015873015872</v>
      </c>
      <c r="R76" s="23" t="s">
        <v>137</v>
      </c>
      <c r="S76" s="25">
        <f>AVERAGE(S74/S75)*100</f>
        <v>0.77720207253886009</v>
      </c>
      <c r="T76" s="25">
        <f>AVERAGE(T74/T75)*100</f>
        <v>1.0869565217391304</v>
      </c>
      <c r="U76" s="25">
        <f>AVERAGE(U74/U75)*100</f>
        <v>1.4044943820224718</v>
      </c>
      <c r="V76" s="25">
        <f>AVERAGE(V74/V75)*100</f>
        <v>0.8951406649616368</v>
      </c>
      <c r="X76">
        <v>3</v>
      </c>
      <c r="Y76" t="s">
        <v>134</v>
      </c>
      <c r="Z76" s="22">
        <v>135.58000000000001</v>
      </c>
      <c r="AA76">
        <v>69</v>
      </c>
      <c r="AB76">
        <v>8</v>
      </c>
      <c r="AC76" s="19">
        <f t="shared" si="22"/>
        <v>11.594202898550725</v>
      </c>
      <c r="AD76" s="23" t="s">
        <v>137</v>
      </c>
      <c r="AE76" s="25">
        <f>AVERAGE(AE74/AE75)*100</f>
        <v>7.6923076923076925</v>
      </c>
      <c r="AF76" s="25">
        <f>AVERAGE(AF74/AF75)*100</f>
        <v>10.746268656716417</v>
      </c>
      <c r="AG76" s="25">
        <f>AVERAGE(AG74/AG75)*100</f>
        <v>5.7142857142857144</v>
      </c>
      <c r="AH76" s="25">
        <f>AVERAGE(AH74/AH75)*100</f>
        <v>6.0759493670886071</v>
      </c>
      <c r="AR76" s="24"/>
      <c r="AS76" s="24"/>
    </row>
    <row r="77" spans="1:47" x14ac:dyDescent="0.25">
      <c r="A77">
        <v>4</v>
      </c>
      <c r="B77" t="s">
        <v>134</v>
      </c>
      <c r="C77">
        <v>99</v>
      </c>
      <c r="D77">
        <v>0</v>
      </c>
      <c r="E77" s="19">
        <f t="shared" si="20"/>
        <v>0</v>
      </c>
      <c r="F77" s="23" t="s">
        <v>29</v>
      </c>
      <c r="G77" s="20">
        <f>COUNT(C74:C77)</f>
        <v>4</v>
      </c>
      <c r="H77" s="20">
        <f>COUNT(C78:C85)</f>
        <v>7</v>
      </c>
      <c r="I77" s="20">
        <f>COUNT(C86:C93)</f>
        <v>8</v>
      </c>
      <c r="J77" s="20">
        <f>COUNT(C94:C101)</f>
        <v>8</v>
      </c>
      <c r="L77">
        <v>4</v>
      </c>
      <c r="M77" t="s">
        <v>134</v>
      </c>
      <c r="N77" s="22">
        <v>56.792999999999999</v>
      </c>
      <c r="O77">
        <v>97</v>
      </c>
      <c r="P77">
        <v>0</v>
      </c>
      <c r="Q77" s="19">
        <f t="shared" si="21"/>
        <v>0</v>
      </c>
      <c r="R77" s="23" t="s">
        <v>29</v>
      </c>
      <c r="S77" s="20">
        <f>COUNT(O74:O77)</f>
        <v>4</v>
      </c>
      <c r="T77" s="20">
        <f>COUNT(O78:O85)</f>
        <v>8</v>
      </c>
      <c r="U77" s="20">
        <f>COUNT(O86:O93)</f>
        <v>8</v>
      </c>
      <c r="V77" s="20">
        <f>COUNT(O94:O101)</f>
        <v>8</v>
      </c>
      <c r="X77">
        <v>4</v>
      </c>
      <c r="Y77" t="s">
        <v>134</v>
      </c>
      <c r="Z77" s="22">
        <v>137.845</v>
      </c>
      <c r="AA77">
        <v>13</v>
      </c>
      <c r="AB77">
        <v>0</v>
      </c>
      <c r="AC77" s="19">
        <f t="shared" si="22"/>
        <v>0</v>
      </c>
      <c r="AD77" s="23" t="s">
        <v>29</v>
      </c>
      <c r="AE77" s="20">
        <f>COUNT(AA74:AA77)</f>
        <v>4</v>
      </c>
      <c r="AF77" s="20">
        <f>COUNT(AA78:AA85)</f>
        <v>8</v>
      </c>
      <c r="AG77" s="20">
        <f>COUNT(AA86:AA93)</f>
        <v>4</v>
      </c>
      <c r="AH77" s="20">
        <f>COUNT(AA94:AA101)</f>
        <v>8</v>
      </c>
    </row>
    <row r="78" spans="1:47" x14ac:dyDescent="0.25">
      <c r="A78">
        <v>1</v>
      </c>
      <c r="B78" t="s">
        <v>138</v>
      </c>
      <c r="C78">
        <v>116</v>
      </c>
      <c r="D78">
        <v>0</v>
      </c>
      <c r="E78" s="19">
        <f t="shared" si="20"/>
        <v>0</v>
      </c>
      <c r="F78" s="23" t="s">
        <v>139</v>
      </c>
      <c r="G78" s="25">
        <f>G74/D102</f>
        <v>0</v>
      </c>
      <c r="H78" s="25">
        <f>H74/D102</f>
        <v>0.33333333333333331</v>
      </c>
      <c r="I78" s="25">
        <f>I74/D102</f>
        <v>0.33333333333333331</v>
      </c>
      <c r="J78" s="25">
        <f>J74/D102</f>
        <v>0.33333333333333331</v>
      </c>
      <c r="L78">
        <v>1</v>
      </c>
      <c r="M78" t="s">
        <v>138</v>
      </c>
      <c r="N78" s="22">
        <v>42.758000000000003</v>
      </c>
      <c r="O78">
        <v>84</v>
      </c>
      <c r="P78" s="20">
        <v>1</v>
      </c>
      <c r="Q78" s="19">
        <f t="shared" si="21"/>
        <v>1.1904761904761905</v>
      </c>
      <c r="R78" s="23" t="s">
        <v>139</v>
      </c>
      <c r="S78" s="25">
        <f>S74/P102</f>
        <v>0.13043478260869565</v>
      </c>
      <c r="T78" s="25">
        <f>T74/P102</f>
        <v>0.34782608695652173</v>
      </c>
      <c r="U78" s="25">
        <f>U74/P102</f>
        <v>0.21739130434782608</v>
      </c>
      <c r="V78" s="25">
        <f>V74/P102</f>
        <v>0.30434782608695654</v>
      </c>
      <c r="X78">
        <v>1</v>
      </c>
      <c r="Y78" t="s">
        <v>138</v>
      </c>
      <c r="Z78" s="22">
        <v>160.93600000000001</v>
      </c>
      <c r="AA78">
        <v>34</v>
      </c>
      <c r="AB78">
        <v>3</v>
      </c>
      <c r="AC78" s="19">
        <f t="shared" si="22"/>
        <v>8.8235294117647065</v>
      </c>
      <c r="AD78" s="23" t="s">
        <v>139</v>
      </c>
      <c r="AE78" s="25">
        <f>AE74/AB102</f>
        <v>0.1</v>
      </c>
      <c r="AF78" s="25">
        <f>AF74/AB102</f>
        <v>0.36</v>
      </c>
      <c r="AG78" s="25">
        <f>AG74/AB102</f>
        <v>0.06</v>
      </c>
      <c r="AH78" s="25">
        <f>AH74/AB102</f>
        <v>0.48</v>
      </c>
    </row>
    <row r="79" spans="1:47" x14ac:dyDescent="0.25">
      <c r="A79">
        <v>2</v>
      </c>
      <c r="B79" t="s">
        <v>138</v>
      </c>
      <c r="C79">
        <v>77</v>
      </c>
      <c r="D79">
        <v>2</v>
      </c>
      <c r="E79" s="19">
        <f t="shared" si="20"/>
        <v>2.5974025974025974</v>
      </c>
      <c r="L79">
        <v>2</v>
      </c>
      <c r="M79" t="s">
        <v>138</v>
      </c>
      <c r="N79" s="22">
        <v>41.816000000000003</v>
      </c>
      <c r="O79">
        <v>95</v>
      </c>
      <c r="P79" s="20">
        <v>1</v>
      </c>
      <c r="Q79" s="19">
        <f t="shared" si="21"/>
        <v>1.0526315789473684</v>
      </c>
      <c r="X79">
        <v>2</v>
      </c>
      <c r="Y79" t="s">
        <v>138</v>
      </c>
      <c r="Z79" s="22">
        <v>102.3</v>
      </c>
      <c r="AA79">
        <v>40</v>
      </c>
      <c r="AB79">
        <v>8</v>
      </c>
      <c r="AC79" s="19">
        <f t="shared" si="22"/>
        <v>20</v>
      </c>
    </row>
    <row r="80" spans="1:47" x14ac:dyDescent="0.25">
      <c r="A80">
        <v>3</v>
      </c>
      <c r="B80" t="s">
        <v>138</v>
      </c>
      <c r="E80" s="19"/>
      <c r="F80" s="23"/>
      <c r="L80">
        <v>3</v>
      </c>
      <c r="M80" t="s">
        <v>138</v>
      </c>
      <c r="N80" s="22">
        <v>40.152000000000001</v>
      </c>
      <c r="O80">
        <v>77</v>
      </c>
      <c r="P80" s="20">
        <v>0</v>
      </c>
      <c r="Q80" s="19">
        <f t="shared" si="21"/>
        <v>0</v>
      </c>
      <c r="R80" s="19"/>
      <c r="S80" s="19"/>
      <c r="T80" s="19"/>
      <c r="U80" s="19"/>
      <c r="V80" s="19"/>
      <c r="X80">
        <v>3</v>
      </c>
      <c r="Y80" t="s">
        <v>138</v>
      </c>
      <c r="Z80" s="22">
        <v>86.557000000000002</v>
      </c>
      <c r="AA80">
        <v>37</v>
      </c>
      <c r="AB80">
        <v>4</v>
      </c>
      <c r="AC80" s="19">
        <f t="shared" si="22"/>
        <v>10.810810810810811</v>
      </c>
      <c r="AD80" s="23"/>
      <c r="AE80"/>
      <c r="AF80"/>
      <c r="AG80"/>
      <c r="AH80"/>
    </row>
    <row r="81" spans="1:45" x14ac:dyDescent="0.25">
      <c r="A81">
        <v>4</v>
      </c>
      <c r="B81" t="s">
        <v>138</v>
      </c>
      <c r="C81">
        <v>92</v>
      </c>
      <c r="D81">
        <v>0</v>
      </c>
      <c r="E81" s="19">
        <f t="shared" ref="E81:E101" si="23">(D81/C81)*100</f>
        <v>0</v>
      </c>
      <c r="F81" s="23"/>
      <c r="L81">
        <v>4</v>
      </c>
      <c r="M81" t="s">
        <v>138</v>
      </c>
      <c r="N81" s="22">
        <v>41.762</v>
      </c>
      <c r="O81">
        <v>110</v>
      </c>
      <c r="P81" s="20">
        <v>0</v>
      </c>
      <c r="Q81" s="19">
        <f>(P81/O81)*100</f>
        <v>0</v>
      </c>
      <c r="R81" s="19"/>
      <c r="S81" s="19"/>
      <c r="T81" s="19"/>
      <c r="U81" s="19"/>
      <c r="V81" s="19"/>
      <c r="X81">
        <v>4</v>
      </c>
      <c r="Y81" t="s">
        <v>138</v>
      </c>
      <c r="Z81" s="22">
        <v>170.56399999999999</v>
      </c>
      <c r="AA81">
        <v>84</v>
      </c>
      <c r="AB81">
        <v>14</v>
      </c>
      <c r="AC81" s="19">
        <f t="shared" si="22"/>
        <v>16.666666666666664</v>
      </c>
      <c r="AD81" s="23"/>
      <c r="AE81"/>
      <c r="AF81"/>
      <c r="AG81"/>
      <c r="AH81"/>
    </row>
    <row r="82" spans="1:45" x14ac:dyDescent="0.25">
      <c r="A82">
        <v>1</v>
      </c>
      <c r="B82" t="s">
        <v>140</v>
      </c>
      <c r="C82">
        <v>111</v>
      </c>
      <c r="D82">
        <v>0</v>
      </c>
      <c r="E82" s="19">
        <f t="shared" si="23"/>
        <v>0</v>
      </c>
      <c r="F82" s="23"/>
      <c r="L82">
        <v>1</v>
      </c>
      <c r="M82" t="s">
        <v>140</v>
      </c>
      <c r="N82" s="22">
        <v>50.835999999999999</v>
      </c>
      <c r="O82">
        <v>84</v>
      </c>
      <c r="P82" s="20">
        <v>0</v>
      </c>
      <c r="Q82" s="19">
        <f t="shared" ref="Q82:Q93" si="24">(P82/O82)*100</f>
        <v>0</v>
      </c>
      <c r="R82" s="19"/>
      <c r="S82" s="19"/>
      <c r="T82" s="19"/>
      <c r="U82" s="19"/>
      <c r="V82" s="19"/>
      <c r="X82">
        <v>1</v>
      </c>
      <c r="Y82" t="s">
        <v>140</v>
      </c>
      <c r="Z82" s="22">
        <v>84.251999999999995</v>
      </c>
      <c r="AA82">
        <v>12</v>
      </c>
      <c r="AB82">
        <v>0</v>
      </c>
      <c r="AC82" s="19">
        <f t="shared" si="22"/>
        <v>0</v>
      </c>
      <c r="AD82" s="23"/>
      <c r="AE82"/>
      <c r="AF82"/>
      <c r="AG82"/>
      <c r="AH82"/>
    </row>
    <row r="83" spans="1:45" x14ac:dyDescent="0.25">
      <c r="A83">
        <v>2</v>
      </c>
      <c r="B83" t="s">
        <v>140</v>
      </c>
      <c r="C83">
        <v>80</v>
      </c>
      <c r="D83">
        <v>0</v>
      </c>
      <c r="E83" s="19">
        <f t="shared" si="23"/>
        <v>0</v>
      </c>
      <c r="F83" s="23"/>
      <c r="L83">
        <v>2</v>
      </c>
      <c r="M83" t="s">
        <v>140</v>
      </c>
      <c r="N83" s="22">
        <v>39.911999999999999</v>
      </c>
      <c r="O83">
        <v>84</v>
      </c>
      <c r="P83" s="20">
        <v>4</v>
      </c>
      <c r="Q83" s="19">
        <f t="shared" si="24"/>
        <v>4.7619047619047619</v>
      </c>
      <c r="R83" s="19"/>
      <c r="S83" s="19"/>
      <c r="T83" s="19"/>
      <c r="U83" s="19"/>
      <c r="V83" s="19"/>
      <c r="X83">
        <v>2</v>
      </c>
      <c r="Y83" t="s">
        <v>140</v>
      </c>
      <c r="Z83" s="22">
        <v>60.975999999999999</v>
      </c>
      <c r="AA83">
        <v>42</v>
      </c>
      <c r="AB83">
        <v>1</v>
      </c>
      <c r="AC83" s="19">
        <f t="shared" si="22"/>
        <v>2.3809523809523809</v>
      </c>
      <c r="AD83" s="23"/>
      <c r="AE83"/>
      <c r="AF83"/>
      <c r="AG83"/>
      <c r="AH83"/>
    </row>
    <row r="84" spans="1:45" x14ac:dyDescent="0.25">
      <c r="A84">
        <v>3</v>
      </c>
      <c r="B84" t="s">
        <v>140</v>
      </c>
      <c r="C84">
        <v>81</v>
      </c>
      <c r="D84">
        <v>0</v>
      </c>
      <c r="E84" s="19">
        <f t="shared" si="23"/>
        <v>0</v>
      </c>
      <c r="F84" s="23"/>
      <c r="G84" s="20"/>
      <c r="H84" s="20"/>
      <c r="I84" s="19"/>
      <c r="J84" s="19"/>
      <c r="L84">
        <v>3</v>
      </c>
      <c r="M84" t="s">
        <v>140</v>
      </c>
      <c r="N84" s="22">
        <v>42.228999999999999</v>
      </c>
      <c r="O84">
        <v>70</v>
      </c>
      <c r="P84" s="20">
        <v>2</v>
      </c>
      <c r="Q84" s="19">
        <f t="shared" si="24"/>
        <v>2.8571428571428572</v>
      </c>
      <c r="R84" s="19"/>
      <c r="S84" s="19"/>
      <c r="T84" s="19"/>
      <c r="U84" s="19"/>
      <c r="V84" s="19"/>
      <c r="X84">
        <v>3</v>
      </c>
      <c r="Y84" t="s">
        <v>140</v>
      </c>
      <c r="Z84" s="22">
        <v>82.751000000000005</v>
      </c>
      <c r="AA84">
        <v>16</v>
      </c>
      <c r="AB84">
        <v>1</v>
      </c>
      <c r="AC84" s="19">
        <f t="shared" si="22"/>
        <v>6.25</v>
      </c>
      <c r="AD84" s="23"/>
      <c r="AE84" s="20"/>
      <c r="AF84" s="20"/>
    </row>
    <row r="85" spans="1:45" x14ac:dyDescent="0.25">
      <c r="A85">
        <v>4</v>
      </c>
      <c r="B85" t="s">
        <v>140</v>
      </c>
      <c r="C85">
        <v>82</v>
      </c>
      <c r="D85">
        <v>0</v>
      </c>
      <c r="E85" s="19">
        <f t="shared" si="23"/>
        <v>0</v>
      </c>
      <c r="F85" s="26"/>
      <c r="G85" s="18"/>
      <c r="H85" s="24"/>
      <c r="I85" s="24"/>
      <c r="J85" s="24"/>
      <c r="L85">
        <v>4</v>
      </c>
      <c r="M85" t="s">
        <v>140</v>
      </c>
      <c r="N85" s="22">
        <v>36.728999999999999</v>
      </c>
      <c r="O85">
        <v>132</v>
      </c>
      <c r="P85" s="20">
        <v>0</v>
      </c>
      <c r="Q85" s="19">
        <f t="shared" si="24"/>
        <v>0</v>
      </c>
      <c r="R85" s="19"/>
      <c r="S85" s="19"/>
      <c r="T85" s="19"/>
      <c r="U85" s="19"/>
      <c r="V85" s="19"/>
      <c r="X85">
        <v>4</v>
      </c>
      <c r="Y85" t="s">
        <v>140</v>
      </c>
      <c r="Z85" s="22">
        <v>68.659000000000006</v>
      </c>
      <c r="AA85">
        <v>70</v>
      </c>
      <c r="AB85">
        <v>5</v>
      </c>
      <c r="AC85" s="19">
        <f t="shared" si="22"/>
        <v>7.1428571428571423</v>
      </c>
      <c r="AD85" s="26"/>
      <c r="AE85" s="18"/>
      <c r="AF85" s="24"/>
      <c r="AG85" s="24"/>
      <c r="AH85" s="24"/>
      <c r="AQ85" s="24"/>
      <c r="AR85" s="24"/>
      <c r="AS85" s="24"/>
    </row>
    <row r="86" spans="1:45" x14ac:dyDescent="0.25">
      <c r="A86">
        <v>1</v>
      </c>
      <c r="B86" t="s">
        <v>141</v>
      </c>
      <c r="C86">
        <v>62</v>
      </c>
      <c r="D86">
        <v>2</v>
      </c>
      <c r="E86" s="19">
        <f t="shared" si="23"/>
        <v>3.225806451612903</v>
      </c>
      <c r="F86" s="26"/>
      <c r="G86" s="18"/>
      <c r="H86" s="24"/>
      <c r="I86" s="24"/>
      <c r="J86" s="24"/>
      <c r="L86">
        <v>1</v>
      </c>
      <c r="M86" t="s">
        <v>141</v>
      </c>
      <c r="N86" s="22">
        <v>32.091999999999999</v>
      </c>
      <c r="O86">
        <v>89</v>
      </c>
      <c r="P86">
        <v>1</v>
      </c>
      <c r="Q86" s="19">
        <f t="shared" si="24"/>
        <v>1.1235955056179776</v>
      </c>
      <c r="R86" s="19"/>
      <c r="S86" s="19"/>
      <c r="T86" s="19"/>
      <c r="U86" s="19"/>
      <c r="V86" s="19"/>
      <c r="X86">
        <v>1</v>
      </c>
      <c r="Y86" t="s">
        <v>141</v>
      </c>
      <c r="Z86" s="22">
        <v>80.147000000000006</v>
      </c>
      <c r="AA86">
        <v>13</v>
      </c>
      <c r="AB86">
        <v>3</v>
      </c>
      <c r="AC86" s="19">
        <f t="shared" si="22"/>
        <v>23.076923076923077</v>
      </c>
      <c r="AD86" s="26"/>
      <c r="AE86" s="18"/>
      <c r="AF86" s="24"/>
      <c r="AG86" s="24"/>
      <c r="AH86" s="24"/>
      <c r="AQ86" s="24"/>
      <c r="AR86" s="24"/>
      <c r="AS86" s="24"/>
    </row>
    <row r="87" spans="1:45" x14ac:dyDescent="0.25">
      <c r="A87">
        <v>2</v>
      </c>
      <c r="B87" t="s">
        <v>141</v>
      </c>
      <c r="C87">
        <v>64</v>
      </c>
      <c r="D87">
        <v>0</v>
      </c>
      <c r="E87" s="19">
        <f t="shared" si="23"/>
        <v>0</v>
      </c>
      <c r="F87" s="26"/>
      <c r="G87" s="18"/>
      <c r="H87" s="24"/>
      <c r="I87" s="24"/>
      <c r="J87" s="24"/>
      <c r="L87">
        <v>2</v>
      </c>
      <c r="M87" t="s">
        <v>141</v>
      </c>
      <c r="N87" s="22">
        <v>31.274000000000001</v>
      </c>
      <c r="O87">
        <v>39</v>
      </c>
      <c r="P87">
        <v>1</v>
      </c>
      <c r="Q87" s="19">
        <f t="shared" si="24"/>
        <v>2.5641025641025639</v>
      </c>
      <c r="R87" s="19"/>
      <c r="S87" s="19"/>
      <c r="T87" s="19"/>
      <c r="U87" s="19"/>
      <c r="V87" s="19"/>
      <c r="X87">
        <v>2</v>
      </c>
      <c r="Y87" t="s">
        <v>141</v>
      </c>
      <c r="Z87" s="22">
        <v>79.510000000000005</v>
      </c>
      <c r="AA87">
        <v>29</v>
      </c>
      <c r="AB87">
        <v>1</v>
      </c>
      <c r="AC87" s="19">
        <f t="shared" si="22"/>
        <v>3.4482758620689653</v>
      </c>
      <c r="AD87" s="26"/>
      <c r="AE87" s="18"/>
      <c r="AF87" s="24"/>
      <c r="AG87" s="24"/>
      <c r="AH87" s="24"/>
      <c r="AQ87" s="24"/>
      <c r="AR87" s="24"/>
      <c r="AS87" s="24"/>
    </row>
    <row r="88" spans="1:45" x14ac:dyDescent="0.25">
      <c r="A88">
        <v>3</v>
      </c>
      <c r="B88" t="s">
        <v>141</v>
      </c>
      <c r="C88">
        <v>38</v>
      </c>
      <c r="D88">
        <v>0</v>
      </c>
      <c r="E88" s="19">
        <f t="shared" si="23"/>
        <v>0</v>
      </c>
      <c r="F88" s="26"/>
      <c r="G88" s="18"/>
      <c r="H88" s="24"/>
      <c r="I88" s="24"/>
      <c r="J88" s="24"/>
      <c r="L88">
        <v>3</v>
      </c>
      <c r="M88" t="s">
        <v>141</v>
      </c>
      <c r="N88" s="22">
        <v>34.588000000000001</v>
      </c>
      <c r="O88">
        <v>24</v>
      </c>
      <c r="P88">
        <v>2</v>
      </c>
      <c r="Q88" s="19">
        <f t="shared" si="24"/>
        <v>8.3333333333333321</v>
      </c>
      <c r="R88" s="19"/>
      <c r="S88" s="19"/>
      <c r="T88" s="19"/>
      <c r="U88" s="19"/>
      <c r="V88" s="19"/>
      <c r="X88">
        <v>3</v>
      </c>
      <c r="Y88" t="s">
        <v>141</v>
      </c>
      <c r="AB88"/>
      <c r="AD88" s="26"/>
      <c r="AE88" s="18"/>
      <c r="AF88" s="24"/>
      <c r="AG88" s="24"/>
      <c r="AH88" s="24"/>
      <c r="AQ88" s="24"/>
      <c r="AR88" s="24"/>
      <c r="AS88" s="24"/>
    </row>
    <row r="89" spans="1:45" x14ac:dyDescent="0.25">
      <c r="A89">
        <v>4</v>
      </c>
      <c r="B89" t="s">
        <v>141</v>
      </c>
      <c r="C89">
        <v>51</v>
      </c>
      <c r="D89">
        <v>0</v>
      </c>
      <c r="E89" s="19">
        <f t="shared" si="23"/>
        <v>0</v>
      </c>
      <c r="F89" s="23"/>
      <c r="L89">
        <v>4</v>
      </c>
      <c r="M89" t="s">
        <v>141</v>
      </c>
      <c r="N89" s="22">
        <v>26.318000000000001</v>
      </c>
      <c r="O89">
        <v>29</v>
      </c>
      <c r="P89">
        <v>0</v>
      </c>
      <c r="Q89" s="19">
        <f t="shared" si="24"/>
        <v>0</v>
      </c>
      <c r="R89" s="19"/>
      <c r="S89" s="19"/>
      <c r="T89" s="19"/>
      <c r="U89" s="19"/>
      <c r="V89" s="19"/>
      <c r="X89">
        <v>4</v>
      </c>
      <c r="Y89" t="s">
        <v>141</v>
      </c>
      <c r="AB89"/>
      <c r="AD89" s="23"/>
      <c r="AE89"/>
      <c r="AF89"/>
      <c r="AG89"/>
      <c r="AH89"/>
      <c r="AK89" s="27"/>
    </row>
    <row r="90" spans="1:45" x14ac:dyDescent="0.25">
      <c r="A90">
        <v>1</v>
      </c>
      <c r="B90" t="s">
        <v>142</v>
      </c>
      <c r="C90">
        <v>50</v>
      </c>
      <c r="D90">
        <v>0</v>
      </c>
      <c r="E90" s="19">
        <f t="shared" si="23"/>
        <v>0</v>
      </c>
      <c r="F90" s="23"/>
      <c r="L90">
        <v>1</v>
      </c>
      <c r="M90" t="s">
        <v>142</v>
      </c>
      <c r="N90" s="22">
        <v>34.048000000000002</v>
      </c>
      <c r="O90">
        <v>66</v>
      </c>
      <c r="P90">
        <v>0</v>
      </c>
      <c r="Q90" s="19">
        <f t="shared" si="24"/>
        <v>0</v>
      </c>
      <c r="R90" s="19"/>
      <c r="S90" s="19"/>
      <c r="T90" s="19"/>
      <c r="U90" s="19"/>
      <c r="V90" s="19"/>
      <c r="X90">
        <v>1</v>
      </c>
      <c r="Y90" t="s">
        <v>142</v>
      </c>
      <c r="AB90"/>
      <c r="AD90" s="23"/>
      <c r="AE90"/>
      <c r="AF90"/>
      <c r="AG90"/>
      <c r="AH90"/>
      <c r="AK90" s="27"/>
    </row>
    <row r="91" spans="1:45" x14ac:dyDescent="0.25">
      <c r="A91">
        <v>2</v>
      </c>
      <c r="B91" t="s">
        <v>142</v>
      </c>
      <c r="C91">
        <v>31</v>
      </c>
      <c r="D91">
        <v>0</v>
      </c>
      <c r="E91" s="19">
        <f t="shared" si="23"/>
        <v>0</v>
      </c>
      <c r="F91" s="21"/>
      <c r="G91" s="19"/>
      <c r="H91" s="19"/>
      <c r="I91" s="19"/>
      <c r="J91" s="19"/>
      <c r="L91">
        <v>2</v>
      </c>
      <c r="M91" t="s">
        <v>142</v>
      </c>
      <c r="N91" s="22">
        <v>22.978999999999999</v>
      </c>
      <c r="O91">
        <v>62</v>
      </c>
      <c r="P91">
        <v>1</v>
      </c>
      <c r="Q91" s="19">
        <f t="shared" si="24"/>
        <v>1.6129032258064515</v>
      </c>
      <c r="R91" s="19"/>
      <c r="S91" s="19"/>
      <c r="T91" s="19"/>
      <c r="U91" s="19"/>
      <c r="V91" s="19"/>
      <c r="X91">
        <v>2</v>
      </c>
      <c r="Y91" t="s">
        <v>142</v>
      </c>
      <c r="Z91" s="22">
        <v>79.802000000000007</v>
      </c>
      <c r="AA91">
        <v>32</v>
      </c>
      <c r="AB91">
        <v>1</v>
      </c>
      <c r="AC91" s="19">
        <f t="shared" ref="AC91:AC92" si="25">(AB91/AA91)*100</f>
        <v>3.125</v>
      </c>
      <c r="AD91" s="21"/>
      <c r="AK91" s="27"/>
    </row>
    <row r="92" spans="1:45" x14ac:dyDescent="0.25">
      <c r="A92">
        <v>3</v>
      </c>
      <c r="B92" t="s">
        <v>142</v>
      </c>
      <c r="C92">
        <v>38</v>
      </c>
      <c r="D92">
        <v>0</v>
      </c>
      <c r="E92" s="19">
        <f t="shared" si="23"/>
        <v>0</v>
      </c>
      <c r="F92" s="23"/>
      <c r="L92">
        <v>3</v>
      </c>
      <c r="M92" t="s">
        <v>142</v>
      </c>
      <c r="N92" s="22">
        <v>36.874000000000002</v>
      </c>
      <c r="O92">
        <v>18</v>
      </c>
      <c r="P92">
        <v>0</v>
      </c>
      <c r="Q92" s="19">
        <f t="shared" si="24"/>
        <v>0</v>
      </c>
      <c r="R92" s="19"/>
      <c r="S92" s="19"/>
      <c r="T92" s="19"/>
      <c r="U92" s="19"/>
      <c r="V92" s="19"/>
      <c r="X92">
        <v>3</v>
      </c>
      <c r="Y92" t="s">
        <v>142</v>
      </c>
      <c r="Z92" s="22">
        <v>93.704999999999998</v>
      </c>
      <c r="AA92">
        <v>31</v>
      </c>
      <c r="AB92">
        <v>1</v>
      </c>
      <c r="AC92" s="19">
        <f t="shared" si="25"/>
        <v>3.225806451612903</v>
      </c>
      <c r="AD92" s="23"/>
      <c r="AE92"/>
      <c r="AF92"/>
      <c r="AG92"/>
      <c r="AH92"/>
      <c r="AK92" s="27"/>
    </row>
    <row r="93" spans="1:45" ht="17.100000000000001" customHeight="1" x14ac:dyDescent="0.25">
      <c r="A93">
        <v>4</v>
      </c>
      <c r="B93" t="s">
        <v>142</v>
      </c>
      <c r="C93">
        <v>47</v>
      </c>
      <c r="D93">
        <v>0</v>
      </c>
      <c r="E93" s="19">
        <f t="shared" si="23"/>
        <v>0</v>
      </c>
      <c r="F93" s="23"/>
      <c r="L93">
        <v>4</v>
      </c>
      <c r="M93" t="s">
        <v>142</v>
      </c>
      <c r="N93" s="22">
        <v>22.619</v>
      </c>
      <c r="O93">
        <v>29</v>
      </c>
      <c r="P93">
        <v>0</v>
      </c>
      <c r="Q93" s="19">
        <f t="shared" si="24"/>
        <v>0</v>
      </c>
      <c r="R93" s="19"/>
      <c r="S93" s="19"/>
      <c r="T93" s="19"/>
      <c r="U93" s="19"/>
      <c r="V93" s="19"/>
      <c r="X93">
        <v>4</v>
      </c>
      <c r="Y93" t="s">
        <v>142</v>
      </c>
      <c r="AB93"/>
      <c r="AD93" s="23"/>
      <c r="AE93"/>
      <c r="AF93"/>
      <c r="AG93"/>
      <c r="AH93"/>
    </row>
    <row r="94" spans="1:45" ht="17.100000000000001" customHeight="1" x14ac:dyDescent="0.25">
      <c r="A94">
        <v>1</v>
      </c>
      <c r="B94" s="27" t="s">
        <v>143</v>
      </c>
      <c r="C94">
        <v>63</v>
      </c>
      <c r="D94">
        <v>0</v>
      </c>
      <c r="E94" s="19">
        <f t="shared" si="23"/>
        <v>0</v>
      </c>
      <c r="F94" s="23"/>
      <c r="L94">
        <v>1</v>
      </c>
      <c r="M94" s="27" t="s">
        <v>143</v>
      </c>
      <c r="N94" s="22">
        <v>32.408000000000001</v>
      </c>
      <c r="O94">
        <v>51</v>
      </c>
      <c r="P94" s="20">
        <v>0</v>
      </c>
      <c r="Q94" s="19">
        <f>(P94/O94)*100</f>
        <v>0</v>
      </c>
      <c r="R94" s="19"/>
      <c r="S94" s="19"/>
      <c r="T94" s="19"/>
      <c r="U94" s="19"/>
      <c r="V94" s="19"/>
      <c r="X94">
        <v>1</v>
      </c>
      <c r="Y94" s="27" t="s">
        <v>143</v>
      </c>
      <c r="Z94" s="22">
        <v>71.497</v>
      </c>
      <c r="AA94">
        <v>76</v>
      </c>
      <c r="AB94">
        <v>4</v>
      </c>
      <c r="AC94" s="19">
        <f>(AB94/AA94)*100</f>
        <v>5.2631578947368416</v>
      </c>
      <c r="AD94" s="23"/>
      <c r="AE94"/>
      <c r="AF94"/>
      <c r="AG94"/>
      <c r="AH94"/>
    </row>
    <row r="95" spans="1:45" ht="17.100000000000001" customHeight="1" x14ac:dyDescent="0.25">
      <c r="A95">
        <v>2</v>
      </c>
      <c r="B95" s="27" t="s">
        <v>143</v>
      </c>
      <c r="C95">
        <v>230</v>
      </c>
      <c r="D95">
        <v>0</v>
      </c>
      <c r="E95" s="19">
        <f t="shared" si="23"/>
        <v>0</v>
      </c>
      <c r="F95" s="23"/>
      <c r="L95">
        <v>2</v>
      </c>
      <c r="M95" s="27" t="s">
        <v>143</v>
      </c>
      <c r="N95" s="22">
        <v>28.6</v>
      </c>
      <c r="O95">
        <v>94</v>
      </c>
      <c r="P95" s="20">
        <v>0</v>
      </c>
      <c r="Q95" s="19">
        <f t="shared" ref="Q95:Q99" si="26">(P95/O95)*100</f>
        <v>0</v>
      </c>
      <c r="R95" s="19"/>
      <c r="S95" s="19"/>
      <c r="T95" s="19"/>
      <c r="U95" s="19"/>
      <c r="V95" s="19"/>
      <c r="X95">
        <v>2</v>
      </c>
      <c r="Y95" s="27" t="s">
        <v>143</v>
      </c>
      <c r="Z95" s="22">
        <v>72.698999999999998</v>
      </c>
      <c r="AA95">
        <v>80</v>
      </c>
      <c r="AB95">
        <v>7</v>
      </c>
      <c r="AC95" s="19">
        <f t="shared" ref="AC95:AC101" si="27">(AB95/AA95)*100</f>
        <v>8.75</v>
      </c>
      <c r="AD95" s="23"/>
      <c r="AE95"/>
      <c r="AF95"/>
      <c r="AG95"/>
      <c r="AH95"/>
      <c r="AR95" s="20"/>
      <c r="AS95" s="20"/>
    </row>
    <row r="96" spans="1:45" x14ac:dyDescent="0.25">
      <c r="A96">
        <v>3</v>
      </c>
      <c r="B96" s="27" t="s">
        <v>143</v>
      </c>
      <c r="C96">
        <v>280</v>
      </c>
      <c r="D96">
        <v>0</v>
      </c>
      <c r="E96" s="19">
        <f t="shared" si="23"/>
        <v>0</v>
      </c>
      <c r="F96" s="23"/>
      <c r="L96">
        <v>3</v>
      </c>
      <c r="M96" s="27" t="s">
        <v>143</v>
      </c>
      <c r="N96" s="22">
        <v>30.221</v>
      </c>
      <c r="O96">
        <v>140</v>
      </c>
      <c r="P96" s="20">
        <v>4</v>
      </c>
      <c r="Q96" s="19">
        <f t="shared" si="26"/>
        <v>2.8571428571428572</v>
      </c>
      <c r="R96" s="19"/>
      <c r="S96" s="19"/>
      <c r="T96" s="19"/>
      <c r="U96" s="19"/>
      <c r="V96" s="19"/>
      <c r="X96">
        <v>3</v>
      </c>
      <c r="Y96" s="27" t="s">
        <v>143</v>
      </c>
      <c r="Z96" s="22">
        <v>41.890999999999998</v>
      </c>
      <c r="AA96">
        <v>134</v>
      </c>
      <c r="AB96">
        <v>11</v>
      </c>
      <c r="AC96" s="19">
        <f t="shared" si="27"/>
        <v>8.2089552238805972</v>
      </c>
      <c r="AD96" s="23"/>
      <c r="AE96"/>
      <c r="AF96"/>
      <c r="AG96"/>
      <c r="AH96"/>
    </row>
    <row r="97" spans="1:47" x14ac:dyDescent="0.25">
      <c r="A97">
        <v>4</v>
      </c>
      <c r="B97" s="27" t="s">
        <v>143</v>
      </c>
      <c r="C97">
        <v>119</v>
      </c>
      <c r="D97">
        <v>0</v>
      </c>
      <c r="E97" s="19">
        <f t="shared" si="23"/>
        <v>0</v>
      </c>
      <c r="F97" s="23"/>
      <c r="L97">
        <v>4</v>
      </c>
      <c r="M97" s="27" t="s">
        <v>143</v>
      </c>
      <c r="N97" s="22">
        <v>28.196000000000002</v>
      </c>
      <c r="O97">
        <v>91</v>
      </c>
      <c r="P97" s="20">
        <v>0</v>
      </c>
      <c r="Q97" s="19">
        <f t="shared" si="26"/>
        <v>0</v>
      </c>
      <c r="R97" s="19"/>
      <c r="S97" s="19"/>
      <c r="T97" s="19"/>
      <c r="U97" s="19"/>
      <c r="V97" s="19"/>
      <c r="X97">
        <v>4</v>
      </c>
      <c r="Y97" s="27" t="s">
        <v>143</v>
      </c>
      <c r="Z97" s="22">
        <v>37.264000000000003</v>
      </c>
      <c r="AA97">
        <v>138</v>
      </c>
      <c r="AB97">
        <v>7</v>
      </c>
      <c r="AC97" s="19">
        <f t="shared" si="27"/>
        <v>5.0724637681159424</v>
      </c>
      <c r="AD97" s="23"/>
      <c r="AE97"/>
      <c r="AF97"/>
      <c r="AG97"/>
      <c r="AH97"/>
      <c r="AK97" s="27"/>
    </row>
    <row r="98" spans="1:47" x14ac:dyDescent="0.25">
      <c r="A98">
        <v>1</v>
      </c>
      <c r="B98" s="27" t="s">
        <v>144</v>
      </c>
      <c r="C98">
        <v>101</v>
      </c>
      <c r="D98">
        <v>0</v>
      </c>
      <c r="E98" s="19">
        <f t="shared" si="23"/>
        <v>0</v>
      </c>
      <c r="F98" s="23"/>
      <c r="L98">
        <v>1</v>
      </c>
      <c r="M98" s="27" t="s">
        <v>144</v>
      </c>
      <c r="N98" s="22">
        <v>30.117000000000001</v>
      </c>
      <c r="O98">
        <v>64</v>
      </c>
      <c r="P98" s="20">
        <v>1</v>
      </c>
      <c r="Q98" s="19">
        <f t="shared" si="26"/>
        <v>1.5625</v>
      </c>
      <c r="R98" s="19"/>
      <c r="S98" s="19"/>
      <c r="T98" s="19"/>
      <c r="U98" s="19"/>
      <c r="V98" s="19"/>
      <c r="X98">
        <v>1</v>
      </c>
      <c r="Y98" s="27" t="s">
        <v>144</v>
      </c>
      <c r="Z98" s="22">
        <v>72.316000000000003</v>
      </c>
      <c r="AA98">
        <v>48</v>
      </c>
      <c r="AB98">
        <v>0</v>
      </c>
      <c r="AC98" s="19">
        <f t="shared" si="27"/>
        <v>0</v>
      </c>
      <c r="AD98" s="23"/>
      <c r="AE98"/>
      <c r="AF98"/>
      <c r="AG98"/>
      <c r="AH98"/>
      <c r="AK98" s="27"/>
    </row>
    <row r="99" spans="1:47" x14ac:dyDescent="0.25">
      <c r="A99">
        <v>2</v>
      </c>
      <c r="B99" s="27" t="s">
        <v>144</v>
      </c>
      <c r="C99">
        <v>231</v>
      </c>
      <c r="D99">
        <v>1</v>
      </c>
      <c r="E99" s="19">
        <f t="shared" si="23"/>
        <v>0.4329004329004329</v>
      </c>
      <c r="F99" s="23"/>
      <c r="L99">
        <v>2</v>
      </c>
      <c r="M99" s="27" t="s">
        <v>144</v>
      </c>
      <c r="N99" s="22">
        <v>30.465</v>
      </c>
      <c r="O99">
        <v>103</v>
      </c>
      <c r="P99" s="20">
        <v>2</v>
      </c>
      <c r="Q99" s="19">
        <f t="shared" si="26"/>
        <v>1.9417475728155338</v>
      </c>
      <c r="R99" s="19"/>
      <c r="S99" s="19"/>
      <c r="T99" s="19"/>
      <c r="U99" s="19"/>
      <c r="V99" s="19"/>
      <c r="X99">
        <v>2</v>
      </c>
      <c r="Y99" s="27" t="s">
        <v>144</v>
      </c>
      <c r="Z99" s="22">
        <v>74.787999999999997</v>
      </c>
      <c r="AA99">
        <v>134</v>
      </c>
      <c r="AB99">
        <v>8</v>
      </c>
      <c r="AC99" s="19">
        <f t="shared" si="27"/>
        <v>5.9701492537313428</v>
      </c>
      <c r="AD99" s="23"/>
      <c r="AE99"/>
      <c r="AF99"/>
      <c r="AG99"/>
      <c r="AH99"/>
      <c r="AK99" s="27"/>
    </row>
    <row r="100" spans="1:47" x14ac:dyDescent="0.25">
      <c r="A100">
        <v>3</v>
      </c>
      <c r="B100" s="27" t="s">
        <v>144</v>
      </c>
      <c r="C100">
        <v>143</v>
      </c>
      <c r="D100">
        <v>1</v>
      </c>
      <c r="E100" s="19">
        <f t="shared" si="23"/>
        <v>0.69930069930069927</v>
      </c>
      <c r="F100" s="23"/>
      <c r="L100">
        <v>3</v>
      </c>
      <c r="M100" s="27" t="s">
        <v>144</v>
      </c>
      <c r="N100" s="22">
        <v>26.936</v>
      </c>
      <c r="O100">
        <v>110</v>
      </c>
      <c r="P100" s="20">
        <v>0</v>
      </c>
      <c r="Q100" s="19">
        <f>(P100/O100)*100</f>
        <v>0</v>
      </c>
      <c r="R100" s="19"/>
      <c r="S100" s="19"/>
      <c r="T100" s="19"/>
      <c r="U100" s="19"/>
      <c r="V100" s="19"/>
      <c r="X100">
        <v>3</v>
      </c>
      <c r="Y100" s="27" t="s">
        <v>144</v>
      </c>
      <c r="Z100" s="22">
        <v>35.177999999999997</v>
      </c>
      <c r="AA100">
        <v>57</v>
      </c>
      <c r="AB100">
        <v>4</v>
      </c>
      <c r="AC100" s="19">
        <f t="shared" si="27"/>
        <v>7.0175438596491224</v>
      </c>
      <c r="AD100" s="23"/>
      <c r="AE100"/>
      <c r="AF100"/>
      <c r="AG100"/>
      <c r="AH100"/>
      <c r="AK100" s="27"/>
    </row>
    <row r="101" spans="1:47" x14ac:dyDescent="0.25">
      <c r="A101">
        <v>4</v>
      </c>
      <c r="B101" s="27" t="s">
        <v>144</v>
      </c>
      <c r="C101">
        <v>250</v>
      </c>
      <c r="D101">
        <v>0</v>
      </c>
      <c r="E101" s="19">
        <f t="shared" si="23"/>
        <v>0</v>
      </c>
      <c r="F101" s="23"/>
      <c r="L101">
        <v>4</v>
      </c>
      <c r="M101" s="27" t="s">
        <v>144</v>
      </c>
      <c r="N101" s="22">
        <v>29.324000000000002</v>
      </c>
      <c r="O101">
        <v>129</v>
      </c>
      <c r="P101" s="20">
        <v>0</v>
      </c>
      <c r="Q101" s="19">
        <f t="shared" ref="Q101" si="28">(P101/O101)*100</f>
        <v>0</v>
      </c>
      <c r="R101" s="19"/>
      <c r="S101" s="19"/>
      <c r="T101" s="19"/>
      <c r="U101" s="19"/>
      <c r="V101" s="19"/>
      <c r="X101">
        <v>4</v>
      </c>
      <c r="Y101" s="27" t="s">
        <v>144</v>
      </c>
      <c r="Z101" s="22">
        <v>39.098999999999997</v>
      </c>
      <c r="AA101">
        <v>123</v>
      </c>
      <c r="AB101">
        <v>7</v>
      </c>
      <c r="AC101" s="19">
        <f t="shared" si="27"/>
        <v>5.6910569105691051</v>
      </c>
      <c r="AD101" s="23"/>
      <c r="AE101"/>
      <c r="AF101"/>
      <c r="AG101"/>
      <c r="AH101"/>
    </row>
    <row r="102" spans="1:47" x14ac:dyDescent="0.25">
      <c r="C102" s="18">
        <f>SUM(C74:C101)</f>
        <v>2830</v>
      </c>
      <c r="D102" s="29">
        <f>SUM(D74:D101)</f>
        <v>6</v>
      </c>
      <c r="E102" s="25">
        <f>(D102/C102)*100</f>
        <v>0.21201413427561835</v>
      </c>
      <c r="F102" s="30"/>
      <c r="N102" s="32">
        <f>AVERAGE(N74:N101)</f>
        <v>39.476428571428578</v>
      </c>
      <c r="O102" s="18">
        <f>SUM(O74:O101)</f>
        <v>2260</v>
      </c>
      <c r="P102" s="29">
        <f>SUM(P74:P101)</f>
        <v>23</v>
      </c>
      <c r="Q102" s="25">
        <f>(P102/O102)*100</f>
        <v>1.0176991150442478</v>
      </c>
      <c r="R102" s="30"/>
      <c r="T102" s="24"/>
      <c r="U102" s="24"/>
      <c r="V102" s="24"/>
      <c r="Z102" s="32">
        <f>AVERAGE(Z74:Z101)</f>
        <v>88.93458333333335</v>
      </c>
      <c r="AA102" s="18">
        <f>SUM(AA74:AA101)</f>
        <v>1360</v>
      </c>
      <c r="AB102" s="29">
        <f>SUM(AB74:AB101)</f>
        <v>100</v>
      </c>
      <c r="AC102" s="25">
        <f>(AB102/AA102)*100</f>
        <v>7.3529411764705888</v>
      </c>
      <c r="AD102" s="30"/>
      <c r="AF102"/>
      <c r="AG102"/>
      <c r="AH102"/>
    </row>
    <row r="103" spans="1:47" x14ac:dyDescent="0.25">
      <c r="D103" s="23" t="s">
        <v>29</v>
      </c>
      <c r="E103">
        <f>COUNT(E74:E101)</f>
        <v>27</v>
      </c>
      <c r="N103" s="18"/>
      <c r="O103" s="29"/>
      <c r="P103" s="21" t="s">
        <v>29</v>
      </c>
      <c r="Q103">
        <f>COUNT(Q74:Q101)</f>
        <v>28</v>
      </c>
      <c r="Z103" s="31"/>
      <c r="AA103" s="18"/>
      <c r="AB103" s="21" t="s">
        <v>29</v>
      </c>
      <c r="AC103">
        <f>COUNT(AC74:AC101)</f>
        <v>24</v>
      </c>
      <c r="AL103" s="29"/>
      <c r="AM103" s="18"/>
      <c r="AN103" s="29"/>
      <c r="AO103" s="24"/>
    </row>
    <row r="104" spans="1:47" x14ac:dyDescent="0.25">
      <c r="N104" s="18"/>
      <c r="O104" s="29"/>
      <c r="P104" s="24"/>
      <c r="AL104" s="29"/>
      <c r="AM104" s="18"/>
      <c r="AN104" s="29"/>
      <c r="AO104" s="24"/>
    </row>
    <row r="105" spans="1:47" x14ac:dyDescent="0.25">
      <c r="A105" t="s">
        <v>152</v>
      </c>
      <c r="L105" t="s">
        <v>158</v>
      </c>
      <c r="P105"/>
      <c r="X105" t="s">
        <v>162</v>
      </c>
      <c r="Z105"/>
      <c r="AB105"/>
      <c r="AC105"/>
      <c r="AD105"/>
      <c r="AE105"/>
      <c r="AF105"/>
      <c r="AG105"/>
      <c r="AH105"/>
    </row>
    <row r="106" spans="1:47" x14ac:dyDescent="0.25">
      <c r="P106"/>
      <c r="Z106"/>
      <c r="AB106"/>
      <c r="AC106"/>
      <c r="AD106"/>
      <c r="AE106"/>
      <c r="AF106"/>
      <c r="AG106"/>
      <c r="AH106"/>
      <c r="AT106" s="19"/>
      <c r="AU106" s="19"/>
    </row>
    <row r="107" spans="1:47" x14ac:dyDescent="0.25">
      <c r="A107" t="s">
        <v>127</v>
      </c>
      <c r="B107" t="s">
        <v>128</v>
      </c>
      <c r="C107" t="s">
        <v>129</v>
      </c>
      <c r="D107" t="s">
        <v>177</v>
      </c>
      <c r="E107" s="19" t="s">
        <v>178</v>
      </c>
      <c r="F107" s="21"/>
      <c r="G107" s="19" t="s">
        <v>120</v>
      </c>
      <c r="H107" s="19" t="s">
        <v>132</v>
      </c>
      <c r="I107" s="19" t="s">
        <v>122</v>
      </c>
      <c r="J107" s="19" t="s">
        <v>123</v>
      </c>
      <c r="L107" t="s">
        <v>127</v>
      </c>
      <c r="M107" t="s">
        <v>128</v>
      </c>
      <c r="N107" s="22" t="s">
        <v>179</v>
      </c>
      <c r="O107" t="s">
        <v>129</v>
      </c>
      <c r="P107" t="s">
        <v>177</v>
      </c>
      <c r="Q107" s="19" t="s">
        <v>178</v>
      </c>
      <c r="R107" s="21"/>
      <c r="S107" s="19" t="s">
        <v>120</v>
      </c>
      <c r="T107" s="21" t="s">
        <v>132</v>
      </c>
      <c r="U107" s="19" t="s">
        <v>122</v>
      </c>
      <c r="V107" s="19" t="s">
        <v>123</v>
      </c>
      <c r="X107" t="s">
        <v>127</v>
      </c>
      <c r="Y107" t="s">
        <v>128</v>
      </c>
      <c r="Z107" s="22" t="s">
        <v>133</v>
      </c>
      <c r="AA107" t="s">
        <v>129</v>
      </c>
      <c r="AB107" t="s">
        <v>130</v>
      </c>
      <c r="AC107" s="19" t="s">
        <v>131</v>
      </c>
      <c r="AD107" s="21"/>
      <c r="AE107" s="19" t="s">
        <v>120</v>
      </c>
      <c r="AF107" s="19" t="s">
        <v>132</v>
      </c>
      <c r="AG107" s="19" t="s">
        <v>122</v>
      </c>
      <c r="AH107" s="19" t="s">
        <v>123</v>
      </c>
      <c r="AP107" s="24"/>
      <c r="AR107" s="20"/>
      <c r="AS107" s="20"/>
      <c r="AT107" s="20"/>
      <c r="AU107" s="20"/>
    </row>
    <row r="108" spans="1:47" x14ac:dyDescent="0.25">
      <c r="A108">
        <v>1</v>
      </c>
      <c r="B108" t="s">
        <v>134</v>
      </c>
      <c r="E108" s="19"/>
      <c r="F108" s="23" t="s">
        <v>135</v>
      </c>
      <c r="G108" s="20">
        <f>SUM(D108:D111)</f>
        <v>2</v>
      </c>
      <c r="H108" s="20">
        <f>SUM(D112:D119)</f>
        <v>0</v>
      </c>
      <c r="I108" s="20">
        <f>SUM(D120:D127)</f>
        <v>8</v>
      </c>
      <c r="J108" s="20">
        <f>SUM(D128:D135)</f>
        <v>0</v>
      </c>
      <c r="L108">
        <v>1</v>
      </c>
      <c r="M108" t="s">
        <v>134</v>
      </c>
      <c r="N108" s="22"/>
      <c r="O108">
        <v>16</v>
      </c>
      <c r="P108">
        <v>0</v>
      </c>
      <c r="Q108" s="19">
        <f t="shared" ref="Q108:Q110" si="29">(P108/O108)*100</f>
        <v>0</v>
      </c>
      <c r="R108" s="23" t="s">
        <v>135</v>
      </c>
      <c r="S108" s="20">
        <f>SUM(P108:P111)</f>
        <v>5</v>
      </c>
      <c r="T108" s="33">
        <f>SUM(P112:P119)</f>
        <v>0</v>
      </c>
      <c r="U108" s="20">
        <f>SUM(P120:P127)</f>
        <v>9</v>
      </c>
      <c r="V108" s="20">
        <f>SUM(P128:P135)</f>
        <v>1</v>
      </c>
      <c r="X108">
        <v>1</v>
      </c>
      <c r="Y108" t="s">
        <v>134</v>
      </c>
      <c r="Z108" s="22">
        <v>152.964</v>
      </c>
      <c r="AA108">
        <v>24</v>
      </c>
      <c r="AB108">
        <v>0</v>
      </c>
      <c r="AC108" s="19">
        <f t="shared" ref="AC108:AC127" si="30">(AB108/AA108)*100</f>
        <v>0</v>
      </c>
      <c r="AD108" s="23" t="s">
        <v>135</v>
      </c>
      <c r="AE108" s="20">
        <f>SUM(AB108:AB111)</f>
        <v>30</v>
      </c>
      <c r="AF108" s="20">
        <f>SUM(AB112:AB119)</f>
        <v>37</v>
      </c>
      <c r="AG108" s="20">
        <f>SUM(AB120:AB127)</f>
        <v>30</v>
      </c>
      <c r="AH108" s="20">
        <f>SUM(AB128:AB135)</f>
        <v>40</v>
      </c>
      <c r="AR108" s="20"/>
      <c r="AS108" s="20"/>
      <c r="AT108" s="20"/>
      <c r="AU108" s="20"/>
    </row>
    <row r="109" spans="1:47" x14ac:dyDescent="0.25">
      <c r="A109">
        <v>2</v>
      </c>
      <c r="B109" t="s">
        <v>134</v>
      </c>
      <c r="C109">
        <v>59</v>
      </c>
      <c r="D109">
        <v>0</v>
      </c>
      <c r="E109" s="19">
        <f t="shared" ref="E109:E110" si="31">(D109/C109)*100</f>
        <v>0</v>
      </c>
      <c r="F109" s="23" t="s">
        <v>136</v>
      </c>
      <c r="G109" s="20">
        <f>SUM(C108:C111)</f>
        <v>151</v>
      </c>
      <c r="H109" s="20">
        <f>SUM(C112:C119)</f>
        <v>284</v>
      </c>
      <c r="I109" s="20">
        <f>SUM(C120:C127)</f>
        <v>214</v>
      </c>
      <c r="J109" s="20">
        <f>SUM(C128:C135)</f>
        <v>790</v>
      </c>
      <c r="L109">
        <v>2</v>
      </c>
      <c r="M109" t="s">
        <v>134</v>
      </c>
      <c r="N109" s="22"/>
      <c r="O109">
        <v>33</v>
      </c>
      <c r="P109">
        <v>3</v>
      </c>
      <c r="Q109" s="19">
        <f t="shared" si="29"/>
        <v>9.0909090909090917</v>
      </c>
      <c r="R109" s="23" t="s">
        <v>136</v>
      </c>
      <c r="S109" s="20">
        <f>SUM(O108:O111)</f>
        <v>76</v>
      </c>
      <c r="T109" s="33">
        <f>SUM(O112:O119)</f>
        <v>158</v>
      </c>
      <c r="U109" s="20">
        <f>SUM(O120:O127)</f>
        <v>210</v>
      </c>
      <c r="V109" s="20">
        <f>SUM(O128:O135)</f>
        <v>366</v>
      </c>
      <c r="X109">
        <v>2</v>
      </c>
      <c r="Y109" t="s">
        <v>134</v>
      </c>
      <c r="Z109" s="22">
        <v>176.524</v>
      </c>
      <c r="AA109">
        <v>36</v>
      </c>
      <c r="AB109">
        <v>8</v>
      </c>
      <c r="AC109" s="19">
        <f t="shared" si="30"/>
        <v>22.222222222222221</v>
      </c>
      <c r="AD109" s="23" t="s">
        <v>136</v>
      </c>
      <c r="AE109" s="20">
        <f>SUM(AA108:AA111)</f>
        <v>195</v>
      </c>
      <c r="AF109" s="20">
        <f>SUM(AA112:AA119)</f>
        <v>245</v>
      </c>
      <c r="AG109" s="20">
        <f>SUM(AA120:AA127)</f>
        <v>180</v>
      </c>
      <c r="AH109" s="20">
        <f>SUM(AA128:AA135)</f>
        <v>434</v>
      </c>
      <c r="AR109" s="24"/>
      <c r="AS109" s="24"/>
      <c r="AT109" s="24"/>
      <c r="AU109" s="24"/>
    </row>
    <row r="110" spans="1:47" x14ac:dyDescent="0.25">
      <c r="A110">
        <v>3</v>
      </c>
      <c r="B110" t="s">
        <v>134</v>
      </c>
      <c r="C110">
        <v>92</v>
      </c>
      <c r="D110">
        <v>2</v>
      </c>
      <c r="E110" s="19">
        <f t="shared" si="31"/>
        <v>2.1739130434782608</v>
      </c>
      <c r="F110" s="23" t="s">
        <v>137</v>
      </c>
      <c r="G110" s="25">
        <f>AVERAGE(G108/G109)*100</f>
        <v>1.3245033112582782</v>
      </c>
      <c r="H110" s="25">
        <f>AVERAGE(H108/H109)*100</f>
        <v>0</v>
      </c>
      <c r="I110" s="25">
        <f>AVERAGE(I108/I109)*100</f>
        <v>3.7383177570093453</v>
      </c>
      <c r="J110" s="25">
        <f>AVERAGE(J108/J109)*100</f>
        <v>0</v>
      </c>
      <c r="L110">
        <v>3</v>
      </c>
      <c r="M110" t="s">
        <v>134</v>
      </c>
      <c r="N110" s="22"/>
      <c r="O110">
        <v>27</v>
      </c>
      <c r="P110">
        <v>2</v>
      </c>
      <c r="Q110" s="19">
        <f t="shared" si="29"/>
        <v>7.4074074074074066</v>
      </c>
      <c r="R110" s="23" t="s">
        <v>137</v>
      </c>
      <c r="S110" s="25">
        <f>AVERAGE(S108/S109)*100</f>
        <v>6.5789473684210522</v>
      </c>
      <c r="T110" s="35">
        <f>AVERAGE(T108/T109)*100</f>
        <v>0</v>
      </c>
      <c r="U110" s="25">
        <f>AVERAGE(U108/U109)*100</f>
        <v>4.2857142857142856</v>
      </c>
      <c r="V110" s="25">
        <f>AVERAGE(V108/V109)*100</f>
        <v>0.27322404371584702</v>
      </c>
      <c r="X110">
        <v>3</v>
      </c>
      <c r="Y110" t="s">
        <v>134</v>
      </c>
      <c r="Z110" s="22">
        <v>162.001</v>
      </c>
      <c r="AA110">
        <v>46</v>
      </c>
      <c r="AB110">
        <v>9</v>
      </c>
      <c r="AC110" s="19">
        <f t="shared" si="30"/>
        <v>19.565217391304348</v>
      </c>
      <c r="AD110" s="23" t="s">
        <v>137</v>
      </c>
      <c r="AE110" s="25">
        <f>AVERAGE(AE108/AE109)*100</f>
        <v>15.384615384615385</v>
      </c>
      <c r="AF110" s="25">
        <f>AVERAGE(AF108/AF109)*100</f>
        <v>15.102040816326531</v>
      </c>
      <c r="AG110" s="25">
        <f>AVERAGE(AG108/AG109)*100</f>
        <v>16.666666666666664</v>
      </c>
      <c r="AH110" s="25">
        <f>AVERAGE(AH108/AH109)*100</f>
        <v>9.216589861751153</v>
      </c>
    </row>
    <row r="111" spans="1:47" x14ac:dyDescent="0.25">
      <c r="A111">
        <v>4</v>
      </c>
      <c r="B111" t="s">
        <v>134</v>
      </c>
      <c r="E111" s="19"/>
      <c r="F111" s="23" t="s">
        <v>29</v>
      </c>
      <c r="G111" s="20">
        <f>COUNT(C108:C111)</f>
        <v>2</v>
      </c>
      <c r="H111" s="20">
        <f>COUNT(C112:C119)</f>
        <v>8</v>
      </c>
      <c r="I111" s="20">
        <f>COUNT(C120:C127)</f>
        <v>8</v>
      </c>
      <c r="J111" s="20">
        <f>COUNT(C128:C135)</f>
        <v>8</v>
      </c>
      <c r="L111">
        <v>4</v>
      </c>
      <c r="M111" t="s">
        <v>134</v>
      </c>
      <c r="N111" s="22"/>
      <c r="P111"/>
      <c r="Q111" s="19"/>
      <c r="R111" s="23" t="s">
        <v>29</v>
      </c>
      <c r="S111" s="20">
        <f>COUNT(O108:O111)</f>
        <v>3</v>
      </c>
      <c r="T111" s="33">
        <f>COUNT(O112:O119)</f>
        <v>7</v>
      </c>
      <c r="U111" s="20">
        <f>COUNT(O120:O127)</f>
        <v>8</v>
      </c>
      <c r="V111" s="20">
        <f>COUNT(O128:O135)</f>
        <v>8</v>
      </c>
      <c r="X111">
        <v>4</v>
      </c>
      <c r="Y111" t="s">
        <v>134</v>
      </c>
      <c r="Z111" s="22">
        <v>164.346</v>
      </c>
      <c r="AA111">
        <v>89</v>
      </c>
      <c r="AB111">
        <v>13</v>
      </c>
      <c r="AC111" s="19">
        <f t="shared" si="30"/>
        <v>14.606741573033707</v>
      </c>
      <c r="AD111" s="23" t="s">
        <v>29</v>
      </c>
      <c r="AE111" s="20">
        <f>COUNT(AA108:AA111)</f>
        <v>4</v>
      </c>
      <c r="AF111" s="20">
        <f>COUNT(AA112:AA119)</f>
        <v>8</v>
      </c>
      <c r="AG111" s="20">
        <f>COUNT(AA120:AA127)</f>
        <v>8</v>
      </c>
      <c r="AH111" s="20">
        <f>COUNT(AA128:AA135)</f>
        <v>8</v>
      </c>
    </row>
    <row r="112" spans="1:47" x14ac:dyDescent="0.25">
      <c r="A112">
        <v>1</v>
      </c>
      <c r="B112" t="s">
        <v>138</v>
      </c>
      <c r="C112">
        <v>44</v>
      </c>
      <c r="D112">
        <v>0</v>
      </c>
      <c r="E112" s="19">
        <f t="shared" ref="E112:E127" si="32">(D112/C112)*100</f>
        <v>0</v>
      </c>
      <c r="F112" s="23" t="s">
        <v>139</v>
      </c>
      <c r="G112" s="25">
        <f>G108/D136</f>
        <v>0.2</v>
      </c>
      <c r="H112" s="25">
        <f>H108/D136</f>
        <v>0</v>
      </c>
      <c r="I112" s="25">
        <f>I108/D136</f>
        <v>0.8</v>
      </c>
      <c r="J112" s="25">
        <f>J108/D136</f>
        <v>0</v>
      </c>
      <c r="L112">
        <v>1</v>
      </c>
      <c r="M112" t="s">
        <v>138</v>
      </c>
      <c r="N112" s="22"/>
      <c r="O112">
        <v>30</v>
      </c>
      <c r="P112" s="20">
        <v>0</v>
      </c>
      <c r="Q112" s="19">
        <f t="shared" ref="Q112:Q118" si="33">(P112/O112)*100</f>
        <v>0</v>
      </c>
      <c r="R112" s="23" t="s">
        <v>139</v>
      </c>
      <c r="S112" s="25">
        <f>S108/P136</f>
        <v>0.33333333333333331</v>
      </c>
      <c r="T112" s="25">
        <f>T108/P136</f>
        <v>0</v>
      </c>
      <c r="U112" s="25">
        <f>U108/P136</f>
        <v>0.6</v>
      </c>
      <c r="V112" s="25">
        <f>V108/P136</f>
        <v>6.6666666666666666E-2</v>
      </c>
      <c r="X112">
        <v>1</v>
      </c>
      <c r="Y112" t="s">
        <v>138</v>
      </c>
      <c r="Z112" s="22">
        <v>64.792000000000002</v>
      </c>
      <c r="AA112">
        <v>34</v>
      </c>
      <c r="AB112">
        <v>0</v>
      </c>
      <c r="AC112" s="19">
        <f t="shared" si="30"/>
        <v>0</v>
      </c>
      <c r="AD112" s="23" t="s">
        <v>139</v>
      </c>
      <c r="AE112" s="25">
        <f>AE108/AB136</f>
        <v>0.21897810218978103</v>
      </c>
      <c r="AF112" s="25">
        <f>AF108/AB136</f>
        <v>0.27007299270072993</v>
      </c>
      <c r="AG112" s="25">
        <f>AG108/AB136</f>
        <v>0.21897810218978103</v>
      </c>
      <c r="AH112" s="25">
        <f>AH108/AB136</f>
        <v>0.29197080291970801</v>
      </c>
    </row>
    <row r="113" spans="1:45" x14ac:dyDescent="0.25">
      <c r="A113">
        <v>2</v>
      </c>
      <c r="B113" t="s">
        <v>138</v>
      </c>
      <c r="C113">
        <v>48</v>
      </c>
      <c r="D113">
        <v>0</v>
      </c>
      <c r="E113" s="19">
        <f t="shared" si="32"/>
        <v>0</v>
      </c>
      <c r="L113">
        <v>2</v>
      </c>
      <c r="M113" t="s">
        <v>138</v>
      </c>
      <c r="N113" s="22"/>
      <c r="O113">
        <v>20</v>
      </c>
      <c r="P113" s="20">
        <v>0</v>
      </c>
      <c r="Q113" s="19">
        <f t="shared" si="33"/>
        <v>0</v>
      </c>
      <c r="X113">
        <v>2</v>
      </c>
      <c r="Y113" t="s">
        <v>138</v>
      </c>
      <c r="Z113" s="22">
        <v>102.75</v>
      </c>
      <c r="AA113">
        <v>23</v>
      </c>
      <c r="AB113">
        <v>3</v>
      </c>
      <c r="AC113" s="19">
        <f t="shared" si="30"/>
        <v>13.043478260869565</v>
      </c>
    </row>
    <row r="114" spans="1:45" x14ac:dyDescent="0.25">
      <c r="A114">
        <v>3</v>
      </c>
      <c r="B114" t="s">
        <v>138</v>
      </c>
      <c r="C114">
        <v>28</v>
      </c>
      <c r="D114">
        <v>0</v>
      </c>
      <c r="E114" s="19">
        <f t="shared" si="32"/>
        <v>0</v>
      </c>
      <c r="F114" s="23"/>
      <c r="L114">
        <v>3</v>
      </c>
      <c r="M114" t="s">
        <v>138</v>
      </c>
      <c r="N114" s="22"/>
      <c r="O114">
        <v>18</v>
      </c>
      <c r="P114" s="20">
        <v>0</v>
      </c>
      <c r="Q114" s="19">
        <f t="shared" si="33"/>
        <v>0</v>
      </c>
      <c r="R114" s="19"/>
      <c r="S114" s="19"/>
      <c r="T114" s="19"/>
      <c r="U114" s="19"/>
      <c r="V114" s="19"/>
      <c r="X114">
        <v>3</v>
      </c>
      <c r="Y114" t="s">
        <v>138</v>
      </c>
      <c r="Z114" s="22">
        <v>106.14100000000001</v>
      </c>
      <c r="AA114">
        <v>28</v>
      </c>
      <c r="AB114">
        <v>5</v>
      </c>
      <c r="AC114" s="19">
        <f t="shared" si="30"/>
        <v>17.857142857142858</v>
      </c>
      <c r="AD114" s="23"/>
      <c r="AE114"/>
      <c r="AF114"/>
      <c r="AG114"/>
      <c r="AH114"/>
    </row>
    <row r="115" spans="1:45" x14ac:dyDescent="0.25">
      <c r="A115">
        <v>4</v>
      </c>
      <c r="B115" t="s">
        <v>138</v>
      </c>
      <c r="C115">
        <v>35</v>
      </c>
      <c r="D115">
        <v>0</v>
      </c>
      <c r="E115" s="19">
        <f t="shared" si="32"/>
        <v>0</v>
      </c>
      <c r="F115" s="23"/>
      <c r="L115">
        <v>4</v>
      </c>
      <c r="M115" t="s">
        <v>138</v>
      </c>
      <c r="N115" s="22"/>
      <c r="O115">
        <v>17</v>
      </c>
      <c r="P115" s="20">
        <v>0</v>
      </c>
      <c r="Q115" s="19">
        <f t="shared" si="33"/>
        <v>0</v>
      </c>
      <c r="R115" s="19"/>
      <c r="S115" s="19"/>
      <c r="T115" s="19"/>
      <c r="U115" s="19"/>
      <c r="V115" s="19"/>
      <c r="X115">
        <v>4</v>
      </c>
      <c r="Y115" t="s">
        <v>138</v>
      </c>
      <c r="Z115" s="22">
        <v>87.025000000000006</v>
      </c>
      <c r="AA115">
        <v>24</v>
      </c>
      <c r="AB115">
        <v>2</v>
      </c>
      <c r="AC115" s="19">
        <f t="shared" si="30"/>
        <v>8.3333333333333321</v>
      </c>
      <c r="AD115" s="23"/>
      <c r="AE115"/>
      <c r="AF115"/>
      <c r="AG115"/>
      <c r="AH115"/>
    </row>
    <row r="116" spans="1:45" x14ac:dyDescent="0.25">
      <c r="A116">
        <v>1</v>
      </c>
      <c r="B116" t="s">
        <v>140</v>
      </c>
      <c r="C116">
        <v>30</v>
      </c>
      <c r="D116">
        <v>0</v>
      </c>
      <c r="E116" s="19">
        <f t="shared" si="32"/>
        <v>0</v>
      </c>
      <c r="F116" s="23"/>
      <c r="L116">
        <v>1</v>
      </c>
      <c r="M116" t="s">
        <v>140</v>
      </c>
      <c r="N116" s="22"/>
      <c r="O116">
        <v>33</v>
      </c>
      <c r="P116" s="20">
        <v>0</v>
      </c>
      <c r="Q116" s="19">
        <f t="shared" si="33"/>
        <v>0</v>
      </c>
      <c r="R116" s="19"/>
      <c r="S116" s="19"/>
      <c r="T116" s="19"/>
      <c r="U116" s="19"/>
      <c r="V116" s="19"/>
      <c r="X116">
        <v>1</v>
      </c>
      <c r="Y116" t="s">
        <v>140</v>
      </c>
      <c r="Z116" s="22">
        <v>70.504999999999995</v>
      </c>
      <c r="AA116">
        <v>38</v>
      </c>
      <c r="AB116">
        <v>4</v>
      </c>
      <c r="AC116" s="19">
        <f t="shared" si="30"/>
        <v>10.526315789473683</v>
      </c>
      <c r="AD116" s="23"/>
      <c r="AE116"/>
      <c r="AF116"/>
      <c r="AG116"/>
      <c r="AH116"/>
    </row>
    <row r="117" spans="1:45" x14ac:dyDescent="0.25">
      <c r="A117">
        <v>2</v>
      </c>
      <c r="B117" t="s">
        <v>140</v>
      </c>
      <c r="C117">
        <v>34</v>
      </c>
      <c r="D117">
        <v>0</v>
      </c>
      <c r="E117" s="19">
        <f t="shared" si="32"/>
        <v>0</v>
      </c>
      <c r="F117" s="23"/>
      <c r="L117">
        <v>2</v>
      </c>
      <c r="M117" t="s">
        <v>140</v>
      </c>
      <c r="N117" s="22"/>
      <c r="O117">
        <v>21</v>
      </c>
      <c r="P117" s="20">
        <v>0</v>
      </c>
      <c r="Q117" s="19">
        <f t="shared" si="33"/>
        <v>0</v>
      </c>
      <c r="R117" s="19"/>
      <c r="S117" s="19"/>
      <c r="T117" s="19"/>
      <c r="U117" s="19"/>
      <c r="V117" s="19"/>
      <c r="X117">
        <v>2</v>
      </c>
      <c r="Y117" t="s">
        <v>140</v>
      </c>
      <c r="Z117" s="22">
        <v>94.134</v>
      </c>
      <c r="AA117">
        <v>51</v>
      </c>
      <c r="AB117">
        <v>12</v>
      </c>
      <c r="AC117" s="19">
        <f t="shared" si="30"/>
        <v>23.52941176470588</v>
      </c>
      <c r="AD117" s="23"/>
      <c r="AE117"/>
      <c r="AF117"/>
      <c r="AG117"/>
      <c r="AH117"/>
    </row>
    <row r="118" spans="1:45" x14ac:dyDescent="0.25">
      <c r="A118">
        <v>3</v>
      </c>
      <c r="B118" t="s">
        <v>140</v>
      </c>
      <c r="C118">
        <v>49</v>
      </c>
      <c r="D118">
        <v>0</v>
      </c>
      <c r="E118" s="19">
        <f t="shared" si="32"/>
        <v>0</v>
      </c>
      <c r="F118" s="23"/>
      <c r="G118" s="20"/>
      <c r="H118" s="20"/>
      <c r="I118" s="19"/>
      <c r="J118" s="19"/>
      <c r="L118">
        <v>3</v>
      </c>
      <c r="M118" t="s">
        <v>140</v>
      </c>
      <c r="N118" s="22"/>
      <c r="O118">
        <v>19</v>
      </c>
      <c r="P118" s="20">
        <v>0</v>
      </c>
      <c r="Q118" s="19">
        <f t="shared" si="33"/>
        <v>0</v>
      </c>
      <c r="R118" s="19"/>
      <c r="S118" s="19"/>
      <c r="T118" s="19"/>
      <c r="U118" s="19"/>
      <c r="V118" s="19"/>
      <c r="X118">
        <v>3</v>
      </c>
      <c r="Y118" t="s">
        <v>140</v>
      </c>
      <c r="Z118" s="22">
        <v>101.51300000000001</v>
      </c>
      <c r="AA118">
        <v>30</v>
      </c>
      <c r="AB118">
        <v>7</v>
      </c>
      <c r="AC118" s="19">
        <f t="shared" si="30"/>
        <v>23.333333333333332</v>
      </c>
      <c r="AD118" s="23"/>
      <c r="AE118" s="20"/>
      <c r="AF118" s="20"/>
    </row>
    <row r="119" spans="1:45" x14ac:dyDescent="0.25">
      <c r="A119">
        <v>4</v>
      </c>
      <c r="B119" t="s">
        <v>140</v>
      </c>
      <c r="C119">
        <v>16</v>
      </c>
      <c r="D119">
        <v>0</v>
      </c>
      <c r="E119" s="19">
        <f t="shared" si="32"/>
        <v>0</v>
      </c>
      <c r="F119" s="26"/>
      <c r="G119" s="18"/>
      <c r="H119" s="24"/>
      <c r="I119" s="24"/>
      <c r="J119" s="24"/>
      <c r="L119">
        <v>4</v>
      </c>
      <c r="M119" t="s">
        <v>140</v>
      </c>
      <c r="N119" s="22"/>
      <c r="P119" s="20"/>
      <c r="Q119" s="19"/>
      <c r="R119" s="19"/>
      <c r="S119" s="19"/>
      <c r="T119" s="19"/>
      <c r="U119" s="19"/>
      <c r="V119" s="19"/>
      <c r="X119">
        <v>4</v>
      </c>
      <c r="Y119" t="s">
        <v>140</v>
      </c>
      <c r="Z119" s="22">
        <v>92.424999999999997</v>
      </c>
      <c r="AA119">
        <v>17</v>
      </c>
      <c r="AB119">
        <v>4</v>
      </c>
      <c r="AC119" s="19">
        <f t="shared" si="30"/>
        <v>23.52941176470588</v>
      </c>
      <c r="AD119" s="26"/>
      <c r="AE119" s="18"/>
      <c r="AF119" s="24"/>
      <c r="AG119" s="24"/>
      <c r="AH119" s="24"/>
      <c r="AQ119" s="24"/>
      <c r="AR119" s="24"/>
      <c r="AS119" s="24"/>
    </row>
    <row r="120" spans="1:45" x14ac:dyDescent="0.25">
      <c r="A120">
        <v>1</v>
      </c>
      <c r="B120" t="s">
        <v>141</v>
      </c>
      <c r="C120">
        <v>23</v>
      </c>
      <c r="D120">
        <v>0</v>
      </c>
      <c r="E120" s="19">
        <f t="shared" si="32"/>
        <v>0</v>
      </c>
      <c r="F120" s="26"/>
      <c r="G120" s="18"/>
      <c r="H120" s="24"/>
      <c r="I120" s="24"/>
      <c r="J120" s="24"/>
      <c r="L120">
        <v>1</v>
      </c>
      <c r="M120" t="s">
        <v>141</v>
      </c>
      <c r="N120" s="22"/>
      <c r="O120">
        <v>16</v>
      </c>
      <c r="P120">
        <v>0</v>
      </c>
      <c r="Q120" s="19">
        <f t="shared" ref="Q120:Q135" si="34">(P120/O120)*100</f>
        <v>0</v>
      </c>
      <c r="R120" s="19"/>
      <c r="S120" s="19"/>
      <c r="T120" s="19"/>
      <c r="U120" s="19"/>
      <c r="V120" s="19"/>
      <c r="X120">
        <v>1</v>
      </c>
      <c r="Y120" t="s">
        <v>141</v>
      </c>
      <c r="Z120" s="22">
        <v>44.804000000000002</v>
      </c>
      <c r="AA120">
        <v>13</v>
      </c>
      <c r="AB120">
        <v>3</v>
      </c>
      <c r="AC120" s="19">
        <f t="shared" si="30"/>
        <v>23.076923076923077</v>
      </c>
      <c r="AD120" s="26"/>
      <c r="AE120" s="18"/>
      <c r="AF120" s="24"/>
      <c r="AG120" s="24"/>
      <c r="AH120" s="24"/>
      <c r="AQ120" s="24"/>
      <c r="AR120" s="24"/>
      <c r="AS120" s="24"/>
    </row>
    <row r="121" spans="1:45" x14ac:dyDescent="0.25">
      <c r="A121">
        <v>2</v>
      </c>
      <c r="B121" t="s">
        <v>141</v>
      </c>
      <c r="C121">
        <v>46</v>
      </c>
      <c r="D121">
        <v>5</v>
      </c>
      <c r="E121" s="19">
        <f t="shared" si="32"/>
        <v>10.869565217391305</v>
      </c>
      <c r="F121" s="26"/>
      <c r="G121" s="18"/>
      <c r="H121" s="24"/>
      <c r="I121" s="24"/>
      <c r="J121" s="24"/>
      <c r="L121">
        <v>2</v>
      </c>
      <c r="M121" t="s">
        <v>141</v>
      </c>
      <c r="N121" s="22"/>
      <c r="O121">
        <v>32</v>
      </c>
      <c r="P121">
        <v>3</v>
      </c>
      <c r="Q121" s="19">
        <f t="shared" si="34"/>
        <v>9.375</v>
      </c>
      <c r="R121" s="19"/>
      <c r="S121" s="19"/>
      <c r="T121" s="19"/>
      <c r="U121" s="19"/>
      <c r="V121" s="19"/>
      <c r="X121">
        <v>2</v>
      </c>
      <c r="Y121" t="s">
        <v>141</v>
      </c>
      <c r="Z121" s="22">
        <v>100.34699999999999</v>
      </c>
      <c r="AA121">
        <v>15</v>
      </c>
      <c r="AB121">
        <v>8</v>
      </c>
      <c r="AC121" s="19">
        <f t="shared" si="30"/>
        <v>53.333333333333336</v>
      </c>
      <c r="AD121" s="26"/>
      <c r="AE121" s="18"/>
      <c r="AF121" s="24"/>
      <c r="AG121" s="24"/>
      <c r="AH121" s="24"/>
      <c r="AQ121" s="24"/>
      <c r="AR121" s="24"/>
      <c r="AS121" s="24"/>
    </row>
    <row r="122" spans="1:45" x14ac:dyDescent="0.25">
      <c r="A122">
        <v>3</v>
      </c>
      <c r="B122" t="s">
        <v>141</v>
      </c>
      <c r="C122">
        <v>15</v>
      </c>
      <c r="D122">
        <v>0</v>
      </c>
      <c r="E122" s="19">
        <f t="shared" si="32"/>
        <v>0</v>
      </c>
      <c r="F122" s="26"/>
      <c r="G122" s="18"/>
      <c r="H122" s="24"/>
      <c r="I122" s="24"/>
      <c r="J122" s="24"/>
      <c r="L122">
        <v>3</v>
      </c>
      <c r="M122" t="s">
        <v>141</v>
      </c>
      <c r="N122" s="22"/>
      <c r="O122">
        <v>32</v>
      </c>
      <c r="P122">
        <v>3</v>
      </c>
      <c r="Q122" s="19">
        <f t="shared" si="34"/>
        <v>9.375</v>
      </c>
      <c r="R122" s="19"/>
      <c r="S122" s="19"/>
      <c r="T122" s="19"/>
      <c r="U122" s="19"/>
      <c r="V122" s="19"/>
      <c r="X122">
        <v>3</v>
      </c>
      <c r="Y122" t="s">
        <v>141</v>
      </c>
      <c r="Z122" s="22">
        <v>104.60899999999999</v>
      </c>
      <c r="AA122">
        <v>28</v>
      </c>
      <c r="AB122">
        <v>9</v>
      </c>
      <c r="AC122" s="19">
        <f t="shared" si="30"/>
        <v>32.142857142857146</v>
      </c>
      <c r="AD122" s="26"/>
      <c r="AE122" s="18"/>
      <c r="AF122" s="24"/>
      <c r="AG122" s="24"/>
      <c r="AH122" s="24"/>
      <c r="AQ122" s="24"/>
      <c r="AR122" s="24"/>
      <c r="AS122" s="24"/>
    </row>
    <row r="123" spans="1:45" x14ac:dyDescent="0.25">
      <c r="A123">
        <v>4</v>
      </c>
      <c r="B123" t="s">
        <v>141</v>
      </c>
      <c r="C123">
        <v>22</v>
      </c>
      <c r="D123">
        <v>0</v>
      </c>
      <c r="E123" s="19">
        <f t="shared" si="32"/>
        <v>0</v>
      </c>
      <c r="F123" s="23"/>
      <c r="L123">
        <v>4</v>
      </c>
      <c r="M123" t="s">
        <v>141</v>
      </c>
      <c r="N123" s="22"/>
      <c r="O123">
        <v>25</v>
      </c>
      <c r="P123">
        <v>0</v>
      </c>
      <c r="Q123" s="19">
        <f t="shared" si="34"/>
        <v>0</v>
      </c>
      <c r="R123" s="19"/>
      <c r="S123" s="19"/>
      <c r="T123" s="19"/>
      <c r="U123" s="19"/>
      <c r="V123" s="19"/>
      <c r="X123">
        <v>4</v>
      </c>
      <c r="Y123" t="s">
        <v>141</v>
      </c>
      <c r="Z123" s="22">
        <v>94.628</v>
      </c>
      <c r="AA123">
        <v>25</v>
      </c>
      <c r="AB123">
        <v>6</v>
      </c>
      <c r="AC123" s="19">
        <f t="shared" si="30"/>
        <v>24</v>
      </c>
      <c r="AD123" s="23"/>
      <c r="AE123"/>
      <c r="AF123"/>
      <c r="AG123"/>
      <c r="AH123"/>
      <c r="AK123" s="27"/>
    </row>
    <row r="124" spans="1:45" x14ac:dyDescent="0.25">
      <c r="A124">
        <v>1</v>
      </c>
      <c r="B124" t="s">
        <v>142</v>
      </c>
      <c r="C124">
        <v>29</v>
      </c>
      <c r="D124">
        <v>0</v>
      </c>
      <c r="E124" s="19">
        <f t="shared" si="32"/>
        <v>0</v>
      </c>
      <c r="F124" s="23"/>
      <c r="L124">
        <v>1</v>
      </c>
      <c r="M124" t="s">
        <v>142</v>
      </c>
      <c r="N124" s="22"/>
      <c r="O124">
        <v>31</v>
      </c>
      <c r="P124">
        <v>0</v>
      </c>
      <c r="Q124" s="19">
        <f t="shared" si="34"/>
        <v>0</v>
      </c>
      <c r="R124" s="19"/>
      <c r="S124" s="19"/>
      <c r="T124" s="19"/>
      <c r="U124" s="19"/>
      <c r="V124" s="19"/>
      <c r="X124">
        <v>1</v>
      </c>
      <c r="Y124" t="s">
        <v>142</v>
      </c>
      <c r="Z124" s="22">
        <v>42.438000000000002</v>
      </c>
      <c r="AA124">
        <v>17</v>
      </c>
      <c r="AB124">
        <v>1</v>
      </c>
      <c r="AC124" s="19">
        <f t="shared" si="30"/>
        <v>5.8823529411764701</v>
      </c>
      <c r="AD124" s="23"/>
      <c r="AE124"/>
      <c r="AF124"/>
      <c r="AG124"/>
      <c r="AH124"/>
      <c r="AK124" s="27"/>
    </row>
    <row r="125" spans="1:45" x14ac:dyDescent="0.25">
      <c r="A125">
        <v>2</v>
      </c>
      <c r="B125" t="s">
        <v>142</v>
      </c>
      <c r="C125">
        <v>28</v>
      </c>
      <c r="D125">
        <v>3</v>
      </c>
      <c r="E125" s="19">
        <f t="shared" si="32"/>
        <v>10.714285714285714</v>
      </c>
      <c r="F125" s="21"/>
      <c r="G125" s="19"/>
      <c r="H125" s="19"/>
      <c r="I125" s="19"/>
      <c r="J125" s="19"/>
      <c r="L125">
        <v>2</v>
      </c>
      <c r="M125" t="s">
        <v>142</v>
      </c>
      <c r="N125" s="22"/>
      <c r="O125">
        <v>20</v>
      </c>
      <c r="P125">
        <v>0</v>
      </c>
      <c r="Q125" s="19">
        <f t="shared" si="34"/>
        <v>0</v>
      </c>
      <c r="R125" s="19"/>
      <c r="S125" s="19"/>
      <c r="T125" s="19"/>
      <c r="U125" s="19"/>
      <c r="V125" s="19"/>
      <c r="X125">
        <v>2</v>
      </c>
      <c r="Y125" t="s">
        <v>142</v>
      </c>
      <c r="Z125" s="22">
        <v>63.783999999999999</v>
      </c>
      <c r="AA125">
        <v>16</v>
      </c>
      <c r="AB125">
        <v>2</v>
      </c>
      <c r="AC125" s="19">
        <f t="shared" si="30"/>
        <v>12.5</v>
      </c>
      <c r="AD125" s="21"/>
      <c r="AK125" s="27"/>
    </row>
    <row r="126" spans="1:45" x14ac:dyDescent="0.25">
      <c r="A126">
        <v>3</v>
      </c>
      <c r="B126" t="s">
        <v>142</v>
      </c>
      <c r="C126">
        <v>26</v>
      </c>
      <c r="D126">
        <v>0</v>
      </c>
      <c r="E126" s="19">
        <f t="shared" si="32"/>
        <v>0</v>
      </c>
      <c r="F126" s="23"/>
      <c r="L126">
        <v>3</v>
      </c>
      <c r="M126" t="s">
        <v>142</v>
      </c>
      <c r="N126" s="22"/>
      <c r="O126">
        <v>20</v>
      </c>
      <c r="P126">
        <v>0</v>
      </c>
      <c r="Q126" s="19">
        <f t="shared" si="34"/>
        <v>0</v>
      </c>
      <c r="R126" s="19"/>
      <c r="S126" s="19"/>
      <c r="T126" s="19"/>
      <c r="U126" s="19"/>
      <c r="V126" s="19"/>
      <c r="X126">
        <v>3</v>
      </c>
      <c r="Y126" t="s">
        <v>142</v>
      </c>
      <c r="Z126" s="22">
        <v>39.790999999999997</v>
      </c>
      <c r="AA126">
        <v>47</v>
      </c>
      <c r="AB126">
        <v>1</v>
      </c>
      <c r="AC126" s="19">
        <f t="shared" si="30"/>
        <v>2.1276595744680851</v>
      </c>
      <c r="AD126" s="23"/>
      <c r="AE126"/>
      <c r="AF126"/>
      <c r="AG126"/>
      <c r="AH126"/>
      <c r="AK126" s="27"/>
    </row>
    <row r="127" spans="1:45" ht="17.100000000000001" customHeight="1" x14ac:dyDescent="0.25">
      <c r="A127">
        <v>4</v>
      </c>
      <c r="B127" t="s">
        <v>142</v>
      </c>
      <c r="C127">
        <v>25</v>
      </c>
      <c r="D127">
        <v>0</v>
      </c>
      <c r="E127" s="19">
        <f t="shared" si="32"/>
        <v>0</v>
      </c>
      <c r="F127" s="23"/>
      <c r="L127">
        <v>4</v>
      </c>
      <c r="M127" t="s">
        <v>142</v>
      </c>
      <c r="N127" s="22"/>
      <c r="O127">
        <v>34</v>
      </c>
      <c r="P127">
        <v>3</v>
      </c>
      <c r="Q127" s="19">
        <f t="shared" si="34"/>
        <v>8.8235294117647065</v>
      </c>
      <c r="R127" s="19"/>
      <c r="S127" s="19"/>
      <c r="T127" s="19"/>
      <c r="U127" s="19"/>
      <c r="V127" s="19"/>
      <c r="X127">
        <v>4</v>
      </c>
      <c r="Y127" t="s">
        <v>142</v>
      </c>
      <c r="Z127" s="22">
        <v>63.226999999999997</v>
      </c>
      <c r="AA127">
        <v>19</v>
      </c>
      <c r="AB127">
        <v>0</v>
      </c>
      <c r="AC127" s="19">
        <f t="shared" si="30"/>
        <v>0</v>
      </c>
      <c r="AD127" s="23"/>
      <c r="AE127"/>
      <c r="AF127"/>
      <c r="AG127"/>
      <c r="AH127"/>
    </row>
    <row r="128" spans="1:45" ht="17.100000000000001" customHeight="1" x14ac:dyDescent="0.25">
      <c r="A128">
        <v>1</v>
      </c>
      <c r="B128" s="27" t="s">
        <v>143</v>
      </c>
      <c r="C128">
        <v>90</v>
      </c>
      <c r="D128">
        <v>0</v>
      </c>
      <c r="E128" s="19">
        <f>(D128/C128)*100</f>
        <v>0</v>
      </c>
      <c r="F128" s="23"/>
      <c r="L128">
        <v>1</v>
      </c>
      <c r="M128" s="27" t="s">
        <v>143</v>
      </c>
      <c r="N128" s="22"/>
      <c r="O128">
        <v>51</v>
      </c>
      <c r="P128" s="20">
        <v>0</v>
      </c>
      <c r="Q128" s="19">
        <f t="shared" si="34"/>
        <v>0</v>
      </c>
      <c r="R128" s="19"/>
      <c r="S128" s="19"/>
      <c r="T128" s="19"/>
      <c r="U128" s="19"/>
      <c r="V128" s="19"/>
      <c r="X128">
        <v>1</v>
      </c>
      <c r="Y128" s="27" t="s">
        <v>143</v>
      </c>
      <c r="Z128" s="22">
        <v>71.997</v>
      </c>
      <c r="AA128">
        <v>48</v>
      </c>
      <c r="AB128">
        <v>4</v>
      </c>
      <c r="AC128" s="19">
        <f>(AB128/AA128)*100</f>
        <v>8.3333333333333321</v>
      </c>
      <c r="AD128" s="23"/>
      <c r="AE128"/>
      <c r="AF128"/>
      <c r="AG128"/>
      <c r="AH128"/>
    </row>
    <row r="129" spans="1:47" ht="17.100000000000001" customHeight="1" x14ac:dyDescent="0.25">
      <c r="A129">
        <v>2</v>
      </c>
      <c r="B129" s="27" t="s">
        <v>143</v>
      </c>
      <c r="C129">
        <v>102</v>
      </c>
      <c r="D129">
        <v>0</v>
      </c>
      <c r="E129" s="19">
        <f t="shared" ref="E129:E135" si="35">(D129/C129)*100</f>
        <v>0</v>
      </c>
      <c r="F129" s="23"/>
      <c r="L129">
        <v>2</v>
      </c>
      <c r="M129" s="27" t="s">
        <v>143</v>
      </c>
      <c r="N129" s="22"/>
      <c r="O129">
        <v>41</v>
      </c>
      <c r="P129" s="20">
        <v>0</v>
      </c>
      <c r="Q129" s="19">
        <f t="shared" si="34"/>
        <v>0</v>
      </c>
      <c r="R129" s="19"/>
      <c r="S129" s="19"/>
      <c r="T129" s="19"/>
      <c r="U129" s="19"/>
      <c r="V129" s="19"/>
      <c r="X129">
        <v>2</v>
      </c>
      <c r="Y129" s="27" t="s">
        <v>143</v>
      </c>
      <c r="Z129" s="22">
        <v>81.546999999999997</v>
      </c>
      <c r="AA129">
        <v>51</v>
      </c>
      <c r="AB129">
        <v>4</v>
      </c>
      <c r="AC129" s="19">
        <f t="shared" ref="AC129:AC135" si="36">(AB129/AA129)*100</f>
        <v>7.8431372549019605</v>
      </c>
      <c r="AD129" s="23"/>
      <c r="AE129"/>
      <c r="AF129"/>
      <c r="AG129"/>
      <c r="AH129"/>
      <c r="AR129" s="20"/>
      <c r="AS129" s="20"/>
    </row>
    <row r="130" spans="1:47" x14ac:dyDescent="0.25">
      <c r="A130">
        <v>3</v>
      </c>
      <c r="B130" s="27" t="s">
        <v>143</v>
      </c>
      <c r="C130">
        <v>165</v>
      </c>
      <c r="D130">
        <v>0</v>
      </c>
      <c r="E130" s="19">
        <f t="shared" si="35"/>
        <v>0</v>
      </c>
      <c r="F130" s="23"/>
      <c r="L130">
        <v>3</v>
      </c>
      <c r="M130" s="27" t="s">
        <v>143</v>
      </c>
      <c r="N130" s="22"/>
      <c r="O130">
        <v>33</v>
      </c>
      <c r="P130" s="20">
        <v>0</v>
      </c>
      <c r="Q130" s="19">
        <f t="shared" si="34"/>
        <v>0</v>
      </c>
      <c r="R130" s="19"/>
      <c r="S130" s="19"/>
      <c r="T130" s="19"/>
      <c r="U130" s="19"/>
      <c r="V130" s="19"/>
      <c r="X130">
        <v>3</v>
      </c>
      <c r="Y130" s="27" t="s">
        <v>143</v>
      </c>
      <c r="Z130" s="22">
        <v>47.021000000000001</v>
      </c>
      <c r="AA130">
        <v>76</v>
      </c>
      <c r="AB130">
        <v>4</v>
      </c>
      <c r="AC130" s="19">
        <f t="shared" si="36"/>
        <v>5.2631578947368416</v>
      </c>
      <c r="AD130" s="23"/>
      <c r="AE130"/>
      <c r="AF130"/>
      <c r="AG130"/>
      <c r="AH130"/>
    </row>
    <row r="131" spans="1:47" x14ac:dyDescent="0.25">
      <c r="A131">
        <v>4</v>
      </c>
      <c r="B131" s="27" t="s">
        <v>143</v>
      </c>
      <c r="C131">
        <v>75</v>
      </c>
      <c r="D131">
        <v>0</v>
      </c>
      <c r="E131" s="19">
        <f t="shared" si="35"/>
        <v>0</v>
      </c>
      <c r="F131" s="23"/>
      <c r="L131">
        <v>4</v>
      </c>
      <c r="M131" s="27" t="s">
        <v>143</v>
      </c>
      <c r="N131" s="22"/>
      <c r="O131">
        <v>36</v>
      </c>
      <c r="P131" s="20">
        <v>0</v>
      </c>
      <c r="Q131" s="19">
        <f t="shared" si="34"/>
        <v>0</v>
      </c>
      <c r="R131" s="19"/>
      <c r="S131" s="19"/>
      <c r="T131" s="19"/>
      <c r="U131" s="19"/>
      <c r="V131" s="19"/>
      <c r="X131">
        <v>4</v>
      </c>
      <c r="Y131" s="27" t="s">
        <v>143</v>
      </c>
      <c r="Z131" s="22">
        <v>35.767000000000003</v>
      </c>
      <c r="AA131">
        <v>57</v>
      </c>
      <c r="AB131">
        <v>7</v>
      </c>
      <c r="AC131" s="19">
        <f t="shared" si="36"/>
        <v>12.280701754385964</v>
      </c>
      <c r="AD131" s="23"/>
      <c r="AE131"/>
      <c r="AF131"/>
      <c r="AG131"/>
      <c r="AH131"/>
      <c r="AK131" s="27"/>
    </row>
    <row r="132" spans="1:47" x14ac:dyDescent="0.25">
      <c r="A132">
        <v>1</v>
      </c>
      <c r="B132" s="27" t="s">
        <v>144</v>
      </c>
      <c r="C132">
        <v>87</v>
      </c>
      <c r="D132">
        <v>0</v>
      </c>
      <c r="E132" s="19">
        <f t="shared" si="35"/>
        <v>0</v>
      </c>
      <c r="F132" s="23"/>
      <c r="L132">
        <v>1</v>
      </c>
      <c r="M132" s="27" t="s">
        <v>144</v>
      </c>
      <c r="N132" s="22"/>
      <c r="O132">
        <v>62</v>
      </c>
      <c r="P132" s="20">
        <v>0</v>
      </c>
      <c r="Q132" s="19">
        <f t="shared" si="34"/>
        <v>0</v>
      </c>
      <c r="R132" s="19"/>
      <c r="S132" s="19"/>
      <c r="T132" s="19"/>
      <c r="U132" s="19"/>
      <c r="V132" s="19"/>
      <c r="X132">
        <v>1</v>
      </c>
      <c r="Y132" s="27" t="s">
        <v>144</v>
      </c>
      <c r="Z132" s="22">
        <v>84.358000000000004</v>
      </c>
      <c r="AA132">
        <v>53</v>
      </c>
      <c r="AB132">
        <v>12</v>
      </c>
      <c r="AC132" s="19">
        <f t="shared" si="36"/>
        <v>22.641509433962266</v>
      </c>
      <c r="AD132" s="23"/>
      <c r="AE132"/>
      <c r="AF132"/>
      <c r="AG132"/>
      <c r="AH132"/>
      <c r="AK132" s="27"/>
    </row>
    <row r="133" spans="1:47" x14ac:dyDescent="0.25">
      <c r="A133">
        <v>2</v>
      </c>
      <c r="B133" s="27" t="s">
        <v>144</v>
      </c>
      <c r="C133">
        <v>101</v>
      </c>
      <c r="D133">
        <v>0</v>
      </c>
      <c r="E133" s="19">
        <f t="shared" si="35"/>
        <v>0</v>
      </c>
      <c r="F133" s="23"/>
      <c r="L133">
        <v>2</v>
      </c>
      <c r="M133" s="27" t="s">
        <v>144</v>
      </c>
      <c r="N133" s="22"/>
      <c r="O133">
        <v>51</v>
      </c>
      <c r="P133" s="20">
        <v>0</v>
      </c>
      <c r="Q133" s="19">
        <f t="shared" si="34"/>
        <v>0</v>
      </c>
      <c r="R133" s="19"/>
      <c r="S133" s="19"/>
      <c r="T133" s="19"/>
      <c r="U133" s="19"/>
      <c r="V133" s="19"/>
      <c r="X133">
        <v>2</v>
      </c>
      <c r="Y133" s="27" t="s">
        <v>144</v>
      </c>
      <c r="Z133" s="22">
        <v>61.951999999999998</v>
      </c>
      <c r="AA133">
        <v>26</v>
      </c>
      <c r="AB133">
        <v>1</v>
      </c>
      <c r="AC133" s="19">
        <f t="shared" si="36"/>
        <v>3.8461538461538463</v>
      </c>
      <c r="AD133" s="23"/>
      <c r="AE133"/>
      <c r="AF133"/>
      <c r="AG133"/>
      <c r="AH133"/>
      <c r="AK133" s="27"/>
    </row>
    <row r="134" spans="1:47" x14ac:dyDescent="0.25">
      <c r="A134">
        <v>3</v>
      </c>
      <c r="B134" s="27" t="s">
        <v>144</v>
      </c>
      <c r="C134">
        <v>102</v>
      </c>
      <c r="D134">
        <v>0</v>
      </c>
      <c r="E134" s="19">
        <f t="shared" si="35"/>
        <v>0</v>
      </c>
      <c r="F134" s="23"/>
      <c r="L134">
        <v>3</v>
      </c>
      <c r="M134" s="27" t="s">
        <v>144</v>
      </c>
      <c r="N134" s="22"/>
      <c r="O134">
        <v>55</v>
      </c>
      <c r="P134" s="20">
        <v>0</v>
      </c>
      <c r="Q134" s="19">
        <f t="shared" si="34"/>
        <v>0</v>
      </c>
      <c r="R134" s="19"/>
      <c r="S134" s="19"/>
      <c r="T134" s="19"/>
      <c r="U134" s="19"/>
      <c r="V134" s="19"/>
      <c r="X134">
        <v>3</v>
      </c>
      <c r="Y134" s="27" t="s">
        <v>144</v>
      </c>
      <c r="Z134" s="22">
        <v>33.091999999999999</v>
      </c>
      <c r="AA134">
        <v>56</v>
      </c>
      <c r="AB134">
        <v>3</v>
      </c>
      <c r="AC134" s="19">
        <f t="shared" si="36"/>
        <v>5.3571428571428568</v>
      </c>
      <c r="AD134" s="23"/>
      <c r="AE134"/>
      <c r="AF134"/>
      <c r="AG134"/>
      <c r="AH134"/>
      <c r="AK134" s="27"/>
    </row>
    <row r="135" spans="1:47" x14ac:dyDescent="0.25">
      <c r="A135">
        <v>4</v>
      </c>
      <c r="B135" s="27" t="s">
        <v>144</v>
      </c>
      <c r="C135">
        <v>68</v>
      </c>
      <c r="D135">
        <v>0</v>
      </c>
      <c r="E135" s="19">
        <f t="shared" si="35"/>
        <v>0</v>
      </c>
      <c r="F135" s="23"/>
      <c r="L135">
        <v>4</v>
      </c>
      <c r="M135" s="27" t="s">
        <v>144</v>
      </c>
      <c r="N135" s="22"/>
      <c r="O135">
        <v>37</v>
      </c>
      <c r="P135" s="20">
        <v>1</v>
      </c>
      <c r="Q135" s="19">
        <f t="shared" si="34"/>
        <v>2.7027027027027026</v>
      </c>
      <c r="R135" s="19"/>
      <c r="S135" s="19"/>
      <c r="T135" s="19"/>
      <c r="U135" s="19"/>
      <c r="V135" s="19"/>
      <c r="X135">
        <v>4</v>
      </c>
      <c r="Y135" s="27" t="s">
        <v>144</v>
      </c>
      <c r="Z135" s="22">
        <v>41.527999999999999</v>
      </c>
      <c r="AA135">
        <v>67</v>
      </c>
      <c r="AB135">
        <v>5</v>
      </c>
      <c r="AC135" s="19">
        <f t="shared" si="36"/>
        <v>7.4626865671641784</v>
      </c>
      <c r="AD135" s="23"/>
      <c r="AE135"/>
      <c r="AF135"/>
      <c r="AG135"/>
      <c r="AH135"/>
    </row>
    <row r="136" spans="1:47" x14ac:dyDescent="0.25">
      <c r="C136" s="18">
        <f>SUM(C108:C135)</f>
        <v>1439</v>
      </c>
      <c r="D136" s="29">
        <f>SUM(D108:D135)</f>
        <v>10</v>
      </c>
      <c r="E136" s="25">
        <f>(D136/C136)*100</f>
        <v>0.69492703266157052</v>
      </c>
      <c r="F136" s="30"/>
      <c r="N136" s="31"/>
      <c r="O136" s="18">
        <f>SUM(O108:O135)</f>
        <v>810</v>
      </c>
      <c r="P136" s="29">
        <f>SUM(P108:P135)</f>
        <v>15</v>
      </c>
      <c r="Q136" s="25">
        <f>(P136/O136)*100</f>
        <v>1.8518518518518516</v>
      </c>
      <c r="R136" s="30"/>
      <c r="T136" s="24"/>
      <c r="U136" s="24"/>
      <c r="V136" s="24"/>
      <c r="Z136" s="32">
        <f>AVERAGE(Z108:Z135)</f>
        <v>85.214642857142863</v>
      </c>
      <c r="AA136" s="18">
        <f>SUM(AA108:AA135)</f>
        <v>1054</v>
      </c>
      <c r="AB136" s="29">
        <f>SUM(AB108:AB135)</f>
        <v>137</v>
      </c>
      <c r="AC136" s="25">
        <f>(AB136/AA136)*100</f>
        <v>12.998102466793169</v>
      </c>
      <c r="AD136" s="30"/>
      <c r="AF136"/>
      <c r="AG136"/>
      <c r="AH136"/>
    </row>
    <row r="137" spans="1:47" x14ac:dyDescent="0.25">
      <c r="D137" s="23" t="s">
        <v>29</v>
      </c>
      <c r="E137">
        <f>COUNT(E108:E135)</f>
        <v>26</v>
      </c>
      <c r="N137" s="18"/>
      <c r="O137" s="29"/>
      <c r="P137" s="21" t="s">
        <v>29</v>
      </c>
      <c r="Q137">
        <f>COUNT(Q108:Q135)</f>
        <v>26</v>
      </c>
      <c r="AB137" s="21" t="s">
        <v>29</v>
      </c>
      <c r="AC137">
        <f>COUNT(AC108:AC135)</f>
        <v>28</v>
      </c>
      <c r="AL137" s="29"/>
      <c r="AM137" s="18"/>
      <c r="AN137" s="29"/>
      <c r="AO137" s="24"/>
    </row>
    <row r="139" spans="1:47" x14ac:dyDescent="0.25">
      <c r="L139" t="s">
        <v>157</v>
      </c>
      <c r="P139"/>
      <c r="X139" t="s">
        <v>163</v>
      </c>
      <c r="Z139"/>
      <c r="AB139"/>
      <c r="AC139"/>
      <c r="AD139"/>
      <c r="AE139"/>
      <c r="AF139"/>
      <c r="AG139"/>
      <c r="AH139"/>
    </row>
    <row r="140" spans="1:47" x14ac:dyDescent="0.25">
      <c r="P140"/>
      <c r="Z140"/>
      <c r="AB140"/>
      <c r="AC140"/>
      <c r="AD140"/>
      <c r="AE140"/>
      <c r="AF140"/>
      <c r="AG140"/>
      <c r="AH140"/>
      <c r="AT140" s="19"/>
      <c r="AU140" s="19"/>
    </row>
    <row r="141" spans="1:47" x14ac:dyDescent="0.25">
      <c r="L141" t="s">
        <v>127</v>
      </c>
      <c r="M141" t="s">
        <v>128</v>
      </c>
      <c r="N141" s="22" t="s">
        <v>179</v>
      </c>
      <c r="O141" t="s">
        <v>129</v>
      </c>
      <c r="P141" t="s">
        <v>177</v>
      </c>
      <c r="Q141" s="19" t="s">
        <v>178</v>
      </c>
      <c r="R141" s="21"/>
      <c r="S141" s="19" t="s">
        <v>120</v>
      </c>
      <c r="T141" s="21" t="s">
        <v>132</v>
      </c>
      <c r="U141" s="19" t="s">
        <v>122</v>
      </c>
      <c r="V141" s="19" t="s">
        <v>123</v>
      </c>
      <c r="X141" t="s">
        <v>127</v>
      </c>
      <c r="Y141" t="s">
        <v>128</v>
      </c>
      <c r="Z141" s="22" t="s">
        <v>133</v>
      </c>
      <c r="AA141" t="s">
        <v>129</v>
      </c>
      <c r="AB141" t="s">
        <v>130</v>
      </c>
      <c r="AC141" s="19" t="s">
        <v>131</v>
      </c>
      <c r="AD141" s="21"/>
      <c r="AE141" s="19" t="s">
        <v>120</v>
      </c>
      <c r="AF141" s="19" t="s">
        <v>132</v>
      </c>
      <c r="AG141" s="19" t="s">
        <v>122</v>
      </c>
      <c r="AH141" s="19" t="s">
        <v>123</v>
      </c>
      <c r="AI141" s="23"/>
      <c r="AK141" s="33"/>
      <c r="AM141" s="19"/>
      <c r="AR141" s="20"/>
      <c r="AS141" s="20"/>
      <c r="AT141" s="20"/>
      <c r="AU141" s="20"/>
    </row>
    <row r="142" spans="1:47" x14ac:dyDescent="0.25">
      <c r="L142">
        <v>1</v>
      </c>
      <c r="M142" t="s">
        <v>134</v>
      </c>
      <c r="N142" s="22">
        <v>94.227999999999994</v>
      </c>
      <c r="O142">
        <v>57</v>
      </c>
      <c r="P142">
        <v>0</v>
      </c>
      <c r="Q142" s="19">
        <f t="shared" ref="Q142:Q144" si="37">(P142/O142)*100</f>
        <v>0</v>
      </c>
      <c r="R142" s="23" t="s">
        <v>135</v>
      </c>
      <c r="S142" s="20">
        <f>SUM(P142:P145)</f>
        <v>3</v>
      </c>
      <c r="T142" s="33">
        <f>SUM(P146:P153)</f>
        <v>1</v>
      </c>
      <c r="U142" s="20">
        <f>SUM(P154:P161)</f>
        <v>10</v>
      </c>
      <c r="V142" s="20">
        <f>SUM(P162:P169)</f>
        <v>66</v>
      </c>
      <c r="X142">
        <v>1</v>
      </c>
      <c r="Y142" t="s">
        <v>134</v>
      </c>
      <c r="Z142" s="22">
        <v>75.694000000000003</v>
      </c>
      <c r="AA142">
        <v>52</v>
      </c>
      <c r="AB142">
        <v>1</v>
      </c>
      <c r="AC142" s="19">
        <f t="shared" ref="AC142:AC151" si="38">(AB142/AA142)*100</f>
        <v>1.9230769230769231</v>
      </c>
      <c r="AD142" s="23" t="s">
        <v>135</v>
      </c>
      <c r="AE142" s="20">
        <f>SUM(AB142:AB145)</f>
        <v>5</v>
      </c>
      <c r="AF142" s="20">
        <f>SUM(AB146:AB153)</f>
        <v>6</v>
      </c>
      <c r="AG142" s="20">
        <f>SUM(AB154:AB161)</f>
        <v>21</v>
      </c>
      <c r="AH142" s="20">
        <f>SUM(AB162:AB169)</f>
        <v>93</v>
      </c>
      <c r="AM142" s="19"/>
      <c r="AR142" s="20"/>
      <c r="AS142" s="20"/>
      <c r="AT142" s="20"/>
      <c r="AU142" s="20"/>
    </row>
    <row r="143" spans="1:47" x14ac:dyDescent="0.25">
      <c r="L143">
        <v>2</v>
      </c>
      <c r="M143" t="s">
        <v>134</v>
      </c>
      <c r="N143" s="22">
        <v>91.08</v>
      </c>
      <c r="O143">
        <v>102</v>
      </c>
      <c r="P143">
        <v>3</v>
      </c>
      <c r="Q143" s="19">
        <f t="shared" si="37"/>
        <v>2.9411764705882351</v>
      </c>
      <c r="R143" s="23" t="s">
        <v>136</v>
      </c>
      <c r="S143" s="20">
        <f>SUM(O142:O145)</f>
        <v>350</v>
      </c>
      <c r="T143" s="33">
        <f>SUM(O146:O153)</f>
        <v>253</v>
      </c>
      <c r="U143" s="20">
        <f>SUM(O154:O161)</f>
        <v>216</v>
      </c>
      <c r="V143" s="20">
        <f>SUM(O162:O169)</f>
        <v>985</v>
      </c>
      <c r="X143">
        <v>2</v>
      </c>
      <c r="Y143" t="s">
        <v>134</v>
      </c>
      <c r="Z143" s="22">
        <v>144.88999999999999</v>
      </c>
      <c r="AA143">
        <v>107</v>
      </c>
      <c r="AB143">
        <v>1</v>
      </c>
      <c r="AC143" s="19">
        <f t="shared" si="38"/>
        <v>0.93457943925233633</v>
      </c>
      <c r="AD143" s="23" t="s">
        <v>136</v>
      </c>
      <c r="AE143" s="20">
        <f>SUM(AA142:AA145)</f>
        <v>316</v>
      </c>
      <c r="AF143" s="20">
        <f>SUM(AA146:AA153)</f>
        <v>536</v>
      </c>
      <c r="AG143" s="20">
        <f>SUM(AA154:AA161)</f>
        <v>189</v>
      </c>
      <c r="AH143" s="20">
        <f>SUM(AA162:AA169)</f>
        <v>515</v>
      </c>
      <c r="AK143" s="33"/>
      <c r="AM143" s="19"/>
      <c r="AR143" s="24"/>
      <c r="AS143" s="24"/>
      <c r="AT143" s="24"/>
      <c r="AU143" s="24"/>
    </row>
    <row r="144" spans="1:47" x14ac:dyDescent="0.25">
      <c r="L144">
        <v>3</v>
      </c>
      <c r="M144" t="s">
        <v>134</v>
      </c>
      <c r="N144" s="22">
        <v>93.355999999999995</v>
      </c>
      <c r="O144">
        <v>191</v>
      </c>
      <c r="P144">
        <v>0</v>
      </c>
      <c r="Q144" s="19">
        <f t="shared" si="37"/>
        <v>0</v>
      </c>
      <c r="R144" s="23" t="s">
        <v>137</v>
      </c>
      <c r="S144" s="25">
        <f>AVERAGE(S142/S143)*100</f>
        <v>0.85714285714285721</v>
      </c>
      <c r="T144" s="35">
        <f>AVERAGE(T142/T143)*100</f>
        <v>0.39525691699604742</v>
      </c>
      <c r="U144" s="25">
        <f>AVERAGE(U142/U143)*100</f>
        <v>4.6296296296296298</v>
      </c>
      <c r="V144" s="25">
        <f>AVERAGE(V142/V143)*100</f>
        <v>6.7005076142131985</v>
      </c>
      <c r="X144">
        <v>3</v>
      </c>
      <c r="Y144" t="s">
        <v>134</v>
      </c>
      <c r="Z144" s="22">
        <v>146.58500000000001</v>
      </c>
      <c r="AA144">
        <v>106</v>
      </c>
      <c r="AB144">
        <v>3</v>
      </c>
      <c r="AC144" s="19">
        <f t="shared" si="38"/>
        <v>2.8301886792452833</v>
      </c>
      <c r="AD144" s="23" t="s">
        <v>137</v>
      </c>
      <c r="AE144" s="25">
        <f>AVERAGE(AE142/AE143)*100</f>
        <v>1.5822784810126582</v>
      </c>
      <c r="AF144" s="25">
        <f>AVERAGE(AF142/AF143)*100</f>
        <v>1.1194029850746268</v>
      </c>
      <c r="AG144" s="25">
        <f>AVERAGE(AG142/AG143)*100</f>
        <v>11.111111111111111</v>
      </c>
      <c r="AH144" s="25">
        <f>AVERAGE(AH142/AH143)*100</f>
        <v>18.058252427184467</v>
      </c>
      <c r="AK144" s="33"/>
      <c r="AM144" s="19"/>
    </row>
    <row r="145" spans="12:45" x14ac:dyDescent="0.25">
      <c r="L145">
        <v>4</v>
      </c>
      <c r="M145" t="s">
        <v>134</v>
      </c>
      <c r="N145" s="22"/>
      <c r="P145"/>
      <c r="Q145" s="19"/>
      <c r="R145" s="23" t="s">
        <v>29</v>
      </c>
      <c r="S145" s="20">
        <f>COUNT(O142:O145)</f>
        <v>3</v>
      </c>
      <c r="T145" s="33">
        <f>COUNT(O146:O153)</f>
        <v>7</v>
      </c>
      <c r="U145" s="20">
        <f>COUNT(O154:O161)</f>
        <v>4</v>
      </c>
      <c r="V145" s="20">
        <f>COUNT(O162:O169)</f>
        <v>8</v>
      </c>
      <c r="X145">
        <v>4</v>
      </c>
      <c r="Y145" t="s">
        <v>134</v>
      </c>
      <c r="Z145" s="22">
        <v>123.854</v>
      </c>
      <c r="AA145">
        <v>51</v>
      </c>
      <c r="AB145">
        <v>0</v>
      </c>
      <c r="AC145" s="19">
        <f t="shared" si="38"/>
        <v>0</v>
      </c>
      <c r="AD145" s="23" t="s">
        <v>29</v>
      </c>
      <c r="AE145" s="20">
        <f>COUNT(AA142:AA145)</f>
        <v>4</v>
      </c>
      <c r="AF145" s="20">
        <f>COUNT(AA146:AA153)</f>
        <v>7</v>
      </c>
      <c r="AG145" s="20">
        <f>COUNT(AA154:AA161)</f>
        <v>8</v>
      </c>
      <c r="AH145" s="20">
        <f>COUNT(AA162:AA169)</f>
        <v>8</v>
      </c>
      <c r="AM145" s="19"/>
    </row>
    <row r="146" spans="12:45" x14ac:dyDescent="0.25">
      <c r="L146">
        <v>1</v>
      </c>
      <c r="M146" t="s">
        <v>138</v>
      </c>
      <c r="N146" s="22"/>
      <c r="P146" s="20"/>
      <c r="Q146" s="19"/>
      <c r="R146" s="23" t="s">
        <v>139</v>
      </c>
      <c r="S146" s="25">
        <f>S142/P170</f>
        <v>3.7499999999999999E-2</v>
      </c>
      <c r="T146" s="25">
        <f>T142/P170</f>
        <v>1.2500000000000001E-2</v>
      </c>
      <c r="U146" s="25">
        <f>U142/P170</f>
        <v>0.125</v>
      </c>
      <c r="V146" s="25">
        <f>V142/P170</f>
        <v>0.82499999999999996</v>
      </c>
      <c r="X146">
        <v>1</v>
      </c>
      <c r="Y146" t="s">
        <v>138</v>
      </c>
      <c r="Z146" s="22">
        <v>46.179000000000002</v>
      </c>
      <c r="AA146">
        <v>112</v>
      </c>
      <c r="AB146">
        <v>0</v>
      </c>
      <c r="AC146" s="19">
        <f t="shared" si="38"/>
        <v>0</v>
      </c>
      <c r="AD146" s="23" t="s">
        <v>139</v>
      </c>
      <c r="AE146" s="25">
        <f>AE142/AB170</f>
        <v>0.04</v>
      </c>
      <c r="AF146" s="25">
        <f>AF142/AB170</f>
        <v>4.8000000000000001E-2</v>
      </c>
      <c r="AG146" s="25">
        <f>AG142/AB170</f>
        <v>0.16800000000000001</v>
      </c>
      <c r="AH146" s="25">
        <f>AH142/AB170</f>
        <v>0.74399999999999999</v>
      </c>
      <c r="AM146" s="19"/>
    </row>
    <row r="147" spans="12:45" x14ac:dyDescent="0.25">
      <c r="L147">
        <v>2</v>
      </c>
      <c r="M147" t="s">
        <v>138</v>
      </c>
      <c r="N147" s="22">
        <v>69.165999999999997</v>
      </c>
      <c r="O147">
        <v>54</v>
      </c>
      <c r="P147" s="20">
        <v>0</v>
      </c>
      <c r="Q147" s="19">
        <f t="shared" ref="Q147:Q154" si="39">(P147/O147)*100</f>
        <v>0</v>
      </c>
      <c r="X147">
        <v>2</v>
      </c>
      <c r="Y147" t="s">
        <v>138</v>
      </c>
      <c r="Z147" s="22">
        <v>73.625</v>
      </c>
      <c r="AA147">
        <v>38</v>
      </c>
      <c r="AB147">
        <v>2</v>
      </c>
      <c r="AC147" s="19">
        <f t="shared" si="38"/>
        <v>5.2631578947368416</v>
      </c>
      <c r="AK147" s="33"/>
      <c r="AM147" s="19"/>
    </row>
    <row r="148" spans="12:45" x14ac:dyDescent="0.25">
      <c r="L148">
        <v>3</v>
      </c>
      <c r="M148" t="s">
        <v>138</v>
      </c>
      <c r="N148" s="22">
        <v>83.896000000000001</v>
      </c>
      <c r="O148">
        <v>31</v>
      </c>
      <c r="P148" s="20">
        <v>0</v>
      </c>
      <c r="Q148" s="19">
        <f t="shared" si="39"/>
        <v>0</v>
      </c>
      <c r="R148" s="19"/>
      <c r="S148" s="19"/>
      <c r="T148" s="19"/>
      <c r="U148" s="19"/>
      <c r="V148" s="19"/>
      <c r="X148">
        <v>3</v>
      </c>
      <c r="Y148" t="s">
        <v>138</v>
      </c>
      <c r="Z148" s="22">
        <v>84.590999999999994</v>
      </c>
      <c r="AA148">
        <v>46</v>
      </c>
      <c r="AB148">
        <v>0</v>
      </c>
      <c r="AC148" s="19">
        <f t="shared" si="38"/>
        <v>0</v>
      </c>
      <c r="AD148" s="23"/>
      <c r="AE148"/>
      <c r="AF148"/>
      <c r="AG148"/>
      <c r="AH148"/>
      <c r="AK148" s="33"/>
      <c r="AM148" s="19"/>
    </row>
    <row r="149" spans="12:45" x14ac:dyDescent="0.25">
      <c r="L149">
        <v>4</v>
      </c>
      <c r="M149" t="s">
        <v>138</v>
      </c>
      <c r="N149" s="22">
        <v>53.146999999999998</v>
      </c>
      <c r="O149">
        <v>23</v>
      </c>
      <c r="P149" s="20">
        <v>0</v>
      </c>
      <c r="Q149" s="19">
        <f t="shared" si="39"/>
        <v>0</v>
      </c>
      <c r="R149" s="19"/>
      <c r="S149" s="19"/>
      <c r="T149" s="19"/>
      <c r="U149" s="19"/>
      <c r="V149" s="19"/>
      <c r="X149">
        <v>4</v>
      </c>
      <c r="Y149" t="s">
        <v>138</v>
      </c>
      <c r="Z149" s="22">
        <v>81.790999999999997</v>
      </c>
      <c r="AA149">
        <v>60</v>
      </c>
      <c r="AB149">
        <v>1</v>
      </c>
      <c r="AC149" s="19">
        <f t="shared" si="38"/>
        <v>1.6666666666666667</v>
      </c>
      <c r="AD149" s="23"/>
      <c r="AE149"/>
      <c r="AF149"/>
      <c r="AG149"/>
      <c r="AH149"/>
      <c r="AM149" s="19"/>
    </row>
    <row r="150" spans="12:45" x14ac:dyDescent="0.25">
      <c r="L150">
        <v>1</v>
      </c>
      <c r="M150" t="s">
        <v>140</v>
      </c>
      <c r="N150" s="22">
        <v>51.066000000000003</v>
      </c>
      <c r="O150">
        <v>61</v>
      </c>
      <c r="P150" s="20">
        <v>0</v>
      </c>
      <c r="Q150" s="19">
        <f t="shared" si="39"/>
        <v>0</v>
      </c>
      <c r="R150" s="19"/>
      <c r="S150" s="19"/>
      <c r="T150" s="19"/>
      <c r="U150" s="19"/>
      <c r="V150" s="19"/>
      <c r="X150">
        <v>1</v>
      </c>
      <c r="Y150" t="s">
        <v>140</v>
      </c>
      <c r="Z150" s="22">
        <v>55.473999999999997</v>
      </c>
      <c r="AA150">
        <v>111</v>
      </c>
      <c r="AB150">
        <v>0</v>
      </c>
      <c r="AC150" s="19">
        <f t="shared" si="38"/>
        <v>0</v>
      </c>
      <c r="AD150" s="23"/>
      <c r="AE150"/>
      <c r="AF150"/>
      <c r="AG150"/>
      <c r="AH150"/>
      <c r="AK150" s="33"/>
      <c r="AM150" s="19"/>
    </row>
    <row r="151" spans="12:45" x14ac:dyDescent="0.25">
      <c r="L151">
        <v>2</v>
      </c>
      <c r="M151" t="s">
        <v>140</v>
      </c>
      <c r="N151" s="22">
        <v>58.642000000000003</v>
      </c>
      <c r="O151">
        <v>21</v>
      </c>
      <c r="P151" s="20">
        <v>0</v>
      </c>
      <c r="Q151" s="19">
        <f t="shared" si="39"/>
        <v>0</v>
      </c>
      <c r="R151" s="19"/>
      <c r="S151" s="19"/>
      <c r="T151" s="19"/>
      <c r="U151" s="19"/>
      <c r="V151" s="19"/>
      <c r="X151">
        <v>2</v>
      </c>
      <c r="Y151" t="s">
        <v>140</v>
      </c>
      <c r="Z151" s="22">
        <v>76.197000000000003</v>
      </c>
      <c r="AA151">
        <v>50</v>
      </c>
      <c r="AB151">
        <v>1</v>
      </c>
      <c r="AC151" s="19">
        <f t="shared" si="38"/>
        <v>2</v>
      </c>
      <c r="AD151" s="23"/>
      <c r="AE151"/>
      <c r="AF151"/>
      <c r="AG151"/>
      <c r="AH151"/>
      <c r="AK151" s="33"/>
      <c r="AM151" s="19"/>
    </row>
    <row r="152" spans="12:45" x14ac:dyDescent="0.25">
      <c r="L152">
        <v>3</v>
      </c>
      <c r="M152" t="s">
        <v>140</v>
      </c>
      <c r="N152" s="22">
        <v>70.363</v>
      </c>
      <c r="O152">
        <v>32</v>
      </c>
      <c r="P152" s="20">
        <v>0</v>
      </c>
      <c r="Q152" s="19">
        <f t="shared" si="39"/>
        <v>0</v>
      </c>
      <c r="R152" s="19"/>
      <c r="S152" s="19"/>
      <c r="T152" s="19"/>
      <c r="U152" s="19"/>
      <c r="V152" s="19"/>
      <c r="X152">
        <v>3</v>
      </c>
      <c r="Y152" t="s">
        <v>140</v>
      </c>
      <c r="AB152"/>
      <c r="AD152" s="23"/>
      <c r="AE152" s="20"/>
      <c r="AF152" s="20"/>
      <c r="AK152" s="33"/>
      <c r="AM152" s="19"/>
      <c r="AR152" s="36"/>
    </row>
    <row r="153" spans="12:45" x14ac:dyDescent="0.25">
      <c r="L153">
        <v>4</v>
      </c>
      <c r="M153" t="s">
        <v>140</v>
      </c>
      <c r="N153" s="22">
        <v>69.537999999999997</v>
      </c>
      <c r="O153">
        <v>31</v>
      </c>
      <c r="P153" s="20">
        <v>1</v>
      </c>
      <c r="Q153" s="19">
        <f t="shared" si="39"/>
        <v>3.225806451612903</v>
      </c>
      <c r="R153" s="19"/>
      <c r="S153" s="19"/>
      <c r="T153" s="19"/>
      <c r="U153" s="19"/>
      <c r="V153" s="19"/>
      <c r="X153">
        <v>4</v>
      </c>
      <c r="Y153" t="s">
        <v>140</v>
      </c>
      <c r="Z153" s="22">
        <v>63.381</v>
      </c>
      <c r="AA153">
        <v>119</v>
      </c>
      <c r="AB153">
        <v>2</v>
      </c>
      <c r="AC153" s="19">
        <f t="shared" ref="AC153:AC161" si="40">(AB153/AA153)*100</f>
        <v>1.680672268907563</v>
      </c>
      <c r="AD153" s="26"/>
      <c r="AE153" s="18"/>
      <c r="AF153" s="24"/>
      <c r="AG153" s="24"/>
      <c r="AH153" s="24"/>
      <c r="AM153" s="19"/>
      <c r="AQ153" s="24"/>
      <c r="AR153" s="24"/>
      <c r="AS153" s="24"/>
    </row>
    <row r="154" spans="12:45" x14ac:dyDescent="0.25">
      <c r="L154">
        <v>1</v>
      </c>
      <c r="M154" t="s">
        <v>141</v>
      </c>
      <c r="N154" s="22">
        <v>57.987000000000002</v>
      </c>
      <c r="O154">
        <v>72</v>
      </c>
      <c r="P154">
        <v>0</v>
      </c>
      <c r="Q154" s="19">
        <f t="shared" si="39"/>
        <v>0</v>
      </c>
      <c r="R154" s="19"/>
      <c r="S154" s="19"/>
      <c r="T154" s="19"/>
      <c r="U154" s="19"/>
      <c r="V154" s="19"/>
      <c r="X154">
        <v>1</v>
      </c>
      <c r="Y154" t="s">
        <v>141</v>
      </c>
      <c r="Z154" s="22">
        <v>42.887</v>
      </c>
      <c r="AA154">
        <v>17</v>
      </c>
      <c r="AB154">
        <v>0</v>
      </c>
      <c r="AC154" s="19">
        <f t="shared" si="40"/>
        <v>0</v>
      </c>
      <c r="AD154" s="26"/>
      <c r="AE154" s="18"/>
      <c r="AF154" s="24"/>
      <c r="AG154" s="24"/>
      <c r="AH154" s="24"/>
      <c r="AK154" s="33"/>
      <c r="AM154" s="24"/>
      <c r="AQ154" s="24"/>
      <c r="AR154" s="24"/>
      <c r="AS154" s="24"/>
    </row>
    <row r="155" spans="12:45" x14ac:dyDescent="0.25">
      <c r="L155">
        <v>2</v>
      </c>
      <c r="M155" t="s">
        <v>141</v>
      </c>
      <c r="N155" s="22"/>
      <c r="P155"/>
      <c r="Q155" s="19"/>
      <c r="R155" s="19"/>
      <c r="S155" s="19"/>
      <c r="T155" s="19"/>
      <c r="U155" s="19"/>
      <c r="V155" s="19"/>
      <c r="X155">
        <v>2</v>
      </c>
      <c r="Y155" t="s">
        <v>141</v>
      </c>
      <c r="Z155" s="22">
        <v>67.820999999999998</v>
      </c>
      <c r="AA155">
        <v>21</v>
      </c>
      <c r="AB155">
        <v>0</v>
      </c>
      <c r="AC155" s="19">
        <f t="shared" si="40"/>
        <v>0</v>
      </c>
      <c r="AD155" s="26"/>
      <c r="AE155" s="18"/>
      <c r="AF155" s="24"/>
      <c r="AG155" s="24"/>
      <c r="AH155" s="24"/>
      <c r="AK155" s="33"/>
      <c r="AM155" s="24"/>
      <c r="AQ155" s="24"/>
      <c r="AR155" s="24"/>
      <c r="AS155" s="24"/>
    </row>
    <row r="156" spans="12:45" x14ac:dyDescent="0.25">
      <c r="L156">
        <v>3</v>
      </c>
      <c r="M156" t="s">
        <v>141</v>
      </c>
      <c r="N156" s="22"/>
      <c r="P156"/>
      <c r="Q156" s="19"/>
      <c r="R156" s="19"/>
      <c r="S156" s="19"/>
      <c r="T156" s="19"/>
      <c r="U156" s="19"/>
      <c r="V156" s="19"/>
      <c r="X156">
        <v>3</v>
      </c>
      <c r="Y156" t="s">
        <v>141</v>
      </c>
      <c r="Z156" s="22">
        <v>60.905000000000001</v>
      </c>
      <c r="AA156">
        <v>27</v>
      </c>
      <c r="AB156">
        <v>1</v>
      </c>
      <c r="AC156" s="19">
        <f t="shared" si="40"/>
        <v>3.7037037037037033</v>
      </c>
      <c r="AD156" s="26"/>
      <c r="AE156" s="18"/>
      <c r="AF156" s="24"/>
      <c r="AG156" s="24"/>
      <c r="AH156" s="24"/>
      <c r="AK156" s="33"/>
      <c r="AL156" s="29"/>
      <c r="AM156" s="24"/>
      <c r="AQ156" s="24"/>
      <c r="AR156" s="24"/>
      <c r="AS156" s="24"/>
    </row>
    <row r="157" spans="12:45" x14ac:dyDescent="0.25">
      <c r="L157">
        <v>4</v>
      </c>
      <c r="M157" t="s">
        <v>141</v>
      </c>
      <c r="N157" s="22">
        <v>63.02</v>
      </c>
      <c r="O157">
        <v>91</v>
      </c>
      <c r="P157">
        <v>10</v>
      </c>
      <c r="Q157" s="19">
        <f t="shared" ref="Q157:Q158" si="41">(P157/O157)*100</f>
        <v>10.989010989010989</v>
      </c>
      <c r="R157" s="19"/>
      <c r="S157" s="19"/>
      <c r="T157" s="19"/>
      <c r="U157" s="19"/>
      <c r="V157" s="19"/>
      <c r="X157">
        <v>4</v>
      </c>
      <c r="Y157" t="s">
        <v>141</v>
      </c>
      <c r="Z157" s="22">
        <v>64.509</v>
      </c>
      <c r="AA157">
        <v>18</v>
      </c>
      <c r="AB157">
        <v>2</v>
      </c>
      <c r="AC157" s="19">
        <f t="shared" si="40"/>
        <v>11.111111111111111</v>
      </c>
      <c r="AD157" s="23"/>
      <c r="AE157"/>
      <c r="AF157"/>
      <c r="AG157"/>
      <c r="AH157"/>
      <c r="AK157" s="33"/>
      <c r="AM157" s="19"/>
    </row>
    <row r="158" spans="12:45" x14ac:dyDescent="0.25">
      <c r="L158">
        <v>1</v>
      </c>
      <c r="M158" t="s">
        <v>142</v>
      </c>
      <c r="N158" s="22">
        <v>45.061</v>
      </c>
      <c r="O158">
        <v>23</v>
      </c>
      <c r="P158">
        <v>0</v>
      </c>
      <c r="Q158" s="19">
        <f t="shared" si="41"/>
        <v>0</v>
      </c>
      <c r="R158" s="19"/>
      <c r="S158" s="19"/>
      <c r="T158" s="19"/>
      <c r="U158" s="19"/>
      <c r="V158" s="19"/>
      <c r="X158">
        <v>1</v>
      </c>
      <c r="Y158" t="s">
        <v>142</v>
      </c>
      <c r="Z158" s="22">
        <v>52.421999999999997</v>
      </c>
      <c r="AA158">
        <v>20</v>
      </c>
      <c r="AB158">
        <v>0</v>
      </c>
      <c r="AC158" s="19">
        <f t="shared" si="40"/>
        <v>0</v>
      </c>
      <c r="AD158" s="23"/>
      <c r="AE158"/>
      <c r="AF158"/>
      <c r="AG158"/>
      <c r="AH158"/>
      <c r="AM158" s="19"/>
    </row>
    <row r="159" spans="12:45" x14ac:dyDescent="0.25">
      <c r="L159">
        <v>2</v>
      </c>
      <c r="M159" t="s">
        <v>142</v>
      </c>
      <c r="N159" s="22"/>
      <c r="P159"/>
      <c r="Q159" s="19"/>
      <c r="R159" s="19"/>
      <c r="S159" s="19"/>
      <c r="T159" s="19"/>
      <c r="U159" s="19"/>
      <c r="V159" s="19"/>
      <c r="X159">
        <v>2</v>
      </c>
      <c r="Y159" t="s">
        <v>142</v>
      </c>
      <c r="Z159" s="22">
        <v>98.308000000000007</v>
      </c>
      <c r="AA159">
        <v>25</v>
      </c>
      <c r="AB159">
        <v>7</v>
      </c>
      <c r="AC159" s="19">
        <f t="shared" si="40"/>
        <v>28.000000000000004</v>
      </c>
      <c r="AD159" s="21"/>
      <c r="AK159" s="33"/>
      <c r="AM159" s="19"/>
      <c r="AP159" s="24"/>
    </row>
    <row r="160" spans="12:45" x14ac:dyDescent="0.25">
      <c r="L160">
        <v>3</v>
      </c>
      <c r="M160" t="s">
        <v>142</v>
      </c>
      <c r="N160" s="22"/>
      <c r="P160"/>
      <c r="Q160" s="19"/>
      <c r="R160" s="19"/>
      <c r="S160" s="19"/>
      <c r="T160" s="19"/>
      <c r="U160" s="19"/>
      <c r="V160" s="19"/>
      <c r="X160">
        <v>3</v>
      </c>
      <c r="Y160" t="s">
        <v>142</v>
      </c>
      <c r="Z160" s="22">
        <v>70.882999999999996</v>
      </c>
      <c r="AA160">
        <v>26</v>
      </c>
      <c r="AB160">
        <v>0</v>
      </c>
      <c r="AC160" s="19">
        <f t="shared" si="40"/>
        <v>0</v>
      </c>
      <c r="AD160" s="23"/>
      <c r="AE160"/>
      <c r="AF160"/>
      <c r="AG160"/>
      <c r="AH160"/>
      <c r="AM160" s="19"/>
    </row>
    <row r="161" spans="12:47" ht="17.100000000000001" customHeight="1" x14ac:dyDescent="0.25">
      <c r="L161">
        <v>4</v>
      </c>
      <c r="M161" t="s">
        <v>142</v>
      </c>
      <c r="N161" s="22">
        <v>87.731999999999999</v>
      </c>
      <c r="O161">
        <v>30</v>
      </c>
      <c r="P161">
        <v>0</v>
      </c>
      <c r="Q161" s="19">
        <f t="shared" ref="Q161" si="42">(P161/O161)*100</f>
        <v>0</v>
      </c>
      <c r="R161" s="19"/>
      <c r="S161" s="19"/>
      <c r="T161" s="19"/>
      <c r="U161" s="19"/>
      <c r="V161" s="19"/>
      <c r="X161">
        <v>4</v>
      </c>
      <c r="Y161" t="s">
        <v>142</v>
      </c>
      <c r="Z161" s="22">
        <v>77.652000000000001</v>
      </c>
      <c r="AA161">
        <v>35</v>
      </c>
      <c r="AB161">
        <v>11</v>
      </c>
      <c r="AC161" s="19">
        <f t="shared" si="40"/>
        <v>31.428571428571427</v>
      </c>
      <c r="AD161" s="23"/>
      <c r="AE161"/>
      <c r="AF161"/>
      <c r="AG161"/>
      <c r="AH161"/>
      <c r="AK161" s="33"/>
      <c r="AM161" s="19"/>
    </row>
    <row r="162" spans="12:47" ht="17.100000000000001" customHeight="1" x14ac:dyDescent="0.25">
      <c r="L162">
        <v>1</v>
      </c>
      <c r="M162" s="27" t="s">
        <v>143</v>
      </c>
      <c r="N162" s="22">
        <v>65.92</v>
      </c>
      <c r="O162">
        <v>75</v>
      </c>
      <c r="P162" s="20">
        <v>1</v>
      </c>
      <c r="Q162" s="19">
        <f>(P162/O162)*100</f>
        <v>1.3333333333333335</v>
      </c>
      <c r="R162" s="19"/>
      <c r="S162" s="19"/>
      <c r="T162" s="19"/>
      <c r="U162" s="19"/>
      <c r="V162" s="19"/>
      <c r="X162">
        <v>1</v>
      </c>
      <c r="Y162" s="27" t="s">
        <v>143</v>
      </c>
      <c r="AA162">
        <v>33</v>
      </c>
      <c r="AB162">
        <v>3</v>
      </c>
      <c r="AC162" s="19">
        <f>(AB162/AA162)*100</f>
        <v>9.0909090909090917</v>
      </c>
      <c r="AD162" s="23"/>
      <c r="AE162"/>
      <c r="AF162"/>
      <c r="AG162"/>
      <c r="AH162"/>
      <c r="AJ162" s="27"/>
      <c r="AM162" s="19"/>
    </row>
    <row r="163" spans="12:47" ht="17.100000000000001" customHeight="1" x14ac:dyDescent="0.25">
      <c r="L163">
        <v>2</v>
      </c>
      <c r="M163" s="27" t="s">
        <v>143</v>
      </c>
      <c r="N163" s="22">
        <v>60.88</v>
      </c>
      <c r="O163">
        <v>136</v>
      </c>
      <c r="P163" s="20">
        <v>22</v>
      </c>
      <c r="Q163" s="19">
        <f t="shared" ref="Q163:Q169" si="43">(P163/O163)*100</f>
        <v>16.176470588235293</v>
      </c>
      <c r="R163" s="19"/>
      <c r="S163" s="19"/>
      <c r="T163" s="19"/>
      <c r="U163" s="19"/>
      <c r="V163" s="19"/>
      <c r="X163">
        <v>2</v>
      </c>
      <c r="Y163" s="27" t="s">
        <v>143</v>
      </c>
      <c r="Z163" s="22">
        <v>110.27200000000001</v>
      </c>
      <c r="AA163">
        <v>80</v>
      </c>
      <c r="AB163">
        <v>20</v>
      </c>
      <c r="AC163" s="19">
        <f t="shared" ref="AC163:AC168" si="44">(AB163/AA163)*100</f>
        <v>25</v>
      </c>
      <c r="AD163" s="23"/>
      <c r="AE163"/>
      <c r="AF163"/>
      <c r="AG163"/>
      <c r="AH163"/>
      <c r="AJ163" s="27"/>
      <c r="AK163" s="33"/>
      <c r="AM163" s="19"/>
      <c r="AR163" s="20"/>
      <c r="AS163" s="20"/>
    </row>
    <row r="164" spans="12:47" x14ac:dyDescent="0.25">
      <c r="L164">
        <v>3</v>
      </c>
      <c r="M164" s="27" t="s">
        <v>143</v>
      </c>
      <c r="N164" s="22">
        <v>33.502000000000002</v>
      </c>
      <c r="O164">
        <v>240</v>
      </c>
      <c r="P164" s="20">
        <v>18</v>
      </c>
      <c r="Q164" s="19">
        <f t="shared" si="43"/>
        <v>7.5</v>
      </c>
      <c r="R164" s="19"/>
      <c r="S164" s="19"/>
      <c r="T164" s="19"/>
      <c r="U164" s="19"/>
      <c r="V164" s="19"/>
      <c r="X164">
        <v>3</v>
      </c>
      <c r="Y164" s="27" t="s">
        <v>143</v>
      </c>
      <c r="Z164" s="22">
        <v>41.588999999999999</v>
      </c>
      <c r="AA164">
        <v>75</v>
      </c>
      <c r="AB164">
        <v>18</v>
      </c>
      <c r="AC164" s="19">
        <f t="shared" si="44"/>
        <v>24</v>
      </c>
      <c r="AD164" s="23"/>
      <c r="AE164"/>
      <c r="AF164"/>
      <c r="AG164"/>
      <c r="AH164"/>
      <c r="AJ164" s="27"/>
      <c r="AM164" s="19"/>
    </row>
    <row r="165" spans="12:47" x14ac:dyDescent="0.25">
      <c r="L165">
        <v>4</v>
      </c>
      <c r="M165" s="27" t="s">
        <v>143</v>
      </c>
      <c r="N165" s="22">
        <v>36.893000000000001</v>
      </c>
      <c r="O165">
        <v>104</v>
      </c>
      <c r="P165" s="20">
        <v>9</v>
      </c>
      <c r="Q165" s="19">
        <f t="shared" si="43"/>
        <v>8.6538461538461533</v>
      </c>
      <c r="R165" s="19"/>
      <c r="S165" s="19"/>
      <c r="T165" s="19"/>
      <c r="U165" s="19"/>
      <c r="V165" s="19"/>
      <c r="X165">
        <v>4</v>
      </c>
      <c r="Y165" s="27" t="s">
        <v>143</v>
      </c>
      <c r="Z165" s="22">
        <v>54.488999999999997</v>
      </c>
      <c r="AA165">
        <v>104</v>
      </c>
      <c r="AB165">
        <v>15</v>
      </c>
      <c r="AC165" s="19">
        <f t="shared" si="44"/>
        <v>14.423076923076922</v>
      </c>
      <c r="AD165" s="23"/>
      <c r="AE165"/>
      <c r="AF165"/>
      <c r="AG165"/>
      <c r="AH165"/>
      <c r="AJ165" s="27"/>
      <c r="AK165" s="33"/>
      <c r="AM165" s="19"/>
    </row>
    <row r="166" spans="12:47" x14ac:dyDescent="0.25">
      <c r="L166">
        <v>1</v>
      </c>
      <c r="M166" s="27" t="s">
        <v>144</v>
      </c>
      <c r="N166" s="22">
        <v>73.2</v>
      </c>
      <c r="O166">
        <v>86</v>
      </c>
      <c r="P166" s="20">
        <v>1</v>
      </c>
      <c r="Q166" s="19">
        <f t="shared" si="43"/>
        <v>1.1627906976744187</v>
      </c>
      <c r="R166" s="19"/>
      <c r="S166" s="19"/>
      <c r="T166" s="19"/>
      <c r="U166" s="19"/>
      <c r="V166" s="19"/>
      <c r="X166">
        <v>1</v>
      </c>
      <c r="Y166" s="27" t="s">
        <v>144</v>
      </c>
      <c r="Z166" s="22">
        <v>89.64</v>
      </c>
      <c r="AA166">
        <v>29</v>
      </c>
      <c r="AB166">
        <v>0</v>
      </c>
      <c r="AC166" s="19">
        <f t="shared" si="44"/>
        <v>0</v>
      </c>
      <c r="AD166" s="23"/>
      <c r="AE166"/>
      <c r="AF166"/>
      <c r="AG166"/>
      <c r="AH166"/>
      <c r="AJ166" s="27"/>
      <c r="AM166" s="19"/>
    </row>
    <row r="167" spans="12:47" x14ac:dyDescent="0.25">
      <c r="L167">
        <v>2</v>
      </c>
      <c r="M167" s="27" t="s">
        <v>144</v>
      </c>
      <c r="N167" s="22">
        <v>58.936999999999998</v>
      </c>
      <c r="O167">
        <v>87</v>
      </c>
      <c r="P167" s="20">
        <v>7</v>
      </c>
      <c r="Q167" s="19">
        <f t="shared" si="43"/>
        <v>8.0459770114942533</v>
      </c>
      <c r="R167" s="19"/>
      <c r="S167" s="19"/>
      <c r="T167" s="19"/>
      <c r="U167" s="19"/>
      <c r="V167" s="19"/>
      <c r="X167">
        <v>2</v>
      </c>
      <c r="Y167" s="27" t="s">
        <v>144</v>
      </c>
      <c r="Z167" s="22">
        <v>84.549000000000007</v>
      </c>
      <c r="AA167">
        <v>75</v>
      </c>
      <c r="AB167">
        <v>21</v>
      </c>
      <c r="AC167" s="19">
        <f t="shared" si="44"/>
        <v>28.000000000000004</v>
      </c>
      <c r="AD167" s="23"/>
      <c r="AE167"/>
      <c r="AF167"/>
      <c r="AG167"/>
      <c r="AH167"/>
      <c r="AJ167" s="27"/>
      <c r="AM167" s="19"/>
    </row>
    <row r="168" spans="12:47" x14ac:dyDescent="0.25">
      <c r="L168">
        <v>3</v>
      </c>
      <c r="M168" s="27" t="s">
        <v>144</v>
      </c>
      <c r="N168" s="22">
        <v>32.326000000000001</v>
      </c>
      <c r="O168">
        <v>165</v>
      </c>
      <c r="P168" s="20">
        <v>5</v>
      </c>
      <c r="Q168" s="19">
        <f t="shared" si="43"/>
        <v>3.0303030303030303</v>
      </c>
      <c r="R168" s="19"/>
      <c r="S168" s="19"/>
      <c r="T168" s="19"/>
      <c r="U168" s="19"/>
      <c r="V168" s="19"/>
      <c r="X168">
        <v>3</v>
      </c>
      <c r="Y168" s="27" t="s">
        <v>144</v>
      </c>
      <c r="Z168" s="22">
        <v>38.627000000000002</v>
      </c>
      <c r="AA168">
        <v>68</v>
      </c>
      <c r="AB168">
        <v>5</v>
      </c>
      <c r="AC168" s="19">
        <f t="shared" si="44"/>
        <v>7.3529411764705888</v>
      </c>
      <c r="AD168" s="23"/>
      <c r="AE168"/>
      <c r="AF168"/>
      <c r="AG168"/>
      <c r="AH168"/>
      <c r="AJ168" s="27"/>
      <c r="AM168" s="19"/>
    </row>
    <row r="169" spans="12:47" x14ac:dyDescent="0.25">
      <c r="L169">
        <v>4</v>
      </c>
      <c r="M169" s="27" t="s">
        <v>144</v>
      </c>
      <c r="N169" s="22">
        <v>42.399000000000001</v>
      </c>
      <c r="O169">
        <v>92</v>
      </c>
      <c r="P169" s="20">
        <v>3</v>
      </c>
      <c r="Q169" s="19">
        <f t="shared" si="43"/>
        <v>3.2608695652173911</v>
      </c>
      <c r="R169" s="19"/>
      <c r="S169" s="19"/>
      <c r="T169" s="19"/>
      <c r="U169" s="19"/>
      <c r="V169" s="19"/>
      <c r="X169">
        <v>4</v>
      </c>
      <c r="Y169" s="27" t="s">
        <v>144</v>
      </c>
      <c r="Z169" s="22">
        <v>48.085000000000001</v>
      </c>
      <c r="AA169">
        <v>51</v>
      </c>
      <c r="AB169">
        <v>11</v>
      </c>
      <c r="AC169" s="19">
        <f>(AB169/AA169)*100</f>
        <v>21.568627450980394</v>
      </c>
      <c r="AD169" s="23"/>
      <c r="AE169"/>
      <c r="AF169"/>
      <c r="AG169"/>
      <c r="AH169"/>
      <c r="AJ169" s="27"/>
      <c r="AK169" s="33"/>
      <c r="AM169" s="19"/>
    </row>
    <row r="170" spans="12:47" x14ac:dyDescent="0.25">
      <c r="N170" s="32">
        <f>AVERAGE(N142:N169)</f>
        <v>63.288136363636362</v>
      </c>
      <c r="O170" s="18">
        <f>SUM(O142:O169)</f>
        <v>1804</v>
      </c>
      <c r="P170" s="29">
        <f>SUM(P142:P169)</f>
        <v>80</v>
      </c>
      <c r="Q170" s="25">
        <f>(P170/O170)*100</f>
        <v>4.434589800443459</v>
      </c>
      <c r="R170" s="30"/>
      <c r="T170" s="24"/>
      <c r="U170" s="24"/>
      <c r="V170" s="24"/>
      <c r="Z170" s="32">
        <f>AVERAGE(Z142:Z169)</f>
        <v>75.957653846153846</v>
      </c>
      <c r="AA170" s="18">
        <f>SUM(AA142:AA169)</f>
        <v>1556</v>
      </c>
      <c r="AB170" s="29">
        <f>SUM(AB142:AB169)</f>
        <v>125</v>
      </c>
      <c r="AC170" s="25">
        <f>(AB170/AA170)*100</f>
        <v>8.033419023136247</v>
      </c>
      <c r="AD170" s="30"/>
      <c r="AF170"/>
      <c r="AG170"/>
      <c r="AH170"/>
      <c r="AI170" s="23"/>
      <c r="AK170" s="34"/>
      <c r="AL170" s="29"/>
      <c r="AM170" s="24"/>
    </row>
    <row r="171" spans="12:47" x14ac:dyDescent="0.25">
      <c r="P171" s="21" t="s">
        <v>29</v>
      </c>
      <c r="Q171">
        <f>COUNT(Q142:Q169)</f>
        <v>22</v>
      </c>
      <c r="AB171" s="21" t="s">
        <v>29</v>
      </c>
      <c r="AC171">
        <f>COUNT(AC142:AC169)</f>
        <v>27</v>
      </c>
      <c r="AL171" s="33"/>
      <c r="AN171" s="29"/>
      <c r="AO171" s="24"/>
      <c r="AR171" s="36"/>
    </row>
    <row r="172" spans="12:47" x14ac:dyDescent="0.25">
      <c r="AR172" s="36"/>
    </row>
    <row r="173" spans="12:47" x14ac:dyDescent="0.25">
      <c r="X173" t="s">
        <v>164</v>
      </c>
      <c r="Z173"/>
      <c r="AB173"/>
      <c r="AC173"/>
      <c r="AD173"/>
      <c r="AE173"/>
      <c r="AF173"/>
      <c r="AG173"/>
      <c r="AH173"/>
      <c r="AQ173" s="24"/>
      <c r="AR173" s="24"/>
      <c r="AS173" s="24"/>
    </row>
    <row r="174" spans="12:47" x14ac:dyDescent="0.25">
      <c r="Z174"/>
      <c r="AB174"/>
      <c r="AC174"/>
      <c r="AD174"/>
      <c r="AE174"/>
      <c r="AF174"/>
      <c r="AG174"/>
      <c r="AH174"/>
      <c r="AT174" s="19"/>
      <c r="AU174" s="19"/>
    </row>
    <row r="175" spans="12:47" x14ac:dyDescent="0.25">
      <c r="X175" t="s">
        <v>127</v>
      </c>
      <c r="Y175" t="s">
        <v>128</v>
      </c>
      <c r="Z175" s="22" t="s">
        <v>133</v>
      </c>
      <c r="AA175" t="s">
        <v>129</v>
      </c>
      <c r="AB175" t="s">
        <v>130</v>
      </c>
      <c r="AC175" s="19" t="s">
        <v>131</v>
      </c>
      <c r="AD175" s="21"/>
      <c r="AE175" s="19" t="s">
        <v>120</v>
      </c>
      <c r="AF175" s="19" t="s">
        <v>132</v>
      </c>
      <c r="AG175" s="19" t="s">
        <v>122</v>
      </c>
      <c r="AH175" s="19" t="s">
        <v>123</v>
      </c>
      <c r="AR175" s="20"/>
      <c r="AS175" s="20"/>
      <c r="AT175" s="20"/>
      <c r="AU175" s="20"/>
    </row>
    <row r="176" spans="12:47" x14ac:dyDescent="0.25">
      <c r="X176">
        <v>1</v>
      </c>
      <c r="Y176" t="s">
        <v>134</v>
      </c>
      <c r="Z176" s="22">
        <v>55.119</v>
      </c>
      <c r="AA176">
        <v>22</v>
      </c>
      <c r="AB176">
        <v>0</v>
      </c>
      <c r="AC176" s="19">
        <f t="shared" ref="AC176:AC177" si="45">(AB176/AA176)*100</f>
        <v>0</v>
      </c>
      <c r="AD176" s="23" t="s">
        <v>135</v>
      </c>
      <c r="AE176" s="20">
        <f>SUM(AB176:AB179)</f>
        <v>0</v>
      </c>
      <c r="AF176" s="20">
        <f>SUM(AB180:AB187)</f>
        <v>3</v>
      </c>
      <c r="AG176" s="20">
        <f>SUM(AB188:AB195)</f>
        <v>0</v>
      </c>
      <c r="AH176" s="20">
        <f>SUM(AB196:AB203)</f>
        <v>39</v>
      </c>
      <c r="AR176" s="20"/>
      <c r="AS176" s="20"/>
      <c r="AT176" s="20"/>
      <c r="AU176" s="20"/>
    </row>
    <row r="177" spans="24:47" x14ac:dyDescent="0.25">
      <c r="X177">
        <v>2</v>
      </c>
      <c r="Y177" t="s">
        <v>134</v>
      </c>
      <c r="Z177" s="22">
        <v>65.251999999999995</v>
      </c>
      <c r="AA177">
        <v>15</v>
      </c>
      <c r="AB177">
        <v>0</v>
      </c>
      <c r="AC177" s="19">
        <f t="shared" si="45"/>
        <v>0</v>
      </c>
      <c r="AD177" s="23" t="s">
        <v>136</v>
      </c>
      <c r="AE177" s="20">
        <f>SUM(AA176:AA179)</f>
        <v>52</v>
      </c>
      <c r="AF177" s="20">
        <f>SUM(AA180:AA187)</f>
        <v>209</v>
      </c>
      <c r="AG177" s="20">
        <f>SUM(AA188:AA195)</f>
        <v>50</v>
      </c>
      <c r="AH177" s="20">
        <f>SUM(AA196:AA203)</f>
        <v>351</v>
      </c>
      <c r="AR177" s="24"/>
      <c r="AS177" s="24"/>
      <c r="AT177" s="24"/>
      <c r="AU177" s="24"/>
    </row>
    <row r="178" spans="24:47" x14ac:dyDescent="0.25">
      <c r="X178">
        <v>3</v>
      </c>
      <c r="Y178" t="s">
        <v>134</v>
      </c>
      <c r="AB178"/>
      <c r="AD178" s="23" t="s">
        <v>137</v>
      </c>
      <c r="AE178" s="25">
        <f>AVERAGE(AE176/AE177)*100</f>
        <v>0</v>
      </c>
      <c r="AF178" s="25">
        <f>AVERAGE(AF176/AF177)*100</f>
        <v>1.4354066985645932</v>
      </c>
      <c r="AG178" s="25">
        <f>AVERAGE(AG176/AG177)*100</f>
        <v>0</v>
      </c>
      <c r="AH178" s="25">
        <f>AVERAGE(AH176/AH177)*100</f>
        <v>11.111111111111111</v>
      </c>
    </row>
    <row r="179" spans="24:47" x14ac:dyDescent="0.25">
      <c r="X179">
        <v>4</v>
      </c>
      <c r="Y179" t="s">
        <v>134</v>
      </c>
      <c r="Z179" s="22">
        <v>46.140999999999998</v>
      </c>
      <c r="AA179">
        <v>15</v>
      </c>
      <c r="AB179">
        <v>0</v>
      </c>
      <c r="AC179" s="19">
        <f t="shared" ref="AC179" si="46">(AB179/AA179)*100</f>
        <v>0</v>
      </c>
      <c r="AD179" s="23" t="s">
        <v>29</v>
      </c>
      <c r="AE179" s="20">
        <f>COUNT(AA176:AA179)</f>
        <v>3</v>
      </c>
      <c r="AF179" s="20">
        <f>COUNT(AA180:AA187)</f>
        <v>6</v>
      </c>
      <c r="AG179" s="20">
        <f>COUNT(AA188:AA195)</f>
        <v>3</v>
      </c>
      <c r="AH179" s="20">
        <f>COUNT(AA196:AA203)</f>
        <v>8</v>
      </c>
    </row>
    <row r="180" spans="24:47" x14ac:dyDescent="0.25">
      <c r="X180">
        <v>1</v>
      </c>
      <c r="Y180" t="s">
        <v>138</v>
      </c>
      <c r="AB180"/>
      <c r="AD180" s="23" t="s">
        <v>139</v>
      </c>
      <c r="AE180" s="25">
        <f>AE176/AB204</f>
        <v>0</v>
      </c>
      <c r="AF180" s="25">
        <f>AF176/AB204</f>
        <v>7.1428571428571425E-2</v>
      </c>
      <c r="AG180" s="25">
        <f>AG176/AB204</f>
        <v>0</v>
      </c>
      <c r="AH180" s="25">
        <f>AH176/AB204</f>
        <v>0.9285714285714286</v>
      </c>
    </row>
    <row r="181" spans="24:47" x14ac:dyDescent="0.25">
      <c r="X181">
        <v>2</v>
      </c>
      <c r="Y181" t="s">
        <v>138</v>
      </c>
      <c r="Z181" s="22">
        <v>30.666</v>
      </c>
      <c r="AA181">
        <v>43</v>
      </c>
      <c r="AB181">
        <v>0</v>
      </c>
      <c r="AC181" s="19">
        <f t="shared" ref="AC181:AC183" si="47">(AB181/AA181)*100</f>
        <v>0</v>
      </c>
    </row>
    <row r="182" spans="24:47" x14ac:dyDescent="0.25">
      <c r="X182">
        <v>3</v>
      </c>
      <c r="Y182" t="s">
        <v>138</v>
      </c>
      <c r="Z182" s="22">
        <v>33.218000000000004</v>
      </c>
      <c r="AA182">
        <v>20</v>
      </c>
      <c r="AB182">
        <v>0</v>
      </c>
      <c r="AC182" s="19">
        <f t="shared" si="47"/>
        <v>0</v>
      </c>
      <c r="AD182" s="23"/>
      <c r="AE182"/>
      <c r="AF182"/>
      <c r="AG182"/>
      <c r="AH182"/>
    </row>
    <row r="183" spans="24:47" x14ac:dyDescent="0.25">
      <c r="X183">
        <v>4</v>
      </c>
      <c r="Y183" t="s">
        <v>138</v>
      </c>
      <c r="Z183" s="22">
        <v>30.667000000000002</v>
      </c>
      <c r="AA183">
        <v>45</v>
      </c>
      <c r="AB183">
        <v>0</v>
      </c>
      <c r="AC183" s="19">
        <f t="shared" si="47"/>
        <v>0</v>
      </c>
      <c r="AD183" s="23"/>
      <c r="AE183"/>
      <c r="AF183"/>
      <c r="AG183"/>
      <c r="AH183"/>
    </row>
    <row r="184" spans="24:47" x14ac:dyDescent="0.25">
      <c r="X184">
        <v>1</v>
      </c>
      <c r="Y184" t="s">
        <v>140</v>
      </c>
      <c r="AB184"/>
      <c r="AD184" s="23"/>
      <c r="AE184"/>
      <c r="AF184"/>
      <c r="AG184"/>
      <c r="AH184"/>
    </row>
    <row r="185" spans="24:47" x14ac:dyDescent="0.25">
      <c r="X185">
        <v>2</v>
      </c>
      <c r="Y185" t="s">
        <v>140</v>
      </c>
      <c r="Z185" s="22">
        <v>29.378</v>
      </c>
      <c r="AA185">
        <v>27</v>
      </c>
      <c r="AB185">
        <v>2</v>
      </c>
      <c r="AC185" s="19">
        <f t="shared" ref="AC185:AC187" si="48">(AB185/AA185)*100</f>
        <v>7.4074074074074066</v>
      </c>
      <c r="AD185" s="23"/>
      <c r="AE185"/>
      <c r="AF185"/>
      <c r="AG185"/>
      <c r="AH185"/>
    </row>
    <row r="186" spans="24:47" x14ac:dyDescent="0.25">
      <c r="X186">
        <v>3</v>
      </c>
      <c r="Y186" t="s">
        <v>140</v>
      </c>
      <c r="Z186" s="37">
        <v>36.273000000000003</v>
      </c>
      <c r="AA186">
        <v>37</v>
      </c>
      <c r="AB186">
        <v>1</v>
      </c>
      <c r="AC186" s="19">
        <f t="shared" si="48"/>
        <v>2.7027027027027026</v>
      </c>
      <c r="AD186" s="23"/>
      <c r="AE186" s="20"/>
      <c r="AF186" s="20"/>
      <c r="AQ186" s="24"/>
      <c r="AR186" s="24"/>
      <c r="AS186" s="24"/>
    </row>
    <row r="187" spans="24:47" x14ac:dyDescent="0.25">
      <c r="X187">
        <v>4</v>
      </c>
      <c r="Y187" t="s">
        <v>140</v>
      </c>
      <c r="Z187" s="22">
        <v>28.032</v>
      </c>
      <c r="AA187">
        <v>37</v>
      </c>
      <c r="AB187">
        <v>0</v>
      </c>
      <c r="AC187" s="19">
        <f t="shared" si="48"/>
        <v>0</v>
      </c>
      <c r="AD187" s="26"/>
      <c r="AE187" s="18"/>
      <c r="AF187" s="24"/>
      <c r="AG187" s="24"/>
      <c r="AH187" s="24"/>
      <c r="AQ187" s="24"/>
      <c r="AR187" s="24"/>
      <c r="AS187" s="24"/>
    </row>
    <row r="188" spans="24:47" x14ac:dyDescent="0.25">
      <c r="X188">
        <v>1</v>
      </c>
      <c r="Y188" t="s">
        <v>141</v>
      </c>
      <c r="AB188"/>
      <c r="AD188" s="26"/>
      <c r="AE188" s="18"/>
      <c r="AF188" s="24"/>
      <c r="AG188" s="24"/>
      <c r="AH188" s="24"/>
      <c r="AQ188" s="24"/>
      <c r="AR188" s="24"/>
      <c r="AS188" s="24"/>
    </row>
    <row r="189" spans="24:47" x14ac:dyDescent="0.25">
      <c r="X189">
        <v>2</v>
      </c>
      <c r="Y189" t="s">
        <v>141</v>
      </c>
      <c r="Z189" s="22">
        <v>17.582000000000001</v>
      </c>
      <c r="AA189">
        <v>15</v>
      </c>
      <c r="AB189">
        <v>0</v>
      </c>
      <c r="AC189" s="19">
        <f t="shared" ref="AC189:AC190" si="49">(AB189/AA189)*100</f>
        <v>0</v>
      </c>
      <c r="AD189" s="26"/>
      <c r="AE189" s="18"/>
      <c r="AF189" s="24"/>
      <c r="AG189" s="24"/>
      <c r="AH189" s="24"/>
      <c r="AQ189" s="24"/>
      <c r="AR189" s="24"/>
      <c r="AS189" s="24"/>
    </row>
    <row r="190" spans="24:47" x14ac:dyDescent="0.25">
      <c r="X190">
        <v>3</v>
      </c>
      <c r="Y190" t="s">
        <v>141</v>
      </c>
      <c r="Z190" s="22">
        <v>17.582000000000001</v>
      </c>
      <c r="AA190">
        <v>15</v>
      </c>
      <c r="AB190">
        <v>0</v>
      </c>
      <c r="AC190" s="19">
        <f t="shared" si="49"/>
        <v>0</v>
      </c>
      <c r="AD190" s="26"/>
      <c r="AE190" s="18"/>
      <c r="AF190" s="24"/>
      <c r="AG190" s="24"/>
      <c r="AH190" s="24"/>
    </row>
    <row r="191" spans="24:47" x14ac:dyDescent="0.25">
      <c r="X191">
        <v>4</v>
      </c>
      <c r="Y191" t="s">
        <v>141</v>
      </c>
      <c r="AB191"/>
      <c r="AD191" s="23"/>
      <c r="AE191"/>
      <c r="AF191"/>
      <c r="AG191"/>
      <c r="AH191"/>
      <c r="AK191" s="27"/>
    </row>
    <row r="192" spans="24:47" x14ac:dyDescent="0.25">
      <c r="X192">
        <v>1</v>
      </c>
      <c r="Y192" t="s">
        <v>142</v>
      </c>
      <c r="AB192"/>
      <c r="AD192" s="23"/>
      <c r="AE192"/>
      <c r="AF192"/>
      <c r="AG192"/>
      <c r="AH192"/>
      <c r="AK192" s="27"/>
    </row>
    <row r="193" spans="24:47" x14ac:dyDescent="0.25">
      <c r="X193">
        <v>2</v>
      </c>
      <c r="Y193" t="s">
        <v>142</v>
      </c>
      <c r="Z193" s="22">
        <v>14.568</v>
      </c>
      <c r="AA193">
        <v>20</v>
      </c>
      <c r="AB193">
        <v>0</v>
      </c>
      <c r="AC193" s="19">
        <f t="shared" ref="AC193" si="50">(AB193/AA193)*100</f>
        <v>0</v>
      </c>
      <c r="AD193" s="21"/>
      <c r="AK193" s="27"/>
    </row>
    <row r="194" spans="24:47" x14ac:dyDescent="0.25">
      <c r="X194">
        <v>3</v>
      </c>
      <c r="Y194" t="s">
        <v>142</v>
      </c>
      <c r="AB194"/>
      <c r="AD194" s="23"/>
      <c r="AE194"/>
      <c r="AF194"/>
      <c r="AG194"/>
      <c r="AH194"/>
      <c r="AK194" s="27"/>
      <c r="AL194" s="38"/>
    </row>
    <row r="195" spans="24:47" x14ac:dyDescent="0.25">
      <c r="X195">
        <v>4</v>
      </c>
      <c r="Y195" t="s">
        <v>142</v>
      </c>
      <c r="AB195"/>
      <c r="AD195" s="23"/>
      <c r="AE195"/>
      <c r="AF195"/>
      <c r="AG195"/>
      <c r="AH195"/>
    </row>
    <row r="196" spans="24:47" x14ac:dyDescent="0.25">
      <c r="X196">
        <v>1</v>
      </c>
      <c r="Y196" s="27" t="s">
        <v>143</v>
      </c>
      <c r="Z196" s="22">
        <v>50.38</v>
      </c>
      <c r="AA196">
        <v>26</v>
      </c>
      <c r="AB196">
        <v>6</v>
      </c>
      <c r="AC196" s="19">
        <f>(AB196/AA196)*100</f>
        <v>23.076923076923077</v>
      </c>
      <c r="AD196" s="23"/>
      <c r="AE196"/>
      <c r="AF196"/>
      <c r="AG196"/>
      <c r="AH196"/>
    </row>
    <row r="197" spans="24:47" x14ac:dyDescent="0.25">
      <c r="X197">
        <v>2</v>
      </c>
      <c r="Y197" s="27" t="s">
        <v>143</v>
      </c>
      <c r="Z197" s="22">
        <v>24.039000000000001</v>
      </c>
      <c r="AA197">
        <v>51</v>
      </c>
      <c r="AB197">
        <v>5</v>
      </c>
      <c r="AC197" s="19">
        <f t="shared" ref="AC197:AC203" si="51">(AB197/AA197)*100</f>
        <v>9.8039215686274517</v>
      </c>
      <c r="AD197" s="23"/>
      <c r="AE197"/>
      <c r="AF197"/>
      <c r="AG197"/>
      <c r="AH197"/>
    </row>
    <row r="198" spans="24:47" x14ac:dyDescent="0.25">
      <c r="X198">
        <v>3</v>
      </c>
      <c r="Y198" s="27" t="s">
        <v>143</v>
      </c>
      <c r="Z198" s="22">
        <v>33.363</v>
      </c>
      <c r="AA198">
        <v>44</v>
      </c>
      <c r="AB198">
        <v>3</v>
      </c>
      <c r="AC198" s="19">
        <f t="shared" si="51"/>
        <v>6.8181818181818175</v>
      </c>
      <c r="AD198" s="23"/>
      <c r="AE198"/>
      <c r="AF198"/>
      <c r="AG198"/>
      <c r="AH198"/>
    </row>
    <row r="199" spans="24:47" x14ac:dyDescent="0.25">
      <c r="X199">
        <v>4</v>
      </c>
      <c r="Y199" s="27" t="s">
        <v>143</v>
      </c>
      <c r="Z199" s="22">
        <v>18.981999999999999</v>
      </c>
      <c r="AA199">
        <v>59</v>
      </c>
      <c r="AB199">
        <v>13</v>
      </c>
      <c r="AC199" s="19">
        <f t="shared" si="51"/>
        <v>22.033898305084744</v>
      </c>
      <c r="AD199" s="23"/>
      <c r="AE199"/>
      <c r="AF199"/>
      <c r="AG199"/>
      <c r="AH199"/>
      <c r="AK199" s="27"/>
    </row>
    <row r="200" spans="24:47" x14ac:dyDescent="0.25">
      <c r="X200">
        <v>1</v>
      </c>
      <c r="Y200" s="27" t="s">
        <v>144</v>
      </c>
      <c r="Z200" s="22">
        <v>36.42</v>
      </c>
      <c r="AA200">
        <v>29</v>
      </c>
      <c r="AB200">
        <v>1</v>
      </c>
      <c r="AC200" s="19">
        <f t="shared" si="51"/>
        <v>3.4482758620689653</v>
      </c>
      <c r="AD200" s="23"/>
      <c r="AE200"/>
      <c r="AF200"/>
      <c r="AG200"/>
      <c r="AH200"/>
      <c r="AK200" s="27"/>
    </row>
    <row r="201" spans="24:47" x14ac:dyDescent="0.25">
      <c r="X201">
        <v>2</v>
      </c>
      <c r="Y201" s="27" t="s">
        <v>144</v>
      </c>
      <c r="Z201" s="22">
        <v>31.899000000000001</v>
      </c>
      <c r="AA201">
        <v>49</v>
      </c>
      <c r="AB201">
        <v>4</v>
      </c>
      <c r="AC201" s="19">
        <f t="shared" si="51"/>
        <v>8.1632653061224492</v>
      </c>
      <c r="AD201" s="23"/>
      <c r="AE201"/>
      <c r="AF201"/>
      <c r="AG201"/>
      <c r="AH201"/>
      <c r="AK201" s="27"/>
    </row>
    <row r="202" spans="24:47" x14ac:dyDescent="0.25">
      <c r="X202">
        <v>3</v>
      </c>
      <c r="Y202" s="27" t="s">
        <v>144</v>
      </c>
      <c r="Z202" s="22">
        <v>27.189</v>
      </c>
      <c r="AA202">
        <v>44</v>
      </c>
      <c r="AB202">
        <v>1</v>
      </c>
      <c r="AC202" s="19">
        <f t="shared" si="51"/>
        <v>2.2727272727272729</v>
      </c>
      <c r="AD202" s="23"/>
      <c r="AE202"/>
      <c r="AF202"/>
      <c r="AG202"/>
      <c r="AH202"/>
      <c r="AK202" s="27"/>
    </row>
    <row r="203" spans="24:47" x14ac:dyDescent="0.25">
      <c r="X203">
        <v>4</v>
      </c>
      <c r="Y203" s="27" t="s">
        <v>144</v>
      </c>
      <c r="Z203" s="22">
        <v>23.280999999999999</v>
      </c>
      <c r="AA203">
        <v>49</v>
      </c>
      <c r="AB203">
        <v>6</v>
      </c>
      <c r="AC203" s="19">
        <f t="shared" si="51"/>
        <v>12.244897959183673</v>
      </c>
      <c r="AD203" s="23"/>
      <c r="AE203"/>
      <c r="AF203"/>
      <c r="AG203"/>
      <c r="AH203"/>
    </row>
    <row r="204" spans="24:47" x14ac:dyDescent="0.25">
      <c r="Z204" s="32">
        <f>AVERAGE(Z176:Z203)</f>
        <v>32.501549999999995</v>
      </c>
      <c r="AA204" s="18">
        <f>SUM(AA176:AA203)</f>
        <v>662</v>
      </c>
      <c r="AB204" s="29">
        <f>SUM(AB176:AB203)</f>
        <v>42</v>
      </c>
      <c r="AC204" s="25">
        <f>(AB204/AA204)*100</f>
        <v>6.3444108761329305</v>
      </c>
      <c r="AD204" s="30"/>
      <c r="AF204"/>
      <c r="AG204"/>
      <c r="AH204"/>
    </row>
    <row r="205" spans="24:47" x14ac:dyDescent="0.25">
      <c r="AB205" s="21" t="s">
        <v>29</v>
      </c>
      <c r="AC205">
        <f>COUNT(AC176:AC203)</f>
        <v>20</v>
      </c>
      <c r="AL205" s="29"/>
      <c r="AM205" s="18"/>
      <c r="AN205" s="29"/>
      <c r="AO205" s="24"/>
    </row>
    <row r="207" spans="24:47" x14ac:dyDescent="0.25">
      <c r="X207" t="s">
        <v>165</v>
      </c>
      <c r="Z207"/>
      <c r="AB207"/>
      <c r="AC207"/>
      <c r="AD207"/>
      <c r="AE207"/>
      <c r="AF207"/>
      <c r="AG207"/>
      <c r="AH207"/>
    </row>
    <row r="208" spans="24:47" x14ac:dyDescent="0.25">
      <c r="Z208"/>
      <c r="AB208"/>
      <c r="AC208"/>
      <c r="AD208"/>
      <c r="AE208"/>
      <c r="AF208"/>
      <c r="AG208"/>
      <c r="AH208"/>
      <c r="AT208" s="19"/>
      <c r="AU208" s="19"/>
    </row>
    <row r="209" spans="24:47" x14ac:dyDescent="0.25">
      <c r="X209" t="s">
        <v>127</v>
      </c>
      <c r="Y209" t="s">
        <v>128</v>
      </c>
      <c r="Z209" s="22" t="s">
        <v>133</v>
      </c>
      <c r="AA209" t="s">
        <v>129</v>
      </c>
      <c r="AB209" t="s">
        <v>130</v>
      </c>
      <c r="AC209" s="19" t="s">
        <v>131</v>
      </c>
      <c r="AD209" s="21"/>
      <c r="AE209" s="19" t="s">
        <v>120</v>
      </c>
      <c r="AF209" s="19" t="s">
        <v>132</v>
      </c>
      <c r="AG209" s="19" t="s">
        <v>122</v>
      </c>
      <c r="AH209" s="19" t="s">
        <v>123</v>
      </c>
      <c r="AI209" s="23"/>
      <c r="AK209" s="33"/>
      <c r="AM209" s="19"/>
      <c r="AP209" s="24"/>
      <c r="AR209" s="20"/>
      <c r="AS209" s="20"/>
      <c r="AT209" s="20"/>
      <c r="AU209" s="20"/>
    </row>
    <row r="210" spans="24:47" x14ac:dyDescent="0.25">
      <c r="X210">
        <v>1</v>
      </c>
      <c r="Y210" t="s">
        <v>134</v>
      </c>
      <c r="AA210">
        <v>75</v>
      </c>
      <c r="AB210">
        <v>1</v>
      </c>
      <c r="AC210" s="19">
        <f t="shared" ref="AC210:AC212" si="52">(AB210/AA210)*100</f>
        <v>1.3333333333333335</v>
      </c>
      <c r="AD210" s="23" t="s">
        <v>135</v>
      </c>
      <c r="AE210" s="20">
        <f>SUM(AB210:AB213)</f>
        <v>2</v>
      </c>
      <c r="AF210" s="20">
        <f>SUM(AB214:AB221)</f>
        <v>8</v>
      </c>
      <c r="AG210" s="20">
        <f>SUM(AB222:AB229)</f>
        <v>5</v>
      </c>
      <c r="AH210" s="20">
        <f>SUM(AB230:AB237)</f>
        <v>114</v>
      </c>
      <c r="AM210" s="19"/>
      <c r="AR210" s="20"/>
      <c r="AS210" s="20"/>
      <c r="AT210" s="20"/>
      <c r="AU210" s="20"/>
    </row>
    <row r="211" spans="24:47" x14ac:dyDescent="0.25">
      <c r="X211">
        <v>2</v>
      </c>
      <c r="Y211" t="s">
        <v>134</v>
      </c>
      <c r="Z211" s="22">
        <v>103.16200000000001</v>
      </c>
      <c r="AA211">
        <v>89</v>
      </c>
      <c r="AB211">
        <v>1</v>
      </c>
      <c r="AC211" s="19">
        <f t="shared" si="52"/>
        <v>1.1235955056179776</v>
      </c>
      <c r="AD211" s="23" t="s">
        <v>136</v>
      </c>
      <c r="AE211" s="20">
        <f>SUM(AA210:AA213)</f>
        <v>257</v>
      </c>
      <c r="AF211" s="20">
        <f>SUM(AA214:AA221)</f>
        <v>395</v>
      </c>
      <c r="AG211" s="20">
        <f>SUM(AA222:AA229)</f>
        <v>230</v>
      </c>
      <c r="AH211" s="20">
        <f>SUM(AA230:AA237)</f>
        <v>1086</v>
      </c>
      <c r="AM211" s="19"/>
      <c r="AR211" s="24"/>
      <c r="AS211" s="24"/>
      <c r="AT211" s="24"/>
      <c r="AU211" s="24"/>
    </row>
    <row r="212" spans="24:47" x14ac:dyDescent="0.25">
      <c r="X212">
        <v>3</v>
      </c>
      <c r="Y212" t="s">
        <v>134</v>
      </c>
      <c r="Z212" s="22">
        <v>87.983000000000004</v>
      </c>
      <c r="AA212">
        <v>93</v>
      </c>
      <c r="AB212">
        <v>0</v>
      </c>
      <c r="AC212" s="19">
        <f t="shared" si="52"/>
        <v>0</v>
      </c>
      <c r="AD212" s="23" t="s">
        <v>137</v>
      </c>
      <c r="AE212" s="25">
        <f>AVERAGE(AE210/AE211)*100</f>
        <v>0.77821011673151752</v>
      </c>
      <c r="AF212" s="25">
        <f>AVERAGE(AF210/AF211)*100</f>
        <v>2.0253164556962027</v>
      </c>
      <c r="AG212" s="25">
        <f>AVERAGE(AG210/AG211)*100</f>
        <v>2.1739130434782608</v>
      </c>
      <c r="AH212" s="25">
        <f>AVERAGE(AH210/AH211)*100</f>
        <v>10.497237569060774</v>
      </c>
      <c r="AM212" s="19"/>
    </row>
    <row r="213" spans="24:47" x14ac:dyDescent="0.25">
      <c r="X213">
        <v>4</v>
      </c>
      <c r="Y213" t="s">
        <v>134</v>
      </c>
      <c r="AB213"/>
      <c r="AD213" s="23" t="s">
        <v>29</v>
      </c>
      <c r="AE213" s="20">
        <f>COUNT(AA210:AA213)</f>
        <v>3</v>
      </c>
      <c r="AF213" s="20">
        <f>COUNT(AA214:AA221)</f>
        <v>7</v>
      </c>
      <c r="AG213" s="20">
        <f>COUNT(AA222:AA229)</f>
        <v>5</v>
      </c>
      <c r="AH213" s="20">
        <f>COUNT(AA230:AA237)</f>
        <v>8</v>
      </c>
      <c r="AM213" s="19"/>
    </row>
    <row r="214" spans="24:47" x14ac:dyDescent="0.25">
      <c r="X214">
        <v>1</v>
      </c>
      <c r="Y214" t="s">
        <v>138</v>
      </c>
      <c r="Z214" s="22">
        <v>43.142000000000003</v>
      </c>
      <c r="AA214">
        <v>82</v>
      </c>
      <c r="AB214">
        <v>0</v>
      </c>
      <c r="AC214" s="19">
        <f t="shared" ref="AC214:AC217" si="53">(AB214/AA214)*100</f>
        <v>0</v>
      </c>
      <c r="AD214" s="23" t="s">
        <v>139</v>
      </c>
      <c r="AE214" s="25">
        <f>AE210/AB238</f>
        <v>1.5503875968992248E-2</v>
      </c>
      <c r="AF214" s="25">
        <f>AF210/AB238</f>
        <v>6.2015503875968991E-2</v>
      </c>
      <c r="AG214" s="25">
        <f>AG210/AB238</f>
        <v>3.875968992248062E-2</v>
      </c>
      <c r="AH214" s="25">
        <f>AH210/AB238</f>
        <v>0.88372093023255816</v>
      </c>
      <c r="AM214" s="19"/>
    </row>
    <row r="215" spans="24:47" x14ac:dyDescent="0.25">
      <c r="X215">
        <v>2</v>
      </c>
      <c r="Y215" t="s">
        <v>138</v>
      </c>
      <c r="Z215" s="22">
        <v>89.153999999999996</v>
      </c>
      <c r="AA215">
        <v>37</v>
      </c>
      <c r="AB215">
        <v>1</v>
      </c>
      <c r="AC215" s="19">
        <f t="shared" si="53"/>
        <v>2.7027027027027026</v>
      </c>
      <c r="AM215" s="19"/>
    </row>
    <row r="216" spans="24:47" x14ac:dyDescent="0.25">
      <c r="X216">
        <v>3</v>
      </c>
      <c r="Y216" t="s">
        <v>138</v>
      </c>
      <c r="Z216" s="22">
        <v>84.450999999999993</v>
      </c>
      <c r="AA216">
        <v>55</v>
      </c>
      <c r="AB216">
        <v>0</v>
      </c>
      <c r="AC216" s="19">
        <f t="shared" si="53"/>
        <v>0</v>
      </c>
      <c r="AD216" s="23"/>
      <c r="AE216"/>
      <c r="AF216"/>
      <c r="AG216"/>
      <c r="AH216"/>
      <c r="AM216" s="19"/>
    </row>
    <row r="217" spans="24:47" x14ac:dyDescent="0.25">
      <c r="X217">
        <v>4</v>
      </c>
      <c r="Y217" t="s">
        <v>138</v>
      </c>
      <c r="Z217" s="22">
        <v>87.65</v>
      </c>
      <c r="AA217">
        <v>47</v>
      </c>
      <c r="AB217">
        <v>6</v>
      </c>
      <c r="AC217" s="19">
        <f t="shared" si="53"/>
        <v>12.76595744680851</v>
      </c>
      <c r="AD217" s="23"/>
      <c r="AE217"/>
      <c r="AF217"/>
      <c r="AG217"/>
      <c r="AH217"/>
      <c r="AM217" s="19"/>
    </row>
    <row r="218" spans="24:47" x14ac:dyDescent="0.25">
      <c r="X218">
        <v>1</v>
      </c>
      <c r="Y218" t="s">
        <v>140</v>
      </c>
      <c r="AB218"/>
      <c r="AD218" s="23"/>
      <c r="AE218"/>
      <c r="AF218"/>
      <c r="AG218"/>
      <c r="AH218"/>
      <c r="AK218" s="33"/>
      <c r="AM218" s="19"/>
    </row>
    <row r="219" spans="24:47" x14ac:dyDescent="0.25">
      <c r="X219">
        <v>2</v>
      </c>
      <c r="Y219" t="s">
        <v>140</v>
      </c>
      <c r="Z219" s="22">
        <v>73.100999999999999</v>
      </c>
      <c r="AA219">
        <v>36</v>
      </c>
      <c r="AB219">
        <v>0</v>
      </c>
      <c r="AC219" s="19">
        <f t="shared" ref="AC219:AC221" si="54">(AB219/AA219)*100</f>
        <v>0</v>
      </c>
      <c r="AD219" s="23"/>
      <c r="AE219"/>
      <c r="AF219"/>
      <c r="AG219"/>
      <c r="AH219"/>
      <c r="AM219" s="19"/>
    </row>
    <row r="220" spans="24:47" x14ac:dyDescent="0.25">
      <c r="X220">
        <v>3</v>
      </c>
      <c r="Y220" t="s">
        <v>140</v>
      </c>
      <c r="Z220" s="22">
        <v>75.984999999999999</v>
      </c>
      <c r="AA220">
        <v>43</v>
      </c>
      <c r="AB220">
        <v>0</v>
      </c>
      <c r="AC220" s="19">
        <f t="shared" si="54"/>
        <v>0</v>
      </c>
      <c r="AD220" s="23"/>
      <c r="AE220" s="20"/>
      <c r="AF220" s="20"/>
      <c r="AM220" s="19"/>
    </row>
    <row r="221" spans="24:47" x14ac:dyDescent="0.25">
      <c r="X221">
        <v>4</v>
      </c>
      <c r="Y221" t="s">
        <v>140</v>
      </c>
      <c r="Z221" s="22">
        <v>72.233000000000004</v>
      </c>
      <c r="AA221">
        <v>95</v>
      </c>
      <c r="AB221">
        <v>1</v>
      </c>
      <c r="AC221" s="19">
        <f t="shared" si="54"/>
        <v>1.0526315789473684</v>
      </c>
      <c r="AD221" s="26"/>
      <c r="AE221" s="18"/>
      <c r="AF221" s="24"/>
      <c r="AG221" s="24"/>
      <c r="AH221" s="24"/>
      <c r="AM221" s="19"/>
    </row>
    <row r="222" spans="24:47" x14ac:dyDescent="0.25">
      <c r="X222">
        <v>1</v>
      </c>
      <c r="Y222" t="s">
        <v>141</v>
      </c>
      <c r="AB222"/>
      <c r="AD222" s="26"/>
      <c r="AE222" s="18"/>
      <c r="AF222" s="24"/>
      <c r="AG222" s="24"/>
      <c r="AH222" s="24"/>
      <c r="AM222" s="24"/>
    </row>
    <row r="223" spans="24:47" x14ac:dyDescent="0.25">
      <c r="X223">
        <v>2</v>
      </c>
      <c r="Y223" t="s">
        <v>141</v>
      </c>
      <c r="Z223" s="22">
        <v>46.683</v>
      </c>
      <c r="AA223">
        <v>21</v>
      </c>
      <c r="AB223">
        <v>2</v>
      </c>
      <c r="AC223" s="19">
        <f t="shared" ref="AC223:AC225" si="55">(AB223/AA223)*100</f>
        <v>9.5238095238095237</v>
      </c>
      <c r="AD223" s="26"/>
      <c r="AE223" s="18"/>
      <c r="AF223" s="24"/>
      <c r="AG223" s="24"/>
      <c r="AH223" s="24"/>
      <c r="AK223" s="33"/>
      <c r="AM223" s="24"/>
    </row>
    <row r="224" spans="24:47" x14ac:dyDescent="0.25">
      <c r="X224">
        <v>3</v>
      </c>
      <c r="Y224" t="s">
        <v>141</v>
      </c>
      <c r="Z224" s="22">
        <v>29.22</v>
      </c>
      <c r="AA224">
        <v>36</v>
      </c>
      <c r="AB224">
        <v>1</v>
      </c>
      <c r="AC224" s="19">
        <f t="shared" si="55"/>
        <v>2.7777777777777777</v>
      </c>
      <c r="AD224" s="26"/>
      <c r="AE224" s="18"/>
      <c r="AF224" s="24"/>
      <c r="AG224" s="24"/>
      <c r="AH224" s="24"/>
      <c r="AK224" s="33"/>
      <c r="AM224" s="19"/>
      <c r="AQ224" s="24"/>
      <c r="AR224" s="24"/>
      <c r="AS224" s="24"/>
    </row>
    <row r="225" spans="24:41" x14ac:dyDescent="0.25">
      <c r="X225">
        <v>4</v>
      </c>
      <c r="Y225" t="s">
        <v>141</v>
      </c>
      <c r="Z225" s="22">
        <v>44.878999999999998</v>
      </c>
      <c r="AA225">
        <v>33</v>
      </c>
      <c r="AB225">
        <v>2</v>
      </c>
      <c r="AC225" s="19">
        <f t="shared" si="55"/>
        <v>6.0606060606060606</v>
      </c>
      <c r="AD225" s="23"/>
      <c r="AE225"/>
      <c r="AF225"/>
      <c r="AG225"/>
      <c r="AH225"/>
      <c r="AK225" s="33"/>
      <c r="AM225" s="19"/>
    </row>
    <row r="226" spans="24:41" x14ac:dyDescent="0.25">
      <c r="X226">
        <v>1</v>
      </c>
      <c r="Y226" t="s">
        <v>142</v>
      </c>
      <c r="AB226"/>
      <c r="AD226" s="23"/>
      <c r="AE226"/>
      <c r="AF226"/>
      <c r="AG226"/>
      <c r="AH226"/>
      <c r="AM226" s="19"/>
    </row>
    <row r="227" spans="24:41" x14ac:dyDescent="0.25">
      <c r="X227">
        <v>2</v>
      </c>
      <c r="Y227" t="s">
        <v>142</v>
      </c>
      <c r="AB227"/>
      <c r="AD227" s="21"/>
      <c r="AK227" s="33"/>
      <c r="AM227" s="19"/>
    </row>
    <row r="228" spans="24:41" x14ac:dyDescent="0.25">
      <c r="X228">
        <v>3</v>
      </c>
      <c r="Y228" t="s">
        <v>142</v>
      </c>
      <c r="Z228" s="22">
        <v>37.118000000000002</v>
      </c>
      <c r="AA228">
        <v>89</v>
      </c>
      <c r="AB228">
        <v>0</v>
      </c>
      <c r="AC228" s="19">
        <f t="shared" ref="AC228:AC229" si="56">(AB228/AA228)*100</f>
        <v>0</v>
      </c>
      <c r="AD228" s="23"/>
      <c r="AE228"/>
      <c r="AF228"/>
      <c r="AG228"/>
      <c r="AH228"/>
      <c r="AK228" s="33"/>
      <c r="AM228" s="19"/>
    </row>
    <row r="229" spans="24:41" x14ac:dyDescent="0.25">
      <c r="X229">
        <v>4</v>
      </c>
      <c r="Y229" t="s">
        <v>142</v>
      </c>
      <c r="Z229" s="22">
        <v>35.359000000000002</v>
      </c>
      <c r="AA229">
        <v>51</v>
      </c>
      <c r="AB229">
        <v>0</v>
      </c>
      <c r="AC229" s="19">
        <f t="shared" si="56"/>
        <v>0</v>
      </c>
      <c r="AD229" s="23"/>
      <c r="AE229"/>
      <c r="AF229"/>
      <c r="AG229"/>
      <c r="AH229"/>
      <c r="AK229" s="33"/>
      <c r="AM229" s="19"/>
    </row>
    <row r="230" spans="24:41" x14ac:dyDescent="0.25">
      <c r="X230">
        <v>1</v>
      </c>
      <c r="Y230" s="27" t="s">
        <v>143</v>
      </c>
      <c r="Z230" s="22">
        <v>54.496000000000002</v>
      </c>
      <c r="AA230">
        <v>122</v>
      </c>
      <c r="AB230">
        <v>6</v>
      </c>
      <c r="AC230" s="19">
        <f>(AB230/AA230)*100</f>
        <v>4.918032786885246</v>
      </c>
      <c r="AD230" s="23"/>
      <c r="AE230"/>
      <c r="AF230"/>
      <c r="AG230"/>
      <c r="AH230"/>
      <c r="AJ230" s="27"/>
      <c r="AK230" s="33"/>
      <c r="AM230" s="19"/>
    </row>
    <row r="231" spans="24:41" x14ac:dyDescent="0.25">
      <c r="X231">
        <v>2</v>
      </c>
      <c r="Y231" s="27" t="s">
        <v>143</v>
      </c>
      <c r="Z231" s="22">
        <v>60.689</v>
      </c>
      <c r="AA231">
        <v>121</v>
      </c>
      <c r="AB231">
        <v>30</v>
      </c>
      <c r="AC231" s="19">
        <f t="shared" ref="AC231:AC233" si="57">(AB231/AA231)*100</f>
        <v>24.793388429752067</v>
      </c>
      <c r="AD231" s="23"/>
      <c r="AE231"/>
      <c r="AF231"/>
      <c r="AG231"/>
      <c r="AH231"/>
      <c r="AJ231" s="27"/>
      <c r="AK231" s="33"/>
      <c r="AM231" s="19"/>
    </row>
    <row r="232" spans="24:41" x14ac:dyDescent="0.25">
      <c r="X232">
        <v>3</v>
      </c>
      <c r="Y232" s="27" t="s">
        <v>143</v>
      </c>
      <c r="Z232" s="22">
        <v>28.381</v>
      </c>
      <c r="AA232">
        <v>222</v>
      </c>
      <c r="AB232">
        <v>25</v>
      </c>
      <c r="AC232" s="19">
        <f t="shared" si="57"/>
        <v>11.261261261261261</v>
      </c>
      <c r="AD232" s="23"/>
      <c r="AE232"/>
      <c r="AF232"/>
      <c r="AG232"/>
      <c r="AH232"/>
      <c r="AJ232" s="27"/>
      <c r="AK232" s="33"/>
      <c r="AM232" s="19"/>
    </row>
    <row r="233" spans="24:41" x14ac:dyDescent="0.25">
      <c r="X233">
        <v>4</v>
      </c>
      <c r="Y233" s="27" t="s">
        <v>143</v>
      </c>
      <c r="Z233" s="22">
        <v>37.322000000000003</v>
      </c>
      <c r="AA233">
        <v>182</v>
      </c>
      <c r="AB233">
        <v>21</v>
      </c>
      <c r="AC233" s="19">
        <f t="shared" si="57"/>
        <v>11.538461538461538</v>
      </c>
      <c r="AD233" s="23"/>
      <c r="AE233"/>
      <c r="AF233"/>
      <c r="AG233"/>
      <c r="AH233"/>
      <c r="AJ233" s="27"/>
      <c r="AK233" s="33"/>
      <c r="AM233" s="19"/>
    </row>
    <row r="234" spans="24:41" x14ac:dyDescent="0.25">
      <c r="X234">
        <v>1</v>
      </c>
      <c r="Y234" s="27" t="s">
        <v>144</v>
      </c>
      <c r="Z234" s="22">
        <v>65.004999999999995</v>
      </c>
      <c r="AA234">
        <v>81</v>
      </c>
      <c r="AB234">
        <v>16</v>
      </c>
      <c r="AC234" s="19">
        <f>(AB234/AA234)*100</f>
        <v>19.753086419753085</v>
      </c>
      <c r="AD234" s="23"/>
      <c r="AE234"/>
      <c r="AF234"/>
      <c r="AG234"/>
      <c r="AH234"/>
      <c r="AJ234" s="27"/>
      <c r="AK234" s="33"/>
      <c r="AM234" s="19"/>
    </row>
    <row r="235" spans="24:41" x14ac:dyDescent="0.25">
      <c r="X235">
        <v>2</v>
      </c>
      <c r="Y235" s="27" t="s">
        <v>144</v>
      </c>
      <c r="Z235" s="22">
        <v>50.654000000000003</v>
      </c>
      <c r="AA235">
        <v>86</v>
      </c>
      <c r="AB235">
        <v>5</v>
      </c>
      <c r="AC235" s="19">
        <f t="shared" ref="AC235:AC236" si="58">(AB235/AA235)*100</f>
        <v>5.8139534883720927</v>
      </c>
      <c r="AD235" s="23"/>
      <c r="AE235"/>
      <c r="AF235"/>
      <c r="AG235"/>
      <c r="AH235"/>
      <c r="AJ235" s="27"/>
      <c r="AK235" s="33"/>
      <c r="AM235" s="19"/>
    </row>
    <row r="236" spans="24:41" x14ac:dyDescent="0.25">
      <c r="X236">
        <v>3</v>
      </c>
      <c r="Y236" s="27" t="s">
        <v>144</v>
      </c>
      <c r="Z236" s="22">
        <v>31.04</v>
      </c>
      <c r="AA236">
        <v>156</v>
      </c>
      <c r="AB236">
        <v>5</v>
      </c>
      <c r="AC236" s="19">
        <f t="shared" si="58"/>
        <v>3.2051282051282048</v>
      </c>
      <c r="AD236" s="23"/>
      <c r="AE236"/>
      <c r="AF236"/>
      <c r="AG236"/>
      <c r="AH236"/>
      <c r="AJ236" s="27"/>
      <c r="AK236" s="33"/>
      <c r="AM236" s="19"/>
    </row>
    <row r="237" spans="24:41" x14ac:dyDescent="0.25">
      <c r="X237">
        <v>4</v>
      </c>
      <c r="Y237" s="27" t="s">
        <v>144</v>
      </c>
      <c r="Z237" s="22">
        <v>36.137999999999998</v>
      </c>
      <c r="AA237">
        <v>116</v>
      </c>
      <c r="AB237">
        <v>6</v>
      </c>
      <c r="AC237" s="19">
        <f>(AB237/AA237)*100</f>
        <v>5.1724137931034484</v>
      </c>
      <c r="AD237" s="23"/>
      <c r="AE237"/>
      <c r="AF237"/>
      <c r="AG237"/>
      <c r="AH237"/>
      <c r="AJ237" s="27"/>
      <c r="AK237" s="33"/>
      <c r="AM237" s="19"/>
    </row>
    <row r="238" spans="24:41" x14ac:dyDescent="0.25">
      <c r="Z238" s="32">
        <f>AVERAGE(Z210:Z237)</f>
        <v>57.902045454545465</v>
      </c>
      <c r="AA238" s="18">
        <f>SUM(AA210:AA237)</f>
        <v>1968</v>
      </c>
      <c r="AB238" s="29">
        <f>SUM(AB210:AB237)</f>
        <v>129</v>
      </c>
      <c r="AC238" s="25">
        <f>(AB238/AA238)*100</f>
        <v>6.5548780487804876</v>
      </c>
      <c r="AD238" s="30"/>
      <c r="AF238"/>
      <c r="AG238"/>
      <c r="AH238"/>
      <c r="AI238" s="23"/>
      <c r="AK238" s="34"/>
      <c r="AL238" s="29"/>
      <c r="AM238" s="24"/>
    </row>
    <row r="239" spans="24:41" x14ac:dyDescent="0.25">
      <c r="AB239" s="33" t="s">
        <v>29</v>
      </c>
      <c r="AC239">
        <f>COUNT(AC210:AC237)</f>
        <v>23</v>
      </c>
      <c r="AL239" s="33"/>
      <c r="AN239" s="29"/>
      <c r="AO239" s="24"/>
    </row>
    <row r="241" spans="24:47" x14ac:dyDescent="0.25">
      <c r="X241" t="s">
        <v>166</v>
      </c>
      <c r="Z241"/>
      <c r="AB241"/>
      <c r="AC241"/>
      <c r="AD241"/>
      <c r="AE241"/>
      <c r="AF241"/>
      <c r="AG241"/>
      <c r="AH241"/>
    </row>
    <row r="242" spans="24:47" x14ac:dyDescent="0.25">
      <c r="Z242"/>
      <c r="AB242"/>
      <c r="AC242"/>
      <c r="AD242"/>
      <c r="AE242"/>
      <c r="AF242"/>
      <c r="AG242"/>
      <c r="AH242"/>
      <c r="AT242" s="19"/>
      <c r="AU242" s="19"/>
    </row>
    <row r="243" spans="24:47" x14ac:dyDescent="0.25">
      <c r="X243" t="s">
        <v>127</v>
      </c>
      <c r="Y243" t="s">
        <v>128</v>
      </c>
      <c r="Z243" s="22" t="s">
        <v>133</v>
      </c>
      <c r="AA243" t="s">
        <v>129</v>
      </c>
      <c r="AB243" t="s">
        <v>130</v>
      </c>
      <c r="AC243" s="19" t="s">
        <v>131</v>
      </c>
      <c r="AD243" s="21"/>
      <c r="AE243" s="19" t="s">
        <v>120</v>
      </c>
      <c r="AF243" s="19" t="s">
        <v>132</v>
      </c>
      <c r="AG243" s="19" t="s">
        <v>122</v>
      </c>
      <c r="AH243" s="19" t="s">
        <v>123</v>
      </c>
      <c r="AR243" s="20"/>
      <c r="AS243" s="20"/>
      <c r="AT243" s="20"/>
      <c r="AU243" s="20"/>
    </row>
    <row r="244" spans="24:47" x14ac:dyDescent="0.25">
      <c r="X244">
        <v>1</v>
      </c>
      <c r="Y244" t="s">
        <v>134</v>
      </c>
      <c r="Z244" s="22">
        <v>62.917999999999999</v>
      </c>
      <c r="AA244">
        <v>27</v>
      </c>
      <c r="AB244">
        <v>0</v>
      </c>
      <c r="AC244" s="19">
        <f t="shared" ref="AC244" si="59">(AB244/AA244)*100</f>
        <v>0</v>
      </c>
      <c r="AD244" s="23" t="s">
        <v>135</v>
      </c>
      <c r="AE244" s="20">
        <f>SUM(AB244:AB247)</f>
        <v>0</v>
      </c>
      <c r="AF244" s="20">
        <f>SUM(AB248:AB255)</f>
        <v>1</v>
      </c>
      <c r="AG244" s="20">
        <f>SUM(AB256:AB263)</f>
        <v>19</v>
      </c>
      <c r="AH244" s="20">
        <f>SUM(AB264:AB271)</f>
        <v>7</v>
      </c>
      <c r="AR244" s="20"/>
      <c r="AS244" s="20"/>
      <c r="AT244" s="20"/>
      <c r="AU244" s="20"/>
    </row>
    <row r="245" spans="24:47" x14ac:dyDescent="0.25">
      <c r="X245">
        <v>2</v>
      </c>
      <c r="Y245" t="s">
        <v>134</v>
      </c>
      <c r="AB245"/>
      <c r="AD245" s="23" t="s">
        <v>136</v>
      </c>
      <c r="AE245" s="20">
        <f>SUM(AA244:AA247)</f>
        <v>89</v>
      </c>
      <c r="AF245" s="20">
        <f>SUM(AA248:AA255)</f>
        <v>271</v>
      </c>
      <c r="AG245" s="20">
        <f>SUM(AA256:AA263)</f>
        <v>204</v>
      </c>
      <c r="AH245" s="20">
        <f>SUM(AA264:AA271)</f>
        <v>193</v>
      </c>
      <c r="AR245" s="24"/>
      <c r="AS245" s="24"/>
      <c r="AT245" s="24"/>
      <c r="AU245" s="24"/>
    </row>
    <row r="246" spans="24:47" x14ac:dyDescent="0.25">
      <c r="X246">
        <v>3</v>
      </c>
      <c r="Y246" t="s">
        <v>134</v>
      </c>
      <c r="Z246" s="22">
        <v>71.334999999999994</v>
      </c>
      <c r="AA246">
        <v>36</v>
      </c>
      <c r="AB246">
        <v>0</v>
      </c>
      <c r="AC246" s="19">
        <f t="shared" ref="AC246:AC248" si="60">(AB246/AA246)*100</f>
        <v>0</v>
      </c>
      <c r="AD246" s="23" t="s">
        <v>137</v>
      </c>
      <c r="AE246" s="25">
        <f>AVERAGE(AE244/AE245)*100</f>
        <v>0</v>
      </c>
      <c r="AF246" s="25">
        <f>AVERAGE(AF244/AF245)*100</f>
        <v>0.36900369003690037</v>
      </c>
      <c r="AG246" s="25">
        <f>AVERAGE(AG244/AG245)*100</f>
        <v>9.3137254901960791</v>
      </c>
      <c r="AH246" s="25">
        <f>AVERAGE(AH244/AH245)*100</f>
        <v>3.6269430051813467</v>
      </c>
    </row>
    <row r="247" spans="24:47" x14ac:dyDescent="0.25">
      <c r="X247">
        <v>4</v>
      </c>
      <c r="Y247" t="s">
        <v>134</v>
      </c>
      <c r="Z247" s="22">
        <v>77.733999999999995</v>
      </c>
      <c r="AA247">
        <v>26</v>
      </c>
      <c r="AB247">
        <v>0</v>
      </c>
      <c r="AC247" s="19">
        <f t="shared" si="60"/>
        <v>0</v>
      </c>
      <c r="AD247" s="23" t="s">
        <v>29</v>
      </c>
      <c r="AE247" s="20">
        <f>COUNT(AA244:AA247)</f>
        <v>3</v>
      </c>
      <c r="AF247" s="20">
        <f>COUNT(AA248:AA255)</f>
        <v>7</v>
      </c>
      <c r="AG247" s="20">
        <f>COUNT(AA256:AA263)</f>
        <v>6</v>
      </c>
      <c r="AH247" s="20">
        <f>COUNT(AA264:AA271)</f>
        <v>5</v>
      </c>
    </row>
    <row r="248" spans="24:47" x14ac:dyDescent="0.25">
      <c r="X248">
        <v>1</v>
      </c>
      <c r="Y248" t="s">
        <v>138</v>
      </c>
      <c r="Z248" s="22">
        <v>38.014000000000003</v>
      </c>
      <c r="AA248">
        <v>19</v>
      </c>
      <c r="AB248">
        <v>0</v>
      </c>
      <c r="AC248" s="19">
        <f t="shared" si="60"/>
        <v>0</v>
      </c>
      <c r="AD248" s="23" t="s">
        <v>139</v>
      </c>
      <c r="AE248" s="25">
        <f>AE244/AB272</f>
        <v>0</v>
      </c>
      <c r="AF248" s="25">
        <f>AF244/AB272</f>
        <v>3.7037037037037035E-2</v>
      </c>
      <c r="AG248" s="25">
        <f>AG244/AB272</f>
        <v>0.70370370370370372</v>
      </c>
      <c r="AH248" s="25">
        <f>AH244/AB272</f>
        <v>0.25925925925925924</v>
      </c>
    </row>
    <row r="249" spans="24:47" x14ac:dyDescent="0.25">
      <c r="X249">
        <v>2</v>
      </c>
      <c r="Y249" t="s">
        <v>138</v>
      </c>
      <c r="AB249"/>
    </row>
    <row r="250" spans="24:47" x14ac:dyDescent="0.25">
      <c r="X250">
        <v>3</v>
      </c>
      <c r="Y250" t="s">
        <v>138</v>
      </c>
      <c r="Z250" s="22">
        <v>45.914999999999999</v>
      </c>
      <c r="AA250">
        <v>50</v>
      </c>
      <c r="AB250">
        <v>0</v>
      </c>
      <c r="AC250" s="19">
        <f t="shared" ref="AC250:AC255" si="61">(AB250/AA250)*100</f>
        <v>0</v>
      </c>
      <c r="AD250" s="23"/>
      <c r="AE250"/>
      <c r="AF250"/>
      <c r="AG250"/>
      <c r="AH250"/>
    </row>
    <row r="251" spans="24:47" x14ac:dyDescent="0.25">
      <c r="X251">
        <v>4</v>
      </c>
      <c r="Y251" t="s">
        <v>138</v>
      </c>
      <c r="Z251" s="22">
        <v>34.631</v>
      </c>
      <c r="AA251">
        <v>33</v>
      </c>
      <c r="AB251">
        <v>0</v>
      </c>
      <c r="AC251" s="19">
        <f t="shared" si="61"/>
        <v>0</v>
      </c>
      <c r="AD251" s="23"/>
      <c r="AE251"/>
      <c r="AF251"/>
      <c r="AG251"/>
      <c r="AH251"/>
    </row>
    <row r="252" spans="24:47" x14ac:dyDescent="0.25">
      <c r="X252">
        <v>1</v>
      </c>
      <c r="Y252" t="s">
        <v>140</v>
      </c>
      <c r="Z252" s="22">
        <v>32.779000000000003</v>
      </c>
      <c r="AA252">
        <v>46</v>
      </c>
      <c r="AB252">
        <v>0</v>
      </c>
      <c r="AC252" s="19">
        <f t="shared" si="61"/>
        <v>0</v>
      </c>
      <c r="AD252" s="23"/>
      <c r="AE252"/>
      <c r="AF252"/>
      <c r="AG252"/>
      <c r="AH252"/>
    </row>
    <row r="253" spans="24:47" x14ac:dyDescent="0.25">
      <c r="X253">
        <v>2</v>
      </c>
      <c r="Y253" t="s">
        <v>140</v>
      </c>
      <c r="Z253" s="22">
        <v>40.880000000000003</v>
      </c>
      <c r="AA253">
        <v>23</v>
      </c>
      <c r="AB253">
        <v>0</v>
      </c>
      <c r="AC253" s="19">
        <f t="shared" si="61"/>
        <v>0</v>
      </c>
      <c r="AD253" s="23"/>
      <c r="AE253"/>
      <c r="AF253"/>
      <c r="AG253"/>
      <c r="AH253"/>
      <c r="AQ253" s="24"/>
      <c r="AR253" s="24"/>
      <c r="AS253" s="24"/>
    </row>
    <row r="254" spans="24:47" x14ac:dyDescent="0.25">
      <c r="X254">
        <v>3</v>
      </c>
      <c r="Y254" t="s">
        <v>140</v>
      </c>
      <c r="Z254" s="22">
        <v>53.317999999999998</v>
      </c>
      <c r="AA254">
        <v>57</v>
      </c>
      <c r="AB254">
        <v>0</v>
      </c>
      <c r="AC254" s="19">
        <f t="shared" si="61"/>
        <v>0</v>
      </c>
      <c r="AD254" s="23"/>
      <c r="AE254" s="20"/>
      <c r="AF254" s="20"/>
    </row>
    <row r="255" spans="24:47" x14ac:dyDescent="0.25">
      <c r="X255">
        <v>4</v>
      </c>
      <c r="Y255" t="s">
        <v>140</v>
      </c>
      <c r="Z255" s="22">
        <v>37.631</v>
      </c>
      <c r="AA255">
        <v>43</v>
      </c>
      <c r="AB255">
        <v>1</v>
      </c>
      <c r="AC255" s="19">
        <f t="shared" si="61"/>
        <v>2.3255813953488373</v>
      </c>
      <c r="AD255" s="26"/>
      <c r="AE255" s="18"/>
      <c r="AF255" s="24"/>
      <c r="AG255" s="24"/>
      <c r="AH255" s="24"/>
    </row>
    <row r="256" spans="24:47" x14ac:dyDescent="0.25">
      <c r="X256">
        <v>1</v>
      </c>
      <c r="Y256" t="s">
        <v>141</v>
      </c>
      <c r="AB256"/>
      <c r="AD256" s="26"/>
      <c r="AE256" s="18"/>
      <c r="AF256" s="24"/>
      <c r="AG256" s="24"/>
      <c r="AH256" s="24"/>
    </row>
    <row r="257" spans="1:49" x14ac:dyDescent="0.25">
      <c r="X257">
        <v>2</v>
      </c>
      <c r="Y257" t="s">
        <v>141</v>
      </c>
      <c r="Z257" s="22">
        <v>26.279</v>
      </c>
      <c r="AA257">
        <v>21</v>
      </c>
      <c r="AB257">
        <v>1</v>
      </c>
      <c r="AC257" s="19">
        <f t="shared" ref="AC257:AC259" si="62">(AB257/AA257)*100</f>
        <v>4.7619047619047619</v>
      </c>
      <c r="AD257" s="26"/>
      <c r="AE257" s="18"/>
      <c r="AF257" s="24"/>
      <c r="AG257" s="24"/>
      <c r="AH257" s="24"/>
    </row>
    <row r="258" spans="1:49" x14ac:dyDescent="0.25">
      <c r="X258">
        <v>3</v>
      </c>
      <c r="Y258" t="s">
        <v>141</v>
      </c>
      <c r="AA258">
        <v>53</v>
      </c>
      <c r="AB258">
        <v>6</v>
      </c>
      <c r="AC258" s="19">
        <f t="shared" si="62"/>
        <v>11.320754716981133</v>
      </c>
      <c r="AD258" s="26"/>
      <c r="AE258" s="18"/>
      <c r="AF258" s="24"/>
      <c r="AG258" s="24"/>
      <c r="AH258" s="24"/>
    </row>
    <row r="259" spans="1:49" s="19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Q259"/>
      <c r="R259"/>
      <c r="S259"/>
      <c r="T259"/>
      <c r="U259"/>
      <c r="V259"/>
      <c r="W259"/>
      <c r="X259">
        <v>4</v>
      </c>
      <c r="Y259" t="s">
        <v>141</v>
      </c>
      <c r="Z259" s="22"/>
      <c r="AA259">
        <v>37</v>
      </c>
      <c r="AB259">
        <v>4</v>
      </c>
      <c r="AC259" s="19">
        <f t="shared" si="62"/>
        <v>10.810810810810811</v>
      </c>
      <c r="AD259" s="23"/>
      <c r="AE259"/>
      <c r="AF259"/>
      <c r="AG259"/>
      <c r="AH259"/>
      <c r="AI259"/>
      <c r="AJ259"/>
      <c r="AK259" s="27"/>
      <c r="AL259" s="20"/>
      <c r="AM259"/>
      <c r="AN259"/>
      <c r="AT259"/>
      <c r="AU259"/>
      <c r="AV259"/>
      <c r="AW259"/>
    </row>
    <row r="260" spans="1:49" s="19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Q260"/>
      <c r="R260"/>
      <c r="S260"/>
      <c r="T260"/>
      <c r="U260"/>
      <c r="V260"/>
      <c r="W260"/>
      <c r="X260">
        <v>1</v>
      </c>
      <c r="Y260" t="s">
        <v>142</v>
      </c>
      <c r="Z260" s="22"/>
      <c r="AA260"/>
      <c r="AB260"/>
      <c r="AD260" s="23"/>
      <c r="AE260"/>
      <c r="AF260"/>
      <c r="AG260"/>
      <c r="AH260"/>
      <c r="AI260"/>
      <c r="AJ260"/>
      <c r="AK260" s="27"/>
      <c r="AL260" s="20"/>
      <c r="AM260"/>
      <c r="AN260"/>
      <c r="AT260"/>
      <c r="AU260"/>
      <c r="AV260"/>
      <c r="AW260"/>
    </row>
    <row r="261" spans="1:49" s="19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Q261"/>
      <c r="R261"/>
      <c r="S261"/>
      <c r="T261"/>
      <c r="U261"/>
      <c r="V261"/>
      <c r="W261"/>
      <c r="X261">
        <v>2</v>
      </c>
      <c r="Y261" t="s">
        <v>142</v>
      </c>
      <c r="Z261" s="22">
        <v>32.122</v>
      </c>
      <c r="AA261">
        <v>16</v>
      </c>
      <c r="AB261">
        <v>1</v>
      </c>
      <c r="AC261" s="19">
        <f t="shared" ref="AC261:AC263" si="63">(AB261/AA261)*100</f>
        <v>6.25</v>
      </c>
      <c r="AD261" s="21"/>
      <c r="AI261"/>
      <c r="AJ261"/>
      <c r="AK261" s="27"/>
      <c r="AL261" s="20"/>
      <c r="AM261"/>
      <c r="AN261"/>
      <c r="AT261"/>
      <c r="AU261"/>
      <c r="AV261"/>
      <c r="AW261"/>
    </row>
    <row r="262" spans="1:49" s="19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Q262"/>
      <c r="R262"/>
      <c r="S262"/>
      <c r="T262"/>
      <c r="U262"/>
      <c r="V262"/>
      <c r="W262"/>
      <c r="X262">
        <v>3</v>
      </c>
      <c r="Y262" t="s">
        <v>142</v>
      </c>
      <c r="Z262" s="22"/>
      <c r="AA262">
        <v>36</v>
      </c>
      <c r="AB262">
        <v>1</v>
      </c>
      <c r="AC262" s="19">
        <f t="shared" si="63"/>
        <v>2.7777777777777777</v>
      </c>
      <c r="AD262" s="23"/>
      <c r="AE262"/>
      <c r="AF262"/>
      <c r="AG262"/>
      <c r="AH262"/>
      <c r="AI262"/>
      <c r="AJ262"/>
      <c r="AK262" s="27"/>
      <c r="AL262" s="20"/>
      <c r="AM262"/>
      <c r="AN262"/>
      <c r="AT262"/>
      <c r="AU262"/>
      <c r="AV262"/>
      <c r="AW262"/>
    </row>
    <row r="263" spans="1:49" s="19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Q263"/>
      <c r="R263"/>
      <c r="S263"/>
      <c r="T263"/>
      <c r="U263"/>
      <c r="V263"/>
      <c r="W263"/>
      <c r="X263">
        <v>4</v>
      </c>
      <c r="Y263" t="s">
        <v>142</v>
      </c>
      <c r="Z263" s="22"/>
      <c r="AA263">
        <v>41</v>
      </c>
      <c r="AB263">
        <v>6</v>
      </c>
      <c r="AC263" s="19">
        <f t="shared" si="63"/>
        <v>14.634146341463413</v>
      </c>
      <c r="AD263" s="23"/>
      <c r="AE263"/>
      <c r="AF263"/>
      <c r="AG263"/>
      <c r="AH263"/>
      <c r="AI263"/>
      <c r="AJ263"/>
      <c r="AK263"/>
      <c r="AL263" s="20"/>
      <c r="AM263"/>
      <c r="AN263"/>
      <c r="AT263"/>
      <c r="AU263"/>
      <c r="AV263"/>
      <c r="AW263"/>
    </row>
    <row r="264" spans="1:49" s="19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Q264"/>
      <c r="R264"/>
      <c r="S264"/>
      <c r="T264"/>
      <c r="U264"/>
      <c r="V264"/>
      <c r="W264"/>
      <c r="X264">
        <v>1</v>
      </c>
      <c r="Y264" s="27" t="s">
        <v>143</v>
      </c>
      <c r="Z264" s="22">
        <v>35.082999999999998</v>
      </c>
      <c r="AA264">
        <v>31</v>
      </c>
      <c r="AB264">
        <v>1</v>
      </c>
      <c r="AC264" s="19">
        <f>(AB264/AA264)*100</f>
        <v>3.225806451612903</v>
      </c>
      <c r="AD264" s="23"/>
      <c r="AE264"/>
      <c r="AF264"/>
      <c r="AG264"/>
      <c r="AH264"/>
      <c r="AI264"/>
      <c r="AJ264"/>
      <c r="AK264"/>
      <c r="AL264" s="20"/>
      <c r="AM264"/>
      <c r="AN264"/>
      <c r="AT264"/>
      <c r="AU264"/>
      <c r="AV264"/>
      <c r="AW264"/>
    </row>
    <row r="265" spans="1:49" s="19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Q265"/>
      <c r="R265"/>
      <c r="S265"/>
      <c r="T265"/>
      <c r="U265"/>
      <c r="V265"/>
      <c r="W265"/>
      <c r="X265">
        <v>2</v>
      </c>
      <c r="Y265" s="27" t="s">
        <v>143</v>
      </c>
      <c r="Z265" s="22">
        <v>44.701000000000001</v>
      </c>
      <c r="AA265">
        <v>21</v>
      </c>
      <c r="AB265">
        <v>0</v>
      </c>
      <c r="AC265" s="19">
        <f t="shared" ref="AC265" si="64">(AB265/AA265)*100</f>
        <v>0</v>
      </c>
      <c r="AD265" s="23"/>
      <c r="AE265"/>
      <c r="AF265"/>
      <c r="AG265"/>
      <c r="AH265"/>
      <c r="AI265"/>
      <c r="AJ265"/>
      <c r="AK265"/>
      <c r="AL265" s="20"/>
      <c r="AM265"/>
      <c r="AN265"/>
      <c r="AT265"/>
      <c r="AU265"/>
      <c r="AV265"/>
      <c r="AW265"/>
    </row>
    <row r="266" spans="1:49" s="19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Q266"/>
      <c r="R266"/>
      <c r="S266"/>
      <c r="T266"/>
      <c r="U266"/>
      <c r="V266"/>
      <c r="W266"/>
      <c r="X266">
        <v>3</v>
      </c>
      <c r="Y266" s="27" t="s">
        <v>143</v>
      </c>
      <c r="Z266" s="22"/>
      <c r="AA266"/>
      <c r="AB266"/>
      <c r="AD266" s="23"/>
      <c r="AE266"/>
      <c r="AF266"/>
      <c r="AG266"/>
      <c r="AH266"/>
      <c r="AI266"/>
      <c r="AJ266"/>
      <c r="AK266"/>
      <c r="AL266" s="20"/>
      <c r="AM266"/>
      <c r="AN266"/>
      <c r="AT266"/>
      <c r="AU266"/>
      <c r="AV266"/>
      <c r="AW266"/>
    </row>
    <row r="267" spans="1:49" s="19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Q267"/>
      <c r="R267"/>
      <c r="S267"/>
      <c r="T267"/>
      <c r="U267"/>
      <c r="V267"/>
      <c r="W267"/>
      <c r="X267">
        <v>4</v>
      </c>
      <c r="Y267" s="27" t="s">
        <v>143</v>
      </c>
      <c r="Z267" s="22">
        <v>33.121000000000002</v>
      </c>
      <c r="AA267">
        <v>51</v>
      </c>
      <c r="AB267">
        <v>3</v>
      </c>
      <c r="AC267" s="19">
        <f t="shared" ref="AC267:AC268" si="65">(AB267/AA267)*100</f>
        <v>5.8823529411764701</v>
      </c>
      <c r="AD267" s="23"/>
      <c r="AE267"/>
      <c r="AF267"/>
      <c r="AG267"/>
      <c r="AH267"/>
      <c r="AI267"/>
      <c r="AJ267"/>
      <c r="AK267" s="27"/>
      <c r="AL267" s="20"/>
      <c r="AM267"/>
      <c r="AN267"/>
      <c r="AT267"/>
      <c r="AU267"/>
      <c r="AV267"/>
      <c r="AW267"/>
    </row>
    <row r="268" spans="1:49" s="19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Q268"/>
      <c r="R268"/>
      <c r="S268"/>
      <c r="T268"/>
      <c r="U268"/>
      <c r="V268"/>
      <c r="W268"/>
      <c r="X268">
        <v>1</v>
      </c>
      <c r="Y268" s="27" t="s">
        <v>144</v>
      </c>
      <c r="Z268" s="22">
        <v>37.084000000000003</v>
      </c>
      <c r="AA268">
        <v>38</v>
      </c>
      <c r="AB268">
        <v>3</v>
      </c>
      <c r="AC268" s="19">
        <f t="shared" si="65"/>
        <v>7.8947368421052628</v>
      </c>
      <c r="AD268" s="23"/>
      <c r="AE268"/>
      <c r="AF268"/>
      <c r="AG268"/>
      <c r="AH268"/>
      <c r="AI268"/>
      <c r="AJ268"/>
      <c r="AK268" s="27"/>
      <c r="AL268" s="20"/>
      <c r="AM268"/>
      <c r="AN268"/>
      <c r="AT268"/>
      <c r="AU268"/>
      <c r="AV268"/>
      <c r="AW268"/>
    </row>
    <row r="269" spans="1:49" s="19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Q269"/>
      <c r="R269"/>
      <c r="S269"/>
      <c r="T269"/>
      <c r="U269"/>
      <c r="V269"/>
      <c r="W269"/>
      <c r="X269">
        <v>2</v>
      </c>
      <c r="Y269" s="27" t="s">
        <v>144</v>
      </c>
      <c r="Z269" s="22"/>
      <c r="AA269"/>
      <c r="AB269"/>
      <c r="AD269" s="23"/>
      <c r="AE269"/>
      <c r="AF269"/>
      <c r="AG269"/>
      <c r="AH269"/>
      <c r="AI269"/>
      <c r="AJ269"/>
      <c r="AK269" s="27"/>
      <c r="AL269" s="20"/>
      <c r="AM269"/>
      <c r="AN269"/>
      <c r="AT269"/>
      <c r="AU269"/>
      <c r="AV269"/>
      <c r="AW269"/>
    </row>
    <row r="270" spans="1:49" s="19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Q270"/>
      <c r="R270"/>
      <c r="S270"/>
      <c r="T270"/>
      <c r="U270"/>
      <c r="V270"/>
      <c r="W270"/>
      <c r="X270">
        <v>3</v>
      </c>
      <c r="Y270" s="27" t="s">
        <v>144</v>
      </c>
      <c r="Z270" s="22"/>
      <c r="AA270"/>
      <c r="AB270"/>
      <c r="AD270" s="23"/>
      <c r="AE270"/>
      <c r="AF270"/>
      <c r="AG270"/>
      <c r="AH270"/>
      <c r="AI270"/>
      <c r="AJ270"/>
      <c r="AK270" s="27"/>
      <c r="AL270" s="20"/>
      <c r="AM270"/>
      <c r="AN270"/>
      <c r="AT270"/>
      <c r="AU270"/>
      <c r="AV270"/>
      <c r="AW270"/>
    </row>
    <row r="271" spans="1:49" s="19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Q271"/>
      <c r="R271"/>
      <c r="S271"/>
      <c r="T271"/>
      <c r="U271"/>
      <c r="V271"/>
      <c r="W271"/>
      <c r="X271">
        <v>4</v>
      </c>
      <c r="Y271" s="27" t="s">
        <v>144</v>
      </c>
      <c r="Z271" s="22">
        <v>37.734999999999999</v>
      </c>
      <c r="AA271">
        <v>52</v>
      </c>
      <c r="AB271">
        <v>0</v>
      </c>
      <c r="AC271" s="19">
        <f t="shared" ref="AC271" si="66">(AB271/AA271)*100</f>
        <v>0</v>
      </c>
      <c r="AD271" s="23"/>
      <c r="AE271"/>
      <c r="AF271"/>
      <c r="AG271"/>
      <c r="AH271"/>
      <c r="AI271"/>
      <c r="AJ271"/>
      <c r="AK271"/>
      <c r="AL271" s="20"/>
      <c r="AM271"/>
      <c r="AN271"/>
      <c r="AT271"/>
      <c r="AU271"/>
      <c r="AV271"/>
      <c r="AW271"/>
    </row>
    <row r="272" spans="1:49" s="19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Q272"/>
      <c r="R272"/>
      <c r="S272"/>
      <c r="T272"/>
      <c r="U272"/>
      <c r="V272"/>
      <c r="W272"/>
      <c r="X272"/>
      <c r="Y272"/>
      <c r="Z272" s="32">
        <f>AVERAGE(Z244:Z271)</f>
        <v>43.604705882352931</v>
      </c>
      <c r="AA272" s="18">
        <f>SUM(AA244:AA271)</f>
        <v>757</v>
      </c>
      <c r="AB272" s="29">
        <f>SUM(AB244:AB271)</f>
        <v>27</v>
      </c>
      <c r="AC272" s="25">
        <f>(AB272/AA272)*100</f>
        <v>3.5667107001321003</v>
      </c>
      <c r="AD272" s="30"/>
      <c r="AF272"/>
      <c r="AG272"/>
      <c r="AH272"/>
      <c r="AI272"/>
      <c r="AJ272"/>
      <c r="AK272"/>
      <c r="AL272" s="20"/>
      <c r="AM272"/>
      <c r="AN272"/>
      <c r="AT272"/>
      <c r="AU272"/>
      <c r="AV272"/>
      <c r="AW272"/>
    </row>
    <row r="273" spans="24:47" x14ac:dyDescent="0.25">
      <c r="AB273" s="33" t="s">
        <v>29</v>
      </c>
      <c r="AC273">
        <f>COUNT(AC244:AC271)</f>
        <v>21</v>
      </c>
      <c r="AL273" s="29"/>
      <c r="AM273" s="18"/>
      <c r="AN273" s="29"/>
      <c r="AO273" s="24"/>
    </row>
    <row r="275" spans="24:47" x14ac:dyDescent="0.25">
      <c r="X275" t="s">
        <v>167</v>
      </c>
      <c r="Z275"/>
      <c r="AB275"/>
      <c r="AC275"/>
      <c r="AD275"/>
      <c r="AE275"/>
      <c r="AF275"/>
      <c r="AG275"/>
      <c r="AH275"/>
    </row>
    <row r="276" spans="24:47" x14ac:dyDescent="0.25">
      <c r="Z276"/>
      <c r="AB276"/>
      <c r="AC276"/>
      <c r="AD276"/>
      <c r="AE276"/>
      <c r="AF276"/>
      <c r="AG276"/>
      <c r="AH276"/>
      <c r="AT276" s="19"/>
      <c r="AU276" s="19"/>
    </row>
    <row r="277" spans="24:47" x14ac:dyDescent="0.25">
      <c r="X277" t="s">
        <v>127</v>
      </c>
      <c r="Y277" t="s">
        <v>128</v>
      </c>
      <c r="Z277" s="22" t="s">
        <v>133</v>
      </c>
      <c r="AA277" t="s">
        <v>129</v>
      </c>
      <c r="AB277" t="s">
        <v>130</v>
      </c>
      <c r="AC277" s="19" t="s">
        <v>131</v>
      </c>
      <c r="AD277" s="21"/>
      <c r="AE277" s="19" t="s">
        <v>120</v>
      </c>
      <c r="AF277" s="19" t="s">
        <v>132</v>
      </c>
      <c r="AG277" s="19" t="s">
        <v>122</v>
      </c>
      <c r="AH277" s="19" t="s">
        <v>123</v>
      </c>
      <c r="AR277" s="20"/>
      <c r="AS277" s="20"/>
      <c r="AT277" s="20"/>
      <c r="AU277" s="20"/>
    </row>
    <row r="278" spans="24:47" x14ac:dyDescent="0.25">
      <c r="X278">
        <v>1</v>
      </c>
      <c r="Y278" t="s">
        <v>134</v>
      </c>
      <c r="Z278" s="22">
        <v>106.355</v>
      </c>
      <c r="AA278">
        <v>36</v>
      </c>
      <c r="AB278">
        <v>0</v>
      </c>
      <c r="AC278" s="19">
        <f t="shared" ref="AC278" si="67">(AB278/AA278)*100</f>
        <v>0</v>
      </c>
      <c r="AD278" s="23" t="s">
        <v>135</v>
      </c>
      <c r="AE278" s="20">
        <f>SUM(AB278:AB281)</f>
        <v>1</v>
      </c>
      <c r="AF278" s="20">
        <f>SUM(AB282:AB289)</f>
        <v>0</v>
      </c>
      <c r="AG278" s="20">
        <f>SUM(AB290:AB297)</f>
        <v>6</v>
      </c>
      <c r="AH278" s="20">
        <f>SUM(AB298:AB305)</f>
        <v>3</v>
      </c>
      <c r="AR278" s="20"/>
      <c r="AS278" s="20"/>
      <c r="AT278" s="20"/>
      <c r="AU278" s="20"/>
    </row>
    <row r="279" spans="24:47" x14ac:dyDescent="0.25">
      <c r="X279">
        <v>2</v>
      </c>
      <c r="Y279" t="s">
        <v>134</v>
      </c>
      <c r="AB279"/>
      <c r="AD279" s="23" t="s">
        <v>136</v>
      </c>
      <c r="AE279" s="20">
        <f>SUM(AA278:AA281)</f>
        <v>72</v>
      </c>
      <c r="AF279" s="20">
        <f>SUM(AA282:AA289)</f>
        <v>183</v>
      </c>
      <c r="AG279" s="20">
        <f>SUM(AA290:AA297)</f>
        <v>192</v>
      </c>
      <c r="AH279" s="20">
        <f>SUM(AA298:AA305)</f>
        <v>247</v>
      </c>
      <c r="AR279" s="24"/>
      <c r="AS279" s="24"/>
      <c r="AT279" s="24"/>
      <c r="AU279" s="24"/>
    </row>
    <row r="280" spans="24:47" x14ac:dyDescent="0.25">
      <c r="X280">
        <v>3</v>
      </c>
      <c r="Y280" t="s">
        <v>134</v>
      </c>
      <c r="Z280" s="22">
        <v>91.734999999999999</v>
      </c>
      <c r="AA280">
        <v>17</v>
      </c>
      <c r="AB280">
        <v>0</v>
      </c>
      <c r="AC280" s="19">
        <f t="shared" ref="AC280:AC285" si="68">(AB280/AA280)*100</f>
        <v>0</v>
      </c>
      <c r="AD280" s="23" t="s">
        <v>137</v>
      </c>
      <c r="AE280" s="25">
        <f>AVERAGE(AE278/AE279)*100</f>
        <v>1.3888888888888888</v>
      </c>
      <c r="AF280" s="25">
        <f>AVERAGE(AF278/AF279)*100</f>
        <v>0</v>
      </c>
      <c r="AG280" s="25">
        <f>AVERAGE(AG278/AG279)*100</f>
        <v>3.125</v>
      </c>
      <c r="AH280" s="25">
        <f>AVERAGE(AH278/AH279)*100</f>
        <v>1.214574898785425</v>
      </c>
    </row>
    <row r="281" spans="24:47" x14ac:dyDescent="0.25">
      <c r="X281">
        <v>4</v>
      </c>
      <c r="Y281" t="s">
        <v>134</v>
      </c>
      <c r="Z281" s="22">
        <v>95.322999999999993</v>
      </c>
      <c r="AA281">
        <v>19</v>
      </c>
      <c r="AB281">
        <v>1</v>
      </c>
      <c r="AC281" s="19">
        <f t="shared" si="68"/>
        <v>5.2631578947368416</v>
      </c>
      <c r="AD281" s="23" t="s">
        <v>29</v>
      </c>
      <c r="AE281" s="20">
        <f>COUNT(AA278:AA281)</f>
        <v>3</v>
      </c>
      <c r="AF281" s="20">
        <f>COUNT(AA282:AA289)</f>
        <v>5</v>
      </c>
      <c r="AG281" s="20">
        <f>COUNT(AA290:AA297)</f>
        <v>6</v>
      </c>
      <c r="AH281" s="20">
        <f>COUNT(AA298:AA305)</f>
        <v>8</v>
      </c>
    </row>
    <row r="282" spans="24:47" x14ac:dyDescent="0.25">
      <c r="X282">
        <v>1</v>
      </c>
      <c r="Y282" t="s">
        <v>138</v>
      </c>
      <c r="Z282" s="22">
        <v>74.207999999999998</v>
      </c>
      <c r="AA282">
        <v>22</v>
      </c>
      <c r="AB282">
        <v>0</v>
      </c>
      <c r="AC282" s="19">
        <f t="shared" si="68"/>
        <v>0</v>
      </c>
      <c r="AD282" s="23" t="s">
        <v>139</v>
      </c>
      <c r="AE282" s="25">
        <f>AE278/AB306</f>
        <v>0.1</v>
      </c>
      <c r="AF282" s="25">
        <f>AF278/AB306</f>
        <v>0</v>
      </c>
      <c r="AG282" s="25">
        <f>AG278/AB306</f>
        <v>0.6</v>
      </c>
      <c r="AH282" s="25">
        <f>AH278/AB306</f>
        <v>0.3</v>
      </c>
    </row>
    <row r="283" spans="24:47" x14ac:dyDescent="0.25">
      <c r="X283">
        <v>2</v>
      </c>
      <c r="Y283" t="s">
        <v>138</v>
      </c>
      <c r="Z283" s="22">
        <v>55.801000000000002</v>
      </c>
      <c r="AA283">
        <v>26</v>
      </c>
      <c r="AB283">
        <v>0</v>
      </c>
      <c r="AC283" s="19">
        <f t="shared" si="68"/>
        <v>0</v>
      </c>
    </row>
    <row r="284" spans="24:47" x14ac:dyDescent="0.25">
      <c r="X284">
        <v>3</v>
      </c>
      <c r="Y284" t="s">
        <v>138</v>
      </c>
      <c r="Z284" s="22">
        <v>37.43</v>
      </c>
      <c r="AA284">
        <v>39</v>
      </c>
      <c r="AB284">
        <v>0</v>
      </c>
      <c r="AC284" s="19">
        <f t="shared" si="68"/>
        <v>0</v>
      </c>
      <c r="AD284" s="23"/>
      <c r="AE284"/>
      <c r="AF284"/>
      <c r="AG284"/>
      <c r="AH284"/>
    </row>
    <row r="285" spans="24:47" x14ac:dyDescent="0.25">
      <c r="X285">
        <v>4</v>
      </c>
      <c r="Y285" t="s">
        <v>138</v>
      </c>
      <c r="Z285" s="22">
        <v>53.734999999999999</v>
      </c>
      <c r="AA285">
        <v>40</v>
      </c>
      <c r="AB285">
        <v>0</v>
      </c>
      <c r="AC285" s="19">
        <f t="shared" si="68"/>
        <v>0</v>
      </c>
      <c r="AD285" s="23"/>
      <c r="AE285"/>
      <c r="AF285"/>
      <c r="AG285"/>
      <c r="AH285"/>
    </row>
    <row r="286" spans="24:47" x14ac:dyDescent="0.25">
      <c r="X286">
        <v>1</v>
      </c>
      <c r="Y286" t="s">
        <v>140</v>
      </c>
      <c r="AB286"/>
      <c r="AD286" s="23"/>
      <c r="AE286"/>
      <c r="AF286"/>
      <c r="AG286"/>
      <c r="AH286"/>
    </row>
    <row r="287" spans="24:47" x14ac:dyDescent="0.25">
      <c r="X287">
        <v>2</v>
      </c>
      <c r="Y287" t="s">
        <v>140</v>
      </c>
      <c r="AB287"/>
      <c r="AD287" s="23"/>
      <c r="AE287"/>
      <c r="AF287"/>
      <c r="AG287"/>
      <c r="AH287"/>
    </row>
    <row r="288" spans="24:47" x14ac:dyDescent="0.25">
      <c r="X288">
        <v>3</v>
      </c>
      <c r="Y288" t="s">
        <v>140</v>
      </c>
      <c r="Z288" s="22">
        <v>41.238999999999997</v>
      </c>
      <c r="AA288">
        <v>56</v>
      </c>
      <c r="AB288">
        <v>0</v>
      </c>
      <c r="AC288" s="19">
        <f t="shared" ref="AC288" si="69">(AB288/AA288)*100</f>
        <v>0</v>
      </c>
      <c r="AD288" s="23"/>
      <c r="AE288" s="20"/>
      <c r="AF288" s="20"/>
      <c r="AQ288" s="24"/>
      <c r="AR288" s="24"/>
      <c r="AS288" s="24"/>
    </row>
    <row r="289" spans="24:45" x14ac:dyDescent="0.25">
      <c r="X289">
        <v>4</v>
      </c>
      <c r="Y289" t="s">
        <v>140</v>
      </c>
      <c r="AB289"/>
      <c r="AD289" s="26"/>
      <c r="AE289" s="18"/>
      <c r="AF289" s="24"/>
      <c r="AG289" s="24"/>
      <c r="AH289" s="24"/>
      <c r="AQ289" s="24"/>
      <c r="AR289" s="24"/>
      <c r="AS289" s="24"/>
    </row>
    <row r="290" spans="24:45" x14ac:dyDescent="0.25">
      <c r="X290">
        <v>1</v>
      </c>
      <c r="Y290" t="s">
        <v>141</v>
      </c>
      <c r="AA290">
        <v>32</v>
      </c>
      <c r="AB290">
        <v>2</v>
      </c>
      <c r="AC290" s="19">
        <f t="shared" ref="AC290:AC292" si="70">(AB290/AA290)*100</f>
        <v>6.25</v>
      </c>
      <c r="AD290" s="26"/>
      <c r="AE290" s="18"/>
      <c r="AF290" s="24"/>
      <c r="AG290" s="24"/>
      <c r="AH290" s="24"/>
      <c r="AQ290" s="24"/>
      <c r="AR290" s="24"/>
      <c r="AS290" s="24"/>
    </row>
    <row r="291" spans="24:45" x14ac:dyDescent="0.25">
      <c r="X291">
        <v>2</v>
      </c>
      <c r="Y291" t="s">
        <v>141</v>
      </c>
      <c r="AA291">
        <v>45</v>
      </c>
      <c r="AB291">
        <v>2</v>
      </c>
      <c r="AC291" s="19">
        <f t="shared" si="70"/>
        <v>4.4444444444444446</v>
      </c>
      <c r="AD291" s="26"/>
      <c r="AE291" s="18"/>
      <c r="AF291" s="24"/>
      <c r="AG291" s="24"/>
      <c r="AH291" s="24"/>
      <c r="AQ291" s="24"/>
      <c r="AR291" s="24"/>
      <c r="AS291" s="24"/>
    </row>
    <row r="292" spans="24:45" x14ac:dyDescent="0.25">
      <c r="X292">
        <v>3</v>
      </c>
      <c r="Y292" t="s">
        <v>141</v>
      </c>
      <c r="Z292" s="22">
        <v>21.509</v>
      </c>
      <c r="AA292">
        <v>8</v>
      </c>
      <c r="AB292">
        <v>0</v>
      </c>
      <c r="AC292" s="19">
        <f t="shared" si="70"/>
        <v>0</v>
      </c>
      <c r="AD292" s="26"/>
      <c r="AE292" s="18"/>
      <c r="AF292" s="24"/>
      <c r="AG292" s="24"/>
      <c r="AH292" s="24"/>
    </row>
    <row r="293" spans="24:45" x14ac:dyDescent="0.25">
      <c r="X293">
        <v>4</v>
      </c>
      <c r="Y293" t="s">
        <v>141</v>
      </c>
      <c r="AB293"/>
      <c r="AD293" s="23"/>
      <c r="AE293"/>
      <c r="AF293"/>
      <c r="AG293"/>
      <c r="AH293"/>
      <c r="AK293" s="27"/>
    </row>
    <row r="294" spans="24:45" x14ac:dyDescent="0.25">
      <c r="X294">
        <v>1</v>
      </c>
      <c r="Y294" t="s">
        <v>142</v>
      </c>
      <c r="AA294">
        <v>41</v>
      </c>
      <c r="AB294">
        <v>0</v>
      </c>
      <c r="AC294" s="19">
        <f t="shared" ref="AC294:AC296" si="71">(AB294/AA294)*100</f>
        <v>0</v>
      </c>
      <c r="AD294" s="23"/>
      <c r="AE294"/>
      <c r="AF294"/>
      <c r="AG294"/>
      <c r="AH294"/>
      <c r="AK294" s="27"/>
    </row>
    <row r="295" spans="24:45" x14ac:dyDescent="0.25">
      <c r="X295">
        <v>2</v>
      </c>
      <c r="Y295" t="s">
        <v>142</v>
      </c>
      <c r="AA295">
        <v>56</v>
      </c>
      <c r="AB295">
        <v>2</v>
      </c>
      <c r="AC295" s="19">
        <f t="shared" si="71"/>
        <v>3.5714285714285712</v>
      </c>
      <c r="AD295" s="21"/>
      <c r="AK295" s="27"/>
    </row>
    <row r="296" spans="24:45" x14ac:dyDescent="0.25">
      <c r="X296">
        <v>3</v>
      </c>
      <c r="Y296" t="s">
        <v>142</v>
      </c>
      <c r="Z296" s="22">
        <v>25.84</v>
      </c>
      <c r="AA296">
        <v>10</v>
      </c>
      <c r="AB296">
        <v>0</v>
      </c>
      <c r="AC296" s="19">
        <f t="shared" si="71"/>
        <v>0</v>
      </c>
      <c r="AD296" s="23"/>
      <c r="AE296"/>
      <c r="AF296"/>
      <c r="AG296"/>
      <c r="AH296"/>
      <c r="AK296" s="27"/>
    </row>
    <row r="297" spans="24:45" x14ac:dyDescent="0.25">
      <c r="X297">
        <v>4</v>
      </c>
      <c r="Y297" t="s">
        <v>142</v>
      </c>
      <c r="AB297"/>
      <c r="AD297" s="23"/>
      <c r="AE297"/>
      <c r="AF297"/>
      <c r="AG297"/>
      <c r="AH297"/>
    </row>
    <row r="298" spans="24:45" x14ac:dyDescent="0.25">
      <c r="X298">
        <v>1</v>
      </c>
      <c r="Y298" s="27" t="s">
        <v>143</v>
      </c>
      <c r="Z298" s="22">
        <v>52.48</v>
      </c>
      <c r="AA298">
        <v>21</v>
      </c>
      <c r="AB298">
        <v>1</v>
      </c>
      <c r="AC298" s="19">
        <f>(AB298/AA298)*100</f>
        <v>4.7619047619047619</v>
      </c>
      <c r="AD298" s="23"/>
      <c r="AE298"/>
      <c r="AF298"/>
      <c r="AG298"/>
      <c r="AH298"/>
    </row>
    <row r="299" spans="24:45" x14ac:dyDescent="0.25">
      <c r="X299">
        <v>2</v>
      </c>
      <c r="Y299" s="27" t="s">
        <v>143</v>
      </c>
      <c r="Z299" s="22">
        <v>40.945</v>
      </c>
      <c r="AA299">
        <v>59</v>
      </c>
      <c r="AB299">
        <v>1</v>
      </c>
      <c r="AC299" s="19">
        <f t="shared" ref="AC299:AC305" si="72">(AB299/AA299)*100</f>
        <v>1.6949152542372881</v>
      </c>
      <c r="AD299" s="23"/>
      <c r="AE299"/>
      <c r="AF299"/>
      <c r="AG299"/>
      <c r="AH299"/>
    </row>
    <row r="300" spans="24:45" x14ac:dyDescent="0.25">
      <c r="X300">
        <v>3</v>
      </c>
      <c r="Y300" s="27" t="s">
        <v>143</v>
      </c>
      <c r="Z300" s="22">
        <v>25.013000000000002</v>
      </c>
      <c r="AA300">
        <v>34</v>
      </c>
      <c r="AB300">
        <v>1</v>
      </c>
      <c r="AC300" s="19">
        <f t="shared" si="72"/>
        <v>2.9411764705882351</v>
      </c>
      <c r="AD300" s="23"/>
      <c r="AE300"/>
      <c r="AF300"/>
      <c r="AG300"/>
      <c r="AH300"/>
    </row>
    <row r="301" spans="24:45" x14ac:dyDescent="0.25">
      <c r="X301">
        <v>4</v>
      </c>
      <c r="Y301" s="27" t="s">
        <v>143</v>
      </c>
      <c r="Z301" s="22">
        <v>34.18</v>
      </c>
      <c r="AA301">
        <v>25</v>
      </c>
      <c r="AB301">
        <v>0</v>
      </c>
      <c r="AC301" s="19">
        <f t="shared" si="72"/>
        <v>0</v>
      </c>
      <c r="AD301" s="23"/>
      <c r="AE301"/>
      <c r="AF301"/>
      <c r="AG301"/>
      <c r="AH301"/>
      <c r="AK301" s="27"/>
    </row>
    <row r="302" spans="24:45" x14ac:dyDescent="0.25">
      <c r="X302">
        <v>1</v>
      </c>
      <c r="Y302" s="27" t="s">
        <v>144</v>
      </c>
      <c r="Z302" s="22">
        <v>58.302999999999997</v>
      </c>
      <c r="AA302">
        <v>12</v>
      </c>
      <c r="AB302">
        <v>0</v>
      </c>
      <c r="AC302" s="19">
        <f t="shared" si="72"/>
        <v>0</v>
      </c>
      <c r="AD302" s="23"/>
      <c r="AE302"/>
      <c r="AF302"/>
      <c r="AG302"/>
      <c r="AH302"/>
      <c r="AK302" s="27"/>
      <c r="AR302" s="24"/>
      <c r="AS302" s="24"/>
    </row>
    <row r="303" spans="24:45" x14ac:dyDescent="0.25">
      <c r="X303">
        <v>2</v>
      </c>
      <c r="Y303" s="27" t="s">
        <v>144</v>
      </c>
      <c r="Z303" s="22">
        <v>39.954999999999998</v>
      </c>
      <c r="AA303">
        <v>58</v>
      </c>
      <c r="AB303">
        <v>0</v>
      </c>
      <c r="AC303" s="19">
        <f t="shared" si="72"/>
        <v>0</v>
      </c>
      <c r="AD303" s="23"/>
      <c r="AE303"/>
      <c r="AF303"/>
      <c r="AG303"/>
      <c r="AH303"/>
      <c r="AK303" s="27"/>
    </row>
    <row r="304" spans="24:45" x14ac:dyDescent="0.25">
      <c r="X304">
        <v>3</v>
      </c>
      <c r="Y304" s="27" t="s">
        <v>144</v>
      </c>
      <c r="Z304" s="22">
        <v>31.864999999999998</v>
      </c>
      <c r="AA304">
        <v>20</v>
      </c>
      <c r="AB304">
        <v>0</v>
      </c>
      <c r="AC304" s="19">
        <f t="shared" si="72"/>
        <v>0</v>
      </c>
      <c r="AD304" s="23"/>
      <c r="AE304"/>
      <c r="AF304"/>
      <c r="AG304"/>
      <c r="AH304"/>
      <c r="AK304" s="27"/>
    </row>
    <row r="305" spans="24:47" x14ac:dyDescent="0.25">
      <c r="X305">
        <v>4</v>
      </c>
      <c r="Y305" s="27" t="s">
        <v>144</v>
      </c>
      <c r="Z305" s="22">
        <v>28.504999999999999</v>
      </c>
      <c r="AA305">
        <v>18</v>
      </c>
      <c r="AB305">
        <v>0</v>
      </c>
      <c r="AC305" s="19">
        <f t="shared" si="72"/>
        <v>0</v>
      </c>
      <c r="AD305" s="23"/>
      <c r="AE305"/>
      <c r="AF305"/>
      <c r="AG305"/>
      <c r="AH305"/>
    </row>
    <row r="306" spans="24:47" x14ac:dyDescent="0.25">
      <c r="Z306" s="32">
        <f>AVERAGE(Z278:Z305)</f>
        <v>50.801166666666674</v>
      </c>
      <c r="AA306" s="18">
        <f>SUM(AA278:AA305)</f>
        <v>694</v>
      </c>
      <c r="AB306" s="29">
        <f>SUM(AB278:AB305)</f>
        <v>10</v>
      </c>
      <c r="AC306" s="25">
        <f>(AB306/AA306)*100</f>
        <v>1.4409221902017291</v>
      </c>
      <c r="AD306" s="30"/>
      <c r="AF306"/>
      <c r="AG306"/>
      <c r="AH306"/>
    </row>
    <row r="307" spans="24:47" x14ac:dyDescent="0.25">
      <c r="AB307" s="33" t="s">
        <v>29</v>
      </c>
      <c r="AC307">
        <f>COUNT(AC278:AC305)</f>
        <v>22</v>
      </c>
      <c r="AJ307" s="19"/>
      <c r="AL307" s="29"/>
      <c r="AM307" s="18"/>
      <c r="AN307" s="29"/>
      <c r="AO307" s="24"/>
    </row>
    <row r="308" spans="24:47" x14ac:dyDescent="0.25">
      <c r="AL308" s="29"/>
      <c r="AM308" s="18"/>
      <c r="AN308" s="29"/>
      <c r="AO308" s="24"/>
    </row>
    <row r="311" spans="24:47" x14ac:dyDescent="0.25">
      <c r="AT311" s="19"/>
      <c r="AU311" s="19"/>
    </row>
    <row r="312" spans="24:47" x14ac:dyDescent="0.25">
      <c r="AR312" s="20"/>
      <c r="AS312" s="20"/>
      <c r="AT312" s="20"/>
      <c r="AU312" s="20"/>
    </row>
    <row r="313" spans="24:47" x14ac:dyDescent="0.25">
      <c r="AR313" s="20"/>
      <c r="AS313" s="20"/>
      <c r="AT313" s="20"/>
      <c r="AU313" s="20"/>
    </row>
    <row r="314" spans="24:47" x14ac:dyDescent="0.25">
      <c r="AR314" s="24"/>
      <c r="AS314" s="24"/>
      <c r="AT314" s="24"/>
      <c r="AU314" s="24"/>
    </row>
    <row r="319" spans="24:47" x14ac:dyDescent="0.25">
      <c r="AM319" s="22"/>
    </row>
    <row r="322" spans="37:45" x14ac:dyDescent="0.25">
      <c r="AQ322" s="24"/>
      <c r="AR322" s="24"/>
      <c r="AS322" s="24"/>
    </row>
    <row r="327" spans="37:45" x14ac:dyDescent="0.25">
      <c r="AM327" s="22"/>
    </row>
    <row r="328" spans="37:45" x14ac:dyDescent="0.25">
      <c r="AK328" s="27"/>
    </row>
    <row r="329" spans="37:45" x14ac:dyDescent="0.25">
      <c r="AK329" s="27"/>
    </row>
    <row r="330" spans="37:45" x14ac:dyDescent="0.25">
      <c r="AK330" s="27"/>
    </row>
    <row r="331" spans="37:45" x14ac:dyDescent="0.25">
      <c r="AK331" s="27"/>
    </row>
    <row r="335" spans="37:45" x14ac:dyDescent="0.25">
      <c r="AM335" s="22"/>
    </row>
    <row r="336" spans="37:45" x14ac:dyDescent="0.25">
      <c r="AK336" s="27"/>
    </row>
    <row r="337" spans="37:47" x14ac:dyDescent="0.25">
      <c r="AK337" s="27"/>
    </row>
    <row r="338" spans="37:47" x14ac:dyDescent="0.25">
      <c r="AK338" s="27"/>
    </row>
    <row r="339" spans="37:47" x14ac:dyDescent="0.25">
      <c r="AK339" s="27"/>
    </row>
    <row r="343" spans="37:47" x14ac:dyDescent="0.25">
      <c r="AL343" s="29"/>
      <c r="AM343" s="18"/>
      <c r="AN343" s="29"/>
      <c r="AO343" s="24"/>
    </row>
    <row r="345" spans="37:47" x14ac:dyDescent="0.25">
      <c r="AT345" s="19"/>
      <c r="AU345" s="19"/>
    </row>
    <row r="346" spans="37:47" x14ac:dyDescent="0.25">
      <c r="AR346" s="20"/>
      <c r="AS346" s="20"/>
      <c r="AT346" s="20"/>
      <c r="AU346" s="20"/>
    </row>
    <row r="347" spans="37:47" x14ac:dyDescent="0.25">
      <c r="AR347" s="20"/>
      <c r="AS347" s="20"/>
      <c r="AT347" s="20"/>
      <c r="AU347" s="20"/>
    </row>
    <row r="348" spans="37:47" x14ac:dyDescent="0.25">
      <c r="AR348" s="24"/>
      <c r="AS348" s="24"/>
      <c r="AT348" s="24"/>
      <c r="AU348" s="24"/>
    </row>
    <row r="358" spans="37:45" x14ac:dyDescent="0.25">
      <c r="AQ358" s="24"/>
      <c r="AR358" s="24"/>
      <c r="AS358" s="24"/>
    </row>
    <row r="362" spans="37:45" x14ac:dyDescent="0.25">
      <c r="AM362" s="22"/>
    </row>
    <row r="363" spans="37:45" x14ac:dyDescent="0.25">
      <c r="AK363" s="27"/>
    </row>
    <row r="364" spans="37:45" x14ac:dyDescent="0.25">
      <c r="AK364" s="27"/>
    </row>
    <row r="365" spans="37:45" x14ac:dyDescent="0.25">
      <c r="AK365" s="27"/>
    </row>
    <row r="366" spans="37:45" x14ac:dyDescent="0.25">
      <c r="AK366" s="27"/>
    </row>
    <row r="370" spans="37:41" x14ac:dyDescent="0.25">
      <c r="AM370" s="22"/>
    </row>
    <row r="371" spans="37:41" x14ac:dyDescent="0.25">
      <c r="AK371" s="27"/>
    </row>
    <row r="372" spans="37:41" x14ac:dyDescent="0.25">
      <c r="AK372" s="27"/>
    </row>
    <row r="373" spans="37:41" x14ac:dyDescent="0.25">
      <c r="AK373" s="27"/>
    </row>
    <row r="374" spans="37:41" x14ac:dyDescent="0.25">
      <c r="AK374" s="27"/>
    </row>
    <row r="378" spans="37:41" x14ac:dyDescent="0.25">
      <c r="AL378" s="29"/>
      <c r="AM378" s="18"/>
      <c r="AN378" s="29"/>
      <c r="AO378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610C-58CC-4B44-81B0-D4A8B03A45E0}">
  <dimension ref="A1:AL376"/>
  <sheetViews>
    <sheetView workbookViewId="0">
      <selection activeCell="F30" sqref="F30:F31"/>
    </sheetView>
  </sheetViews>
  <sheetFormatPr defaultColWidth="11" defaultRowHeight="15.75" x14ac:dyDescent="0.25"/>
  <cols>
    <col min="15" max="15" width="11" style="22"/>
    <col min="18" max="18" width="11" style="19"/>
    <col min="27" max="27" width="11" style="22"/>
    <col min="30" max="34" width="11" style="19"/>
  </cols>
  <sheetData>
    <row r="1" spans="1:36" x14ac:dyDescent="0.25">
      <c r="A1" s="18" t="s">
        <v>180</v>
      </c>
      <c r="M1" s="18" t="s">
        <v>181</v>
      </c>
      <c r="Y1" s="18"/>
    </row>
    <row r="3" spans="1:36" x14ac:dyDescent="0.25">
      <c r="A3" t="s">
        <v>182</v>
      </c>
      <c r="M3" t="s">
        <v>183</v>
      </c>
    </row>
    <row r="5" spans="1:36" x14ac:dyDescent="0.25">
      <c r="A5" t="s">
        <v>127</v>
      </c>
      <c r="B5" t="s">
        <v>128</v>
      </c>
      <c r="C5" s="22" t="s">
        <v>179</v>
      </c>
      <c r="D5" t="s">
        <v>129</v>
      </c>
      <c r="E5" t="s">
        <v>177</v>
      </c>
      <c r="F5" s="19" t="s">
        <v>178</v>
      </c>
      <c r="G5" s="21"/>
      <c r="H5" s="19" t="s">
        <v>120</v>
      </c>
      <c r="I5" s="19" t="s">
        <v>132</v>
      </c>
      <c r="J5" s="19" t="s">
        <v>122</v>
      </c>
      <c r="K5" s="19" t="s">
        <v>123</v>
      </c>
      <c r="L5" s="19"/>
      <c r="M5" t="s">
        <v>127</v>
      </c>
      <c r="N5" t="s">
        <v>128</v>
      </c>
      <c r="O5" s="22" t="s">
        <v>179</v>
      </c>
      <c r="P5" t="s">
        <v>129</v>
      </c>
      <c r="Q5" t="s">
        <v>177</v>
      </c>
      <c r="R5" s="19" t="s">
        <v>178</v>
      </c>
      <c r="S5" s="21"/>
      <c r="T5" s="19" t="s">
        <v>120</v>
      </c>
      <c r="U5" s="19" t="s">
        <v>132</v>
      </c>
      <c r="V5" s="19" t="s">
        <v>122</v>
      </c>
      <c r="W5" s="19" t="s">
        <v>123</v>
      </c>
      <c r="X5" s="23"/>
      <c r="Z5" s="33"/>
      <c r="AA5" s="20"/>
      <c r="AB5" s="19"/>
      <c r="AI5" s="19"/>
      <c r="AJ5" s="19"/>
    </row>
    <row r="6" spans="1:36" x14ac:dyDescent="0.25">
      <c r="A6">
        <v>1</v>
      </c>
      <c r="B6" t="s">
        <v>134</v>
      </c>
      <c r="C6" s="22">
        <v>11.784000000000001</v>
      </c>
      <c r="D6">
        <v>68</v>
      </c>
      <c r="E6">
        <v>0</v>
      </c>
      <c r="F6" s="19">
        <f>(E6/D6)*100</f>
        <v>0</v>
      </c>
      <c r="G6" s="23" t="s">
        <v>135</v>
      </c>
      <c r="H6" s="20">
        <f>SUM(E6:E9)</f>
        <v>0</v>
      </c>
      <c r="I6" s="20">
        <f>SUM(E10:E17)</f>
        <v>0</v>
      </c>
      <c r="J6" s="20">
        <f>SUM(E18:E25)</f>
        <v>0</v>
      </c>
      <c r="K6" s="20">
        <f>SUM(E26:E33)</f>
        <v>0</v>
      </c>
      <c r="L6" s="20"/>
      <c r="M6">
        <v>1</v>
      </c>
      <c r="N6" t="s">
        <v>134</v>
      </c>
      <c r="P6">
        <v>72</v>
      </c>
      <c r="Q6">
        <v>0</v>
      </c>
      <c r="R6" s="19">
        <f>(Q6/P6)*100</f>
        <v>0</v>
      </c>
      <c r="S6" s="23" t="s">
        <v>135</v>
      </c>
      <c r="T6" s="20">
        <f>SUM(Q6:Q9)</f>
        <v>1</v>
      </c>
      <c r="U6" s="20">
        <f>SUM(Q10:Q17)</f>
        <v>1</v>
      </c>
      <c r="V6" s="20">
        <f>SUM(Q18:Q25)</f>
        <v>0</v>
      </c>
      <c r="W6" s="20">
        <f>SUM(Q26:Q33)</f>
        <v>0</v>
      </c>
      <c r="AA6" s="20"/>
      <c r="AB6" s="19"/>
      <c r="AG6" s="20"/>
      <c r="AH6" s="20"/>
      <c r="AI6" s="20"/>
      <c r="AJ6" s="20"/>
    </row>
    <row r="7" spans="1:36" x14ac:dyDescent="0.25">
      <c r="A7">
        <v>2</v>
      </c>
      <c r="B7" t="s">
        <v>134</v>
      </c>
      <c r="C7" s="22">
        <v>10.538</v>
      </c>
      <c r="D7">
        <v>52</v>
      </c>
      <c r="E7">
        <v>0</v>
      </c>
      <c r="F7" s="19">
        <f t="shared" ref="F7:F33" si="0">(E7/D7)*100</f>
        <v>0</v>
      </c>
      <c r="G7" s="23" t="s">
        <v>136</v>
      </c>
      <c r="H7" s="20">
        <f>SUM(D6:D9)</f>
        <v>161</v>
      </c>
      <c r="I7" s="20">
        <f>SUM(D10:D17)</f>
        <v>252</v>
      </c>
      <c r="J7" s="20">
        <f>SUM(D18:D25)</f>
        <v>225</v>
      </c>
      <c r="K7" s="20">
        <f>SUM(D26:D33)</f>
        <v>706</v>
      </c>
      <c r="L7" s="20"/>
      <c r="M7">
        <v>2</v>
      </c>
      <c r="N7" t="s">
        <v>134</v>
      </c>
      <c r="P7">
        <v>62</v>
      </c>
      <c r="Q7">
        <v>0</v>
      </c>
      <c r="R7" s="19">
        <f t="shared" ref="R7:R33" si="1">(Q7/P7)*100</f>
        <v>0</v>
      </c>
      <c r="S7" s="23" t="s">
        <v>136</v>
      </c>
      <c r="T7" s="20">
        <f>SUM(P6:P9)</f>
        <v>262</v>
      </c>
      <c r="U7" s="20">
        <f>SUM(P10:P17)</f>
        <v>515</v>
      </c>
      <c r="V7" s="20">
        <f>SUM(P18:P25)</f>
        <v>172</v>
      </c>
      <c r="W7" s="20">
        <f>SUM(P26:P33)</f>
        <v>459</v>
      </c>
      <c r="AA7" s="20"/>
      <c r="AB7" s="19"/>
      <c r="AG7" s="20"/>
      <c r="AH7" s="20"/>
      <c r="AI7" s="20"/>
      <c r="AJ7" s="20"/>
    </row>
    <row r="8" spans="1:36" x14ac:dyDescent="0.25">
      <c r="A8">
        <v>3</v>
      </c>
      <c r="B8" t="s">
        <v>134</v>
      </c>
      <c r="C8" s="22">
        <v>13.343999999999999</v>
      </c>
      <c r="D8">
        <v>41</v>
      </c>
      <c r="E8">
        <v>0</v>
      </c>
      <c r="F8" s="19">
        <f t="shared" si="0"/>
        <v>0</v>
      </c>
      <c r="G8" s="23" t="s">
        <v>137</v>
      </c>
      <c r="H8" s="25">
        <f>AVERAGE(H6/H7)*100</f>
        <v>0</v>
      </c>
      <c r="I8" s="25">
        <f>AVERAGE(I6/I7)*100</f>
        <v>0</v>
      </c>
      <c r="J8" s="25">
        <f>AVERAGE(J6/J7)*100</f>
        <v>0</v>
      </c>
      <c r="K8" s="25">
        <f>AVERAGE(K6/K7)*100</f>
        <v>0</v>
      </c>
      <c r="L8" s="24"/>
      <c r="M8">
        <v>3</v>
      </c>
      <c r="N8" t="s">
        <v>134</v>
      </c>
      <c r="P8">
        <v>62</v>
      </c>
      <c r="Q8">
        <v>0</v>
      </c>
      <c r="R8" s="19">
        <f t="shared" si="1"/>
        <v>0</v>
      </c>
      <c r="S8" s="23" t="s">
        <v>137</v>
      </c>
      <c r="T8" s="25">
        <f>AVERAGE(T6/T7)*100</f>
        <v>0.38167938931297707</v>
      </c>
      <c r="U8" s="25">
        <f>AVERAGE(U6/U7)*100</f>
        <v>0.1941747572815534</v>
      </c>
      <c r="V8" s="25">
        <f>AVERAGE(V6/V7)*100</f>
        <v>0</v>
      </c>
      <c r="W8" s="25">
        <f>AVERAGE(W6/W7)*100</f>
        <v>0</v>
      </c>
      <c r="AA8" s="20"/>
      <c r="AB8" s="19"/>
      <c r="AG8" s="24"/>
      <c r="AH8" s="24"/>
      <c r="AI8" s="24"/>
      <c r="AJ8" s="24"/>
    </row>
    <row r="9" spans="1:36" x14ac:dyDescent="0.25">
      <c r="A9">
        <v>4</v>
      </c>
      <c r="B9" t="s">
        <v>134</v>
      </c>
      <c r="C9" s="22"/>
      <c r="D9" s="27"/>
      <c r="E9" s="27"/>
      <c r="F9" s="19"/>
      <c r="G9" s="23" t="s">
        <v>29</v>
      </c>
      <c r="H9" s="20">
        <f>COUNT(D6:D9)</f>
        <v>3</v>
      </c>
      <c r="I9" s="20">
        <f>COUNT(D10:D17)</f>
        <v>6</v>
      </c>
      <c r="J9" s="20">
        <f>COUNT(D18:D25)</f>
        <v>8</v>
      </c>
      <c r="K9" s="20">
        <f>COUNT(D26:D33)</f>
        <v>8</v>
      </c>
      <c r="L9" s="19"/>
      <c r="M9">
        <v>4</v>
      </c>
      <c r="N9" t="s">
        <v>134</v>
      </c>
      <c r="P9">
        <v>66</v>
      </c>
      <c r="Q9">
        <v>1</v>
      </c>
      <c r="R9" s="19">
        <f t="shared" si="1"/>
        <v>1.5151515151515151</v>
      </c>
      <c r="S9" s="23" t="s">
        <v>29</v>
      </c>
      <c r="T9" s="20">
        <f>COUNT(P6:P9)</f>
        <v>4</v>
      </c>
      <c r="U9" s="20">
        <f>COUNT(P10:P17)</f>
        <v>8</v>
      </c>
      <c r="V9" s="20">
        <f>COUNT(P18:P25)</f>
        <v>8</v>
      </c>
      <c r="W9" s="20">
        <f>COUNT(P26:P33)</f>
        <v>8</v>
      </c>
      <c r="AA9" s="20"/>
      <c r="AB9" s="19"/>
    </row>
    <row r="10" spans="1:36" x14ac:dyDescent="0.25">
      <c r="A10">
        <v>1</v>
      </c>
      <c r="B10" t="s">
        <v>138</v>
      </c>
      <c r="C10" s="22">
        <v>11.946999999999999</v>
      </c>
      <c r="D10">
        <v>61</v>
      </c>
      <c r="E10">
        <v>0</v>
      </c>
      <c r="F10" s="19">
        <f t="shared" si="0"/>
        <v>0</v>
      </c>
      <c r="G10" s="23" t="s">
        <v>139</v>
      </c>
      <c r="H10" s="19" t="e">
        <f>H6/E34</f>
        <v>#DIV/0!</v>
      </c>
      <c r="I10" s="19" t="e">
        <f>I6/E34</f>
        <v>#DIV/0!</v>
      </c>
      <c r="J10" s="19" t="e">
        <f>J6/E34</f>
        <v>#DIV/0!</v>
      </c>
      <c r="K10" s="19" t="e">
        <f>K6/E34</f>
        <v>#DIV/0!</v>
      </c>
      <c r="L10" s="19"/>
      <c r="M10">
        <v>1</v>
      </c>
      <c r="N10" t="s">
        <v>138</v>
      </c>
      <c r="P10">
        <v>49</v>
      </c>
      <c r="Q10">
        <v>0</v>
      </c>
      <c r="R10" s="19">
        <f t="shared" si="1"/>
        <v>0</v>
      </c>
      <c r="S10" s="23" t="s">
        <v>139</v>
      </c>
      <c r="T10" s="25">
        <f>T6/Q34</f>
        <v>0.5</v>
      </c>
      <c r="U10" s="25">
        <f>U6/Q34</f>
        <v>0.5</v>
      </c>
      <c r="V10" s="25">
        <f>V6/Q34</f>
        <v>0</v>
      </c>
      <c r="W10" s="25">
        <f>W6/Q34</f>
        <v>0</v>
      </c>
      <c r="AA10" s="20"/>
      <c r="AB10" s="19"/>
    </row>
    <row r="11" spans="1:36" x14ac:dyDescent="0.25">
      <c r="A11">
        <v>2</v>
      </c>
      <c r="B11" t="s">
        <v>138</v>
      </c>
      <c r="C11" s="22">
        <v>11.8</v>
      </c>
      <c r="D11" s="27"/>
      <c r="E11" s="27"/>
      <c r="F11" s="19"/>
      <c r="L11" s="19"/>
      <c r="M11">
        <v>2</v>
      </c>
      <c r="N11" t="s">
        <v>138</v>
      </c>
      <c r="P11">
        <v>86</v>
      </c>
      <c r="Q11">
        <v>1</v>
      </c>
      <c r="R11" s="19">
        <f t="shared" si="1"/>
        <v>1.1627906976744187</v>
      </c>
      <c r="AA11" s="20"/>
      <c r="AB11" s="19"/>
    </row>
    <row r="12" spans="1:36" x14ac:dyDescent="0.25">
      <c r="A12">
        <v>3</v>
      </c>
      <c r="B12" t="s">
        <v>138</v>
      </c>
      <c r="C12" s="22">
        <v>11.8</v>
      </c>
      <c r="D12">
        <v>26</v>
      </c>
      <c r="E12">
        <v>0</v>
      </c>
      <c r="F12" s="19">
        <f t="shared" si="0"/>
        <v>0</v>
      </c>
      <c r="G12" s="23"/>
      <c r="L12" s="19"/>
      <c r="M12">
        <v>3</v>
      </c>
      <c r="N12" t="s">
        <v>138</v>
      </c>
      <c r="P12">
        <v>40</v>
      </c>
      <c r="Q12">
        <v>0</v>
      </c>
      <c r="R12" s="19">
        <f t="shared" si="1"/>
        <v>0</v>
      </c>
      <c r="S12" s="23"/>
      <c r="AA12" s="20"/>
      <c r="AB12" s="19"/>
    </row>
    <row r="13" spans="1:36" x14ac:dyDescent="0.25">
      <c r="A13">
        <v>4</v>
      </c>
      <c r="B13" t="s">
        <v>138</v>
      </c>
      <c r="C13" s="22"/>
      <c r="F13" s="19"/>
      <c r="G13" s="23"/>
      <c r="L13" s="19"/>
      <c r="M13">
        <v>4</v>
      </c>
      <c r="N13" t="s">
        <v>138</v>
      </c>
      <c r="P13">
        <v>81</v>
      </c>
      <c r="Q13">
        <v>0</v>
      </c>
      <c r="R13" s="19">
        <f t="shared" si="1"/>
        <v>0</v>
      </c>
      <c r="S13" s="23"/>
      <c r="AA13" s="20"/>
      <c r="AB13" s="19"/>
    </row>
    <row r="14" spans="1:36" x14ac:dyDescent="0.25">
      <c r="A14">
        <v>1</v>
      </c>
      <c r="B14" t="s">
        <v>140</v>
      </c>
      <c r="C14" s="22">
        <v>11.944000000000001</v>
      </c>
      <c r="D14">
        <v>52</v>
      </c>
      <c r="E14">
        <v>0</v>
      </c>
      <c r="F14" s="19">
        <f t="shared" si="0"/>
        <v>0</v>
      </c>
      <c r="G14" s="23"/>
      <c r="L14" s="19"/>
      <c r="M14">
        <v>1</v>
      </c>
      <c r="N14" t="s">
        <v>140</v>
      </c>
      <c r="P14">
        <v>32</v>
      </c>
      <c r="Q14">
        <v>0</v>
      </c>
      <c r="R14" s="19">
        <f t="shared" si="1"/>
        <v>0</v>
      </c>
      <c r="S14" s="23"/>
      <c r="Z14" s="33"/>
      <c r="AA14" s="20"/>
      <c r="AB14" s="19"/>
    </row>
    <row r="15" spans="1:36" x14ac:dyDescent="0.25">
      <c r="A15">
        <v>2</v>
      </c>
      <c r="B15" t="s">
        <v>140</v>
      </c>
      <c r="C15" s="22">
        <v>10.457000000000001</v>
      </c>
      <c r="D15">
        <v>51</v>
      </c>
      <c r="E15">
        <v>0</v>
      </c>
      <c r="F15" s="19">
        <f t="shared" si="0"/>
        <v>0</v>
      </c>
      <c r="G15" s="23"/>
      <c r="L15" s="19"/>
      <c r="M15">
        <v>2</v>
      </c>
      <c r="N15" t="s">
        <v>140</v>
      </c>
      <c r="P15">
        <v>23</v>
      </c>
      <c r="Q15">
        <v>0</v>
      </c>
      <c r="R15" s="19">
        <f t="shared" si="1"/>
        <v>0</v>
      </c>
      <c r="S15" s="23"/>
      <c r="AA15" s="20"/>
      <c r="AB15" s="19"/>
    </row>
    <row r="16" spans="1:36" x14ac:dyDescent="0.25">
      <c r="A16">
        <v>3</v>
      </c>
      <c r="B16" t="s">
        <v>140</v>
      </c>
      <c r="C16" s="22">
        <v>12.936999999999999</v>
      </c>
      <c r="D16">
        <v>29</v>
      </c>
      <c r="E16">
        <v>0</v>
      </c>
      <c r="F16" s="19">
        <f t="shared" si="0"/>
        <v>0</v>
      </c>
      <c r="G16" s="23"/>
      <c r="H16" s="20"/>
      <c r="I16" s="20"/>
      <c r="J16" s="19"/>
      <c r="K16" s="19"/>
      <c r="L16" s="19"/>
      <c r="M16">
        <v>3</v>
      </c>
      <c r="N16" t="s">
        <v>140</v>
      </c>
      <c r="P16">
        <v>112</v>
      </c>
      <c r="Q16">
        <v>0</v>
      </c>
      <c r="R16" s="19">
        <f t="shared" si="1"/>
        <v>0</v>
      </c>
      <c r="S16" s="23"/>
      <c r="T16" s="20"/>
      <c r="U16" s="20"/>
      <c r="V16" s="19"/>
      <c r="W16" s="19"/>
      <c r="AA16" s="20"/>
      <c r="AB16" s="19"/>
    </row>
    <row r="17" spans="1:34" x14ac:dyDescent="0.25">
      <c r="A17">
        <v>4</v>
      </c>
      <c r="B17" t="s">
        <v>140</v>
      </c>
      <c r="C17" s="22">
        <v>15.808999999999999</v>
      </c>
      <c r="D17">
        <v>33</v>
      </c>
      <c r="E17">
        <v>0</v>
      </c>
      <c r="F17" s="19">
        <f t="shared" si="0"/>
        <v>0</v>
      </c>
      <c r="G17" s="26"/>
      <c r="H17" s="18"/>
      <c r="I17" s="24"/>
      <c r="J17" s="24"/>
      <c r="K17" s="24"/>
      <c r="L17" s="24"/>
      <c r="M17">
        <v>4</v>
      </c>
      <c r="N17" t="s">
        <v>140</v>
      </c>
      <c r="P17">
        <v>92</v>
      </c>
      <c r="Q17">
        <v>0</v>
      </c>
      <c r="R17" s="19">
        <f t="shared" si="1"/>
        <v>0</v>
      </c>
      <c r="S17" s="26"/>
      <c r="T17" s="18"/>
      <c r="U17" s="24"/>
      <c r="V17" s="24"/>
      <c r="W17" s="24"/>
      <c r="AA17" s="20"/>
      <c r="AB17" s="19"/>
    </row>
    <row r="18" spans="1:34" x14ac:dyDescent="0.25">
      <c r="A18">
        <v>1</v>
      </c>
      <c r="B18" t="s">
        <v>141</v>
      </c>
      <c r="C18" s="22">
        <v>9.7129999999999992</v>
      </c>
      <c r="D18">
        <v>36</v>
      </c>
      <c r="E18">
        <v>0</v>
      </c>
      <c r="F18" s="19">
        <f t="shared" si="0"/>
        <v>0</v>
      </c>
      <c r="G18" s="26"/>
      <c r="H18" s="18"/>
      <c r="I18" s="24"/>
      <c r="J18" s="24"/>
      <c r="K18" s="24"/>
      <c r="L18" s="24"/>
      <c r="M18">
        <v>1</v>
      </c>
      <c r="N18" t="s">
        <v>141</v>
      </c>
      <c r="P18">
        <v>28</v>
      </c>
      <c r="Q18">
        <v>0</v>
      </c>
      <c r="R18" s="19">
        <f t="shared" si="1"/>
        <v>0</v>
      </c>
      <c r="S18" s="26"/>
      <c r="T18" s="18"/>
      <c r="U18" s="24"/>
      <c r="V18" s="24"/>
      <c r="W18" s="24"/>
      <c r="AA18" s="20"/>
      <c r="AB18" s="19"/>
    </row>
    <row r="19" spans="1:34" x14ac:dyDescent="0.25">
      <c r="A19">
        <v>2</v>
      </c>
      <c r="B19" t="s">
        <v>141</v>
      </c>
      <c r="C19" s="22">
        <v>9.69</v>
      </c>
      <c r="D19">
        <v>34</v>
      </c>
      <c r="E19">
        <v>0</v>
      </c>
      <c r="F19" s="19">
        <f t="shared" si="0"/>
        <v>0</v>
      </c>
      <c r="G19" s="26"/>
      <c r="H19" s="18"/>
      <c r="I19" s="24"/>
      <c r="J19" s="24"/>
      <c r="K19" s="24"/>
      <c r="L19" s="24"/>
      <c r="M19">
        <v>2</v>
      </c>
      <c r="N19" t="s">
        <v>141</v>
      </c>
      <c r="P19">
        <v>15</v>
      </c>
      <c r="Q19">
        <v>0</v>
      </c>
      <c r="R19" s="19">
        <f t="shared" si="1"/>
        <v>0</v>
      </c>
      <c r="S19" s="26"/>
      <c r="T19" s="18"/>
      <c r="U19" s="24"/>
      <c r="V19" s="24"/>
      <c r="W19" s="24"/>
      <c r="Z19" s="33"/>
      <c r="AA19" s="20"/>
      <c r="AB19" s="24"/>
    </row>
    <row r="20" spans="1:34" x14ac:dyDescent="0.25">
      <c r="A20">
        <v>3</v>
      </c>
      <c r="B20" t="s">
        <v>141</v>
      </c>
      <c r="C20" s="22">
        <v>12.138999999999999</v>
      </c>
      <c r="D20">
        <v>11</v>
      </c>
      <c r="E20">
        <v>0</v>
      </c>
      <c r="F20" s="19">
        <f t="shared" si="0"/>
        <v>0</v>
      </c>
      <c r="G20" s="26"/>
      <c r="H20" s="18"/>
      <c r="I20" s="24"/>
      <c r="J20" s="24"/>
      <c r="K20" s="24"/>
      <c r="L20" s="24"/>
      <c r="M20">
        <v>3</v>
      </c>
      <c r="N20" t="s">
        <v>141</v>
      </c>
      <c r="P20">
        <v>20</v>
      </c>
      <c r="Q20">
        <v>0</v>
      </c>
      <c r="R20" s="19">
        <f t="shared" si="1"/>
        <v>0</v>
      </c>
      <c r="S20" s="26"/>
      <c r="T20" s="18"/>
      <c r="U20" s="24"/>
      <c r="V20" s="24"/>
      <c r="W20" s="24"/>
      <c r="Z20" s="33"/>
      <c r="AA20" s="20"/>
      <c r="AB20" s="19"/>
    </row>
    <row r="21" spans="1:34" x14ac:dyDescent="0.25">
      <c r="A21">
        <v>4</v>
      </c>
      <c r="B21" t="s">
        <v>141</v>
      </c>
      <c r="C21" s="22">
        <v>14.004</v>
      </c>
      <c r="D21">
        <v>36</v>
      </c>
      <c r="E21">
        <v>0</v>
      </c>
      <c r="F21" s="19">
        <f t="shared" si="0"/>
        <v>0</v>
      </c>
      <c r="G21" s="23"/>
      <c r="M21">
        <v>4</v>
      </c>
      <c r="N21" t="s">
        <v>141</v>
      </c>
      <c r="P21">
        <v>21</v>
      </c>
      <c r="Q21">
        <v>0</v>
      </c>
      <c r="R21" s="19">
        <f t="shared" si="1"/>
        <v>0</v>
      </c>
      <c r="S21" s="23"/>
      <c r="Z21" s="33"/>
      <c r="AA21" s="20"/>
      <c r="AB21" s="19"/>
      <c r="AF21" s="24"/>
      <c r="AG21" s="24"/>
      <c r="AH21" s="24"/>
    </row>
    <row r="22" spans="1:34" x14ac:dyDescent="0.25">
      <c r="A22">
        <v>1</v>
      </c>
      <c r="B22" t="s">
        <v>142</v>
      </c>
      <c r="C22" s="22">
        <v>9.8119999999999994</v>
      </c>
      <c r="D22">
        <v>51</v>
      </c>
      <c r="E22">
        <v>0</v>
      </c>
      <c r="F22" s="19">
        <f t="shared" si="0"/>
        <v>0</v>
      </c>
      <c r="G22" s="23"/>
      <c r="M22">
        <v>1</v>
      </c>
      <c r="N22" t="s">
        <v>142</v>
      </c>
      <c r="P22">
        <v>23</v>
      </c>
      <c r="Q22">
        <v>0</v>
      </c>
      <c r="R22" s="19">
        <f t="shared" si="1"/>
        <v>0</v>
      </c>
      <c r="S22" s="23"/>
      <c r="AA22" s="20"/>
      <c r="AB22" s="19"/>
    </row>
    <row r="23" spans="1:34" x14ac:dyDescent="0.25">
      <c r="A23">
        <v>2</v>
      </c>
      <c r="B23" t="s">
        <v>142</v>
      </c>
      <c r="C23" s="22">
        <v>8.0920000000000005</v>
      </c>
      <c r="D23">
        <v>22</v>
      </c>
      <c r="E23">
        <v>0</v>
      </c>
      <c r="F23" s="19">
        <f t="shared" si="0"/>
        <v>0</v>
      </c>
      <c r="G23" s="21"/>
      <c r="H23" s="19"/>
      <c r="I23" s="19"/>
      <c r="J23" s="19"/>
      <c r="K23" s="19"/>
      <c r="L23" s="19"/>
      <c r="M23">
        <v>2</v>
      </c>
      <c r="N23" t="s">
        <v>142</v>
      </c>
      <c r="P23">
        <v>15</v>
      </c>
      <c r="Q23">
        <v>0</v>
      </c>
      <c r="R23" s="19">
        <f t="shared" si="1"/>
        <v>0</v>
      </c>
      <c r="S23" s="21"/>
      <c r="T23" s="19"/>
      <c r="U23" s="19"/>
      <c r="V23" s="19"/>
      <c r="W23" s="19"/>
      <c r="Z23" s="33"/>
      <c r="AA23" s="20"/>
      <c r="AB23" s="19"/>
    </row>
    <row r="24" spans="1:34" x14ac:dyDescent="0.25">
      <c r="A24">
        <v>3</v>
      </c>
      <c r="B24" t="s">
        <v>142</v>
      </c>
      <c r="C24" s="22">
        <v>11.484</v>
      </c>
      <c r="D24">
        <v>20</v>
      </c>
      <c r="E24">
        <v>0</v>
      </c>
      <c r="F24" s="19">
        <f t="shared" si="0"/>
        <v>0</v>
      </c>
      <c r="G24" s="23"/>
      <c r="M24">
        <v>3</v>
      </c>
      <c r="N24" t="s">
        <v>142</v>
      </c>
      <c r="P24">
        <v>22</v>
      </c>
      <c r="Q24">
        <v>0</v>
      </c>
      <c r="R24" s="19">
        <f t="shared" si="1"/>
        <v>0</v>
      </c>
      <c r="S24" s="23"/>
      <c r="Z24" s="33"/>
      <c r="AA24" s="20"/>
      <c r="AB24" s="19"/>
    </row>
    <row r="25" spans="1:34" x14ac:dyDescent="0.25">
      <c r="A25">
        <v>4</v>
      </c>
      <c r="B25" t="s">
        <v>142</v>
      </c>
      <c r="C25" s="22">
        <v>17.260999999999999</v>
      </c>
      <c r="D25">
        <v>15</v>
      </c>
      <c r="E25">
        <v>0</v>
      </c>
      <c r="F25" s="19">
        <f t="shared" si="0"/>
        <v>0</v>
      </c>
      <c r="G25" s="23"/>
      <c r="M25">
        <v>4</v>
      </c>
      <c r="N25" t="s">
        <v>142</v>
      </c>
      <c r="P25">
        <v>28</v>
      </c>
      <c r="Q25">
        <v>0</v>
      </c>
      <c r="R25" s="19">
        <f t="shared" si="1"/>
        <v>0</v>
      </c>
      <c r="S25" s="23"/>
      <c r="Z25" s="33"/>
      <c r="AA25" s="20"/>
      <c r="AB25" s="19"/>
    </row>
    <row r="26" spans="1:34" x14ac:dyDescent="0.25">
      <c r="A26">
        <v>1</v>
      </c>
      <c r="B26" s="27" t="s">
        <v>143</v>
      </c>
      <c r="C26" s="22">
        <v>14.823</v>
      </c>
      <c r="D26">
        <v>61</v>
      </c>
      <c r="E26">
        <v>0</v>
      </c>
      <c r="F26" s="19">
        <f t="shared" si="0"/>
        <v>0</v>
      </c>
      <c r="G26" s="23"/>
      <c r="M26">
        <v>1</v>
      </c>
      <c r="N26" s="27" t="s">
        <v>143</v>
      </c>
      <c r="P26">
        <v>70</v>
      </c>
      <c r="Q26">
        <v>0</v>
      </c>
      <c r="R26" s="19">
        <f t="shared" si="1"/>
        <v>0</v>
      </c>
      <c r="S26" s="23"/>
      <c r="Y26" s="27"/>
      <c r="Z26" s="33"/>
      <c r="AA26" s="20"/>
      <c r="AB26" s="19"/>
    </row>
    <row r="27" spans="1:34" x14ac:dyDescent="0.25">
      <c r="A27">
        <v>2</v>
      </c>
      <c r="B27" s="27" t="s">
        <v>143</v>
      </c>
      <c r="C27" s="22">
        <v>10.247999999999999</v>
      </c>
      <c r="D27">
        <v>48</v>
      </c>
      <c r="E27">
        <v>0</v>
      </c>
      <c r="F27" s="19">
        <f t="shared" si="0"/>
        <v>0</v>
      </c>
      <c r="G27" s="23"/>
      <c r="M27">
        <v>2</v>
      </c>
      <c r="N27" s="27" t="s">
        <v>143</v>
      </c>
      <c r="P27">
        <v>52</v>
      </c>
      <c r="Q27">
        <v>0</v>
      </c>
      <c r="R27" s="19">
        <f t="shared" si="1"/>
        <v>0</v>
      </c>
      <c r="S27" s="23"/>
      <c r="Y27" s="27"/>
      <c r="Z27" s="33"/>
      <c r="AA27" s="20"/>
      <c r="AB27" s="19"/>
    </row>
    <row r="28" spans="1:34" x14ac:dyDescent="0.25">
      <c r="A28">
        <v>3</v>
      </c>
      <c r="B28" s="27" t="s">
        <v>143</v>
      </c>
      <c r="C28" s="22">
        <v>11.555999999999999</v>
      </c>
      <c r="D28">
        <v>69</v>
      </c>
      <c r="E28">
        <v>0</v>
      </c>
      <c r="F28" s="19">
        <f t="shared" si="0"/>
        <v>0</v>
      </c>
      <c r="G28" s="23"/>
      <c r="M28">
        <v>3</v>
      </c>
      <c r="N28" s="27" t="s">
        <v>143</v>
      </c>
      <c r="P28">
        <v>55</v>
      </c>
      <c r="Q28">
        <v>0</v>
      </c>
      <c r="R28" s="19">
        <f t="shared" si="1"/>
        <v>0</v>
      </c>
      <c r="S28" s="23"/>
      <c r="Y28" s="27"/>
      <c r="Z28" s="33"/>
      <c r="AA28" s="20"/>
      <c r="AB28" s="19"/>
    </row>
    <row r="29" spans="1:34" x14ac:dyDescent="0.25">
      <c r="A29">
        <v>4</v>
      </c>
      <c r="B29" s="27" t="s">
        <v>143</v>
      </c>
      <c r="C29" s="22">
        <v>13.186999999999999</v>
      </c>
      <c r="D29">
        <v>120</v>
      </c>
      <c r="E29">
        <v>0</v>
      </c>
      <c r="F29" s="19">
        <f t="shared" si="0"/>
        <v>0</v>
      </c>
      <c r="G29" s="23"/>
      <c r="M29">
        <v>4</v>
      </c>
      <c r="N29" s="27" t="s">
        <v>143</v>
      </c>
      <c r="P29">
        <v>56</v>
      </c>
      <c r="Q29">
        <v>0</v>
      </c>
      <c r="R29" s="19">
        <f t="shared" si="1"/>
        <v>0</v>
      </c>
      <c r="S29" s="23"/>
      <c r="Y29" s="27"/>
      <c r="Z29" s="33"/>
      <c r="AA29" s="20"/>
      <c r="AB29" s="19"/>
    </row>
    <row r="30" spans="1:34" x14ac:dyDescent="0.25">
      <c r="A30">
        <v>1</v>
      </c>
      <c r="B30" s="27" t="s">
        <v>144</v>
      </c>
      <c r="C30" s="22">
        <v>12.17</v>
      </c>
      <c r="D30">
        <v>63</v>
      </c>
      <c r="E30">
        <v>0</v>
      </c>
      <c r="F30" s="19">
        <f t="shared" si="0"/>
        <v>0</v>
      </c>
      <c r="G30" s="23"/>
      <c r="M30">
        <v>1</v>
      </c>
      <c r="N30" s="27" t="s">
        <v>144</v>
      </c>
      <c r="P30">
        <v>54</v>
      </c>
      <c r="Q30">
        <v>0</v>
      </c>
      <c r="R30" s="19">
        <f t="shared" si="1"/>
        <v>0</v>
      </c>
      <c r="S30" s="23"/>
      <c r="Y30" s="27"/>
      <c r="Z30" s="33"/>
      <c r="AA30" s="20"/>
      <c r="AB30" s="19"/>
    </row>
    <row r="31" spans="1:34" x14ac:dyDescent="0.25">
      <c r="A31">
        <v>2</v>
      </c>
      <c r="B31" s="27" t="s">
        <v>144</v>
      </c>
      <c r="C31" s="22">
        <v>11.526</v>
      </c>
      <c r="D31">
        <v>210</v>
      </c>
      <c r="E31">
        <v>0</v>
      </c>
      <c r="F31" s="19">
        <f t="shared" si="0"/>
        <v>0</v>
      </c>
      <c r="G31" s="23"/>
      <c r="M31">
        <v>2</v>
      </c>
      <c r="N31" s="27" t="s">
        <v>144</v>
      </c>
      <c r="P31">
        <v>60</v>
      </c>
      <c r="Q31">
        <v>0</v>
      </c>
      <c r="R31" s="19">
        <f t="shared" si="1"/>
        <v>0</v>
      </c>
      <c r="S31" s="23"/>
      <c r="Y31" s="27"/>
      <c r="Z31" s="33"/>
      <c r="AA31" s="20"/>
      <c r="AB31" s="19"/>
    </row>
    <row r="32" spans="1:34" x14ac:dyDescent="0.25">
      <c r="A32">
        <v>3</v>
      </c>
      <c r="B32" s="27" t="s">
        <v>144</v>
      </c>
      <c r="C32" s="22">
        <v>11.157</v>
      </c>
      <c r="D32">
        <v>69</v>
      </c>
      <c r="E32">
        <v>0</v>
      </c>
      <c r="F32" s="19">
        <f t="shared" si="0"/>
        <v>0</v>
      </c>
      <c r="G32" s="23"/>
      <c r="M32">
        <v>3</v>
      </c>
      <c r="N32" s="27" t="s">
        <v>144</v>
      </c>
      <c r="P32">
        <v>84</v>
      </c>
      <c r="Q32">
        <v>0</v>
      </c>
      <c r="R32" s="19">
        <f t="shared" si="1"/>
        <v>0</v>
      </c>
      <c r="S32" s="23"/>
      <c r="Y32" s="27"/>
      <c r="Z32" s="33"/>
      <c r="AA32" s="20"/>
      <c r="AB32" s="19"/>
    </row>
    <row r="33" spans="1:36" x14ac:dyDescent="0.25">
      <c r="A33">
        <v>4</v>
      </c>
      <c r="B33" s="27" t="s">
        <v>144</v>
      </c>
      <c r="C33" s="22">
        <v>14.34</v>
      </c>
      <c r="D33">
        <v>66</v>
      </c>
      <c r="E33">
        <v>0</v>
      </c>
      <c r="F33" s="19">
        <f t="shared" si="0"/>
        <v>0</v>
      </c>
      <c r="G33" s="23"/>
      <c r="M33">
        <v>4</v>
      </c>
      <c r="N33" s="27" t="s">
        <v>144</v>
      </c>
      <c r="P33">
        <v>28</v>
      </c>
      <c r="Q33">
        <v>0</v>
      </c>
      <c r="R33" s="19">
        <f t="shared" si="1"/>
        <v>0</v>
      </c>
      <c r="S33" s="23"/>
      <c r="Y33" s="27"/>
      <c r="Z33" s="33"/>
      <c r="AA33" s="20"/>
      <c r="AB33" s="19"/>
    </row>
    <row r="34" spans="1:36" x14ac:dyDescent="0.25">
      <c r="C34" s="32">
        <f>AVERAGE(C6:C33)</f>
        <v>12.060076923076924</v>
      </c>
      <c r="D34" s="18">
        <f>SUM(D6:D33)</f>
        <v>1344</v>
      </c>
      <c r="E34" s="29">
        <f>SUM(E6:E33)</f>
        <v>0</v>
      </c>
      <c r="F34" s="25">
        <f>(E34/D34)*100</f>
        <v>0</v>
      </c>
      <c r="G34" s="30"/>
      <c r="O34" s="31"/>
      <c r="P34" s="18">
        <f>SUM(P6:P33)</f>
        <v>1408</v>
      </c>
      <c r="Q34" s="29">
        <f>SUM(Q6:Q33)</f>
        <v>2</v>
      </c>
      <c r="R34" s="25">
        <f>(Q34/P34)*100</f>
        <v>0.14204545454545456</v>
      </c>
      <c r="S34" s="30"/>
      <c r="X34" s="23"/>
      <c r="Z34" s="34"/>
      <c r="AA34" s="29"/>
      <c r="AB34" s="24"/>
    </row>
    <row r="35" spans="1:36" x14ac:dyDescent="0.25">
      <c r="E35" s="23" t="s">
        <v>29</v>
      </c>
      <c r="F35">
        <f>COUNT(F6:F33)</f>
        <v>25</v>
      </c>
      <c r="O35" s="31"/>
      <c r="P35" s="18"/>
      <c r="Q35" s="23" t="s">
        <v>29</v>
      </c>
      <c r="R35">
        <f>COUNT(R6:R33)</f>
        <v>28</v>
      </c>
      <c r="AA35" s="33"/>
      <c r="AC35" s="29"/>
      <c r="AD35" s="24"/>
    </row>
    <row r="37" spans="1:36" x14ac:dyDescent="0.25">
      <c r="A37" t="s">
        <v>184</v>
      </c>
      <c r="M37" t="s">
        <v>185</v>
      </c>
    </row>
    <row r="38" spans="1:36" x14ac:dyDescent="0.25">
      <c r="AI38" s="19"/>
      <c r="AJ38" s="19"/>
    </row>
    <row r="39" spans="1:36" x14ac:dyDescent="0.25">
      <c r="A39" t="s">
        <v>127</v>
      </c>
      <c r="B39" t="s">
        <v>128</v>
      </c>
      <c r="C39" s="22" t="s">
        <v>179</v>
      </c>
      <c r="D39" t="s">
        <v>129</v>
      </c>
      <c r="E39" t="s">
        <v>177</v>
      </c>
      <c r="F39" s="19" t="s">
        <v>178</v>
      </c>
      <c r="G39" s="21"/>
      <c r="H39" s="19" t="s">
        <v>120</v>
      </c>
      <c r="I39" s="19" t="s">
        <v>132</v>
      </c>
      <c r="J39" s="19" t="s">
        <v>122</v>
      </c>
      <c r="K39" s="19" t="s">
        <v>123</v>
      </c>
      <c r="M39" t="s">
        <v>127</v>
      </c>
      <c r="N39" t="s">
        <v>128</v>
      </c>
      <c r="O39" s="22" t="s">
        <v>179</v>
      </c>
      <c r="P39" t="s">
        <v>129</v>
      </c>
      <c r="Q39" t="s">
        <v>177</v>
      </c>
      <c r="R39" s="19" t="s">
        <v>178</v>
      </c>
      <c r="S39" s="21"/>
      <c r="T39" s="19" t="s">
        <v>120</v>
      </c>
      <c r="U39" s="19" t="s">
        <v>132</v>
      </c>
      <c r="V39" s="19" t="s">
        <v>122</v>
      </c>
      <c r="W39" s="19" t="s">
        <v>123</v>
      </c>
      <c r="X39" s="23"/>
      <c r="Z39" s="33"/>
      <c r="AA39" s="20"/>
      <c r="AB39" s="19"/>
      <c r="AG39" s="20"/>
      <c r="AH39" s="20"/>
      <c r="AI39" s="20"/>
      <c r="AJ39" s="20"/>
    </row>
    <row r="40" spans="1:36" x14ac:dyDescent="0.25">
      <c r="A40">
        <v>1</v>
      </c>
      <c r="B40" t="s">
        <v>134</v>
      </c>
      <c r="C40" s="22">
        <v>10.801</v>
      </c>
      <c r="D40">
        <v>89</v>
      </c>
      <c r="E40">
        <v>0</v>
      </c>
      <c r="F40" s="19">
        <f>(E40/D40)*100</f>
        <v>0</v>
      </c>
      <c r="G40" s="23" t="s">
        <v>135</v>
      </c>
      <c r="H40" s="20">
        <f>SUM(E40:E43)</f>
        <v>0</v>
      </c>
      <c r="I40" s="20">
        <f>SUM(E44:E51)</f>
        <v>0</v>
      </c>
      <c r="J40" s="20">
        <f>SUM(E52:E59)</f>
        <v>0</v>
      </c>
      <c r="K40" s="20">
        <f>SUM(E60:E67)</f>
        <v>0</v>
      </c>
      <c r="M40">
        <v>1</v>
      </c>
      <c r="N40" t="s">
        <v>134</v>
      </c>
      <c r="O40" s="22">
        <v>15.837999999999999</v>
      </c>
      <c r="P40">
        <v>74</v>
      </c>
      <c r="Q40">
        <v>0</v>
      </c>
      <c r="R40" s="19">
        <f>(Q40/P40)*100</f>
        <v>0</v>
      </c>
      <c r="S40" s="23" t="s">
        <v>135</v>
      </c>
      <c r="T40" s="20">
        <f>SUM(Q40:Q43)</f>
        <v>0</v>
      </c>
      <c r="U40" s="20">
        <f>SUM(Q44:Q51)</f>
        <v>1</v>
      </c>
      <c r="V40" s="20">
        <f>SUM(Q52:Q59)</f>
        <v>1</v>
      </c>
      <c r="W40" s="20">
        <f>SUM(Q60:Q67)</f>
        <v>0</v>
      </c>
      <c r="AA40" s="20"/>
      <c r="AB40" s="19"/>
      <c r="AG40" s="20"/>
      <c r="AH40" s="20"/>
      <c r="AI40" s="20"/>
      <c r="AJ40" s="20"/>
    </row>
    <row r="41" spans="1:36" x14ac:dyDescent="0.25">
      <c r="A41">
        <v>2</v>
      </c>
      <c r="B41" t="s">
        <v>134</v>
      </c>
      <c r="C41" s="22">
        <v>11.231</v>
      </c>
      <c r="D41">
        <v>60</v>
      </c>
      <c r="E41">
        <v>0</v>
      </c>
      <c r="F41" s="19">
        <f t="shared" ref="F41:F46" si="2">(E41/D41)*100</f>
        <v>0</v>
      </c>
      <c r="G41" s="23" t="s">
        <v>136</v>
      </c>
      <c r="H41" s="20">
        <f>SUM(D40:D43)</f>
        <v>284</v>
      </c>
      <c r="I41" s="20">
        <f>SUM(D44:D51)</f>
        <v>400</v>
      </c>
      <c r="J41" s="20">
        <f>SUM(D52:D59)</f>
        <v>243</v>
      </c>
      <c r="K41" s="20">
        <f>SUM(D60:D67)</f>
        <v>460</v>
      </c>
      <c r="M41">
        <v>2</v>
      </c>
      <c r="N41" t="s">
        <v>134</v>
      </c>
      <c r="O41" s="22">
        <v>19.077000000000002</v>
      </c>
      <c r="P41">
        <v>47</v>
      </c>
      <c r="Q41">
        <v>0</v>
      </c>
      <c r="R41" s="19">
        <f t="shared" ref="R41:R67" si="3">(Q41/P41)*100</f>
        <v>0</v>
      </c>
      <c r="S41" s="23" t="s">
        <v>136</v>
      </c>
      <c r="T41" s="20">
        <f>SUM(P40:P43)</f>
        <v>192</v>
      </c>
      <c r="U41" s="20">
        <f>SUM(P44:P51)</f>
        <v>423</v>
      </c>
      <c r="V41" s="20">
        <f>SUM(P52:P59)</f>
        <v>138</v>
      </c>
      <c r="W41" s="20">
        <f>SUM(P60:P67)</f>
        <v>920</v>
      </c>
      <c r="AA41" s="20"/>
      <c r="AB41" s="19"/>
      <c r="AG41" s="24"/>
      <c r="AH41" s="24"/>
      <c r="AI41" s="24"/>
      <c r="AJ41" s="24"/>
    </row>
    <row r="42" spans="1:36" x14ac:dyDescent="0.25">
      <c r="A42">
        <v>3</v>
      </c>
      <c r="B42" t="s">
        <v>134</v>
      </c>
      <c r="C42" s="22">
        <v>14.218</v>
      </c>
      <c r="D42">
        <v>65</v>
      </c>
      <c r="E42">
        <v>0</v>
      </c>
      <c r="F42" s="19">
        <f t="shared" si="2"/>
        <v>0</v>
      </c>
      <c r="G42" s="23" t="s">
        <v>137</v>
      </c>
      <c r="H42" s="25">
        <f>AVERAGE(H40/H41)*100</f>
        <v>0</v>
      </c>
      <c r="I42" s="25">
        <f>AVERAGE(I40/I41)*100</f>
        <v>0</v>
      </c>
      <c r="J42" s="25">
        <f>AVERAGE(J40/J41)*100</f>
        <v>0</v>
      </c>
      <c r="K42" s="25">
        <f>AVERAGE(K40/K41)*100</f>
        <v>0</v>
      </c>
      <c r="M42">
        <v>3</v>
      </c>
      <c r="N42" t="s">
        <v>134</v>
      </c>
      <c r="S42" s="23" t="s">
        <v>137</v>
      </c>
      <c r="T42" s="25">
        <f>AVERAGE(T40/T41)*100</f>
        <v>0</v>
      </c>
      <c r="U42" s="25">
        <f>AVERAGE(U40/U41)*100</f>
        <v>0.2364066193853428</v>
      </c>
      <c r="V42" s="25">
        <f>AVERAGE(V40/V41)*100</f>
        <v>0.72463768115942029</v>
      </c>
      <c r="W42" s="25">
        <f>AVERAGE(W40/W41)*100</f>
        <v>0</v>
      </c>
      <c r="AA42" s="20"/>
      <c r="AB42" s="19"/>
    </row>
    <row r="43" spans="1:36" x14ac:dyDescent="0.25">
      <c r="A43">
        <v>4</v>
      </c>
      <c r="B43" t="s">
        <v>134</v>
      </c>
      <c r="C43" s="22">
        <v>11.275</v>
      </c>
      <c r="D43">
        <v>70</v>
      </c>
      <c r="E43">
        <v>0</v>
      </c>
      <c r="F43" s="19">
        <f t="shared" si="2"/>
        <v>0</v>
      </c>
      <c r="G43" s="23" t="s">
        <v>29</v>
      </c>
      <c r="H43" s="20">
        <f>COUNT(D40:D43)</f>
        <v>4</v>
      </c>
      <c r="I43" s="20">
        <f>COUNT(D44:D51)</f>
        <v>7</v>
      </c>
      <c r="J43" s="20">
        <f>COUNT(D52:D59)</f>
        <v>7</v>
      </c>
      <c r="K43" s="20">
        <f>COUNT(D60:D67)</f>
        <v>8</v>
      </c>
      <c r="M43">
        <v>4</v>
      </c>
      <c r="N43" t="s">
        <v>134</v>
      </c>
      <c r="O43" s="22">
        <v>17.398</v>
      </c>
      <c r="P43">
        <v>71</v>
      </c>
      <c r="Q43">
        <v>0</v>
      </c>
      <c r="R43" s="19">
        <f t="shared" si="3"/>
        <v>0</v>
      </c>
      <c r="S43" s="23" t="s">
        <v>29</v>
      </c>
      <c r="T43" s="20">
        <f>COUNT(P40:P43)</f>
        <v>3</v>
      </c>
      <c r="U43" s="20">
        <f>COUNT(P44:P51)</f>
        <v>8</v>
      </c>
      <c r="V43" s="20">
        <f>COUNT(P52:P59)</f>
        <v>7</v>
      </c>
      <c r="W43" s="20">
        <f>COUNT(P60:P67)</f>
        <v>8</v>
      </c>
      <c r="AA43" s="20"/>
      <c r="AB43" s="19"/>
    </row>
    <row r="44" spans="1:36" x14ac:dyDescent="0.25">
      <c r="A44">
        <v>1</v>
      </c>
      <c r="B44" t="s">
        <v>138</v>
      </c>
      <c r="C44" s="22">
        <v>11.645</v>
      </c>
      <c r="D44">
        <v>50</v>
      </c>
      <c r="E44">
        <v>0</v>
      </c>
      <c r="F44" s="19">
        <f t="shared" si="2"/>
        <v>0</v>
      </c>
      <c r="G44" s="23" t="s">
        <v>139</v>
      </c>
      <c r="H44" s="19" t="e">
        <f>H40/E68</f>
        <v>#DIV/0!</v>
      </c>
      <c r="I44" s="19" t="e">
        <f>I40/E68</f>
        <v>#DIV/0!</v>
      </c>
      <c r="J44" s="19" t="e">
        <f>J40/E68</f>
        <v>#DIV/0!</v>
      </c>
      <c r="K44" s="19" t="e">
        <f>K40/E68</f>
        <v>#DIV/0!</v>
      </c>
      <c r="M44">
        <v>1</v>
      </c>
      <c r="N44" t="s">
        <v>138</v>
      </c>
      <c r="O44" s="22">
        <v>16.959</v>
      </c>
      <c r="P44">
        <v>46</v>
      </c>
      <c r="Q44">
        <v>0</v>
      </c>
      <c r="R44" s="19">
        <f t="shared" si="3"/>
        <v>0</v>
      </c>
      <c r="S44" s="23" t="s">
        <v>139</v>
      </c>
      <c r="T44" s="25">
        <f>T40/Q68</f>
        <v>0</v>
      </c>
      <c r="U44" s="25">
        <f>U40/Q68</f>
        <v>0.5</v>
      </c>
      <c r="V44" s="25">
        <f>V40/Q68</f>
        <v>0.5</v>
      </c>
      <c r="W44" s="25">
        <f>W40/Q68</f>
        <v>0</v>
      </c>
      <c r="AA44" s="20"/>
      <c r="AB44" s="19"/>
    </row>
    <row r="45" spans="1:36" x14ac:dyDescent="0.25">
      <c r="A45">
        <v>2</v>
      </c>
      <c r="B45" t="s">
        <v>138</v>
      </c>
      <c r="C45" s="22">
        <v>9.9870000000000001</v>
      </c>
      <c r="D45">
        <v>71</v>
      </c>
      <c r="E45">
        <v>0</v>
      </c>
      <c r="F45" s="19">
        <f t="shared" si="2"/>
        <v>0</v>
      </c>
      <c r="M45">
        <v>2</v>
      </c>
      <c r="N45" t="s">
        <v>138</v>
      </c>
      <c r="O45" s="22">
        <v>16.003</v>
      </c>
      <c r="P45">
        <v>64</v>
      </c>
      <c r="Q45">
        <v>1</v>
      </c>
      <c r="R45" s="19">
        <f t="shared" si="3"/>
        <v>1.5625</v>
      </c>
      <c r="AA45" s="20"/>
      <c r="AB45" s="19"/>
    </row>
    <row r="46" spans="1:36" x14ac:dyDescent="0.25">
      <c r="A46">
        <v>3</v>
      </c>
      <c r="B46" t="s">
        <v>138</v>
      </c>
      <c r="C46" s="22">
        <v>12.929</v>
      </c>
      <c r="D46">
        <v>52</v>
      </c>
      <c r="E46">
        <v>0</v>
      </c>
      <c r="F46" s="19">
        <f t="shared" si="2"/>
        <v>0</v>
      </c>
      <c r="G46" s="23"/>
      <c r="M46">
        <v>3</v>
      </c>
      <c r="N46" t="s">
        <v>138</v>
      </c>
      <c r="O46" s="22">
        <v>19.186</v>
      </c>
      <c r="P46">
        <v>48</v>
      </c>
      <c r="Q46">
        <v>0</v>
      </c>
      <c r="R46" s="19">
        <f t="shared" si="3"/>
        <v>0</v>
      </c>
      <c r="S46" s="23"/>
      <c r="AA46" s="20"/>
      <c r="AB46" s="19"/>
    </row>
    <row r="47" spans="1:36" x14ac:dyDescent="0.25">
      <c r="A47">
        <v>4</v>
      </c>
      <c r="B47" t="s">
        <v>138</v>
      </c>
      <c r="C47" s="22"/>
      <c r="F47" s="19"/>
      <c r="G47" s="23"/>
      <c r="M47">
        <v>4</v>
      </c>
      <c r="N47" t="s">
        <v>138</v>
      </c>
      <c r="O47" s="22">
        <v>18.584</v>
      </c>
      <c r="P47">
        <v>44</v>
      </c>
      <c r="Q47">
        <v>0</v>
      </c>
      <c r="R47" s="19">
        <f t="shared" si="3"/>
        <v>0</v>
      </c>
      <c r="S47" s="23"/>
      <c r="AA47" s="20"/>
      <c r="AB47" s="19"/>
    </row>
    <row r="48" spans="1:36" x14ac:dyDescent="0.25">
      <c r="A48">
        <v>1</v>
      </c>
      <c r="B48" t="s">
        <v>140</v>
      </c>
      <c r="C48" s="22">
        <v>11.289</v>
      </c>
      <c r="D48">
        <v>66</v>
      </c>
      <c r="E48">
        <v>0</v>
      </c>
      <c r="F48" s="19">
        <f t="shared" ref="F48:F67" si="4">(E48/D48)*100</f>
        <v>0</v>
      </c>
      <c r="G48" s="23"/>
      <c r="M48">
        <v>1</v>
      </c>
      <c r="N48" t="s">
        <v>140</v>
      </c>
      <c r="O48" s="22">
        <v>15.923999999999999</v>
      </c>
      <c r="P48">
        <v>48</v>
      </c>
      <c r="Q48">
        <v>0</v>
      </c>
      <c r="R48" s="19">
        <f t="shared" si="3"/>
        <v>0</v>
      </c>
      <c r="S48" s="23"/>
      <c r="Z48" s="33"/>
      <c r="AA48" s="20"/>
      <c r="AB48" s="19"/>
    </row>
    <row r="49" spans="1:34" x14ac:dyDescent="0.25">
      <c r="A49">
        <v>2</v>
      </c>
      <c r="B49" t="s">
        <v>140</v>
      </c>
      <c r="C49" s="22">
        <v>11.047000000000001</v>
      </c>
      <c r="D49">
        <v>66</v>
      </c>
      <c r="E49">
        <v>0</v>
      </c>
      <c r="F49" s="19">
        <f t="shared" si="4"/>
        <v>0</v>
      </c>
      <c r="G49" s="23"/>
      <c r="M49">
        <v>2</v>
      </c>
      <c r="N49" t="s">
        <v>140</v>
      </c>
      <c r="O49" s="22">
        <v>15.146000000000001</v>
      </c>
      <c r="P49">
        <v>69</v>
      </c>
      <c r="Q49">
        <v>0</v>
      </c>
      <c r="R49" s="19">
        <f t="shared" si="3"/>
        <v>0</v>
      </c>
      <c r="S49" s="23"/>
      <c r="AA49" s="20"/>
      <c r="AB49" s="19"/>
    </row>
    <row r="50" spans="1:34" x14ac:dyDescent="0.25">
      <c r="A50">
        <v>3</v>
      </c>
      <c r="B50" t="s">
        <v>140</v>
      </c>
      <c r="C50" s="22">
        <v>13.595000000000001</v>
      </c>
      <c r="D50">
        <v>53</v>
      </c>
      <c r="E50">
        <v>0</v>
      </c>
      <c r="F50" s="19">
        <f t="shared" si="4"/>
        <v>0</v>
      </c>
      <c r="G50" s="23"/>
      <c r="H50" s="20"/>
      <c r="I50" s="20"/>
      <c r="J50" s="19"/>
      <c r="K50" s="19"/>
      <c r="M50">
        <v>3</v>
      </c>
      <c r="N50" t="s">
        <v>140</v>
      </c>
      <c r="O50" s="22">
        <v>24.388999999999999</v>
      </c>
      <c r="P50">
        <v>38</v>
      </c>
      <c r="Q50">
        <v>0</v>
      </c>
      <c r="R50" s="19">
        <f t="shared" si="3"/>
        <v>0</v>
      </c>
      <c r="S50" s="23"/>
      <c r="T50" s="20"/>
      <c r="U50" s="20"/>
      <c r="V50" s="19"/>
      <c r="W50" s="19"/>
      <c r="AA50" s="20"/>
      <c r="AB50" s="19"/>
    </row>
    <row r="51" spans="1:34" x14ac:dyDescent="0.25">
      <c r="A51">
        <v>4</v>
      </c>
      <c r="B51" t="s">
        <v>140</v>
      </c>
      <c r="C51" s="22">
        <v>11.896000000000001</v>
      </c>
      <c r="D51">
        <v>42</v>
      </c>
      <c r="E51">
        <v>0</v>
      </c>
      <c r="F51" s="19">
        <f t="shared" si="4"/>
        <v>0</v>
      </c>
      <c r="G51" s="26"/>
      <c r="H51" s="18"/>
      <c r="I51" s="24"/>
      <c r="J51" s="24"/>
      <c r="K51" s="24"/>
      <c r="M51">
        <v>4</v>
      </c>
      <c r="N51" t="s">
        <v>140</v>
      </c>
      <c r="O51" s="22">
        <v>16.384</v>
      </c>
      <c r="P51">
        <v>66</v>
      </c>
      <c r="Q51">
        <v>0</v>
      </c>
      <c r="R51" s="19">
        <f t="shared" si="3"/>
        <v>0</v>
      </c>
      <c r="S51" s="26"/>
      <c r="T51" s="18"/>
      <c r="U51" s="24"/>
      <c r="V51" s="24"/>
      <c r="W51" s="24"/>
      <c r="AA51" s="20"/>
      <c r="AB51" s="19"/>
    </row>
    <row r="52" spans="1:34" x14ac:dyDescent="0.25">
      <c r="A52">
        <v>1</v>
      </c>
      <c r="B52" t="s">
        <v>141</v>
      </c>
      <c r="C52" s="22">
        <v>10.167</v>
      </c>
      <c r="D52">
        <v>43</v>
      </c>
      <c r="E52">
        <v>0</v>
      </c>
      <c r="F52" s="19">
        <f t="shared" si="4"/>
        <v>0</v>
      </c>
      <c r="G52" s="26"/>
      <c r="H52" s="18"/>
      <c r="I52" s="24"/>
      <c r="J52" s="24"/>
      <c r="K52" s="24"/>
      <c r="M52">
        <v>1</v>
      </c>
      <c r="N52" t="s">
        <v>141</v>
      </c>
      <c r="O52" s="22">
        <v>12.988</v>
      </c>
      <c r="P52">
        <v>23</v>
      </c>
      <c r="Q52">
        <v>0</v>
      </c>
      <c r="R52" s="19">
        <f t="shared" si="3"/>
        <v>0</v>
      </c>
      <c r="S52" s="26"/>
      <c r="T52" s="18"/>
      <c r="U52" s="24"/>
      <c r="V52" s="24"/>
      <c r="W52" s="24"/>
      <c r="AA52" s="20"/>
      <c r="AB52" s="19"/>
    </row>
    <row r="53" spans="1:34" x14ac:dyDescent="0.25">
      <c r="A53">
        <v>2</v>
      </c>
      <c r="B53" t="s">
        <v>141</v>
      </c>
      <c r="C53" s="22">
        <v>10.512</v>
      </c>
      <c r="D53">
        <v>40</v>
      </c>
      <c r="E53">
        <v>0</v>
      </c>
      <c r="F53" s="19">
        <f t="shared" si="4"/>
        <v>0</v>
      </c>
      <c r="G53" s="26"/>
      <c r="H53" s="18"/>
      <c r="I53" s="24"/>
      <c r="J53" s="24"/>
      <c r="K53" s="24"/>
      <c r="M53">
        <v>2</v>
      </c>
      <c r="N53" t="s">
        <v>141</v>
      </c>
      <c r="O53" s="22">
        <v>11.478</v>
      </c>
      <c r="P53">
        <v>11</v>
      </c>
      <c r="Q53">
        <v>0</v>
      </c>
      <c r="R53" s="19">
        <f t="shared" si="3"/>
        <v>0</v>
      </c>
      <c r="S53" s="26"/>
      <c r="T53" s="18"/>
      <c r="U53" s="24"/>
      <c r="V53" s="24"/>
      <c r="W53" s="24"/>
      <c r="Z53" s="33"/>
      <c r="AA53" s="20"/>
      <c r="AB53" s="24"/>
    </row>
    <row r="54" spans="1:34" x14ac:dyDescent="0.25">
      <c r="A54">
        <v>3</v>
      </c>
      <c r="B54" t="s">
        <v>141</v>
      </c>
      <c r="C54" s="22">
        <v>11.321</v>
      </c>
      <c r="D54">
        <v>21</v>
      </c>
      <c r="E54">
        <v>0</v>
      </c>
      <c r="F54" s="19">
        <f t="shared" si="4"/>
        <v>0</v>
      </c>
      <c r="G54" s="26"/>
      <c r="H54" s="18"/>
      <c r="I54" s="24"/>
      <c r="J54" s="24"/>
      <c r="K54" s="24"/>
      <c r="M54">
        <v>3</v>
      </c>
      <c r="N54" t="s">
        <v>141</v>
      </c>
      <c r="O54" s="22">
        <v>13.541</v>
      </c>
      <c r="P54">
        <v>14</v>
      </c>
      <c r="Q54">
        <v>0</v>
      </c>
      <c r="R54" s="19">
        <f t="shared" si="3"/>
        <v>0</v>
      </c>
      <c r="S54" s="26"/>
      <c r="T54" s="18"/>
      <c r="U54" s="24"/>
      <c r="V54" s="24"/>
      <c r="W54" s="24"/>
      <c r="Z54" s="33"/>
      <c r="AA54" s="20"/>
      <c r="AB54" s="19"/>
      <c r="AF54" s="24"/>
      <c r="AG54" s="24"/>
      <c r="AH54" s="24"/>
    </row>
    <row r="55" spans="1:34" x14ac:dyDescent="0.25">
      <c r="A55">
        <v>4</v>
      </c>
      <c r="B55" t="s">
        <v>141</v>
      </c>
      <c r="C55" s="22">
        <v>11.348000000000001</v>
      </c>
      <c r="D55">
        <v>31</v>
      </c>
      <c r="E55">
        <v>0</v>
      </c>
      <c r="F55" s="19">
        <f t="shared" si="4"/>
        <v>0</v>
      </c>
      <c r="G55" s="23"/>
      <c r="M55">
        <v>4</v>
      </c>
      <c r="N55" t="s">
        <v>141</v>
      </c>
      <c r="O55" s="22">
        <v>15.194000000000001</v>
      </c>
      <c r="P55">
        <v>25</v>
      </c>
      <c r="Q55">
        <v>0</v>
      </c>
      <c r="R55" s="19">
        <f t="shared" si="3"/>
        <v>0</v>
      </c>
      <c r="S55" s="23"/>
      <c r="Z55" s="33"/>
      <c r="AA55" s="20"/>
      <c r="AB55" s="19"/>
    </row>
    <row r="56" spans="1:34" x14ac:dyDescent="0.25">
      <c r="A56">
        <v>1</v>
      </c>
      <c r="B56" t="s">
        <v>142</v>
      </c>
      <c r="C56" s="22">
        <v>10.717000000000001</v>
      </c>
      <c r="D56">
        <v>48</v>
      </c>
      <c r="E56">
        <v>0</v>
      </c>
      <c r="F56" s="19">
        <f t="shared" si="4"/>
        <v>0</v>
      </c>
      <c r="G56" s="23"/>
      <c r="M56">
        <v>1</v>
      </c>
      <c r="N56" t="s">
        <v>142</v>
      </c>
      <c r="O56" s="22">
        <v>14.637</v>
      </c>
      <c r="P56">
        <v>28</v>
      </c>
      <c r="Q56">
        <v>1</v>
      </c>
      <c r="R56" s="19">
        <f t="shared" si="3"/>
        <v>3.5714285714285712</v>
      </c>
      <c r="S56" s="23"/>
      <c r="AA56" s="20"/>
      <c r="AB56" s="19"/>
    </row>
    <row r="57" spans="1:34" x14ac:dyDescent="0.25">
      <c r="A57">
        <v>2</v>
      </c>
      <c r="B57" t="s">
        <v>142</v>
      </c>
      <c r="C57" s="22">
        <v>9.7170000000000005</v>
      </c>
      <c r="D57">
        <v>37</v>
      </c>
      <c r="E57">
        <v>0</v>
      </c>
      <c r="F57" s="19">
        <f t="shared" si="4"/>
        <v>0</v>
      </c>
      <c r="G57" s="21"/>
      <c r="H57" s="19"/>
      <c r="I57" s="19"/>
      <c r="J57" s="19"/>
      <c r="K57" s="19"/>
      <c r="M57">
        <v>2</v>
      </c>
      <c r="N57" t="s">
        <v>142</v>
      </c>
      <c r="O57" s="22">
        <v>11.185</v>
      </c>
      <c r="P57">
        <v>18</v>
      </c>
      <c r="Q57">
        <v>0</v>
      </c>
      <c r="R57" s="19">
        <f t="shared" si="3"/>
        <v>0</v>
      </c>
      <c r="S57" s="21"/>
      <c r="T57" s="19"/>
      <c r="U57" s="19"/>
      <c r="V57" s="19"/>
      <c r="W57" s="19"/>
      <c r="Z57" s="33"/>
      <c r="AA57" s="20"/>
      <c r="AB57" s="19"/>
    </row>
    <row r="58" spans="1:34" x14ac:dyDescent="0.25">
      <c r="A58">
        <v>3</v>
      </c>
      <c r="B58" t="s">
        <v>142</v>
      </c>
      <c r="C58" s="22">
        <v>12.138999999999999</v>
      </c>
      <c r="D58">
        <v>23</v>
      </c>
      <c r="E58">
        <v>0</v>
      </c>
      <c r="F58" s="19">
        <f t="shared" si="4"/>
        <v>0</v>
      </c>
      <c r="G58" s="23"/>
      <c r="M58">
        <v>3</v>
      </c>
      <c r="N58" t="s">
        <v>142</v>
      </c>
      <c r="S58" s="23"/>
      <c r="Z58" s="33"/>
      <c r="AA58" s="20"/>
      <c r="AB58" s="19"/>
    </row>
    <row r="59" spans="1:34" x14ac:dyDescent="0.25">
      <c r="A59">
        <v>4</v>
      </c>
      <c r="B59" t="s">
        <v>142</v>
      </c>
      <c r="C59" s="22"/>
      <c r="F59" s="19"/>
      <c r="G59" s="23"/>
      <c r="M59">
        <v>4</v>
      </c>
      <c r="N59" t="s">
        <v>142</v>
      </c>
      <c r="O59" s="22">
        <v>15.805999999999999</v>
      </c>
      <c r="P59">
        <v>19</v>
      </c>
      <c r="Q59">
        <v>0</v>
      </c>
      <c r="R59" s="19">
        <f t="shared" si="3"/>
        <v>0</v>
      </c>
      <c r="S59" s="23"/>
      <c r="Z59" s="33"/>
      <c r="AA59" s="20"/>
      <c r="AB59" s="19"/>
    </row>
    <row r="60" spans="1:34" x14ac:dyDescent="0.25">
      <c r="A60">
        <v>1</v>
      </c>
      <c r="B60" s="27" t="s">
        <v>143</v>
      </c>
      <c r="C60" s="22">
        <v>11.962999999999999</v>
      </c>
      <c r="D60">
        <v>77</v>
      </c>
      <c r="E60">
        <v>0</v>
      </c>
      <c r="F60" s="19">
        <f t="shared" si="4"/>
        <v>0</v>
      </c>
      <c r="G60" s="23"/>
      <c r="M60">
        <v>1</v>
      </c>
      <c r="N60" s="27" t="s">
        <v>143</v>
      </c>
      <c r="O60" s="22">
        <v>36.450000000000003</v>
      </c>
      <c r="P60">
        <v>78</v>
      </c>
      <c r="Q60">
        <v>0</v>
      </c>
      <c r="R60" s="19">
        <f t="shared" si="3"/>
        <v>0</v>
      </c>
      <c r="S60" s="23"/>
      <c r="Y60" s="27"/>
      <c r="Z60" s="33"/>
      <c r="AA60" s="20"/>
      <c r="AB60" s="19"/>
    </row>
    <row r="61" spans="1:34" x14ac:dyDescent="0.25">
      <c r="A61">
        <v>2</v>
      </c>
      <c r="B61" s="27" t="s">
        <v>143</v>
      </c>
      <c r="C61" s="22">
        <v>12.087999999999999</v>
      </c>
      <c r="D61">
        <v>67</v>
      </c>
      <c r="E61">
        <v>0</v>
      </c>
      <c r="F61" s="19">
        <f t="shared" si="4"/>
        <v>0</v>
      </c>
      <c r="G61" s="23"/>
      <c r="M61">
        <v>2</v>
      </c>
      <c r="N61" s="27" t="s">
        <v>143</v>
      </c>
      <c r="O61" s="22">
        <v>17.984000000000002</v>
      </c>
      <c r="P61">
        <v>134</v>
      </c>
      <c r="Q61">
        <v>0</v>
      </c>
      <c r="R61" s="19">
        <f t="shared" si="3"/>
        <v>0</v>
      </c>
      <c r="S61" s="23"/>
      <c r="Y61" s="27"/>
      <c r="Z61" s="33"/>
      <c r="AA61" s="20"/>
      <c r="AB61" s="19"/>
    </row>
    <row r="62" spans="1:34" x14ac:dyDescent="0.25">
      <c r="A62">
        <v>3</v>
      </c>
      <c r="B62" s="27" t="s">
        <v>143</v>
      </c>
      <c r="C62" s="22">
        <v>14.836</v>
      </c>
      <c r="D62">
        <v>48</v>
      </c>
      <c r="E62">
        <v>0</v>
      </c>
      <c r="F62" s="19">
        <f t="shared" si="4"/>
        <v>0</v>
      </c>
      <c r="G62" s="23"/>
      <c r="M62">
        <v>3</v>
      </c>
      <c r="N62" s="27" t="s">
        <v>143</v>
      </c>
      <c r="O62" s="22">
        <v>14.625</v>
      </c>
      <c r="P62">
        <v>177</v>
      </c>
      <c r="Q62">
        <v>0</v>
      </c>
      <c r="R62" s="19">
        <f t="shared" si="3"/>
        <v>0</v>
      </c>
      <c r="S62" s="23"/>
      <c r="Y62" s="27"/>
      <c r="Z62" s="33"/>
      <c r="AA62" s="20"/>
      <c r="AB62" s="19"/>
    </row>
    <row r="63" spans="1:34" x14ac:dyDescent="0.25">
      <c r="A63">
        <v>4</v>
      </c>
      <c r="B63" s="27" t="s">
        <v>143</v>
      </c>
      <c r="C63" s="22">
        <v>10.978</v>
      </c>
      <c r="D63">
        <v>43</v>
      </c>
      <c r="E63">
        <v>0</v>
      </c>
      <c r="F63" s="19">
        <f t="shared" si="4"/>
        <v>0</v>
      </c>
      <c r="G63" s="23"/>
      <c r="M63">
        <v>4</v>
      </c>
      <c r="N63" s="27" t="s">
        <v>143</v>
      </c>
      <c r="O63" s="22">
        <v>21.303000000000001</v>
      </c>
      <c r="P63">
        <v>70</v>
      </c>
      <c r="Q63">
        <v>0</v>
      </c>
      <c r="R63" s="19">
        <f t="shared" si="3"/>
        <v>0</v>
      </c>
      <c r="S63" s="23"/>
      <c r="Y63" s="27"/>
      <c r="Z63" s="33"/>
      <c r="AA63" s="20"/>
      <c r="AB63" s="19"/>
    </row>
    <row r="64" spans="1:34" x14ac:dyDescent="0.25">
      <c r="A64">
        <v>1</v>
      </c>
      <c r="B64" s="27" t="s">
        <v>144</v>
      </c>
      <c r="C64" s="22">
        <v>11.179</v>
      </c>
      <c r="D64">
        <v>44</v>
      </c>
      <c r="E64">
        <v>0</v>
      </c>
      <c r="F64" s="19">
        <f t="shared" si="4"/>
        <v>0</v>
      </c>
      <c r="G64" s="23"/>
      <c r="M64">
        <v>1</v>
      </c>
      <c r="N64" s="27" t="s">
        <v>144</v>
      </c>
      <c r="O64" s="22">
        <v>31.396999999999998</v>
      </c>
      <c r="P64">
        <v>107</v>
      </c>
      <c r="Q64">
        <v>0</v>
      </c>
      <c r="R64" s="19">
        <f t="shared" si="3"/>
        <v>0</v>
      </c>
      <c r="S64" s="23"/>
      <c r="Y64" s="27"/>
      <c r="Z64" s="33"/>
      <c r="AA64" s="20"/>
      <c r="AB64" s="19"/>
    </row>
    <row r="65" spans="1:36" x14ac:dyDescent="0.25">
      <c r="A65">
        <v>2</v>
      </c>
      <c r="B65" s="27" t="s">
        <v>144</v>
      </c>
      <c r="C65" s="22">
        <v>11.576000000000001</v>
      </c>
      <c r="D65">
        <v>68</v>
      </c>
      <c r="E65">
        <v>0</v>
      </c>
      <c r="F65" s="19">
        <f t="shared" si="4"/>
        <v>0</v>
      </c>
      <c r="G65" s="23"/>
      <c r="M65">
        <v>2</v>
      </c>
      <c r="N65" s="27" t="s">
        <v>144</v>
      </c>
      <c r="O65" s="22">
        <v>20.216000000000001</v>
      </c>
      <c r="P65">
        <v>125</v>
      </c>
      <c r="Q65">
        <v>0</v>
      </c>
      <c r="R65" s="19">
        <f t="shared" si="3"/>
        <v>0</v>
      </c>
      <c r="S65" s="23"/>
      <c r="Y65" s="27"/>
      <c r="Z65" s="33"/>
      <c r="AA65" s="20"/>
      <c r="AB65" s="19"/>
    </row>
    <row r="66" spans="1:36" x14ac:dyDescent="0.25">
      <c r="A66">
        <v>3</v>
      </c>
      <c r="B66" s="27" t="s">
        <v>144</v>
      </c>
      <c r="C66" s="22">
        <v>12.648</v>
      </c>
      <c r="D66">
        <v>70</v>
      </c>
      <c r="E66">
        <v>0</v>
      </c>
      <c r="F66" s="19">
        <f t="shared" si="4"/>
        <v>0</v>
      </c>
      <c r="G66" s="23"/>
      <c r="M66">
        <v>3</v>
      </c>
      <c r="N66" s="27" t="s">
        <v>144</v>
      </c>
      <c r="O66" s="22">
        <v>14.385999999999999</v>
      </c>
      <c r="P66">
        <v>166</v>
      </c>
      <c r="Q66">
        <v>0</v>
      </c>
      <c r="R66" s="19">
        <f t="shared" si="3"/>
        <v>0</v>
      </c>
      <c r="S66" s="23"/>
      <c r="Y66" s="27"/>
      <c r="Z66" s="33"/>
      <c r="AA66" s="20"/>
      <c r="AB66" s="19"/>
    </row>
    <row r="67" spans="1:36" x14ac:dyDescent="0.25">
      <c r="A67">
        <v>4</v>
      </c>
      <c r="B67" s="27" t="s">
        <v>144</v>
      </c>
      <c r="C67" s="22">
        <v>12.121</v>
      </c>
      <c r="D67">
        <v>43</v>
      </c>
      <c r="E67">
        <v>0</v>
      </c>
      <c r="F67" s="19">
        <f t="shared" si="4"/>
        <v>0</v>
      </c>
      <c r="G67" s="23"/>
      <c r="M67">
        <v>4</v>
      </c>
      <c r="N67" s="27" t="s">
        <v>144</v>
      </c>
      <c r="O67" s="22">
        <v>21.260999999999999</v>
      </c>
      <c r="P67">
        <v>63</v>
      </c>
      <c r="Q67">
        <v>0</v>
      </c>
      <c r="R67" s="19">
        <f t="shared" si="3"/>
        <v>0</v>
      </c>
      <c r="S67" s="23"/>
      <c r="Y67" s="27"/>
      <c r="Z67" s="33"/>
      <c r="AA67" s="20"/>
      <c r="AB67" s="19"/>
    </row>
    <row r="68" spans="1:36" x14ac:dyDescent="0.25">
      <c r="C68" s="32">
        <f>AVERAGE(C40:C67)</f>
        <v>11.66242307692308</v>
      </c>
      <c r="D68" s="18">
        <f>SUM(D40:D67)</f>
        <v>1387</v>
      </c>
      <c r="E68" s="29">
        <f>SUM(E40:E67)</f>
        <v>0</v>
      </c>
      <c r="F68" s="25">
        <f>(E68/D68)*100</f>
        <v>0</v>
      </c>
      <c r="G68" s="30"/>
      <c r="O68" s="32">
        <f>AVERAGE(O40:O67)</f>
        <v>17.974576923076924</v>
      </c>
      <c r="P68" s="18">
        <f>SUM(P40:P67)</f>
        <v>1673</v>
      </c>
      <c r="Q68" s="29">
        <f>SUM(Q40:Q67)</f>
        <v>2</v>
      </c>
      <c r="R68" s="25">
        <f>(Q68/P68)*100</f>
        <v>0.11954572624028689</v>
      </c>
      <c r="S68" s="30"/>
      <c r="X68" s="23"/>
      <c r="Z68" s="34"/>
      <c r="AA68" s="29"/>
      <c r="AB68" s="24"/>
    </row>
    <row r="69" spans="1:36" x14ac:dyDescent="0.25">
      <c r="E69" s="23" t="s">
        <v>29</v>
      </c>
      <c r="F69">
        <f>COUNT(F40:F67)</f>
        <v>26</v>
      </c>
      <c r="O69" s="31"/>
      <c r="P69" s="18"/>
      <c r="Q69" s="23" t="s">
        <v>29</v>
      </c>
      <c r="R69">
        <f>COUNT(R40:R67)</f>
        <v>26</v>
      </c>
      <c r="AA69" s="33"/>
      <c r="AC69" s="29"/>
      <c r="AD69" s="24"/>
    </row>
    <row r="70" spans="1:36" x14ac:dyDescent="0.25">
      <c r="O70" s="31"/>
      <c r="P70" s="18"/>
      <c r="Q70" s="29"/>
      <c r="R70" s="24"/>
      <c r="AA70" s="31"/>
      <c r="AB70" s="18"/>
      <c r="AC70" s="29"/>
      <c r="AD70" s="24"/>
    </row>
    <row r="71" spans="1:36" x14ac:dyDescent="0.25">
      <c r="A71" t="s">
        <v>186</v>
      </c>
      <c r="M71" t="s">
        <v>187</v>
      </c>
    </row>
    <row r="72" spans="1:36" x14ac:dyDescent="0.25">
      <c r="AI72" s="19"/>
      <c r="AJ72" s="19"/>
    </row>
    <row r="73" spans="1:36" x14ac:dyDescent="0.25">
      <c r="A73" t="s">
        <v>127</v>
      </c>
      <c r="B73" t="s">
        <v>128</v>
      </c>
      <c r="C73" s="22" t="s">
        <v>179</v>
      </c>
      <c r="D73" t="s">
        <v>129</v>
      </c>
      <c r="E73" t="s">
        <v>177</v>
      </c>
      <c r="F73" s="19" t="s">
        <v>178</v>
      </c>
      <c r="G73" s="21"/>
      <c r="H73" s="19" t="s">
        <v>120</v>
      </c>
      <c r="I73" s="19" t="s">
        <v>132</v>
      </c>
      <c r="J73" s="19" t="s">
        <v>122</v>
      </c>
      <c r="K73" s="19" t="s">
        <v>123</v>
      </c>
      <c r="M73" t="s">
        <v>127</v>
      </c>
      <c r="N73" t="s">
        <v>128</v>
      </c>
      <c r="O73" s="22" t="s">
        <v>179</v>
      </c>
      <c r="P73" t="s">
        <v>129</v>
      </c>
      <c r="Q73" t="s">
        <v>177</v>
      </c>
      <c r="R73" s="19" t="s">
        <v>178</v>
      </c>
      <c r="S73" s="21"/>
      <c r="T73" s="19" t="s">
        <v>120</v>
      </c>
      <c r="U73" s="19" t="s">
        <v>132</v>
      </c>
      <c r="V73" s="19" t="s">
        <v>122</v>
      </c>
      <c r="W73" s="19" t="s">
        <v>123</v>
      </c>
      <c r="X73" s="23"/>
      <c r="Z73" s="33"/>
      <c r="AA73" s="20"/>
      <c r="AB73" s="19"/>
      <c r="AG73" s="20"/>
      <c r="AH73" s="20"/>
      <c r="AI73" s="20"/>
      <c r="AJ73" s="20"/>
    </row>
    <row r="74" spans="1:36" x14ac:dyDescent="0.25">
      <c r="A74">
        <v>1</v>
      </c>
      <c r="B74" t="s">
        <v>134</v>
      </c>
      <c r="C74" s="22">
        <v>13.603</v>
      </c>
      <c r="D74">
        <v>78</v>
      </c>
      <c r="E74">
        <v>0</v>
      </c>
      <c r="F74" s="19">
        <f>(E74/D74)*100</f>
        <v>0</v>
      </c>
      <c r="G74" s="23" t="s">
        <v>135</v>
      </c>
      <c r="H74" s="20">
        <f>SUM(E74:E77)</f>
        <v>0</v>
      </c>
      <c r="I74" s="20">
        <f>SUM(E78:E85)</f>
        <v>0</v>
      </c>
      <c r="J74" s="20">
        <f>SUM(E86:E93)</f>
        <v>0</v>
      </c>
      <c r="K74" s="20">
        <f>SUM(E94:E101)</f>
        <v>0</v>
      </c>
      <c r="M74">
        <v>1</v>
      </c>
      <c r="N74" t="s">
        <v>134</v>
      </c>
      <c r="O74" s="22">
        <v>12.465999999999999</v>
      </c>
      <c r="P74">
        <v>76</v>
      </c>
      <c r="Q74">
        <v>0</v>
      </c>
      <c r="R74" s="19">
        <f>(Q74/P74)*100</f>
        <v>0</v>
      </c>
      <c r="S74" s="23" t="s">
        <v>135</v>
      </c>
      <c r="T74" s="20">
        <f>SUM(Q74:Q77)</f>
        <v>0</v>
      </c>
      <c r="U74" s="20">
        <f>SUM(Q78:Q85)</f>
        <v>1</v>
      </c>
      <c r="V74" s="20">
        <f>SUM(Q86:Q93)</f>
        <v>0</v>
      </c>
      <c r="W74" s="20">
        <f>SUM(Q94:Q101)</f>
        <v>2</v>
      </c>
      <c r="AA74" s="20"/>
      <c r="AB74" s="19"/>
      <c r="AG74" s="20"/>
      <c r="AH74" s="20"/>
      <c r="AI74" s="20"/>
      <c r="AJ74" s="20"/>
    </row>
    <row r="75" spans="1:36" x14ac:dyDescent="0.25">
      <c r="A75">
        <v>2</v>
      </c>
      <c r="B75" t="s">
        <v>134</v>
      </c>
      <c r="C75" s="22">
        <v>13.768000000000001</v>
      </c>
      <c r="D75">
        <v>35</v>
      </c>
      <c r="E75">
        <v>0</v>
      </c>
      <c r="F75" s="19">
        <f t="shared" ref="F75:F101" si="5">(E75/D75)*100</f>
        <v>0</v>
      </c>
      <c r="G75" s="23" t="s">
        <v>136</v>
      </c>
      <c r="H75" s="20">
        <f>SUM(D74:D77)</f>
        <v>212</v>
      </c>
      <c r="I75" s="20">
        <f>SUM(D78:D85)</f>
        <v>397</v>
      </c>
      <c r="J75" s="20">
        <f>SUM(D86:D93)</f>
        <v>299</v>
      </c>
      <c r="K75" s="20">
        <f>SUM(D94:D101)</f>
        <v>423</v>
      </c>
      <c r="M75">
        <v>2</v>
      </c>
      <c r="N75" t="s">
        <v>134</v>
      </c>
      <c r="O75" s="22">
        <v>14.211</v>
      </c>
      <c r="P75">
        <v>72</v>
      </c>
      <c r="Q75">
        <v>0</v>
      </c>
      <c r="R75" s="19">
        <f t="shared" ref="R75:R101" si="6">(Q75/P75)*100</f>
        <v>0</v>
      </c>
      <c r="S75" s="23" t="s">
        <v>136</v>
      </c>
      <c r="T75" s="20">
        <f>SUM(P74:P77)</f>
        <v>293</v>
      </c>
      <c r="U75" s="20">
        <f>SUM(P78:P85)</f>
        <v>520</v>
      </c>
      <c r="V75" s="20">
        <f>SUM(P86:P93)</f>
        <v>215</v>
      </c>
      <c r="W75" s="20">
        <f>SUM(P94:P101)</f>
        <v>616</v>
      </c>
      <c r="AA75" s="20"/>
      <c r="AB75" s="19"/>
      <c r="AG75" s="24"/>
      <c r="AH75" s="24"/>
      <c r="AI75" s="24"/>
      <c r="AJ75" s="24"/>
    </row>
    <row r="76" spans="1:36" x14ac:dyDescent="0.25">
      <c r="A76">
        <v>3</v>
      </c>
      <c r="B76" t="s">
        <v>134</v>
      </c>
      <c r="C76" s="22">
        <v>15.349</v>
      </c>
      <c r="D76">
        <v>36</v>
      </c>
      <c r="E76">
        <v>0</v>
      </c>
      <c r="F76" s="19">
        <f t="shared" si="5"/>
        <v>0</v>
      </c>
      <c r="G76" s="23" t="s">
        <v>137</v>
      </c>
      <c r="H76" s="25">
        <f>AVERAGE(H74/H75)*100</f>
        <v>0</v>
      </c>
      <c r="I76" s="25">
        <f>AVERAGE(I74/I75)*100</f>
        <v>0</v>
      </c>
      <c r="J76" s="25">
        <f>AVERAGE(J74/J75)*100</f>
        <v>0</v>
      </c>
      <c r="K76" s="25">
        <f>AVERAGE(K74/K75)*100</f>
        <v>0</v>
      </c>
      <c r="M76">
        <v>3</v>
      </c>
      <c r="N76" t="s">
        <v>134</v>
      </c>
      <c r="O76" s="22">
        <v>13.417999999999999</v>
      </c>
      <c r="P76">
        <v>89</v>
      </c>
      <c r="Q76">
        <v>0</v>
      </c>
      <c r="R76" s="19">
        <f t="shared" si="6"/>
        <v>0</v>
      </c>
      <c r="S76" s="23" t="s">
        <v>137</v>
      </c>
      <c r="T76" s="25">
        <f>AVERAGE(T74/T75)*100</f>
        <v>0</v>
      </c>
      <c r="U76" s="25">
        <f>AVERAGE(U74/U75)*100</f>
        <v>0.19230769230769232</v>
      </c>
      <c r="V76" s="25">
        <f>AVERAGE(V74/V75)*100</f>
        <v>0</v>
      </c>
      <c r="W76" s="25">
        <f>AVERAGE(W74/W75)*100</f>
        <v>0.32467532467532467</v>
      </c>
      <c r="AA76" s="20"/>
      <c r="AB76" s="19"/>
    </row>
    <row r="77" spans="1:36" x14ac:dyDescent="0.25">
      <c r="A77">
        <v>4</v>
      </c>
      <c r="B77" t="s">
        <v>134</v>
      </c>
      <c r="C77" s="22">
        <v>15.144</v>
      </c>
      <c r="D77">
        <v>63</v>
      </c>
      <c r="E77">
        <v>0</v>
      </c>
      <c r="F77" s="19">
        <f t="shared" si="5"/>
        <v>0</v>
      </c>
      <c r="G77" s="23" t="s">
        <v>29</v>
      </c>
      <c r="H77" s="20">
        <f>COUNT(D74:D77)</f>
        <v>4</v>
      </c>
      <c r="I77" s="20">
        <f>COUNT(D78:D85)</f>
        <v>8</v>
      </c>
      <c r="J77" s="20">
        <f>COUNT(D86:D93)</f>
        <v>8</v>
      </c>
      <c r="K77" s="20">
        <f>COUNT(D94:D101)</f>
        <v>8</v>
      </c>
      <c r="M77">
        <v>4</v>
      </c>
      <c r="N77" t="s">
        <v>134</v>
      </c>
      <c r="O77" s="22">
        <v>14.978</v>
      </c>
      <c r="P77">
        <v>56</v>
      </c>
      <c r="Q77">
        <v>0</v>
      </c>
      <c r="R77" s="19">
        <f t="shared" si="6"/>
        <v>0</v>
      </c>
      <c r="S77" s="23" t="s">
        <v>29</v>
      </c>
      <c r="T77" s="20">
        <f>COUNT(P74:P77)</f>
        <v>4</v>
      </c>
      <c r="U77" s="20">
        <f>COUNT(P78:P85)</f>
        <v>8</v>
      </c>
      <c r="V77" s="20">
        <f>COUNT(P86:P93)</f>
        <v>8</v>
      </c>
      <c r="W77" s="20">
        <f>COUNT(P94:P101)</f>
        <v>8</v>
      </c>
      <c r="AA77" s="20"/>
      <c r="AB77" s="19"/>
    </row>
    <row r="78" spans="1:36" x14ac:dyDescent="0.25">
      <c r="A78">
        <v>1</v>
      </c>
      <c r="B78" t="s">
        <v>138</v>
      </c>
      <c r="C78" s="22">
        <v>13.983000000000001</v>
      </c>
      <c r="D78">
        <v>42</v>
      </c>
      <c r="E78">
        <v>0</v>
      </c>
      <c r="F78" s="19">
        <f t="shared" si="5"/>
        <v>0</v>
      </c>
      <c r="G78" s="23" t="s">
        <v>139</v>
      </c>
      <c r="H78" s="19" t="e">
        <f>H74/E102</f>
        <v>#DIV/0!</v>
      </c>
      <c r="I78" s="19" t="e">
        <f>I74/E102</f>
        <v>#DIV/0!</v>
      </c>
      <c r="J78" s="19" t="e">
        <f>J74/E102</f>
        <v>#DIV/0!</v>
      </c>
      <c r="K78" s="19" t="e">
        <f>K74/E102</f>
        <v>#DIV/0!</v>
      </c>
      <c r="M78">
        <v>1</v>
      </c>
      <c r="N78" t="s">
        <v>138</v>
      </c>
      <c r="O78" s="22">
        <v>12.132999999999999</v>
      </c>
      <c r="P78">
        <v>102</v>
      </c>
      <c r="Q78">
        <v>0</v>
      </c>
      <c r="R78" s="19">
        <f t="shared" si="6"/>
        <v>0</v>
      </c>
      <c r="S78" s="23" t="s">
        <v>139</v>
      </c>
      <c r="T78" s="25">
        <f>T74/Q102</f>
        <v>0</v>
      </c>
      <c r="U78" s="25">
        <f>U74/Q102</f>
        <v>0.33333333333333331</v>
      </c>
      <c r="V78" s="25">
        <f>V74/Q102</f>
        <v>0</v>
      </c>
      <c r="W78" s="25">
        <f>W74/Q102</f>
        <v>0.66666666666666663</v>
      </c>
      <c r="AA78" s="20"/>
      <c r="AB78" s="19"/>
    </row>
    <row r="79" spans="1:36" x14ac:dyDescent="0.25">
      <c r="A79">
        <v>2</v>
      </c>
      <c r="B79" t="s">
        <v>138</v>
      </c>
      <c r="C79" s="22">
        <v>11.664999999999999</v>
      </c>
      <c r="D79">
        <v>54</v>
      </c>
      <c r="E79">
        <v>0</v>
      </c>
      <c r="F79" s="19">
        <f t="shared" si="5"/>
        <v>0</v>
      </c>
      <c r="M79">
        <v>2</v>
      </c>
      <c r="N79" t="s">
        <v>138</v>
      </c>
      <c r="O79" s="22">
        <v>10.576000000000001</v>
      </c>
      <c r="P79">
        <v>54</v>
      </c>
      <c r="Q79">
        <v>0</v>
      </c>
      <c r="R79" s="19">
        <f t="shared" si="6"/>
        <v>0</v>
      </c>
      <c r="AA79" s="20"/>
      <c r="AB79" s="19"/>
    </row>
    <row r="80" spans="1:36" x14ac:dyDescent="0.25">
      <c r="A80">
        <v>3</v>
      </c>
      <c r="B80" t="s">
        <v>138</v>
      </c>
      <c r="C80" s="22">
        <v>12.207000000000001</v>
      </c>
      <c r="D80">
        <v>42</v>
      </c>
      <c r="E80">
        <v>0</v>
      </c>
      <c r="F80" s="19">
        <f t="shared" si="5"/>
        <v>0</v>
      </c>
      <c r="G80" s="23"/>
      <c r="M80">
        <v>3</v>
      </c>
      <c r="N80" t="s">
        <v>138</v>
      </c>
      <c r="O80" s="22">
        <v>12.702999999999999</v>
      </c>
      <c r="P80">
        <v>61</v>
      </c>
      <c r="Q80">
        <v>1</v>
      </c>
      <c r="R80" s="19">
        <f t="shared" si="6"/>
        <v>1.639344262295082</v>
      </c>
      <c r="S80" s="23"/>
      <c r="AA80" s="20"/>
      <c r="AB80" s="19"/>
    </row>
    <row r="81" spans="1:38" x14ac:dyDescent="0.25">
      <c r="A81">
        <v>4</v>
      </c>
      <c r="B81" t="s">
        <v>138</v>
      </c>
      <c r="C81" s="22">
        <v>14.303000000000001</v>
      </c>
      <c r="D81">
        <v>55</v>
      </c>
      <c r="E81">
        <v>0</v>
      </c>
      <c r="F81" s="19">
        <f t="shared" si="5"/>
        <v>0</v>
      </c>
      <c r="G81" s="23"/>
      <c r="M81">
        <v>4</v>
      </c>
      <c r="N81" t="s">
        <v>138</v>
      </c>
      <c r="O81" s="22">
        <v>12.071</v>
      </c>
      <c r="P81">
        <v>62</v>
      </c>
      <c r="Q81">
        <v>0</v>
      </c>
      <c r="R81" s="19">
        <f t="shared" si="6"/>
        <v>0</v>
      </c>
      <c r="S81" s="23"/>
      <c r="AA81" s="20"/>
      <c r="AB81" s="19"/>
    </row>
    <row r="82" spans="1:38" x14ac:dyDescent="0.25">
      <c r="A82">
        <v>1</v>
      </c>
      <c r="B82" t="s">
        <v>140</v>
      </c>
      <c r="C82" s="22">
        <v>13.468999999999999</v>
      </c>
      <c r="D82">
        <v>46</v>
      </c>
      <c r="E82">
        <v>0</v>
      </c>
      <c r="F82" s="19">
        <f t="shared" si="5"/>
        <v>0</v>
      </c>
      <c r="G82" s="23"/>
      <c r="M82">
        <v>1</v>
      </c>
      <c r="N82" t="s">
        <v>140</v>
      </c>
      <c r="O82" s="22">
        <v>13.066000000000001</v>
      </c>
      <c r="P82">
        <v>65</v>
      </c>
      <c r="Q82">
        <v>0</v>
      </c>
      <c r="R82" s="19">
        <f t="shared" si="6"/>
        <v>0</v>
      </c>
      <c r="S82" s="23"/>
      <c r="AA82" s="20"/>
      <c r="AB82" s="19"/>
    </row>
    <row r="83" spans="1:38" x14ac:dyDescent="0.25">
      <c r="A83">
        <v>2</v>
      </c>
      <c r="B83" t="s">
        <v>140</v>
      </c>
      <c r="C83" s="22">
        <v>13.132</v>
      </c>
      <c r="D83">
        <v>71</v>
      </c>
      <c r="E83">
        <v>0</v>
      </c>
      <c r="F83" s="19">
        <f t="shared" si="5"/>
        <v>0</v>
      </c>
      <c r="G83" s="23"/>
      <c r="M83">
        <v>2</v>
      </c>
      <c r="N83" t="s">
        <v>140</v>
      </c>
      <c r="O83" s="22">
        <v>11.558999999999999</v>
      </c>
      <c r="P83">
        <v>48</v>
      </c>
      <c r="Q83">
        <v>0</v>
      </c>
      <c r="R83" s="19">
        <f t="shared" si="6"/>
        <v>0</v>
      </c>
      <c r="S83" s="23"/>
      <c r="AA83" s="20"/>
      <c r="AB83" s="19"/>
      <c r="AE83" s="24"/>
    </row>
    <row r="84" spans="1:38" x14ac:dyDescent="0.25">
      <c r="A84">
        <v>3</v>
      </c>
      <c r="B84" t="s">
        <v>140</v>
      </c>
      <c r="C84" s="22">
        <v>12.824</v>
      </c>
      <c r="D84">
        <v>34</v>
      </c>
      <c r="E84">
        <v>0</v>
      </c>
      <c r="F84" s="19">
        <f t="shared" si="5"/>
        <v>0</v>
      </c>
      <c r="G84" s="23"/>
      <c r="H84" s="20"/>
      <c r="I84" s="20"/>
      <c r="J84" s="19"/>
      <c r="K84" s="19"/>
      <c r="M84">
        <v>3</v>
      </c>
      <c r="N84" t="s">
        <v>140</v>
      </c>
      <c r="O84" s="22">
        <v>13.114000000000001</v>
      </c>
      <c r="P84">
        <v>74</v>
      </c>
      <c r="Q84">
        <v>0</v>
      </c>
      <c r="R84" s="19">
        <f t="shared" si="6"/>
        <v>0</v>
      </c>
      <c r="S84" s="23"/>
      <c r="T84" s="20"/>
      <c r="U84" s="20"/>
      <c r="V84" s="19"/>
      <c r="W84" s="19"/>
      <c r="AA84" s="20"/>
      <c r="AB84" s="19"/>
      <c r="AF84" s="24"/>
      <c r="AG84" s="24"/>
      <c r="AH84" s="24"/>
    </row>
    <row r="85" spans="1:38" x14ac:dyDescent="0.25">
      <c r="A85">
        <v>4</v>
      </c>
      <c r="B85" t="s">
        <v>140</v>
      </c>
      <c r="C85" s="22">
        <v>14.529</v>
      </c>
      <c r="D85">
        <v>53</v>
      </c>
      <c r="E85">
        <v>0</v>
      </c>
      <c r="F85" s="19">
        <f t="shared" si="5"/>
        <v>0</v>
      </c>
      <c r="G85" s="26"/>
      <c r="H85" s="18"/>
      <c r="I85" s="24"/>
      <c r="J85" s="24"/>
      <c r="K85" s="24"/>
      <c r="M85">
        <v>4</v>
      </c>
      <c r="N85" t="s">
        <v>140</v>
      </c>
      <c r="O85" s="22">
        <v>12.411</v>
      </c>
      <c r="P85">
        <v>54</v>
      </c>
      <c r="Q85">
        <v>0</v>
      </c>
      <c r="R85" s="19">
        <f t="shared" si="6"/>
        <v>0</v>
      </c>
      <c r="S85" s="26"/>
      <c r="T85" s="18"/>
      <c r="U85" s="24"/>
      <c r="V85" s="24"/>
      <c r="W85" s="24"/>
      <c r="AA85" s="20"/>
      <c r="AB85" s="19"/>
      <c r="AF85" s="24"/>
      <c r="AG85" s="24"/>
      <c r="AH85" s="24"/>
    </row>
    <row r="86" spans="1:38" x14ac:dyDescent="0.25">
      <c r="A86">
        <v>1</v>
      </c>
      <c r="B86" t="s">
        <v>141</v>
      </c>
      <c r="C86" s="22">
        <v>13.654999999999999</v>
      </c>
      <c r="D86">
        <v>59</v>
      </c>
      <c r="E86">
        <v>0</v>
      </c>
      <c r="F86" s="19">
        <f t="shared" si="5"/>
        <v>0</v>
      </c>
      <c r="G86" s="26"/>
      <c r="H86" s="18"/>
      <c r="I86" s="24"/>
      <c r="J86" s="24"/>
      <c r="K86" s="24"/>
      <c r="M86">
        <v>1</v>
      </c>
      <c r="N86" t="s">
        <v>141</v>
      </c>
      <c r="O86" s="22">
        <v>10.285</v>
      </c>
      <c r="P86">
        <v>21</v>
      </c>
      <c r="Q86">
        <v>0</v>
      </c>
      <c r="R86" s="19">
        <f t="shared" si="6"/>
        <v>0</v>
      </c>
      <c r="S86" s="26"/>
      <c r="T86" s="18"/>
      <c r="U86" s="24"/>
      <c r="V86" s="24"/>
      <c r="W86" s="24"/>
      <c r="AA86" s="20"/>
      <c r="AB86" s="19"/>
      <c r="AF86" s="24"/>
      <c r="AG86" s="24"/>
      <c r="AH86" s="24"/>
    </row>
    <row r="87" spans="1:38" x14ac:dyDescent="0.25">
      <c r="A87">
        <v>2</v>
      </c>
      <c r="B87" t="s">
        <v>141</v>
      </c>
      <c r="C87" s="22">
        <v>11.175000000000001</v>
      </c>
      <c r="D87">
        <v>35</v>
      </c>
      <c r="E87">
        <v>0</v>
      </c>
      <c r="F87" s="19">
        <f t="shared" si="5"/>
        <v>0</v>
      </c>
      <c r="G87" s="26"/>
      <c r="H87" s="18"/>
      <c r="I87" s="24"/>
      <c r="J87" s="24"/>
      <c r="K87" s="24"/>
      <c r="M87">
        <v>2</v>
      </c>
      <c r="N87" t="s">
        <v>141</v>
      </c>
      <c r="O87" s="22">
        <v>9.5559999999999992</v>
      </c>
      <c r="P87">
        <v>26</v>
      </c>
      <c r="Q87">
        <v>0</v>
      </c>
      <c r="R87" s="19">
        <f t="shared" si="6"/>
        <v>0</v>
      </c>
      <c r="S87" s="26"/>
      <c r="T87" s="18"/>
      <c r="U87" s="24"/>
      <c r="V87" s="24"/>
      <c r="W87" s="24"/>
      <c r="AA87" s="20"/>
      <c r="AB87" s="24"/>
      <c r="AF87" s="24"/>
      <c r="AG87" s="24"/>
      <c r="AH87" s="24"/>
    </row>
    <row r="88" spans="1:38" x14ac:dyDescent="0.25">
      <c r="A88">
        <v>3</v>
      </c>
      <c r="B88" t="s">
        <v>141</v>
      </c>
      <c r="C88" s="22">
        <v>12.03</v>
      </c>
      <c r="D88">
        <v>41</v>
      </c>
      <c r="E88">
        <v>0</v>
      </c>
      <c r="F88" s="19">
        <f t="shared" si="5"/>
        <v>0</v>
      </c>
      <c r="G88" s="26"/>
      <c r="H88" s="18"/>
      <c r="I88" s="24"/>
      <c r="J88" s="24"/>
      <c r="K88" s="24"/>
      <c r="M88">
        <v>3</v>
      </c>
      <c r="N88" t="s">
        <v>141</v>
      </c>
      <c r="O88" s="22">
        <v>9.6969999999999992</v>
      </c>
      <c r="P88">
        <v>42</v>
      </c>
      <c r="Q88">
        <v>0</v>
      </c>
      <c r="R88" s="19">
        <f t="shared" si="6"/>
        <v>0</v>
      </c>
      <c r="S88" s="26"/>
      <c r="T88" s="18"/>
      <c r="U88" s="24"/>
      <c r="V88" s="24"/>
      <c r="W88" s="24"/>
      <c r="AA88" s="20"/>
      <c r="AB88" s="19"/>
    </row>
    <row r="89" spans="1:38" x14ac:dyDescent="0.25">
      <c r="A89">
        <v>4</v>
      </c>
      <c r="B89" t="s">
        <v>141</v>
      </c>
      <c r="C89" s="22">
        <v>12.494999999999999</v>
      </c>
      <c r="D89">
        <v>40</v>
      </c>
      <c r="E89">
        <v>0</v>
      </c>
      <c r="F89" s="19">
        <f t="shared" si="5"/>
        <v>0</v>
      </c>
      <c r="G89" s="23"/>
      <c r="M89">
        <v>4</v>
      </c>
      <c r="N89" t="s">
        <v>141</v>
      </c>
      <c r="O89" s="22">
        <v>12.042999999999999</v>
      </c>
      <c r="P89">
        <v>21</v>
      </c>
      <c r="Q89">
        <v>0</v>
      </c>
      <c r="R89" s="19">
        <f t="shared" si="6"/>
        <v>0</v>
      </c>
      <c r="S89" s="23"/>
      <c r="AA89" s="20"/>
      <c r="AB89" s="19"/>
    </row>
    <row r="90" spans="1:38" x14ac:dyDescent="0.25">
      <c r="A90">
        <v>1</v>
      </c>
      <c r="B90" t="s">
        <v>142</v>
      </c>
      <c r="C90" s="22">
        <v>8.69</v>
      </c>
      <c r="D90">
        <v>49</v>
      </c>
      <c r="E90">
        <v>0</v>
      </c>
      <c r="F90" s="19">
        <f t="shared" si="5"/>
        <v>0</v>
      </c>
      <c r="G90" s="23"/>
      <c r="M90">
        <v>1</v>
      </c>
      <c r="N90" t="s">
        <v>142</v>
      </c>
      <c r="O90" s="22">
        <v>10.499000000000001</v>
      </c>
      <c r="P90">
        <v>25</v>
      </c>
      <c r="Q90">
        <v>0</v>
      </c>
      <c r="R90" s="19">
        <f t="shared" si="6"/>
        <v>0</v>
      </c>
      <c r="S90" s="23"/>
      <c r="AA90" s="20"/>
      <c r="AB90" s="19"/>
    </row>
    <row r="91" spans="1:38" x14ac:dyDescent="0.25">
      <c r="A91">
        <v>2</v>
      </c>
      <c r="B91" t="s">
        <v>142</v>
      </c>
      <c r="C91" s="22">
        <v>9.0020000000000007</v>
      </c>
      <c r="D91">
        <v>17</v>
      </c>
      <c r="E91">
        <v>0</v>
      </c>
      <c r="F91" s="19">
        <f t="shared" si="5"/>
        <v>0</v>
      </c>
      <c r="G91" s="21"/>
      <c r="H91" s="19"/>
      <c r="I91" s="19"/>
      <c r="J91" s="19"/>
      <c r="K91" s="19"/>
      <c r="M91">
        <v>2</v>
      </c>
      <c r="N91" t="s">
        <v>142</v>
      </c>
      <c r="O91" s="22">
        <v>9.5779999999999994</v>
      </c>
      <c r="P91">
        <v>26</v>
      </c>
      <c r="Q91">
        <v>0</v>
      </c>
      <c r="R91" s="19">
        <f t="shared" si="6"/>
        <v>0</v>
      </c>
      <c r="S91" s="21"/>
      <c r="T91" s="19"/>
      <c r="U91" s="19"/>
      <c r="V91" s="19"/>
      <c r="W91" s="19"/>
      <c r="AA91" s="20"/>
      <c r="AB91" s="19"/>
    </row>
    <row r="92" spans="1:38" s="19" customFormat="1" x14ac:dyDescent="0.25">
      <c r="A92">
        <v>3</v>
      </c>
      <c r="B92" t="s">
        <v>142</v>
      </c>
      <c r="C92" s="22">
        <v>9.2240000000000002</v>
      </c>
      <c r="D92">
        <v>21</v>
      </c>
      <c r="E92">
        <v>0</v>
      </c>
      <c r="F92" s="19">
        <f t="shared" si="5"/>
        <v>0</v>
      </c>
      <c r="G92" s="23"/>
      <c r="H92"/>
      <c r="I92"/>
      <c r="J92"/>
      <c r="K92"/>
      <c r="L92"/>
      <c r="M92">
        <v>3</v>
      </c>
      <c r="N92" t="s">
        <v>142</v>
      </c>
      <c r="O92" s="22">
        <v>9.7059999999999995</v>
      </c>
      <c r="P92">
        <v>25</v>
      </c>
      <c r="Q92">
        <v>0</v>
      </c>
      <c r="R92" s="19">
        <f t="shared" si="6"/>
        <v>0</v>
      </c>
      <c r="S92" s="23"/>
      <c r="T92"/>
      <c r="U92"/>
      <c r="V92"/>
      <c r="W92"/>
      <c r="X92"/>
      <c r="Y92"/>
      <c r="Z92"/>
      <c r="AA92" s="20"/>
      <c r="AC92"/>
      <c r="AI92"/>
      <c r="AJ92"/>
      <c r="AK92"/>
      <c r="AL92"/>
    </row>
    <row r="93" spans="1:38" s="19" customFormat="1" x14ac:dyDescent="0.25">
      <c r="A93">
        <v>4</v>
      </c>
      <c r="B93" t="s">
        <v>142</v>
      </c>
      <c r="C93" s="22">
        <v>12.452999999999999</v>
      </c>
      <c r="D93">
        <v>37</v>
      </c>
      <c r="E93">
        <v>0</v>
      </c>
      <c r="F93" s="19">
        <f t="shared" si="5"/>
        <v>0</v>
      </c>
      <c r="G93" s="23"/>
      <c r="H93"/>
      <c r="I93"/>
      <c r="J93"/>
      <c r="K93"/>
      <c r="L93"/>
      <c r="M93">
        <v>4</v>
      </c>
      <c r="N93" t="s">
        <v>142</v>
      </c>
      <c r="O93" s="22">
        <v>12.478999999999999</v>
      </c>
      <c r="P93">
        <v>29</v>
      </c>
      <c r="Q93">
        <v>0</v>
      </c>
      <c r="R93" s="19">
        <f t="shared" si="6"/>
        <v>0</v>
      </c>
      <c r="S93" s="23"/>
      <c r="T93"/>
      <c r="U93"/>
      <c r="V93"/>
      <c r="W93"/>
      <c r="X93"/>
      <c r="Y93"/>
      <c r="Z93"/>
      <c r="AA93" s="20"/>
      <c r="AC93"/>
      <c r="AI93"/>
      <c r="AJ93"/>
      <c r="AK93"/>
      <c r="AL93"/>
    </row>
    <row r="94" spans="1:38" s="19" customFormat="1" x14ac:dyDescent="0.25">
      <c r="A94">
        <v>1</v>
      </c>
      <c r="B94" s="27" t="s">
        <v>143</v>
      </c>
      <c r="C94" s="22">
        <v>15.407999999999999</v>
      </c>
      <c r="D94">
        <v>25</v>
      </c>
      <c r="E94">
        <v>0</v>
      </c>
      <c r="F94" s="19">
        <f t="shared" si="5"/>
        <v>0</v>
      </c>
      <c r="G94" s="23"/>
      <c r="H94"/>
      <c r="I94"/>
      <c r="J94"/>
      <c r="K94"/>
      <c r="L94"/>
      <c r="M94">
        <v>1</v>
      </c>
      <c r="N94" s="27" t="s">
        <v>143</v>
      </c>
      <c r="O94" s="22">
        <v>17.306999999999999</v>
      </c>
      <c r="P94">
        <v>85</v>
      </c>
      <c r="Q94">
        <v>0</v>
      </c>
      <c r="R94" s="19">
        <f t="shared" si="6"/>
        <v>0</v>
      </c>
      <c r="S94" s="23"/>
      <c r="T94"/>
      <c r="U94"/>
      <c r="V94"/>
      <c r="W94"/>
      <c r="X94"/>
      <c r="Y94" s="27"/>
      <c r="Z94"/>
      <c r="AA94" s="20"/>
      <c r="AC94"/>
      <c r="AI94"/>
      <c r="AJ94"/>
      <c r="AK94"/>
      <c r="AL94"/>
    </row>
    <row r="95" spans="1:38" s="19" customFormat="1" x14ac:dyDescent="0.25">
      <c r="A95">
        <v>2</v>
      </c>
      <c r="B95" s="27" t="s">
        <v>143</v>
      </c>
      <c r="C95" s="22">
        <v>12.936999999999999</v>
      </c>
      <c r="D95">
        <v>54</v>
      </c>
      <c r="E95">
        <v>0</v>
      </c>
      <c r="F95" s="19">
        <f t="shared" si="5"/>
        <v>0</v>
      </c>
      <c r="G95" s="23"/>
      <c r="H95"/>
      <c r="I95"/>
      <c r="J95"/>
      <c r="K95"/>
      <c r="L95"/>
      <c r="M95">
        <v>2</v>
      </c>
      <c r="N95" s="27" t="s">
        <v>143</v>
      </c>
      <c r="O95" s="22">
        <v>21.446999999999999</v>
      </c>
      <c r="P95">
        <v>72</v>
      </c>
      <c r="Q95">
        <v>1</v>
      </c>
      <c r="R95" s="19">
        <f t="shared" si="6"/>
        <v>1.3888888888888888</v>
      </c>
      <c r="S95" s="23"/>
      <c r="T95"/>
      <c r="U95"/>
      <c r="V95"/>
      <c r="W95"/>
      <c r="X95"/>
      <c r="Y95" s="27"/>
      <c r="Z95"/>
      <c r="AA95" s="20"/>
      <c r="AC95"/>
      <c r="AI95"/>
      <c r="AJ95"/>
      <c r="AK95"/>
      <c r="AL95"/>
    </row>
    <row r="96" spans="1:38" x14ac:dyDescent="0.25">
      <c r="A96">
        <v>3</v>
      </c>
      <c r="B96" s="27" t="s">
        <v>143</v>
      </c>
      <c r="C96" s="22">
        <v>11.807</v>
      </c>
      <c r="D96">
        <v>38</v>
      </c>
      <c r="E96">
        <v>0</v>
      </c>
      <c r="F96" s="19">
        <f t="shared" si="5"/>
        <v>0</v>
      </c>
      <c r="G96" s="23"/>
      <c r="M96">
        <v>3</v>
      </c>
      <c r="N96" s="27" t="s">
        <v>143</v>
      </c>
      <c r="O96" s="22">
        <v>9.57</v>
      </c>
      <c r="P96">
        <v>56</v>
      </c>
      <c r="Q96">
        <v>0</v>
      </c>
      <c r="R96" s="19">
        <f t="shared" si="6"/>
        <v>0</v>
      </c>
      <c r="S96" s="23"/>
      <c r="Y96" s="27"/>
      <c r="AA96" s="20"/>
      <c r="AB96" s="19"/>
    </row>
    <row r="97" spans="1:38" s="19" customFormat="1" x14ac:dyDescent="0.25">
      <c r="A97">
        <v>4</v>
      </c>
      <c r="B97" s="27" t="s">
        <v>143</v>
      </c>
      <c r="C97" s="22">
        <v>11.515000000000001</v>
      </c>
      <c r="D97">
        <v>53</v>
      </c>
      <c r="E97">
        <v>0</v>
      </c>
      <c r="F97" s="19">
        <f t="shared" si="5"/>
        <v>0</v>
      </c>
      <c r="G97" s="23"/>
      <c r="H97"/>
      <c r="I97"/>
      <c r="J97"/>
      <c r="K97"/>
      <c r="L97"/>
      <c r="M97">
        <v>4</v>
      </c>
      <c r="N97" s="27" t="s">
        <v>143</v>
      </c>
      <c r="O97" s="22">
        <v>11.491</v>
      </c>
      <c r="P97">
        <v>69</v>
      </c>
      <c r="Q97">
        <v>0</v>
      </c>
      <c r="R97" s="19">
        <f t="shared" si="6"/>
        <v>0</v>
      </c>
      <c r="S97" s="23"/>
      <c r="T97"/>
      <c r="U97"/>
      <c r="V97"/>
      <c r="W97"/>
      <c r="X97"/>
      <c r="Y97" s="27"/>
      <c r="Z97"/>
      <c r="AA97" s="20"/>
      <c r="AC97"/>
      <c r="AI97"/>
      <c r="AJ97"/>
      <c r="AK97"/>
      <c r="AL97"/>
    </row>
    <row r="98" spans="1:38" s="19" customFormat="1" x14ac:dyDescent="0.25">
      <c r="A98">
        <v>1</v>
      </c>
      <c r="B98" s="27" t="s">
        <v>144</v>
      </c>
      <c r="C98" s="22">
        <v>14.34</v>
      </c>
      <c r="D98">
        <v>35</v>
      </c>
      <c r="E98">
        <v>0</v>
      </c>
      <c r="F98" s="19">
        <f t="shared" si="5"/>
        <v>0</v>
      </c>
      <c r="G98" s="23"/>
      <c r="H98"/>
      <c r="I98"/>
      <c r="J98"/>
      <c r="K98"/>
      <c r="L98"/>
      <c r="M98">
        <v>1</v>
      </c>
      <c r="N98" s="27" t="s">
        <v>144</v>
      </c>
      <c r="O98" s="22">
        <v>15.782</v>
      </c>
      <c r="P98">
        <v>67</v>
      </c>
      <c r="Q98">
        <v>0</v>
      </c>
      <c r="R98" s="19">
        <f t="shared" si="6"/>
        <v>0</v>
      </c>
      <c r="S98" s="23"/>
      <c r="T98"/>
      <c r="U98"/>
      <c r="V98"/>
      <c r="W98"/>
      <c r="X98"/>
      <c r="Y98" s="27"/>
      <c r="Z98"/>
      <c r="AA98" s="20"/>
      <c r="AC98"/>
      <c r="AI98"/>
      <c r="AJ98"/>
      <c r="AK98"/>
      <c r="AL98"/>
    </row>
    <row r="99" spans="1:38" s="19" customFormat="1" x14ac:dyDescent="0.25">
      <c r="A99">
        <v>2</v>
      </c>
      <c r="B99" s="27" t="s">
        <v>144</v>
      </c>
      <c r="C99" s="22">
        <v>13.475</v>
      </c>
      <c r="D99">
        <v>86</v>
      </c>
      <c r="E99">
        <v>0</v>
      </c>
      <c r="F99" s="19">
        <f t="shared" si="5"/>
        <v>0</v>
      </c>
      <c r="G99" s="23"/>
      <c r="H99"/>
      <c r="I99"/>
      <c r="J99"/>
      <c r="K99"/>
      <c r="L99"/>
      <c r="M99">
        <v>2</v>
      </c>
      <c r="N99" s="27" t="s">
        <v>144</v>
      </c>
      <c r="O99" s="22">
        <v>16.577999999999999</v>
      </c>
      <c r="P99">
        <v>101</v>
      </c>
      <c r="Q99">
        <v>0</v>
      </c>
      <c r="R99" s="19">
        <f t="shared" si="6"/>
        <v>0</v>
      </c>
      <c r="S99" s="23"/>
      <c r="T99"/>
      <c r="U99"/>
      <c r="V99"/>
      <c r="W99"/>
      <c r="X99"/>
      <c r="Y99" s="27"/>
      <c r="Z99"/>
      <c r="AA99" s="20"/>
      <c r="AC99"/>
      <c r="AI99"/>
      <c r="AJ99"/>
      <c r="AK99"/>
      <c r="AL99"/>
    </row>
    <row r="100" spans="1:38" s="19" customFormat="1" x14ac:dyDescent="0.25">
      <c r="A100">
        <v>3</v>
      </c>
      <c r="B100" s="27" t="s">
        <v>144</v>
      </c>
      <c r="C100" s="22">
        <v>13.138999999999999</v>
      </c>
      <c r="D100">
        <v>74</v>
      </c>
      <c r="E100">
        <v>0</v>
      </c>
      <c r="F100" s="19">
        <f t="shared" si="5"/>
        <v>0</v>
      </c>
      <c r="G100" s="23"/>
      <c r="H100"/>
      <c r="I100"/>
      <c r="J100"/>
      <c r="K100"/>
      <c r="L100"/>
      <c r="M100">
        <v>3</v>
      </c>
      <c r="N100" s="27" t="s">
        <v>144</v>
      </c>
      <c r="O100" s="22">
        <v>14.577</v>
      </c>
      <c r="P100">
        <v>75</v>
      </c>
      <c r="Q100">
        <v>0</v>
      </c>
      <c r="R100" s="19">
        <f t="shared" si="6"/>
        <v>0</v>
      </c>
      <c r="S100" s="23"/>
      <c r="T100"/>
      <c r="U100"/>
      <c r="V100"/>
      <c r="W100"/>
      <c r="X100"/>
      <c r="Y100" s="27"/>
      <c r="Z100"/>
      <c r="AA100" s="20"/>
      <c r="AC100"/>
      <c r="AI100"/>
      <c r="AJ100"/>
      <c r="AK100"/>
      <c r="AL100"/>
    </row>
    <row r="101" spans="1:38" s="19" customFormat="1" x14ac:dyDescent="0.25">
      <c r="A101">
        <v>4</v>
      </c>
      <c r="B101" s="27" t="s">
        <v>144</v>
      </c>
      <c r="C101" s="22">
        <v>11.346</v>
      </c>
      <c r="D101">
        <v>58</v>
      </c>
      <c r="E101">
        <v>0</v>
      </c>
      <c r="F101" s="19">
        <f t="shared" si="5"/>
        <v>0</v>
      </c>
      <c r="G101" s="23"/>
      <c r="H101"/>
      <c r="I101"/>
      <c r="J101"/>
      <c r="K101"/>
      <c r="L101"/>
      <c r="M101">
        <v>4</v>
      </c>
      <c r="N101" s="27" t="s">
        <v>144</v>
      </c>
      <c r="O101" s="22">
        <v>10.792</v>
      </c>
      <c r="P101">
        <v>91</v>
      </c>
      <c r="Q101">
        <v>1</v>
      </c>
      <c r="R101" s="19">
        <f t="shared" si="6"/>
        <v>1.098901098901099</v>
      </c>
      <c r="S101" s="23"/>
      <c r="T101"/>
      <c r="U101"/>
      <c r="V101"/>
      <c r="W101"/>
      <c r="X101"/>
      <c r="Y101" s="27"/>
      <c r="Z101"/>
      <c r="AA101" s="20"/>
      <c r="AC101"/>
      <c r="AI101"/>
      <c r="AJ101"/>
      <c r="AK101"/>
      <c r="AL101"/>
    </row>
    <row r="102" spans="1:38" s="19" customFormat="1" x14ac:dyDescent="0.25">
      <c r="A102"/>
      <c r="B102"/>
      <c r="C102" s="32">
        <f>AVERAGE(C74:C101)</f>
        <v>12.738107142857144</v>
      </c>
      <c r="D102" s="18">
        <f>SUM(D74:D101)</f>
        <v>1331</v>
      </c>
      <c r="E102" s="29">
        <f>SUM(E74:E101)</f>
        <v>0</v>
      </c>
      <c r="F102" s="25">
        <f>(E102/D102)*100</f>
        <v>0</v>
      </c>
      <c r="G102" s="30"/>
      <c r="I102"/>
      <c r="J102"/>
      <c r="K102"/>
      <c r="L102"/>
      <c r="M102"/>
      <c r="N102"/>
      <c r="O102" s="32">
        <f>AVERAGE(O74:O101)</f>
        <v>12.646178571428567</v>
      </c>
      <c r="P102" s="18">
        <f>SUM(P74:P101)</f>
        <v>1644</v>
      </c>
      <c r="Q102" s="29">
        <f>SUM(Q74:Q101)</f>
        <v>3</v>
      </c>
      <c r="R102" s="25">
        <f>(Q102/P102)*100</f>
        <v>0.18248175182481752</v>
      </c>
      <c r="S102" s="30"/>
      <c r="U102"/>
      <c r="V102"/>
      <c r="W102"/>
      <c r="X102" s="23"/>
      <c r="Y102"/>
      <c r="Z102" s="34"/>
      <c r="AA102" s="29"/>
      <c r="AB102" s="24"/>
      <c r="AC102"/>
      <c r="AI102"/>
      <c r="AJ102"/>
      <c r="AK102"/>
      <c r="AL102"/>
    </row>
    <row r="103" spans="1:38" s="19" customFormat="1" x14ac:dyDescent="0.25">
      <c r="A103"/>
      <c r="B103"/>
      <c r="C103"/>
      <c r="D103"/>
      <c r="E103" s="23" t="s">
        <v>29</v>
      </c>
      <c r="F103">
        <f>COUNT(F74:F101)</f>
        <v>28</v>
      </c>
      <c r="G103"/>
      <c r="H103"/>
      <c r="I103"/>
      <c r="J103"/>
      <c r="K103"/>
      <c r="L103"/>
      <c r="M103"/>
      <c r="N103"/>
      <c r="O103" s="31"/>
      <c r="P103" s="18"/>
      <c r="Q103" s="23" t="s">
        <v>29</v>
      </c>
      <c r="R103">
        <f>COUNT(R74:R101)</f>
        <v>28</v>
      </c>
      <c r="S103"/>
      <c r="T103"/>
      <c r="U103"/>
      <c r="V103"/>
      <c r="W103"/>
      <c r="X103"/>
      <c r="Y103"/>
      <c r="Z103"/>
      <c r="AA103" s="33"/>
      <c r="AB103"/>
      <c r="AC103" s="29"/>
      <c r="AD103" s="24"/>
      <c r="AI103"/>
      <c r="AJ103"/>
      <c r="AK103"/>
      <c r="AL103"/>
    </row>
    <row r="105" spans="1:38" s="19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 t="s">
        <v>188</v>
      </c>
      <c r="N105"/>
      <c r="O105" s="22"/>
      <c r="P105"/>
      <c r="Q105"/>
      <c r="S105"/>
      <c r="T105"/>
      <c r="U105"/>
      <c r="V105"/>
      <c r="W105"/>
      <c r="X105"/>
      <c r="Y105"/>
      <c r="Z105"/>
      <c r="AA105" s="22"/>
      <c r="AB105"/>
      <c r="AC105"/>
      <c r="AI105"/>
      <c r="AJ105"/>
      <c r="AK105"/>
      <c r="AL105"/>
    </row>
    <row r="106" spans="1:38" x14ac:dyDescent="0.25">
      <c r="AI106" s="19"/>
      <c r="AJ106" s="19"/>
    </row>
    <row r="107" spans="1:38" x14ac:dyDescent="0.25">
      <c r="M107" t="s">
        <v>127</v>
      </c>
      <c r="N107" t="s">
        <v>128</v>
      </c>
      <c r="O107" s="22" t="s">
        <v>179</v>
      </c>
      <c r="P107" t="s">
        <v>129</v>
      </c>
      <c r="Q107" t="s">
        <v>177</v>
      </c>
      <c r="R107" s="19" t="s">
        <v>178</v>
      </c>
      <c r="S107" s="21"/>
      <c r="T107" s="19" t="s">
        <v>120</v>
      </c>
      <c r="U107" s="19" t="s">
        <v>132</v>
      </c>
      <c r="V107" s="19" t="s">
        <v>122</v>
      </c>
      <c r="W107" s="19" t="s">
        <v>123</v>
      </c>
      <c r="X107" s="23"/>
      <c r="Z107" s="33"/>
      <c r="AA107" s="20"/>
      <c r="AB107" s="19"/>
      <c r="AG107" s="20"/>
      <c r="AH107" s="20"/>
      <c r="AI107" s="20"/>
      <c r="AJ107" s="20"/>
    </row>
    <row r="108" spans="1:38" x14ac:dyDescent="0.25">
      <c r="M108">
        <v>1</v>
      </c>
      <c r="N108" t="s">
        <v>134</v>
      </c>
      <c r="S108" s="23" t="s">
        <v>135</v>
      </c>
      <c r="T108" s="20">
        <f>SUM(Q108:Q111)</f>
        <v>1</v>
      </c>
      <c r="U108" s="20">
        <f>SUM(Q112:Q119)</f>
        <v>0</v>
      </c>
      <c r="V108" s="20">
        <f>SUM(Q120:Q127)</f>
        <v>3</v>
      </c>
      <c r="W108" s="20">
        <f>SUM(Q128:Q135)</f>
        <v>0</v>
      </c>
      <c r="AA108" s="20"/>
      <c r="AB108" s="19"/>
      <c r="AG108" s="20"/>
      <c r="AH108" s="20"/>
      <c r="AI108" s="20"/>
      <c r="AJ108" s="20"/>
    </row>
    <row r="109" spans="1:38" x14ac:dyDescent="0.25">
      <c r="M109">
        <v>2</v>
      </c>
      <c r="N109" t="s">
        <v>134</v>
      </c>
      <c r="O109" s="22">
        <v>15.871</v>
      </c>
      <c r="P109">
        <v>19</v>
      </c>
      <c r="Q109">
        <v>0</v>
      </c>
      <c r="R109" s="19">
        <f t="shared" ref="R109:R135" si="7">(Q109/P109)*100</f>
        <v>0</v>
      </c>
      <c r="S109" s="23" t="s">
        <v>136</v>
      </c>
      <c r="T109" s="20">
        <f>SUM(P108:P111)</f>
        <v>63</v>
      </c>
      <c r="U109" s="20">
        <f>SUM(P112:P119)</f>
        <v>77</v>
      </c>
      <c r="V109" s="20">
        <f>SUM(P120:P127)</f>
        <v>55</v>
      </c>
      <c r="W109" s="20">
        <f>SUM(P128:P135)</f>
        <v>337</v>
      </c>
      <c r="AA109" s="20"/>
      <c r="AB109" s="19"/>
      <c r="AG109" s="24"/>
      <c r="AH109" s="24"/>
      <c r="AI109" s="24"/>
      <c r="AJ109" s="24"/>
    </row>
    <row r="110" spans="1:38" x14ac:dyDescent="0.25">
      <c r="M110">
        <v>3</v>
      </c>
      <c r="N110" t="s">
        <v>134</v>
      </c>
      <c r="P110">
        <v>16</v>
      </c>
      <c r="Q110">
        <v>1</v>
      </c>
      <c r="R110" s="19">
        <f t="shared" si="7"/>
        <v>6.25</v>
      </c>
      <c r="S110" s="23" t="s">
        <v>137</v>
      </c>
      <c r="T110" s="25">
        <f>AVERAGE(T108/T109)*100</f>
        <v>1.5873015873015872</v>
      </c>
      <c r="U110" s="25">
        <f>AVERAGE(U108/U109)*100</f>
        <v>0</v>
      </c>
      <c r="V110" s="25">
        <f>AVERAGE(V108/V109)*100</f>
        <v>5.4545454545454541</v>
      </c>
      <c r="W110" s="25">
        <f>AVERAGE(W108/W109)*100</f>
        <v>0</v>
      </c>
      <c r="AA110" s="20"/>
      <c r="AB110" s="19"/>
    </row>
    <row r="111" spans="1:38" x14ac:dyDescent="0.25">
      <c r="M111">
        <v>4</v>
      </c>
      <c r="N111" t="s">
        <v>134</v>
      </c>
      <c r="P111">
        <v>28</v>
      </c>
      <c r="Q111">
        <v>0</v>
      </c>
      <c r="R111" s="19">
        <f t="shared" si="7"/>
        <v>0</v>
      </c>
      <c r="S111" s="23" t="s">
        <v>29</v>
      </c>
      <c r="T111" s="20">
        <f>COUNT(P108:P111)</f>
        <v>3</v>
      </c>
      <c r="U111" s="20">
        <f>COUNT(P112:P119)</f>
        <v>5</v>
      </c>
      <c r="V111" s="20">
        <f>COUNT(P120:P127)</f>
        <v>4</v>
      </c>
      <c r="W111" s="20">
        <f>COUNT(P128:P135)</f>
        <v>6</v>
      </c>
      <c r="AA111" s="20"/>
      <c r="AB111" s="19"/>
    </row>
    <row r="112" spans="1:38" x14ac:dyDescent="0.25">
      <c r="M112">
        <v>1</v>
      </c>
      <c r="N112" t="s">
        <v>138</v>
      </c>
      <c r="S112" s="23" t="s">
        <v>139</v>
      </c>
      <c r="T112" s="25">
        <f>T108/Q136</f>
        <v>0.25</v>
      </c>
      <c r="U112" s="25">
        <f>U108/Q136</f>
        <v>0</v>
      </c>
      <c r="V112" s="25">
        <f>V108/Q136</f>
        <v>0.75</v>
      </c>
      <c r="W112" s="25">
        <f>W108/Q136</f>
        <v>0</v>
      </c>
      <c r="AA112" s="20"/>
      <c r="AB112" s="19"/>
    </row>
    <row r="113" spans="1:38" x14ac:dyDescent="0.25">
      <c r="M113">
        <v>2</v>
      </c>
      <c r="N113" t="s">
        <v>138</v>
      </c>
      <c r="AA113" s="20"/>
      <c r="AB113" s="19"/>
    </row>
    <row r="114" spans="1:38" x14ac:dyDescent="0.25">
      <c r="M114">
        <v>3</v>
      </c>
      <c r="N114" t="s">
        <v>138</v>
      </c>
      <c r="O114" s="22">
        <v>10.478</v>
      </c>
      <c r="P114">
        <v>22</v>
      </c>
      <c r="Q114">
        <v>0</v>
      </c>
      <c r="R114" s="19">
        <f>(Q114/P114)*100</f>
        <v>0</v>
      </c>
      <c r="S114" s="23"/>
      <c r="AA114" s="20"/>
      <c r="AB114" s="19"/>
    </row>
    <row r="115" spans="1:38" x14ac:dyDescent="0.25">
      <c r="M115">
        <v>4</v>
      </c>
      <c r="N115" t="s">
        <v>138</v>
      </c>
      <c r="O115" s="22">
        <v>11.503</v>
      </c>
      <c r="P115">
        <v>17</v>
      </c>
      <c r="Q115">
        <v>0</v>
      </c>
      <c r="R115" s="19">
        <f t="shared" si="7"/>
        <v>0</v>
      </c>
      <c r="S115" s="23"/>
      <c r="AA115" s="20"/>
      <c r="AB115" s="19"/>
    </row>
    <row r="116" spans="1:38" x14ac:dyDescent="0.25">
      <c r="M116">
        <v>1</v>
      </c>
      <c r="N116" t="s">
        <v>140</v>
      </c>
      <c r="S116" s="23"/>
      <c r="Z116" s="33"/>
      <c r="AA116" s="20"/>
      <c r="AB116" s="19"/>
      <c r="AF116" s="24"/>
      <c r="AG116" s="24"/>
      <c r="AH116" s="24"/>
    </row>
    <row r="117" spans="1:38" x14ac:dyDescent="0.25">
      <c r="M117">
        <v>2</v>
      </c>
      <c r="N117" t="s">
        <v>140</v>
      </c>
      <c r="O117" s="22">
        <v>11.87</v>
      </c>
      <c r="P117">
        <v>12</v>
      </c>
      <c r="Q117">
        <v>0</v>
      </c>
      <c r="R117" s="19">
        <f t="shared" si="7"/>
        <v>0</v>
      </c>
      <c r="S117" s="23"/>
      <c r="AA117" s="20"/>
      <c r="AB117" s="19"/>
    </row>
    <row r="118" spans="1:38" x14ac:dyDescent="0.25">
      <c r="M118">
        <v>3</v>
      </c>
      <c r="N118" t="s">
        <v>140</v>
      </c>
      <c r="O118" s="22">
        <v>11.516999999999999</v>
      </c>
      <c r="P118">
        <v>11</v>
      </c>
      <c r="Q118">
        <v>0</v>
      </c>
      <c r="R118" s="19">
        <f t="shared" si="7"/>
        <v>0</v>
      </c>
      <c r="S118" s="23"/>
      <c r="T118" s="20"/>
      <c r="U118" s="20"/>
      <c r="V118" s="19"/>
      <c r="W118" s="19"/>
      <c r="AA118" s="20"/>
      <c r="AB118" s="19"/>
    </row>
    <row r="119" spans="1:38" x14ac:dyDescent="0.25">
      <c r="M119">
        <v>4</v>
      </c>
      <c r="N119" t="s">
        <v>140</v>
      </c>
      <c r="O119" s="22">
        <v>14.404999999999999</v>
      </c>
      <c r="P119">
        <v>15</v>
      </c>
      <c r="Q119">
        <v>0</v>
      </c>
      <c r="R119" s="19">
        <f t="shared" si="7"/>
        <v>0</v>
      </c>
      <c r="S119" s="26"/>
      <c r="T119" s="18"/>
      <c r="U119" s="24"/>
      <c r="V119" s="24"/>
      <c r="W119" s="24"/>
      <c r="AA119" s="20"/>
      <c r="AB119" s="19"/>
    </row>
    <row r="120" spans="1:38" x14ac:dyDescent="0.25">
      <c r="M120">
        <v>1</v>
      </c>
      <c r="N120" t="s">
        <v>141</v>
      </c>
      <c r="S120" s="26"/>
      <c r="T120" s="18"/>
      <c r="U120" s="24"/>
      <c r="V120" s="24"/>
      <c r="W120" s="24"/>
      <c r="AA120" s="20"/>
      <c r="AB120" s="19"/>
    </row>
    <row r="121" spans="1:38" x14ac:dyDescent="0.25">
      <c r="M121">
        <v>2</v>
      </c>
      <c r="N121" t="s">
        <v>141</v>
      </c>
      <c r="S121" s="26"/>
      <c r="T121" s="18"/>
      <c r="U121" s="24"/>
      <c r="V121" s="24"/>
      <c r="W121" s="24"/>
      <c r="Z121" s="33"/>
      <c r="AA121" s="20"/>
      <c r="AB121" s="24"/>
    </row>
    <row r="122" spans="1:38" x14ac:dyDescent="0.25">
      <c r="M122">
        <v>3</v>
      </c>
      <c r="N122" t="s">
        <v>141</v>
      </c>
      <c r="O122" s="22">
        <v>7.798</v>
      </c>
      <c r="P122">
        <v>20</v>
      </c>
      <c r="Q122">
        <v>0</v>
      </c>
      <c r="R122" s="19">
        <f t="shared" si="7"/>
        <v>0</v>
      </c>
      <c r="S122" s="26"/>
      <c r="T122" s="18"/>
      <c r="U122" s="24"/>
      <c r="V122" s="24"/>
      <c r="W122" s="24"/>
      <c r="Z122" s="33"/>
      <c r="AA122" s="20"/>
      <c r="AB122" s="19"/>
    </row>
    <row r="123" spans="1:38" s="19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>
        <v>4</v>
      </c>
      <c r="N123" t="s">
        <v>141</v>
      </c>
      <c r="O123" s="22">
        <v>10.371</v>
      </c>
      <c r="P123">
        <v>8</v>
      </c>
      <c r="Q123">
        <v>0</v>
      </c>
      <c r="R123" s="19">
        <f t="shared" si="7"/>
        <v>0</v>
      </c>
      <c r="S123" s="23"/>
      <c r="T123"/>
      <c r="U123"/>
      <c r="V123"/>
      <c r="W123"/>
      <c r="X123"/>
      <c r="Y123"/>
      <c r="Z123" s="33"/>
      <c r="AA123" s="20"/>
      <c r="AC123"/>
      <c r="AI123"/>
      <c r="AJ123"/>
      <c r="AK123"/>
      <c r="AL123"/>
    </row>
    <row r="124" spans="1:38" s="19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>
        <v>1</v>
      </c>
      <c r="N124" t="s">
        <v>142</v>
      </c>
      <c r="O124" s="22"/>
      <c r="P124"/>
      <c r="Q124"/>
      <c r="S124" s="23"/>
      <c r="T124"/>
      <c r="U124"/>
      <c r="V124"/>
      <c r="W124"/>
      <c r="X124"/>
      <c r="Y124"/>
      <c r="Z124"/>
      <c r="AA124" s="20"/>
      <c r="AC124"/>
      <c r="AI124"/>
      <c r="AJ124"/>
      <c r="AK124"/>
      <c r="AL124"/>
    </row>
    <row r="125" spans="1:38" s="19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>
        <v>2</v>
      </c>
      <c r="N125" t="s">
        <v>142</v>
      </c>
      <c r="O125" s="22">
        <v>12.004</v>
      </c>
      <c r="P125">
        <v>10</v>
      </c>
      <c r="Q125">
        <v>0</v>
      </c>
      <c r="R125" s="19">
        <f t="shared" si="7"/>
        <v>0</v>
      </c>
      <c r="S125" s="21"/>
      <c r="X125"/>
      <c r="Y125"/>
      <c r="Z125" s="33"/>
      <c r="AA125" s="20"/>
      <c r="AC125"/>
      <c r="AI125"/>
      <c r="AJ125"/>
      <c r="AK125"/>
      <c r="AL125"/>
    </row>
    <row r="126" spans="1:38" s="19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>
        <v>3</v>
      </c>
      <c r="N126" t="s">
        <v>142</v>
      </c>
      <c r="O126" s="22">
        <v>10.201000000000001</v>
      </c>
      <c r="P126">
        <v>17</v>
      </c>
      <c r="Q126">
        <v>3</v>
      </c>
      <c r="R126" s="19">
        <f t="shared" si="7"/>
        <v>17.647058823529413</v>
      </c>
      <c r="S126" s="23"/>
      <c r="T126"/>
      <c r="U126"/>
      <c r="V126"/>
      <c r="W126"/>
      <c r="X126"/>
      <c r="Y126"/>
      <c r="Z126" s="33"/>
      <c r="AA126" s="20"/>
      <c r="AC126"/>
      <c r="AI126"/>
      <c r="AJ126"/>
      <c r="AK126"/>
      <c r="AL126"/>
    </row>
    <row r="127" spans="1:38" s="19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>
        <v>4</v>
      </c>
      <c r="N127" t="s">
        <v>142</v>
      </c>
      <c r="O127" s="22"/>
      <c r="P127"/>
      <c r="Q127"/>
      <c r="S127" s="23"/>
      <c r="T127"/>
      <c r="U127"/>
      <c r="V127"/>
      <c r="W127"/>
      <c r="X127"/>
      <c r="Y127"/>
      <c r="Z127" s="33"/>
      <c r="AA127" s="20"/>
      <c r="AC127"/>
      <c r="AI127"/>
      <c r="AJ127"/>
      <c r="AK127"/>
      <c r="AL127"/>
    </row>
    <row r="128" spans="1:38" s="19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>
        <v>1</v>
      </c>
      <c r="N128" s="27" t="s">
        <v>143</v>
      </c>
      <c r="O128" s="22"/>
      <c r="P128"/>
      <c r="Q128"/>
      <c r="S128" s="23"/>
      <c r="T128"/>
      <c r="U128"/>
      <c r="V128"/>
      <c r="W128"/>
      <c r="X128"/>
      <c r="Y128" s="27"/>
      <c r="Z128" s="33"/>
      <c r="AA128" s="20"/>
      <c r="AC128"/>
      <c r="AI128"/>
      <c r="AJ128"/>
      <c r="AK128"/>
      <c r="AL128"/>
    </row>
    <row r="129" spans="1:38" s="19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>
        <v>2</v>
      </c>
      <c r="N129" s="27" t="s">
        <v>143</v>
      </c>
      <c r="O129" s="22">
        <v>13.545</v>
      </c>
      <c r="P129">
        <v>52</v>
      </c>
      <c r="Q129">
        <v>0</v>
      </c>
      <c r="R129" s="19">
        <f t="shared" si="7"/>
        <v>0</v>
      </c>
      <c r="S129" s="23"/>
      <c r="T129"/>
      <c r="U129"/>
      <c r="V129"/>
      <c r="W129"/>
      <c r="X129"/>
      <c r="Y129" s="27"/>
      <c r="Z129" s="33"/>
      <c r="AA129" s="20"/>
      <c r="AC129"/>
      <c r="AI129"/>
      <c r="AJ129"/>
      <c r="AK129"/>
      <c r="AL129"/>
    </row>
    <row r="130" spans="1:38" x14ac:dyDescent="0.25">
      <c r="M130">
        <v>3</v>
      </c>
      <c r="N130" s="27" t="s">
        <v>143</v>
      </c>
      <c r="O130" s="22">
        <v>10.101000000000001</v>
      </c>
      <c r="P130">
        <v>53</v>
      </c>
      <c r="Q130">
        <v>0</v>
      </c>
      <c r="R130" s="19">
        <f t="shared" si="7"/>
        <v>0</v>
      </c>
      <c r="S130" s="23"/>
      <c r="Y130" s="27"/>
      <c r="Z130" s="33"/>
      <c r="AA130" s="20"/>
      <c r="AB130" s="19"/>
    </row>
    <row r="131" spans="1:38" s="19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>
        <v>4</v>
      </c>
      <c r="N131" s="27" t="s">
        <v>143</v>
      </c>
      <c r="O131" s="22">
        <v>13.686</v>
      </c>
      <c r="P131">
        <v>54</v>
      </c>
      <c r="Q131">
        <v>0</v>
      </c>
      <c r="R131" s="19">
        <f t="shared" si="7"/>
        <v>0</v>
      </c>
      <c r="S131" s="23"/>
      <c r="T131"/>
      <c r="U131"/>
      <c r="V131"/>
      <c r="W131"/>
      <c r="X131"/>
      <c r="Y131" s="27"/>
      <c r="Z131" s="33"/>
      <c r="AA131" s="20"/>
      <c r="AC131"/>
      <c r="AI131"/>
      <c r="AJ131"/>
      <c r="AK131"/>
      <c r="AL131"/>
    </row>
    <row r="132" spans="1:38" s="19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>
        <v>1</v>
      </c>
      <c r="N132" s="27" t="s">
        <v>144</v>
      </c>
      <c r="O132" s="22"/>
      <c r="P132"/>
      <c r="Q132"/>
      <c r="S132" s="23"/>
      <c r="T132"/>
      <c r="U132"/>
      <c r="V132"/>
      <c r="W132"/>
      <c r="X132"/>
      <c r="Y132" s="27"/>
      <c r="Z132" s="33"/>
      <c r="AA132" s="20"/>
      <c r="AC132"/>
      <c r="AI132"/>
      <c r="AJ132"/>
      <c r="AK132"/>
      <c r="AL132"/>
    </row>
    <row r="133" spans="1:38" s="19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>
        <v>2</v>
      </c>
      <c r="N133" s="27" t="s">
        <v>144</v>
      </c>
      <c r="O133" s="22">
        <v>13.116</v>
      </c>
      <c r="P133">
        <v>45</v>
      </c>
      <c r="Q133">
        <v>0</v>
      </c>
      <c r="R133" s="19">
        <f t="shared" si="7"/>
        <v>0</v>
      </c>
      <c r="S133" s="23"/>
      <c r="T133"/>
      <c r="U133"/>
      <c r="V133"/>
      <c r="W133"/>
      <c r="X133"/>
      <c r="Y133" s="27"/>
      <c r="Z133" s="33"/>
      <c r="AA133" s="20"/>
      <c r="AC133"/>
      <c r="AI133"/>
      <c r="AJ133"/>
      <c r="AK133"/>
      <c r="AL133"/>
    </row>
    <row r="134" spans="1:38" s="19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>
        <v>3</v>
      </c>
      <c r="N134" s="27" t="s">
        <v>144</v>
      </c>
      <c r="O134" s="22">
        <v>10.252000000000001</v>
      </c>
      <c r="P134">
        <v>59</v>
      </c>
      <c r="Q134">
        <v>0</v>
      </c>
      <c r="R134" s="19">
        <f t="shared" si="7"/>
        <v>0</v>
      </c>
      <c r="S134" s="23"/>
      <c r="T134"/>
      <c r="U134"/>
      <c r="V134"/>
      <c r="W134"/>
      <c r="X134"/>
      <c r="Y134" s="27"/>
      <c r="Z134" s="33"/>
      <c r="AA134" s="20"/>
      <c r="AC134"/>
      <c r="AI134"/>
      <c r="AJ134"/>
      <c r="AK134"/>
      <c r="AL134"/>
    </row>
    <row r="135" spans="1:38" s="19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>
        <v>4</v>
      </c>
      <c r="N135" s="27" t="s">
        <v>144</v>
      </c>
      <c r="O135" s="22">
        <v>12.218</v>
      </c>
      <c r="P135">
        <v>74</v>
      </c>
      <c r="Q135">
        <v>0</v>
      </c>
      <c r="R135" s="19">
        <f t="shared" si="7"/>
        <v>0</v>
      </c>
      <c r="S135" s="23"/>
      <c r="T135"/>
      <c r="U135"/>
      <c r="V135"/>
      <c r="W135"/>
      <c r="X135"/>
      <c r="Y135" s="27"/>
      <c r="Z135" s="33"/>
      <c r="AA135" s="20"/>
      <c r="AC135"/>
      <c r="AI135"/>
      <c r="AJ135"/>
      <c r="AK135"/>
      <c r="AL135"/>
    </row>
    <row r="136" spans="1:38" s="19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32">
        <f>AVERAGE(O108:O135)</f>
        <v>11.8085</v>
      </c>
      <c r="P136" s="18">
        <f>SUM(P108:P135)</f>
        <v>532</v>
      </c>
      <c r="Q136" s="29">
        <f>SUM(Q108:Q135)</f>
        <v>4</v>
      </c>
      <c r="R136" s="25">
        <f>(Q136/P136)*100</f>
        <v>0.75187969924812026</v>
      </c>
      <c r="S136" s="30"/>
      <c r="U136"/>
      <c r="V136"/>
      <c r="W136"/>
      <c r="X136" s="23"/>
      <c r="Y136"/>
      <c r="Z136" s="34"/>
      <c r="AA136" s="29"/>
      <c r="AB136" s="24"/>
      <c r="AC136"/>
      <c r="AI136"/>
      <c r="AJ136"/>
      <c r="AK136"/>
      <c r="AL136"/>
    </row>
    <row r="137" spans="1:38" x14ac:dyDescent="0.25">
      <c r="Q137" s="23" t="s">
        <v>29</v>
      </c>
      <c r="R137">
        <f>COUNT(R108:R135)</f>
        <v>18</v>
      </c>
      <c r="AA137" s="33"/>
      <c r="AC137" s="29"/>
      <c r="AD137" s="24"/>
    </row>
    <row r="138" spans="1:38" x14ac:dyDescent="0.25">
      <c r="AA138" s="31"/>
      <c r="AB138" s="18"/>
      <c r="AC138" s="29"/>
      <c r="AD138" s="24"/>
    </row>
    <row r="139" spans="1:38" x14ac:dyDescent="0.25">
      <c r="M139" t="s">
        <v>189</v>
      </c>
    </row>
    <row r="140" spans="1:38" x14ac:dyDescent="0.25">
      <c r="AI140" s="19"/>
      <c r="AJ140" s="19"/>
    </row>
    <row r="141" spans="1:38" x14ac:dyDescent="0.25">
      <c r="M141" t="s">
        <v>127</v>
      </c>
      <c r="N141" t="s">
        <v>128</v>
      </c>
      <c r="O141" s="22" t="s">
        <v>179</v>
      </c>
      <c r="P141" t="s">
        <v>129</v>
      </c>
      <c r="Q141" t="s">
        <v>177</v>
      </c>
      <c r="R141" s="19" t="s">
        <v>178</v>
      </c>
      <c r="S141" s="21"/>
      <c r="T141" s="19" t="s">
        <v>120</v>
      </c>
      <c r="U141" s="19" t="s">
        <v>132</v>
      </c>
      <c r="V141" s="19" t="s">
        <v>122</v>
      </c>
      <c r="W141" s="19" t="s">
        <v>123</v>
      </c>
      <c r="AG141" s="20"/>
      <c r="AH141" s="20"/>
      <c r="AI141" s="20"/>
      <c r="AJ141" s="20"/>
    </row>
    <row r="142" spans="1:38" x14ac:dyDescent="0.25">
      <c r="M142">
        <v>1</v>
      </c>
      <c r="N142" t="s">
        <v>134</v>
      </c>
      <c r="O142" s="22">
        <v>18.385000000000002</v>
      </c>
      <c r="P142">
        <v>43</v>
      </c>
      <c r="Q142">
        <v>0</v>
      </c>
      <c r="R142" s="19">
        <f t="shared" ref="R142:R168" si="8">(Q142/P142)*100</f>
        <v>0</v>
      </c>
      <c r="S142" s="23" t="s">
        <v>135</v>
      </c>
      <c r="T142" s="20">
        <f>SUM(Q142:Q145)</f>
        <v>2</v>
      </c>
      <c r="U142" s="20">
        <f>SUM(Q146:Q153)</f>
        <v>3</v>
      </c>
      <c r="V142" s="20">
        <f>SUM(Q154:Q161)</f>
        <v>1</v>
      </c>
      <c r="W142" s="20">
        <f>SUM(Q162:Q169)</f>
        <v>0</v>
      </c>
      <c r="AG142" s="20"/>
      <c r="AH142" s="20"/>
      <c r="AI142" s="20"/>
      <c r="AJ142" s="20"/>
    </row>
    <row r="143" spans="1:38" x14ac:dyDescent="0.25">
      <c r="M143">
        <v>2</v>
      </c>
      <c r="N143" t="s">
        <v>134</v>
      </c>
      <c r="O143" s="22">
        <v>24.035</v>
      </c>
      <c r="P143">
        <v>50</v>
      </c>
      <c r="Q143">
        <v>2</v>
      </c>
      <c r="R143" s="19">
        <f t="shared" si="8"/>
        <v>4</v>
      </c>
      <c r="S143" s="23" t="s">
        <v>136</v>
      </c>
      <c r="T143" s="20">
        <f>SUM(P142:P145)</f>
        <v>254</v>
      </c>
      <c r="U143" s="20">
        <f>SUM(P146:P153)</f>
        <v>238</v>
      </c>
      <c r="V143" s="20">
        <f>SUM(P154:P161)</f>
        <v>151</v>
      </c>
      <c r="W143" s="20">
        <f>SUM(P162:P169)</f>
        <v>539</v>
      </c>
      <c r="AG143" s="24"/>
      <c r="AH143" s="24"/>
      <c r="AI143" s="24"/>
      <c r="AJ143" s="24"/>
    </row>
    <row r="144" spans="1:38" x14ac:dyDescent="0.25">
      <c r="M144">
        <v>3</v>
      </c>
      <c r="N144" t="s">
        <v>134</v>
      </c>
      <c r="O144" s="22">
        <v>22.873999999999999</v>
      </c>
      <c r="P144">
        <v>126</v>
      </c>
      <c r="Q144">
        <v>0</v>
      </c>
      <c r="R144" s="19">
        <f t="shared" si="8"/>
        <v>0</v>
      </c>
      <c r="S144" s="23" t="s">
        <v>137</v>
      </c>
      <c r="T144" s="25">
        <f>AVERAGE(T142/T143)*100</f>
        <v>0.78740157480314954</v>
      </c>
      <c r="U144" s="25">
        <f>AVERAGE(U142/U143)*100</f>
        <v>1.2605042016806722</v>
      </c>
      <c r="V144" s="25">
        <f>AVERAGE(V142/V143)*100</f>
        <v>0.66225165562913912</v>
      </c>
      <c r="W144" s="25">
        <f>AVERAGE(W142/W143)*100</f>
        <v>0</v>
      </c>
    </row>
    <row r="145" spans="13:34" x14ac:dyDescent="0.25">
      <c r="M145">
        <v>4</v>
      </c>
      <c r="N145" t="s">
        <v>134</v>
      </c>
      <c r="O145" s="22">
        <v>19.791</v>
      </c>
      <c r="P145">
        <v>35</v>
      </c>
      <c r="Q145">
        <v>0</v>
      </c>
      <c r="R145" s="19">
        <f t="shared" si="8"/>
        <v>0</v>
      </c>
      <c r="S145" s="23" t="s">
        <v>29</v>
      </c>
      <c r="T145" s="20">
        <f>COUNT(P142:P145)</f>
        <v>4</v>
      </c>
      <c r="U145" s="20">
        <f>COUNT(P146:P153)</f>
        <v>8</v>
      </c>
      <c r="V145" s="20">
        <f>COUNT(P154:P161)</f>
        <v>8</v>
      </c>
      <c r="W145" s="20">
        <f>COUNT(P162:P169)</f>
        <v>7</v>
      </c>
    </row>
    <row r="146" spans="13:34" x14ac:dyDescent="0.25">
      <c r="M146">
        <v>1</v>
      </c>
      <c r="N146" t="s">
        <v>138</v>
      </c>
      <c r="O146" s="22">
        <v>15.516999999999999</v>
      </c>
      <c r="P146">
        <v>40</v>
      </c>
      <c r="Q146">
        <v>1</v>
      </c>
      <c r="R146" s="19">
        <f t="shared" si="8"/>
        <v>2.5</v>
      </c>
      <c r="S146" s="23" t="s">
        <v>139</v>
      </c>
      <c r="T146" s="25">
        <f>T142/Q170</f>
        <v>0.33333333333333331</v>
      </c>
      <c r="U146" s="25">
        <f>U142/Q170</f>
        <v>0.5</v>
      </c>
      <c r="V146" s="25">
        <f>V142/Q170</f>
        <v>0.16666666666666666</v>
      </c>
      <c r="W146" s="25">
        <f>W142/Q170</f>
        <v>0</v>
      </c>
    </row>
    <row r="147" spans="13:34" x14ac:dyDescent="0.25">
      <c r="M147">
        <v>2</v>
      </c>
      <c r="N147" t="s">
        <v>138</v>
      </c>
      <c r="O147" s="22">
        <v>16.283000000000001</v>
      </c>
      <c r="P147">
        <v>25</v>
      </c>
      <c r="Q147">
        <v>1</v>
      </c>
      <c r="R147" s="19">
        <f t="shared" si="8"/>
        <v>4</v>
      </c>
    </row>
    <row r="148" spans="13:34" x14ac:dyDescent="0.25">
      <c r="M148">
        <v>3</v>
      </c>
      <c r="N148" t="s">
        <v>138</v>
      </c>
      <c r="O148" s="22">
        <v>15.113</v>
      </c>
      <c r="P148">
        <v>18</v>
      </c>
      <c r="Q148">
        <v>1</v>
      </c>
      <c r="R148" s="19">
        <f t="shared" si="8"/>
        <v>5.5555555555555554</v>
      </c>
      <c r="S148" s="23"/>
    </row>
    <row r="149" spans="13:34" x14ac:dyDescent="0.25">
      <c r="M149">
        <v>4</v>
      </c>
      <c r="N149" t="s">
        <v>138</v>
      </c>
      <c r="O149" s="22">
        <v>14.741</v>
      </c>
      <c r="P149">
        <v>17</v>
      </c>
      <c r="Q149">
        <v>0</v>
      </c>
      <c r="R149" s="19">
        <f t="shared" si="8"/>
        <v>0</v>
      </c>
      <c r="S149" s="23"/>
    </row>
    <row r="150" spans="13:34" x14ac:dyDescent="0.25">
      <c r="M150">
        <v>1</v>
      </c>
      <c r="N150" t="s">
        <v>140</v>
      </c>
      <c r="O150" s="22">
        <v>14.930999999999999</v>
      </c>
      <c r="P150">
        <v>41</v>
      </c>
      <c r="Q150">
        <v>0</v>
      </c>
      <c r="R150" s="19">
        <f t="shared" si="8"/>
        <v>0</v>
      </c>
      <c r="S150" s="23"/>
    </row>
    <row r="151" spans="13:34" x14ac:dyDescent="0.25">
      <c r="M151">
        <v>2</v>
      </c>
      <c r="N151" t="s">
        <v>140</v>
      </c>
      <c r="O151" s="22">
        <v>16.815999999999999</v>
      </c>
      <c r="P151">
        <v>38</v>
      </c>
      <c r="Q151">
        <v>0</v>
      </c>
      <c r="R151" s="19">
        <f t="shared" si="8"/>
        <v>0</v>
      </c>
      <c r="S151" s="23"/>
    </row>
    <row r="152" spans="13:34" x14ac:dyDescent="0.25">
      <c r="M152">
        <v>3</v>
      </c>
      <c r="N152" t="s">
        <v>140</v>
      </c>
      <c r="O152" s="37">
        <v>16.815999999999999</v>
      </c>
      <c r="P152">
        <v>27</v>
      </c>
      <c r="Q152">
        <v>0</v>
      </c>
      <c r="R152" s="19">
        <f t="shared" si="8"/>
        <v>0</v>
      </c>
      <c r="S152" s="23"/>
      <c r="T152" s="20"/>
      <c r="U152" s="20"/>
      <c r="V152" s="19"/>
      <c r="W152" s="19"/>
    </row>
    <row r="153" spans="13:34" x14ac:dyDescent="0.25">
      <c r="M153">
        <v>4</v>
      </c>
      <c r="N153" t="s">
        <v>140</v>
      </c>
      <c r="O153" s="22">
        <v>15.615</v>
      </c>
      <c r="P153">
        <v>32</v>
      </c>
      <c r="Q153">
        <v>0</v>
      </c>
      <c r="R153" s="19">
        <f t="shared" si="8"/>
        <v>0</v>
      </c>
      <c r="S153" s="26"/>
      <c r="T153" s="18"/>
      <c r="U153" s="24"/>
      <c r="V153" s="24"/>
      <c r="W153" s="24"/>
    </row>
    <row r="154" spans="13:34" x14ac:dyDescent="0.25">
      <c r="M154">
        <v>1</v>
      </c>
      <c r="N154" t="s">
        <v>141</v>
      </c>
      <c r="O154" s="22">
        <v>14.1</v>
      </c>
      <c r="P154">
        <v>9</v>
      </c>
      <c r="Q154">
        <v>0</v>
      </c>
      <c r="R154" s="19">
        <f t="shared" si="8"/>
        <v>0</v>
      </c>
      <c r="S154" s="26"/>
      <c r="T154" s="18"/>
      <c r="U154" s="24"/>
      <c r="V154" s="24"/>
      <c r="W154" s="24"/>
    </row>
    <row r="155" spans="13:34" x14ac:dyDescent="0.25">
      <c r="M155">
        <v>2</v>
      </c>
      <c r="N155" t="s">
        <v>141</v>
      </c>
      <c r="O155" s="22">
        <v>20.385000000000002</v>
      </c>
      <c r="P155">
        <v>12</v>
      </c>
      <c r="Q155">
        <v>0</v>
      </c>
      <c r="R155" s="19">
        <f t="shared" si="8"/>
        <v>0</v>
      </c>
      <c r="S155" s="26"/>
      <c r="T155" s="18"/>
      <c r="U155" s="24"/>
      <c r="V155" s="24"/>
      <c r="W155" s="24"/>
    </row>
    <row r="156" spans="13:34" x14ac:dyDescent="0.25">
      <c r="M156">
        <v>3</v>
      </c>
      <c r="N156" t="s">
        <v>141</v>
      </c>
      <c r="O156" s="22">
        <v>13.750999999999999</v>
      </c>
      <c r="P156">
        <v>34</v>
      </c>
      <c r="Q156">
        <v>0</v>
      </c>
      <c r="R156" s="19">
        <f t="shared" si="8"/>
        <v>0</v>
      </c>
      <c r="S156" s="26"/>
      <c r="T156" s="18"/>
      <c r="U156" s="24"/>
      <c r="V156" s="24"/>
      <c r="W156" s="24"/>
      <c r="AF156" s="24"/>
      <c r="AG156" s="24"/>
      <c r="AH156" s="24"/>
    </row>
    <row r="157" spans="13:34" x14ac:dyDescent="0.25">
      <c r="M157">
        <v>4</v>
      </c>
      <c r="N157" t="s">
        <v>141</v>
      </c>
      <c r="O157" s="22">
        <v>15.91</v>
      </c>
      <c r="P157">
        <v>19</v>
      </c>
      <c r="Q157">
        <v>0</v>
      </c>
      <c r="R157" s="19">
        <f t="shared" si="8"/>
        <v>0</v>
      </c>
      <c r="S157" s="23"/>
      <c r="Z157" s="27"/>
    </row>
    <row r="158" spans="13:34" x14ac:dyDescent="0.25">
      <c r="M158">
        <v>1</v>
      </c>
      <c r="N158" t="s">
        <v>142</v>
      </c>
      <c r="O158" s="22">
        <v>12.239000000000001</v>
      </c>
      <c r="P158">
        <v>20</v>
      </c>
      <c r="Q158">
        <v>1</v>
      </c>
      <c r="R158" s="19">
        <f t="shared" si="8"/>
        <v>5</v>
      </c>
      <c r="S158" s="23"/>
      <c r="Z158" s="27"/>
    </row>
    <row r="159" spans="13:34" x14ac:dyDescent="0.25">
      <c r="M159">
        <v>2</v>
      </c>
      <c r="N159" t="s">
        <v>142</v>
      </c>
      <c r="O159" s="22">
        <v>14.641</v>
      </c>
      <c r="P159">
        <v>17</v>
      </c>
      <c r="Q159">
        <v>0</v>
      </c>
      <c r="R159" s="19">
        <f t="shared" si="8"/>
        <v>0</v>
      </c>
      <c r="S159" s="21"/>
      <c r="T159" s="19"/>
      <c r="U159" s="19"/>
      <c r="V159" s="19"/>
      <c r="W159" s="19"/>
      <c r="Z159" s="27"/>
    </row>
    <row r="160" spans="13:34" x14ac:dyDescent="0.25">
      <c r="M160">
        <v>3</v>
      </c>
      <c r="N160" t="s">
        <v>142</v>
      </c>
      <c r="O160" s="22">
        <v>19.844000000000001</v>
      </c>
      <c r="P160">
        <v>22</v>
      </c>
      <c r="Q160">
        <v>0</v>
      </c>
      <c r="R160" s="19">
        <f t="shared" si="8"/>
        <v>0</v>
      </c>
      <c r="S160" s="23"/>
      <c r="Z160" s="27"/>
      <c r="AA160" s="37"/>
    </row>
    <row r="161" spans="13:36" x14ac:dyDescent="0.25">
      <c r="M161">
        <v>4</v>
      </c>
      <c r="N161" t="s">
        <v>142</v>
      </c>
      <c r="O161" s="22">
        <v>13.366</v>
      </c>
      <c r="P161">
        <v>18</v>
      </c>
      <c r="Q161">
        <v>0</v>
      </c>
      <c r="R161" s="19">
        <f t="shared" si="8"/>
        <v>0</v>
      </c>
      <c r="S161" s="23"/>
    </row>
    <row r="162" spans="13:36" x14ac:dyDescent="0.25">
      <c r="M162">
        <v>1</v>
      </c>
      <c r="N162" s="27" t="s">
        <v>143</v>
      </c>
      <c r="O162" s="22">
        <v>18.963999999999999</v>
      </c>
      <c r="P162">
        <v>69</v>
      </c>
      <c r="Q162">
        <v>0</v>
      </c>
      <c r="R162" s="19">
        <f t="shared" si="8"/>
        <v>0</v>
      </c>
      <c r="S162" s="23"/>
    </row>
    <row r="163" spans="13:36" x14ac:dyDescent="0.25">
      <c r="M163">
        <v>2</v>
      </c>
      <c r="N163" s="27" t="s">
        <v>143</v>
      </c>
      <c r="O163" s="22">
        <v>20.783999999999999</v>
      </c>
      <c r="P163">
        <v>49</v>
      </c>
      <c r="Q163">
        <v>0</v>
      </c>
      <c r="R163" s="19">
        <f t="shared" si="8"/>
        <v>0</v>
      </c>
      <c r="S163" s="23"/>
    </row>
    <row r="164" spans="13:36" x14ac:dyDescent="0.25">
      <c r="M164">
        <v>3</v>
      </c>
      <c r="N164" s="27" t="s">
        <v>143</v>
      </c>
      <c r="O164" s="22">
        <v>20.507999999999999</v>
      </c>
      <c r="P164">
        <v>54</v>
      </c>
      <c r="Q164">
        <v>0</v>
      </c>
      <c r="R164" s="19">
        <f t="shared" si="8"/>
        <v>0</v>
      </c>
      <c r="S164" s="23"/>
    </row>
    <row r="165" spans="13:36" x14ac:dyDescent="0.25">
      <c r="M165">
        <v>4</v>
      </c>
      <c r="N165" s="27" t="s">
        <v>143</v>
      </c>
      <c r="O165" s="22">
        <v>18.98</v>
      </c>
      <c r="P165">
        <v>76</v>
      </c>
      <c r="Q165">
        <v>0</v>
      </c>
      <c r="R165" s="19">
        <f t="shared" si="8"/>
        <v>0</v>
      </c>
      <c r="S165" s="23"/>
      <c r="Z165" s="27"/>
    </row>
    <row r="166" spans="13:36" x14ac:dyDescent="0.25">
      <c r="M166">
        <v>1</v>
      </c>
      <c r="N166" s="27" t="s">
        <v>144</v>
      </c>
      <c r="O166" s="22">
        <v>20.04</v>
      </c>
      <c r="P166">
        <v>83</v>
      </c>
      <c r="Q166">
        <v>0</v>
      </c>
      <c r="R166" s="19">
        <f t="shared" si="8"/>
        <v>0</v>
      </c>
      <c r="S166" s="23"/>
      <c r="Z166" s="27"/>
    </row>
    <row r="167" spans="13:36" x14ac:dyDescent="0.25">
      <c r="M167">
        <v>2</v>
      </c>
      <c r="N167" s="27" t="s">
        <v>144</v>
      </c>
      <c r="O167" s="22">
        <v>22.776</v>
      </c>
      <c r="P167">
        <v>83</v>
      </c>
      <c r="Q167">
        <v>0</v>
      </c>
      <c r="R167" s="19">
        <f t="shared" si="8"/>
        <v>0</v>
      </c>
      <c r="S167" s="23"/>
      <c r="Z167" s="27"/>
    </row>
    <row r="168" spans="13:36" x14ac:dyDescent="0.25">
      <c r="M168">
        <v>3</v>
      </c>
      <c r="N168" s="27" t="s">
        <v>144</v>
      </c>
      <c r="O168" s="22">
        <v>18.62</v>
      </c>
      <c r="P168">
        <v>125</v>
      </c>
      <c r="Q168">
        <v>0</v>
      </c>
      <c r="R168" s="19">
        <f t="shared" si="8"/>
        <v>0</v>
      </c>
      <c r="S168" s="23"/>
      <c r="Z168" s="27"/>
    </row>
    <row r="169" spans="13:36" x14ac:dyDescent="0.25">
      <c r="M169">
        <v>4</v>
      </c>
      <c r="N169" s="27" t="s">
        <v>144</v>
      </c>
      <c r="O169" s="22">
        <v>19.744</v>
      </c>
      <c r="S169" s="23"/>
    </row>
    <row r="170" spans="13:36" x14ac:dyDescent="0.25">
      <c r="O170" s="32">
        <f>AVERAGE(O142:O169)</f>
        <v>17.698892857142855</v>
      </c>
      <c r="P170" s="18">
        <f>SUM(P142:P169)</f>
        <v>1182</v>
      </c>
      <c r="Q170" s="29">
        <f>SUM(Q142:Q169)</f>
        <v>6</v>
      </c>
      <c r="R170" s="25">
        <f>(Q170/P170)*100</f>
        <v>0.50761421319796951</v>
      </c>
      <c r="S170" s="30"/>
    </row>
    <row r="171" spans="13:36" x14ac:dyDescent="0.25">
      <c r="Q171" s="23" t="s">
        <v>29</v>
      </c>
      <c r="R171">
        <f>COUNT(R142:R169)</f>
        <v>27</v>
      </c>
      <c r="AA171" s="31"/>
      <c r="AB171" s="18"/>
      <c r="AC171" s="29"/>
      <c r="AD171" s="24"/>
    </row>
    <row r="172" spans="13:36" x14ac:dyDescent="0.25">
      <c r="AA172" s="31"/>
      <c r="AB172" s="18"/>
      <c r="AC172" s="29"/>
      <c r="AD172" s="24"/>
    </row>
    <row r="173" spans="13:36" x14ac:dyDescent="0.25">
      <c r="M173" t="s">
        <v>190</v>
      </c>
    </row>
    <row r="174" spans="13:36" x14ac:dyDescent="0.25">
      <c r="AI174" s="19"/>
      <c r="AJ174" s="19"/>
    </row>
    <row r="175" spans="13:36" x14ac:dyDescent="0.25">
      <c r="M175" t="s">
        <v>127</v>
      </c>
      <c r="N175" t="s">
        <v>128</v>
      </c>
      <c r="O175" s="22" t="s">
        <v>179</v>
      </c>
      <c r="P175" t="s">
        <v>129</v>
      </c>
      <c r="Q175" t="s">
        <v>177</v>
      </c>
      <c r="R175" s="19" t="s">
        <v>178</v>
      </c>
      <c r="S175" s="21"/>
      <c r="T175" s="19" t="s">
        <v>120</v>
      </c>
      <c r="U175" s="19" t="s">
        <v>132</v>
      </c>
      <c r="V175" s="19" t="s">
        <v>122</v>
      </c>
      <c r="W175" s="19" t="s">
        <v>123</v>
      </c>
      <c r="X175" s="23"/>
      <c r="Z175" s="33"/>
      <c r="AA175" s="20"/>
      <c r="AB175" s="19"/>
      <c r="AG175" s="20"/>
      <c r="AH175" s="20"/>
      <c r="AI175" s="20"/>
      <c r="AJ175" s="20"/>
    </row>
    <row r="176" spans="13:36" x14ac:dyDescent="0.25">
      <c r="M176">
        <v>1</v>
      </c>
      <c r="N176" t="s">
        <v>134</v>
      </c>
      <c r="O176" s="22">
        <v>14.446999999999999</v>
      </c>
      <c r="P176">
        <v>72</v>
      </c>
      <c r="Q176">
        <v>1</v>
      </c>
      <c r="R176" s="19">
        <f t="shared" ref="R176:R203" si="9">(Q176/P176)*100</f>
        <v>1.3888888888888888</v>
      </c>
      <c r="S176" s="23" t="s">
        <v>135</v>
      </c>
      <c r="T176" s="20">
        <f>SUM(Q176:Q179)</f>
        <v>1</v>
      </c>
      <c r="U176" s="20">
        <f>SUM(Q180:Q187)</f>
        <v>0</v>
      </c>
      <c r="V176" s="20">
        <f>SUM(Q188:Q195)</f>
        <v>0</v>
      </c>
      <c r="W176" s="20">
        <f>SUM(Q196:Q203)</f>
        <v>1</v>
      </c>
      <c r="AA176" s="20"/>
      <c r="AB176" s="19"/>
      <c r="AG176" s="20"/>
      <c r="AH176" s="20"/>
      <c r="AI176" s="20"/>
      <c r="AJ176" s="20"/>
    </row>
    <row r="177" spans="13:36" x14ac:dyDescent="0.25">
      <c r="M177">
        <v>2</v>
      </c>
      <c r="N177" t="s">
        <v>134</v>
      </c>
      <c r="O177" s="22">
        <v>20.251999999999999</v>
      </c>
      <c r="P177">
        <v>60</v>
      </c>
      <c r="Q177">
        <v>0</v>
      </c>
      <c r="R177" s="19">
        <f t="shared" si="9"/>
        <v>0</v>
      </c>
      <c r="S177" s="23" t="s">
        <v>136</v>
      </c>
      <c r="T177" s="20">
        <f>SUM(P176:P179)</f>
        <v>272</v>
      </c>
      <c r="U177" s="20">
        <f>SUM(P180:P187)</f>
        <v>376</v>
      </c>
      <c r="V177" s="20">
        <f>SUM(P188:P195)</f>
        <v>254</v>
      </c>
      <c r="W177" s="20">
        <f>SUM(P196:P203)</f>
        <v>472</v>
      </c>
      <c r="AA177" s="20"/>
      <c r="AB177" s="19"/>
      <c r="AG177" s="24"/>
      <c r="AH177" s="24"/>
      <c r="AI177" s="24"/>
      <c r="AJ177" s="24"/>
    </row>
    <row r="178" spans="13:36" x14ac:dyDescent="0.25">
      <c r="M178">
        <v>3</v>
      </c>
      <c r="N178" t="s">
        <v>134</v>
      </c>
      <c r="O178" s="22">
        <v>23.138000000000002</v>
      </c>
      <c r="P178">
        <v>96</v>
      </c>
      <c r="Q178">
        <v>0</v>
      </c>
      <c r="R178" s="19">
        <f t="shared" si="9"/>
        <v>0</v>
      </c>
      <c r="S178" s="23" t="s">
        <v>137</v>
      </c>
      <c r="T178" s="25">
        <f>AVERAGE(T176/T177)*100</f>
        <v>0.36764705882352938</v>
      </c>
      <c r="U178" s="25">
        <f>AVERAGE(U176/U177)*100</f>
        <v>0</v>
      </c>
      <c r="V178" s="25">
        <f>AVERAGE(V176/V177)*100</f>
        <v>0</v>
      </c>
      <c r="W178" s="25">
        <f>AVERAGE(W176/W177)*100</f>
        <v>0.21186440677966101</v>
      </c>
      <c r="AA178" s="20"/>
      <c r="AB178" s="19"/>
    </row>
    <row r="179" spans="13:36" x14ac:dyDescent="0.25">
      <c r="M179">
        <v>4</v>
      </c>
      <c r="N179" t="s">
        <v>134</v>
      </c>
      <c r="O179" s="22">
        <v>16.905000000000001</v>
      </c>
      <c r="P179">
        <v>44</v>
      </c>
      <c r="Q179">
        <v>0</v>
      </c>
      <c r="R179" s="19">
        <f t="shared" si="9"/>
        <v>0</v>
      </c>
      <c r="S179" s="23" t="s">
        <v>29</v>
      </c>
      <c r="T179" s="20">
        <f>COUNT(P176:P179)</f>
        <v>4</v>
      </c>
      <c r="U179" s="20">
        <f>COUNT(P180:P187)</f>
        <v>5</v>
      </c>
      <c r="V179" s="20">
        <f>COUNT(P188:P195)</f>
        <v>6</v>
      </c>
      <c r="W179" s="20">
        <f>COUNT(P196:P203)</f>
        <v>8</v>
      </c>
      <c r="AA179" s="20"/>
      <c r="AB179" s="19"/>
    </row>
    <row r="180" spans="13:36" x14ac:dyDescent="0.25">
      <c r="M180">
        <v>1</v>
      </c>
      <c r="N180" t="s">
        <v>138</v>
      </c>
      <c r="O180" s="22">
        <v>13.941000000000001</v>
      </c>
      <c r="P180">
        <v>92</v>
      </c>
      <c r="Q180">
        <v>0</v>
      </c>
      <c r="R180" s="19">
        <f t="shared" si="9"/>
        <v>0</v>
      </c>
      <c r="S180" s="23" t="s">
        <v>139</v>
      </c>
      <c r="T180" s="25">
        <f>T176/Q204</f>
        <v>0.5</v>
      </c>
      <c r="U180" s="25">
        <f>U176/Q204</f>
        <v>0</v>
      </c>
      <c r="V180" s="25">
        <f>V176/Q204</f>
        <v>0</v>
      </c>
      <c r="W180" s="25">
        <f>W176/Q204</f>
        <v>0.5</v>
      </c>
      <c r="AA180" s="20"/>
      <c r="AB180" s="19"/>
    </row>
    <row r="181" spans="13:36" x14ac:dyDescent="0.25">
      <c r="M181">
        <v>2</v>
      </c>
      <c r="N181" t="s">
        <v>138</v>
      </c>
      <c r="O181" s="22">
        <v>14.877000000000001</v>
      </c>
      <c r="P181">
        <v>78</v>
      </c>
      <c r="Q181">
        <v>0</v>
      </c>
      <c r="R181" s="19">
        <f t="shared" si="9"/>
        <v>0</v>
      </c>
      <c r="AA181" s="20"/>
      <c r="AB181" s="19"/>
    </row>
    <row r="182" spans="13:36" x14ac:dyDescent="0.25">
      <c r="M182">
        <v>3</v>
      </c>
      <c r="N182" t="s">
        <v>138</v>
      </c>
      <c r="O182" s="22">
        <v>16.026</v>
      </c>
      <c r="P182">
        <v>66</v>
      </c>
      <c r="Q182">
        <v>0</v>
      </c>
      <c r="R182" s="19">
        <f t="shared" si="9"/>
        <v>0</v>
      </c>
      <c r="S182" s="23"/>
      <c r="AA182" s="20"/>
      <c r="AB182" s="19"/>
    </row>
    <row r="183" spans="13:36" x14ac:dyDescent="0.25">
      <c r="M183">
        <v>4</v>
      </c>
      <c r="N183" t="s">
        <v>138</v>
      </c>
      <c r="O183" s="22">
        <v>13.37</v>
      </c>
      <c r="P183">
        <v>74</v>
      </c>
      <c r="Q183">
        <v>0</v>
      </c>
      <c r="R183" s="19">
        <f t="shared" si="9"/>
        <v>0</v>
      </c>
      <c r="S183" s="23"/>
      <c r="AA183" s="20"/>
      <c r="AB183" s="19"/>
    </row>
    <row r="184" spans="13:36" x14ac:dyDescent="0.25">
      <c r="M184">
        <v>1</v>
      </c>
      <c r="N184" t="s">
        <v>140</v>
      </c>
      <c r="S184" s="23"/>
      <c r="Z184" s="33"/>
      <c r="AA184" s="20"/>
      <c r="AB184" s="19"/>
    </row>
    <row r="185" spans="13:36" x14ac:dyDescent="0.25">
      <c r="M185">
        <v>2</v>
      </c>
      <c r="N185" t="s">
        <v>140</v>
      </c>
      <c r="S185" s="23"/>
      <c r="AA185" s="20"/>
      <c r="AB185" s="19"/>
    </row>
    <row r="186" spans="13:36" x14ac:dyDescent="0.25">
      <c r="M186">
        <v>3</v>
      </c>
      <c r="N186" t="s">
        <v>140</v>
      </c>
      <c r="O186" s="37"/>
      <c r="S186" s="23"/>
      <c r="T186" s="20"/>
      <c r="U186" s="20"/>
      <c r="V186" s="19"/>
      <c r="W186" s="19"/>
      <c r="AA186" s="20"/>
      <c r="AB186" s="19"/>
    </row>
    <row r="187" spans="13:36" x14ac:dyDescent="0.25">
      <c r="M187">
        <v>4</v>
      </c>
      <c r="N187" t="s">
        <v>140</v>
      </c>
      <c r="O187" s="22">
        <v>12.798</v>
      </c>
      <c r="P187">
        <v>66</v>
      </c>
      <c r="Q187">
        <v>0</v>
      </c>
      <c r="R187" s="19">
        <f t="shared" si="9"/>
        <v>0</v>
      </c>
      <c r="S187" s="26"/>
      <c r="T187" s="18"/>
      <c r="U187" s="24"/>
      <c r="V187" s="24"/>
      <c r="W187" s="24"/>
      <c r="AA187" s="20"/>
      <c r="AB187" s="19"/>
    </row>
    <row r="188" spans="13:36" x14ac:dyDescent="0.25">
      <c r="M188">
        <v>1</v>
      </c>
      <c r="N188" t="s">
        <v>141</v>
      </c>
      <c r="O188" s="22">
        <v>11.680999999999999</v>
      </c>
      <c r="P188">
        <v>38</v>
      </c>
      <c r="Q188">
        <v>0</v>
      </c>
      <c r="R188" s="19">
        <f t="shared" si="9"/>
        <v>0</v>
      </c>
      <c r="S188" s="26"/>
      <c r="T188" s="18"/>
      <c r="U188" s="24"/>
      <c r="V188" s="24"/>
      <c r="W188" s="24"/>
      <c r="AA188" s="20"/>
      <c r="AB188" s="19"/>
    </row>
    <row r="189" spans="13:36" x14ac:dyDescent="0.25">
      <c r="M189">
        <v>2</v>
      </c>
      <c r="N189" t="s">
        <v>141</v>
      </c>
      <c r="O189" s="22">
        <v>11.28</v>
      </c>
      <c r="P189">
        <v>40</v>
      </c>
      <c r="Q189">
        <v>0</v>
      </c>
      <c r="R189" s="19">
        <f t="shared" si="9"/>
        <v>0</v>
      </c>
      <c r="S189" s="26"/>
      <c r="T189" s="18"/>
      <c r="U189" s="24"/>
      <c r="V189" s="24"/>
      <c r="W189" s="24"/>
      <c r="Z189" s="33"/>
      <c r="AA189" s="20"/>
      <c r="AB189" s="24"/>
    </row>
    <row r="190" spans="13:36" x14ac:dyDescent="0.25">
      <c r="M190">
        <v>3</v>
      </c>
      <c r="N190" t="s">
        <v>141</v>
      </c>
      <c r="O190" s="22">
        <v>13.715999999999999</v>
      </c>
      <c r="P190">
        <v>30</v>
      </c>
      <c r="Q190">
        <v>0</v>
      </c>
      <c r="R190" s="19">
        <f t="shared" si="9"/>
        <v>0</v>
      </c>
      <c r="S190" s="26"/>
      <c r="T190" s="18"/>
      <c r="U190" s="24"/>
      <c r="V190" s="24"/>
      <c r="W190" s="24"/>
      <c r="Z190" s="33"/>
      <c r="AA190" s="20"/>
      <c r="AB190" s="19"/>
      <c r="AF190" s="24"/>
      <c r="AG190" s="24"/>
      <c r="AH190" s="24"/>
    </row>
    <row r="191" spans="13:36" x14ac:dyDescent="0.25">
      <c r="M191">
        <v>4</v>
      </c>
      <c r="N191" t="s">
        <v>141</v>
      </c>
      <c r="O191" s="22">
        <v>11.137</v>
      </c>
      <c r="P191">
        <v>53</v>
      </c>
      <c r="Q191">
        <v>0</v>
      </c>
      <c r="R191" s="19">
        <f t="shared" si="9"/>
        <v>0</v>
      </c>
      <c r="S191" s="23"/>
      <c r="Z191" s="33"/>
      <c r="AA191" s="20"/>
      <c r="AB191" s="19"/>
    </row>
    <row r="192" spans="13:36" x14ac:dyDescent="0.25">
      <c r="M192">
        <v>1</v>
      </c>
      <c r="N192" t="s">
        <v>142</v>
      </c>
      <c r="S192" s="23"/>
      <c r="AA192" s="20"/>
      <c r="AB192" s="19"/>
    </row>
    <row r="193" spans="13:36" x14ac:dyDescent="0.25">
      <c r="M193">
        <v>2</v>
      </c>
      <c r="N193" t="s">
        <v>142</v>
      </c>
      <c r="O193" s="22">
        <v>13.226000000000001</v>
      </c>
      <c r="P193">
        <v>57</v>
      </c>
      <c r="Q193">
        <v>0</v>
      </c>
      <c r="R193" s="19">
        <f t="shared" si="9"/>
        <v>0</v>
      </c>
      <c r="S193" s="21"/>
      <c r="T193" s="19"/>
      <c r="U193" s="19"/>
      <c r="V193" s="19"/>
      <c r="W193" s="19"/>
      <c r="Z193" s="33"/>
      <c r="AA193" s="20"/>
      <c r="AB193" s="19"/>
    </row>
    <row r="194" spans="13:36" x14ac:dyDescent="0.25">
      <c r="M194">
        <v>3</v>
      </c>
      <c r="N194" t="s">
        <v>142</v>
      </c>
      <c r="O194" s="22">
        <v>13.185</v>
      </c>
      <c r="P194">
        <v>36</v>
      </c>
      <c r="Q194">
        <v>0</v>
      </c>
      <c r="R194" s="19">
        <f t="shared" si="9"/>
        <v>0</v>
      </c>
      <c r="S194" s="23"/>
      <c r="Z194" s="33"/>
      <c r="AA194" s="20"/>
      <c r="AB194" s="19"/>
    </row>
    <row r="195" spans="13:36" x14ac:dyDescent="0.25">
      <c r="M195">
        <v>4</v>
      </c>
      <c r="N195" t="s">
        <v>142</v>
      </c>
      <c r="S195" s="23"/>
      <c r="Z195" s="33"/>
      <c r="AA195" s="20"/>
      <c r="AB195" s="19"/>
    </row>
    <row r="196" spans="13:36" x14ac:dyDescent="0.25">
      <c r="M196">
        <v>1</v>
      </c>
      <c r="N196" s="27" t="s">
        <v>143</v>
      </c>
      <c r="O196" s="22">
        <v>16.329999999999998</v>
      </c>
      <c r="P196">
        <v>64</v>
      </c>
      <c r="Q196">
        <v>0</v>
      </c>
      <c r="R196" s="19">
        <f t="shared" si="9"/>
        <v>0</v>
      </c>
      <c r="S196" s="23"/>
      <c r="Y196" s="27"/>
      <c r="Z196" s="33"/>
      <c r="AA196" s="20"/>
      <c r="AB196" s="19"/>
    </row>
    <row r="197" spans="13:36" x14ac:dyDescent="0.25">
      <c r="M197">
        <v>2</v>
      </c>
      <c r="N197" s="27" t="s">
        <v>143</v>
      </c>
      <c r="O197" s="22">
        <v>24.501000000000001</v>
      </c>
      <c r="P197">
        <v>82</v>
      </c>
      <c r="Q197">
        <v>0</v>
      </c>
      <c r="R197" s="19">
        <f t="shared" si="9"/>
        <v>0</v>
      </c>
      <c r="S197" s="23"/>
      <c r="Y197" s="27"/>
      <c r="Z197" s="33"/>
      <c r="AA197" s="20"/>
      <c r="AB197" s="19"/>
    </row>
    <row r="198" spans="13:36" x14ac:dyDescent="0.25">
      <c r="M198">
        <v>3</v>
      </c>
      <c r="N198" s="27" t="s">
        <v>143</v>
      </c>
      <c r="O198" s="22">
        <v>21.725999999999999</v>
      </c>
      <c r="P198">
        <v>58</v>
      </c>
      <c r="Q198">
        <v>0</v>
      </c>
      <c r="R198" s="19">
        <f t="shared" si="9"/>
        <v>0</v>
      </c>
      <c r="S198" s="23"/>
      <c r="Y198" s="27"/>
      <c r="Z198" s="33"/>
      <c r="AA198" s="20"/>
      <c r="AB198" s="19"/>
    </row>
    <row r="199" spans="13:36" x14ac:dyDescent="0.25">
      <c r="M199">
        <v>4</v>
      </c>
      <c r="N199" s="27" t="s">
        <v>143</v>
      </c>
      <c r="O199" s="22">
        <v>17.407</v>
      </c>
      <c r="P199">
        <v>49</v>
      </c>
      <c r="Q199">
        <v>0</v>
      </c>
      <c r="R199" s="19">
        <f t="shared" si="9"/>
        <v>0</v>
      </c>
      <c r="S199" s="23"/>
      <c r="Y199" s="27"/>
      <c r="Z199" s="33"/>
      <c r="AA199" s="20"/>
      <c r="AB199" s="19"/>
    </row>
    <row r="200" spans="13:36" x14ac:dyDescent="0.25">
      <c r="M200">
        <v>1</v>
      </c>
      <c r="N200" s="27" t="s">
        <v>144</v>
      </c>
      <c r="O200" s="22">
        <v>18.437999999999999</v>
      </c>
      <c r="P200">
        <v>37</v>
      </c>
      <c r="Q200">
        <v>0</v>
      </c>
      <c r="R200" s="19">
        <f t="shared" si="9"/>
        <v>0</v>
      </c>
      <c r="S200" s="23"/>
      <c r="Y200" s="27"/>
      <c r="Z200" s="33"/>
      <c r="AA200" s="20"/>
      <c r="AB200" s="19"/>
      <c r="AG200" s="24"/>
      <c r="AH200" s="24"/>
    </row>
    <row r="201" spans="13:36" x14ac:dyDescent="0.25">
      <c r="M201">
        <v>2</v>
      </c>
      <c r="N201" s="27" t="s">
        <v>144</v>
      </c>
      <c r="O201" s="22">
        <v>21.757999999999999</v>
      </c>
      <c r="P201">
        <v>69</v>
      </c>
      <c r="Q201">
        <v>0</v>
      </c>
      <c r="R201" s="19">
        <f t="shared" si="9"/>
        <v>0</v>
      </c>
      <c r="S201" s="23"/>
      <c r="Y201" s="27"/>
      <c r="Z201" s="33"/>
      <c r="AA201" s="20"/>
      <c r="AB201" s="19"/>
    </row>
    <row r="202" spans="13:36" x14ac:dyDescent="0.25">
      <c r="M202">
        <v>3</v>
      </c>
      <c r="N202" s="27" t="s">
        <v>144</v>
      </c>
      <c r="O202" s="22">
        <v>22.582999999999998</v>
      </c>
      <c r="P202">
        <v>62</v>
      </c>
      <c r="Q202">
        <v>0</v>
      </c>
      <c r="R202" s="19">
        <f t="shared" si="9"/>
        <v>0</v>
      </c>
      <c r="S202" s="23"/>
      <c r="Y202" s="27"/>
      <c r="Z202" s="33"/>
      <c r="AA202" s="20"/>
      <c r="AB202" s="19"/>
    </row>
    <row r="203" spans="13:36" x14ac:dyDescent="0.25">
      <c r="M203">
        <v>4</v>
      </c>
      <c r="N203" s="27" t="s">
        <v>144</v>
      </c>
      <c r="O203" s="22">
        <v>17.225999999999999</v>
      </c>
      <c r="P203">
        <v>51</v>
      </c>
      <c r="Q203">
        <v>1</v>
      </c>
      <c r="R203" s="19">
        <f t="shared" si="9"/>
        <v>1.9607843137254901</v>
      </c>
      <c r="S203" s="23"/>
      <c r="Y203" s="27"/>
      <c r="Z203" s="33"/>
      <c r="AA203" s="20"/>
      <c r="AB203" s="19"/>
    </row>
    <row r="204" spans="13:36" x14ac:dyDescent="0.25">
      <c r="O204" s="32">
        <f>AVERAGE(O176:O203)</f>
        <v>16.519478260869565</v>
      </c>
      <c r="P204" s="18">
        <f>SUM(P176:P203)</f>
        <v>1374</v>
      </c>
      <c r="Q204" s="29">
        <f>SUM(Q176:Q203)</f>
        <v>2</v>
      </c>
      <c r="R204" s="25">
        <f>(Q204/P204)*100</f>
        <v>0.14556040756914121</v>
      </c>
      <c r="S204" s="30"/>
      <c r="X204" s="23"/>
      <c r="Z204" s="34"/>
      <c r="AA204" s="29"/>
      <c r="AB204" s="24"/>
    </row>
    <row r="205" spans="13:36" x14ac:dyDescent="0.25">
      <c r="Q205" s="23" t="s">
        <v>29</v>
      </c>
      <c r="R205">
        <f>COUNT(R176:R203)</f>
        <v>23</v>
      </c>
      <c r="AA205" s="33"/>
      <c r="AC205" s="29"/>
      <c r="AD205" s="24"/>
    </row>
    <row r="207" spans="13:36" x14ac:dyDescent="0.25">
      <c r="M207" t="s">
        <v>191</v>
      </c>
    </row>
    <row r="208" spans="13:36" x14ac:dyDescent="0.25">
      <c r="AI208" s="19"/>
      <c r="AJ208" s="19"/>
    </row>
    <row r="209" spans="13:36" x14ac:dyDescent="0.25">
      <c r="M209" t="s">
        <v>127</v>
      </c>
      <c r="N209" t="s">
        <v>128</v>
      </c>
      <c r="O209" s="22" t="s">
        <v>179</v>
      </c>
      <c r="P209" t="s">
        <v>129</v>
      </c>
      <c r="Q209" t="s">
        <v>177</v>
      </c>
      <c r="R209" s="19" t="s">
        <v>178</v>
      </c>
      <c r="S209" s="21"/>
      <c r="T209" s="19" t="s">
        <v>120</v>
      </c>
      <c r="U209" s="19" t="s">
        <v>132</v>
      </c>
      <c r="V209" s="19" t="s">
        <v>122</v>
      </c>
      <c r="W209" s="19" t="s">
        <v>123</v>
      </c>
      <c r="AG209" s="20"/>
      <c r="AH209" s="20"/>
      <c r="AI209" s="20"/>
      <c r="AJ209" s="20"/>
    </row>
    <row r="210" spans="13:36" x14ac:dyDescent="0.25">
      <c r="M210">
        <v>1</v>
      </c>
      <c r="N210" t="s">
        <v>134</v>
      </c>
      <c r="P210">
        <v>61</v>
      </c>
      <c r="Q210">
        <v>0</v>
      </c>
      <c r="R210" s="19">
        <f>(Q210/P210)*100</f>
        <v>0</v>
      </c>
      <c r="S210" s="23" t="s">
        <v>135</v>
      </c>
      <c r="T210" s="20">
        <f>SUM(Q210:Q213)</f>
        <v>1</v>
      </c>
      <c r="U210" s="20">
        <f>SUM(Q214:Q221)</f>
        <v>1</v>
      </c>
      <c r="V210" s="20">
        <f>SUM(Q222:Q229)</f>
        <v>0</v>
      </c>
      <c r="W210" s="20">
        <f>SUM(Q230:Q237)</f>
        <v>0</v>
      </c>
      <c r="AG210" s="20"/>
      <c r="AH210" s="20"/>
      <c r="AI210" s="20"/>
      <c r="AJ210" s="20"/>
    </row>
    <row r="211" spans="13:36" x14ac:dyDescent="0.25">
      <c r="M211">
        <v>2</v>
      </c>
      <c r="N211" t="s">
        <v>134</v>
      </c>
      <c r="P211">
        <v>60</v>
      </c>
      <c r="Q211">
        <v>0</v>
      </c>
      <c r="R211" s="19">
        <f>(Q211/P211)*100</f>
        <v>0</v>
      </c>
      <c r="S211" s="23" t="s">
        <v>136</v>
      </c>
      <c r="T211" s="20">
        <f>SUM(P210:P213)</f>
        <v>303</v>
      </c>
      <c r="U211" s="20">
        <f>SUM(P214:P221)</f>
        <v>145</v>
      </c>
      <c r="V211" s="20">
        <f>SUM(P222:P229)</f>
        <v>94</v>
      </c>
      <c r="W211" s="20">
        <f>SUM(P230:P237)</f>
        <v>365</v>
      </c>
      <c r="AG211" s="24"/>
      <c r="AH211" s="24"/>
      <c r="AI211" s="24"/>
      <c r="AJ211" s="24"/>
    </row>
    <row r="212" spans="13:36" x14ac:dyDescent="0.25">
      <c r="M212">
        <v>3</v>
      </c>
      <c r="N212" t="s">
        <v>134</v>
      </c>
      <c r="P212">
        <v>77</v>
      </c>
      <c r="Q212">
        <v>1</v>
      </c>
      <c r="R212" s="19">
        <f t="shared" ref="R212:R213" si="10">(Q212/P212)*100</f>
        <v>1.2987012987012987</v>
      </c>
      <c r="S212" s="23" t="s">
        <v>137</v>
      </c>
      <c r="T212" s="25">
        <f>AVERAGE(T210/T211)*100</f>
        <v>0.33003300330033003</v>
      </c>
      <c r="U212" s="25">
        <f>AVERAGE(U210/U211)*100</f>
        <v>0.68965517241379315</v>
      </c>
      <c r="V212" s="25">
        <f>AVERAGE(V210/V211)*100</f>
        <v>0</v>
      </c>
      <c r="W212" s="25">
        <f>AVERAGE(W210/W211)*100</f>
        <v>0</v>
      </c>
    </row>
    <row r="213" spans="13:36" x14ac:dyDescent="0.25">
      <c r="M213">
        <v>4</v>
      </c>
      <c r="N213" t="s">
        <v>134</v>
      </c>
      <c r="P213">
        <v>105</v>
      </c>
      <c r="Q213">
        <v>0</v>
      </c>
      <c r="R213" s="19">
        <f t="shared" si="10"/>
        <v>0</v>
      </c>
      <c r="S213" s="23" t="s">
        <v>29</v>
      </c>
      <c r="T213" s="20">
        <f>COUNT(P210:P213)</f>
        <v>4</v>
      </c>
      <c r="U213" s="20">
        <f>COUNT(P214:P221)</f>
        <v>7</v>
      </c>
      <c r="V213" s="20">
        <f>COUNT(P222:P229)</f>
        <v>4</v>
      </c>
      <c r="W213" s="20">
        <f>COUNT(P230:P237)</f>
        <v>8</v>
      </c>
    </row>
    <row r="214" spans="13:36" x14ac:dyDescent="0.25">
      <c r="M214">
        <v>1</v>
      </c>
      <c r="N214" t="s">
        <v>138</v>
      </c>
      <c r="O214" s="22">
        <v>14.375999999999999</v>
      </c>
      <c r="P214">
        <v>18</v>
      </c>
      <c r="Q214">
        <v>0</v>
      </c>
      <c r="R214" s="19">
        <f>(Q214/P214)*100</f>
        <v>0</v>
      </c>
      <c r="S214" s="23" t="s">
        <v>139</v>
      </c>
      <c r="T214" s="25">
        <f>T210/Q238</f>
        <v>0.5</v>
      </c>
      <c r="U214" s="25">
        <f>U210/Q238</f>
        <v>0.5</v>
      </c>
      <c r="V214" s="25">
        <f>V210/Q238</f>
        <v>0</v>
      </c>
      <c r="W214" s="25">
        <f>W210/Q238</f>
        <v>0</v>
      </c>
    </row>
    <row r="215" spans="13:36" x14ac:dyDescent="0.25">
      <c r="M215">
        <v>2</v>
      </c>
      <c r="N215" t="s">
        <v>138</v>
      </c>
      <c r="O215" s="22">
        <v>12.701000000000001</v>
      </c>
      <c r="P215">
        <v>17</v>
      </c>
      <c r="Q215">
        <v>0</v>
      </c>
      <c r="R215" s="19">
        <f t="shared" ref="R215:R218" si="11">(Q215/P215)*100</f>
        <v>0</v>
      </c>
    </row>
    <row r="216" spans="13:36" x14ac:dyDescent="0.25">
      <c r="M216">
        <v>3</v>
      </c>
      <c r="N216" t="s">
        <v>138</v>
      </c>
      <c r="O216" s="22">
        <v>12.196999999999999</v>
      </c>
      <c r="P216">
        <v>26</v>
      </c>
      <c r="Q216">
        <v>0</v>
      </c>
      <c r="R216" s="19">
        <f t="shared" si="11"/>
        <v>0</v>
      </c>
      <c r="S216" s="23"/>
    </row>
    <row r="217" spans="13:36" x14ac:dyDescent="0.25">
      <c r="M217">
        <v>4</v>
      </c>
      <c r="N217" t="s">
        <v>138</v>
      </c>
      <c r="O217" s="22">
        <v>14.157</v>
      </c>
      <c r="P217">
        <v>15</v>
      </c>
      <c r="Q217">
        <v>0</v>
      </c>
      <c r="R217" s="19">
        <f t="shared" si="11"/>
        <v>0</v>
      </c>
      <c r="S217" s="23"/>
    </row>
    <row r="218" spans="13:36" x14ac:dyDescent="0.25">
      <c r="M218">
        <v>1</v>
      </c>
      <c r="N218" t="s">
        <v>140</v>
      </c>
      <c r="O218" s="22">
        <v>13.14</v>
      </c>
      <c r="P218">
        <v>24</v>
      </c>
      <c r="Q218">
        <v>1</v>
      </c>
      <c r="R218" s="19">
        <f t="shared" si="11"/>
        <v>4.1666666666666661</v>
      </c>
      <c r="S218" s="23"/>
    </row>
    <row r="219" spans="13:36" x14ac:dyDescent="0.25">
      <c r="M219">
        <v>2</v>
      </c>
      <c r="N219" t="s">
        <v>140</v>
      </c>
      <c r="S219" s="23"/>
    </row>
    <row r="220" spans="13:36" x14ac:dyDescent="0.25">
      <c r="M220">
        <v>3</v>
      </c>
      <c r="N220" t="s">
        <v>140</v>
      </c>
      <c r="O220" s="22">
        <v>12.795</v>
      </c>
      <c r="P220">
        <v>21</v>
      </c>
      <c r="Q220">
        <v>0</v>
      </c>
      <c r="R220" s="19">
        <f t="shared" ref="R220:R224" si="12">(Q220/P220)*100</f>
        <v>0</v>
      </c>
      <c r="S220" s="23"/>
      <c r="T220" s="20"/>
      <c r="U220" s="20"/>
      <c r="V220" s="19"/>
      <c r="W220" s="19"/>
    </row>
    <row r="221" spans="13:36" x14ac:dyDescent="0.25">
      <c r="M221">
        <v>4</v>
      </c>
      <c r="N221" t="s">
        <v>140</v>
      </c>
      <c r="O221" s="22">
        <v>13.161</v>
      </c>
      <c r="P221">
        <v>24</v>
      </c>
      <c r="Q221">
        <v>0</v>
      </c>
      <c r="R221" s="19">
        <f t="shared" si="12"/>
        <v>0</v>
      </c>
      <c r="S221" s="26"/>
      <c r="T221" s="18"/>
      <c r="U221" s="24"/>
      <c r="V221" s="24"/>
      <c r="W221" s="24"/>
    </row>
    <row r="222" spans="13:36" x14ac:dyDescent="0.25">
      <c r="M222">
        <v>1</v>
      </c>
      <c r="N222" t="s">
        <v>141</v>
      </c>
      <c r="S222" s="26"/>
      <c r="T222" s="18"/>
      <c r="U222" s="24"/>
      <c r="V222" s="24"/>
      <c r="W222" s="24"/>
    </row>
    <row r="223" spans="13:36" x14ac:dyDescent="0.25">
      <c r="M223">
        <v>2</v>
      </c>
      <c r="N223" t="s">
        <v>141</v>
      </c>
      <c r="S223" s="26"/>
      <c r="T223" s="18"/>
      <c r="U223" s="24"/>
      <c r="V223" s="24"/>
      <c r="W223" s="24"/>
    </row>
    <row r="224" spans="13:36" x14ac:dyDescent="0.25">
      <c r="M224">
        <v>3</v>
      </c>
      <c r="N224" t="s">
        <v>141</v>
      </c>
      <c r="O224" s="22">
        <v>12.571</v>
      </c>
      <c r="P224">
        <v>40</v>
      </c>
      <c r="Q224">
        <v>0</v>
      </c>
      <c r="R224" s="19">
        <f t="shared" si="12"/>
        <v>0</v>
      </c>
      <c r="S224" s="26"/>
      <c r="T224" s="18"/>
      <c r="U224" s="24"/>
      <c r="V224" s="24"/>
      <c r="W224" s="24"/>
      <c r="AF224" s="24"/>
      <c r="AG224" s="24"/>
      <c r="AH224" s="24"/>
    </row>
    <row r="225" spans="1:38" x14ac:dyDescent="0.25">
      <c r="M225">
        <v>4</v>
      </c>
      <c r="N225" t="s">
        <v>141</v>
      </c>
      <c r="S225" s="23"/>
      <c r="Z225" s="27"/>
    </row>
    <row r="226" spans="1:38" x14ac:dyDescent="0.25">
      <c r="M226">
        <v>1</v>
      </c>
      <c r="N226" t="s">
        <v>142</v>
      </c>
      <c r="S226" s="23"/>
      <c r="Z226" s="27"/>
    </row>
    <row r="227" spans="1:38" x14ac:dyDescent="0.25">
      <c r="M227">
        <v>2</v>
      </c>
      <c r="N227" t="s">
        <v>142</v>
      </c>
      <c r="O227" s="22">
        <v>10.377000000000001</v>
      </c>
      <c r="P227">
        <v>25</v>
      </c>
      <c r="Q227">
        <v>0</v>
      </c>
      <c r="R227" s="19">
        <f t="shared" ref="R227:R237" si="13">(Q227/P227)*100</f>
        <v>0</v>
      </c>
      <c r="S227" s="21"/>
      <c r="T227" s="19"/>
      <c r="U227" s="19"/>
      <c r="V227" s="19"/>
      <c r="W227" s="19"/>
      <c r="Z227" s="27"/>
    </row>
    <row r="228" spans="1:38" s="19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>
        <v>3</v>
      </c>
      <c r="N228" t="s">
        <v>142</v>
      </c>
      <c r="O228" s="22">
        <v>10.762</v>
      </c>
      <c r="P228">
        <v>18</v>
      </c>
      <c r="Q228">
        <v>0</v>
      </c>
      <c r="R228" s="19">
        <f t="shared" si="13"/>
        <v>0</v>
      </c>
      <c r="S228" s="23"/>
      <c r="T228"/>
      <c r="U228"/>
      <c r="V228"/>
      <c r="W228"/>
      <c r="X228"/>
      <c r="Y228"/>
      <c r="Z228" s="27"/>
      <c r="AA228" s="22"/>
      <c r="AB228"/>
      <c r="AC228"/>
      <c r="AI228"/>
      <c r="AJ228"/>
      <c r="AK228"/>
      <c r="AL228"/>
    </row>
    <row r="229" spans="1:38" s="19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>
        <v>4</v>
      </c>
      <c r="N229" t="s">
        <v>142</v>
      </c>
      <c r="O229" s="22">
        <v>10.662000000000001</v>
      </c>
      <c r="P229">
        <v>11</v>
      </c>
      <c r="Q229">
        <v>0</v>
      </c>
      <c r="R229" s="19">
        <f t="shared" si="13"/>
        <v>0</v>
      </c>
      <c r="S229" s="23"/>
      <c r="T229"/>
      <c r="U229"/>
      <c r="V229"/>
      <c r="W229"/>
      <c r="X229"/>
      <c r="Y229"/>
      <c r="Z229"/>
      <c r="AA229" s="22"/>
      <c r="AB229"/>
      <c r="AC229"/>
      <c r="AI229"/>
      <c r="AJ229"/>
      <c r="AK229"/>
      <c r="AL229"/>
    </row>
    <row r="230" spans="1:38" s="19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>
        <v>1</v>
      </c>
      <c r="N230" s="27" t="s">
        <v>143</v>
      </c>
      <c r="O230" s="22">
        <v>16.977</v>
      </c>
      <c r="P230">
        <v>37</v>
      </c>
      <c r="Q230">
        <v>0</v>
      </c>
      <c r="R230" s="19">
        <f t="shared" si="13"/>
        <v>0</v>
      </c>
      <c r="S230" s="23"/>
      <c r="T230"/>
      <c r="U230"/>
      <c r="V230"/>
      <c r="W230"/>
      <c r="X230"/>
      <c r="Y230"/>
      <c r="Z230"/>
      <c r="AA230" s="22"/>
      <c r="AB230"/>
      <c r="AC230"/>
      <c r="AI230"/>
      <c r="AJ230"/>
      <c r="AK230"/>
      <c r="AL230"/>
    </row>
    <row r="231" spans="1:38" s="19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>
        <v>2</v>
      </c>
      <c r="N231" s="27" t="s">
        <v>143</v>
      </c>
      <c r="O231" s="22">
        <v>23.742000000000001</v>
      </c>
      <c r="P231">
        <v>89</v>
      </c>
      <c r="Q231">
        <v>0</v>
      </c>
      <c r="R231" s="19">
        <f t="shared" si="13"/>
        <v>0</v>
      </c>
      <c r="S231" s="23"/>
      <c r="T231"/>
      <c r="U231"/>
      <c r="V231"/>
      <c r="W231"/>
      <c r="X231"/>
      <c r="Y231"/>
      <c r="Z231"/>
      <c r="AA231" s="22"/>
      <c r="AB231"/>
      <c r="AC231"/>
      <c r="AI231"/>
      <c r="AJ231"/>
      <c r="AK231"/>
      <c r="AL231"/>
    </row>
    <row r="232" spans="1:38" x14ac:dyDescent="0.25">
      <c r="M232">
        <v>3</v>
      </c>
      <c r="N232" s="27" t="s">
        <v>143</v>
      </c>
      <c r="O232" s="22">
        <v>12.504</v>
      </c>
      <c r="P232">
        <v>42</v>
      </c>
      <c r="Q232">
        <v>0</v>
      </c>
      <c r="R232" s="19">
        <f t="shared" si="13"/>
        <v>0</v>
      </c>
      <c r="S232" s="23"/>
    </row>
    <row r="233" spans="1:38" s="19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>
        <v>4</v>
      </c>
      <c r="N233" s="27" t="s">
        <v>143</v>
      </c>
      <c r="O233" s="22">
        <v>13.319000000000001</v>
      </c>
      <c r="P233">
        <v>37</v>
      </c>
      <c r="Q233">
        <v>0</v>
      </c>
      <c r="R233" s="19">
        <f t="shared" si="13"/>
        <v>0</v>
      </c>
      <c r="S233" s="23"/>
      <c r="T233"/>
      <c r="U233"/>
      <c r="V233"/>
      <c r="W233"/>
      <c r="X233"/>
      <c r="Y233"/>
      <c r="Z233" s="27"/>
      <c r="AA233" s="22"/>
      <c r="AB233"/>
      <c r="AC233"/>
      <c r="AI233"/>
      <c r="AJ233"/>
      <c r="AK233"/>
      <c r="AL233"/>
    </row>
    <row r="234" spans="1:38" s="19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>
        <v>1</v>
      </c>
      <c r="N234" s="27" t="s">
        <v>144</v>
      </c>
      <c r="O234" s="22">
        <v>18.718</v>
      </c>
      <c r="P234">
        <v>25</v>
      </c>
      <c r="Q234">
        <v>0</v>
      </c>
      <c r="R234" s="19">
        <f t="shared" si="13"/>
        <v>0</v>
      </c>
      <c r="S234" s="23"/>
      <c r="T234"/>
      <c r="U234"/>
      <c r="V234"/>
      <c r="W234"/>
      <c r="X234"/>
      <c r="Y234"/>
      <c r="Z234" s="27"/>
      <c r="AA234" s="22"/>
      <c r="AB234"/>
      <c r="AC234"/>
      <c r="AI234"/>
      <c r="AJ234"/>
      <c r="AK234"/>
      <c r="AL234"/>
    </row>
    <row r="235" spans="1:38" s="19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>
        <v>2</v>
      </c>
      <c r="N235" s="27" t="s">
        <v>144</v>
      </c>
      <c r="O235" s="22">
        <v>15.685</v>
      </c>
      <c r="P235">
        <v>46</v>
      </c>
      <c r="Q235">
        <v>0</v>
      </c>
      <c r="R235" s="19">
        <f t="shared" si="13"/>
        <v>0</v>
      </c>
      <c r="S235" s="23"/>
      <c r="T235"/>
      <c r="U235"/>
      <c r="V235"/>
      <c r="W235"/>
      <c r="X235"/>
      <c r="Y235"/>
      <c r="Z235" s="27"/>
      <c r="AA235" s="22"/>
      <c r="AB235"/>
      <c r="AC235"/>
      <c r="AI235"/>
      <c r="AJ235"/>
      <c r="AK235"/>
      <c r="AL235"/>
    </row>
    <row r="236" spans="1:38" s="19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>
        <v>3</v>
      </c>
      <c r="N236" s="27" t="s">
        <v>144</v>
      </c>
      <c r="O236" s="22">
        <v>11.708</v>
      </c>
      <c r="P236">
        <v>60</v>
      </c>
      <c r="Q236">
        <v>0</v>
      </c>
      <c r="R236" s="19">
        <f t="shared" si="13"/>
        <v>0</v>
      </c>
      <c r="S236" s="23"/>
      <c r="T236"/>
      <c r="U236"/>
      <c r="V236"/>
      <c r="W236"/>
      <c r="X236"/>
      <c r="Y236"/>
      <c r="Z236" s="27"/>
      <c r="AA236" s="22"/>
      <c r="AB236"/>
      <c r="AC236"/>
      <c r="AI236"/>
      <c r="AJ236"/>
      <c r="AK236"/>
      <c r="AL236"/>
    </row>
    <row r="237" spans="1:38" s="19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>
        <v>4</v>
      </c>
      <c r="N237" s="27" t="s">
        <v>144</v>
      </c>
      <c r="O237" s="22">
        <v>13.58</v>
      </c>
      <c r="P237">
        <v>29</v>
      </c>
      <c r="Q237">
        <v>0</v>
      </c>
      <c r="R237" s="19">
        <f t="shared" si="13"/>
        <v>0</v>
      </c>
      <c r="S237" s="23"/>
      <c r="T237"/>
      <c r="U237"/>
      <c r="V237"/>
      <c r="W237"/>
      <c r="X237"/>
      <c r="Y237"/>
      <c r="Z237"/>
      <c r="AA237" s="22"/>
      <c r="AB237"/>
      <c r="AC237"/>
      <c r="AI237"/>
      <c r="AJ237"/>
      <c r="AK237"/>
      <c r="AL237"/>
    </row>
    <row r="238" spans="1:38" s="19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32">
        <f>AVERAGE(O210:O237)</f>
        <v>13.849052631578944</v>
      </c>
      <c r="P238" s="18">
        <f>SUM(P210:P237)</f>
        <v>907</v>
      </c>
      <c r="Q238" s="29">
        <f>SUM(Q210:Q237)</f>
        <v>2</v>
      </c>
      <c r="R238" s="25">
        <f>(Q238/P238)*100</f>
        <v>0.22050716648291069</v>
      </c>
      <c r="S238" s="30"/>
      <c r="U238"/>
      <c r="V238"/>
      <c r="W238"/>
      <c r="X238"/>
      <c r="Y238"/>
      <c r="Z238"/>
      <c r="AA238" s="22"/>
      <c r="AB238"/>
      <c r="AC238"/>
      <c r="AI238"/>
      <c r="AJ238"/>
      <c r="AK238"/>
      <c r="AL238"/>
    </row>
    <row r="239" spans="1:38" s="19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22"/>
      <c r="P239"/>
      <c r="Q239" s="23" t="s">
        <v>29</v>
      </c>
      <c r="R239">
        <f>COUNT(R210:R237)</f>
        <v>23</v>
      </c>
      <c r="S239"/>
      <c r="T239"/>
      <c r="U239"/>
      <c r="V239"/>
      <c r="W239"/>
      <c r="X239"/>
      <c r="Y239"/>
      <c r="Z239"/>
      <c r="AA239" s="31"/>
      <c r="AB239" s="18"/>
      <c r="AC239" s="29"/>
      <c r="AD239" s="24"/>
      <c r="AI239"/>
      <c r="AJ239"/>
      <c r="AK239"/>
      <c r="AL239"/>
    </row>
    <row r="241" spans="1:38" s="19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 t="s">
        <v>192</v>
      </c>
      <c r="N241"/>
      <c r="O241" s="22"/>
      <c r="P241"/>
      <c r="Q241"/>
      <c r="S241"/>
      <c r="T241"/>
      <c r="U241"/>
      <c r="V241"/>
      <c r="W241"/>
      <c r="X241"/>
      <c r="Y241"/>
      <c r="Z241"/>
      <c r="AA241" s="22"/>
      <c r="AB241"/>
      <c r="AC241"/>
      <c r="AI241"/>
      <c r="AJ241"/>
      <c r="AK241"/>
      <c r="AL241"/>
    </row>
    <row r="242" spans="1:38" x14ac:dyDescent="0.25">
      <c r="AI242" s="19"/>
      <c r="AJ242" s="19"/>
    </row>
    <row r="243" spans="1:38" x14ac:dyDescent="0.25">
      <c r="M243" t="s">
        <v>127</v>
      </c>
      <c r="N243" t="s">
        <v>128</v>
      </c>
      <c r="O243" s="22" t="s">
        <v>179</v>
      </c>
      <c r="P243" t="s">
        <v>129</v>
      </c>
      <c r="Q243" t="s">
        <v>177</v>
      </c>
      <c r="R243" s="19" t="s">
        <v>178</v>
      </c>
      <c r="S243" s="21"/>
      <c r="T243" s="19" t="s">
        <v>120</v>
      </c>
      <c r="U243" s="19" t="s">
        <v>132</v>
      </c>
      <c r="V243" s="19" t="s">
        <v>122</v>
      </c>
      <c r="W243" s="19" t="s">
        <v>123</v>
      </c>
      <c r="AG243" s="20"/>
      <c r="AH243" s="20"/>
      <c r="AI243" s="20"/>
      <c r="AJ243" s="20"/>
    </row>
    <row r="244" spans="1:38" x14ac:dyDescent="0.25">
      <c r="M244">
        <v>1</v>
      </c>
      <c r="N244" t="s">
        <v>134</v>
      </c>
      <c r="P244">
        <v>34</v>
      </c>
      <c r="Q244">
        <v>1</v>
      </c>
      <c r="R244" s="19">
        <f t="shared" ref="R244:R252" si="14">(Q244/P244)*100</f>
        <v>2.9411764705882351</v>
      </c>
      <c r="S244" s="23" t="s">
        <v>135</v>
      </c>
      <c r="T244" s="20">
        <f>SUM(Q244:Q247)</f>
        <v>2</v>
      </c>
      <c r="U244" s="20">
        <f>SUM(Q248:Q255)</f>
        <v>2</v>
      </c>
      <c r="V244" s="20">
        <f>SUM(Q256:Q263)</f>
        <v>1</v>
      </c>
      <c r="W244" s="20">
        <f>SUM(Q264:Q271)</f>
        <v>1</v>
      </c>
      <c r="AG244" s="20"/>
      <c r="AH244" s="20"/>
      <c r="AI244" s="20"/>
      <c r="AJ244" s="20"/>
    </row>
    <row r="245" spans="1:38" x14ac:dyDescent="0.25">
      <c r="M245">
        <v>2</v>
      </c>
      <c r="N245" t="s">
        <v>134</v>
      </c>
      <c r="P245">
        <v>23</v>
      </c>
      <c r="Q245">
        <v>0</v>
      </c>
      <c r="R245" s="19">
        <f t="shared" si="14"/>
        <v>0</v>
      </c>
      <c r="S245" s="23" t="s">
        <v>136</v>
      </c>
      <c r="T245" s="20">
        <f>SUM(P244:P247)</f>
        <v>114</v>
      </c>
      <c r="U245" s="20">
        <f>SUM(P248:P255)</f>
        <v>139</v>
      </c>
      <c r="V245" s="20">
        <f>SUM(P256:P263)</f>
        <v>134</v>
      </c>
      <c r="W245" s="20">
        <f>SUM(P264:P271)</f>
        <v>519</v>
      </c>
      <c r="AG245" s="24"/>
      <c r="AH245" s="24"/>
      <c r="AI245" s="24"/>
      <c r="AJ245" s="24"/>
    </row>
    <row r="246" spans="1:38" x14ac:dyDescent="0.25">
      <c r="M246">
        <v>3</v>
      </c>
      <c r="N246" t="s">
        <v>134</v>
      </c>
      <c r="S246" s="23" t="s">
        <v>137</v>
      </c>
      <c r="T246" s="25">
        <f>AVERAGE(T244/T245)*100</f>
        <v>1.7543859649122806</v>
      </c>
      <c r="U246" s="25">
        <f>AVERAGE(U244/U245)*100</f>
        <v>1.4388489208633095</v>
      </c>
      <c r="V246" s="25">
        <f>AVERAGE(V244/V245)*100</f>
        <v>0.74626865671641784</v>
      </c>
      <c r="W246" s="25">
        <f>AVERAGE(W244/W245)*100</f>
        <v>0.19267822736030829</v>
      </c>
    </row>
    <row r="247" spans="1:38" x14ac:dyDescent="0.25">
      <c r="M247">
        <v>4</v>
      </c>
      <c r="N247" t="s">
        <v>134</v>
      </c>
      <c r="P247">
        <v>57</v>
      </c>
      <c r="Q247">
        <v>1</v>
      </c>
      <c r="R247" s="19">
        <f t="shared" si="14"/>
        <v>1.7543859649122806</v>
      </c>
      <c r="S247" s="23" t="s">
        <v>29</v>
      </c>
      <c r="T247" s="20">
        <f>COUNT(P244:P247)</f>
        <v>3</v>
      </c>
      <c r="U247" s="20">
        <f>COUNT(P248:P255)</f>
        <v>5</v>
      </c>
      <c r="V247" s="20">
        <f>COUNT(P256:P263)</f>
        <v>6</v>
      </c>
      <c r="W247" s="20">
        <f>COUNT(P264:P271)</f>
        <v>8</v>
      </c>
    </row>
    <row r="248" spans="1:38" x14ac:dyDescent="0.25">
      <c r="M248">
        <v>1</v>
      </c>
      <c r="N248" t="s">
        <v>138</v>
      </c>
      <c r="O248" s="22">
        <v>10.097</v>
      </c>
      <c r="P248">
        <v>35</v>
      </c>
      <c r="Q248">
        <v>0</v>
      </c>
      <c r="R248" s="19">
        <f t="shared" si="14"/>
        <v>0</v>
      </c>
      <c r="S248" s="23" t="s">
        <v>139</v>
      </c>
      <c r="T248" s="25">
        <f>T244/Q272</f>
        <v>0.33333333333333331</v>
      </c>
      <c r="U248" s="25">
        <f>U244/Q272</f>
        <v>0.33333333333333331</v>
      </c>
      <c r="V248" s="25">
        <f>V244/Q272</f>
        <v>0.16666666666666666</v>
      </c>
      <c r="W248" s="25">
        <f>W244/Q272</f>
        <v>0.16666666666666666</v>
      </c>
    </row>
    <row r="249" spans="1:38" x14ac:dyDescent="0.25">
      <c r="M249">
        <v>2</v>
      </c>
      <c r="N249" t="s">
        <v>138</v>
      </c>
    </row>
    <row r="250" spans="1:38" x14ac:dyDescent="0.25">
      <c r="M250">
        <v>3</v>
      </c>
      <c r="N250" t="s">
        <v>138</v>
      </c>
      <c r="O250" s="22">
        <v>12.46</v>
      </c>
      <c r="P250">
        <v>20</v>
      </c>
      <c r="Q250">
        <v>0</v>
      </c>
      <c r="R250" s="19">
        <f t="shared" si="14"/>
        <v>0</v>
      </c>
      <c r="S250" s="23"/>
    </row>
    <row r="251" spans="1:38" x14ac:dyDescent="0.25">
      <c r="M251">
        <v>4</v>
      </c>
      <c r="N251" t="s">
        <v>138</v>
      </c>
      <c r="O251" s="22">
        <v>11.317</v>
      </c>
      <c r="P251">
        <v>21</v>
      </c>
      <c r="Q251">
        <v>0</v>
      </c>
      <c r="R251" s="19">
        <f t="shared" si="14"/>
        <v>0</v>
      </c>
      <c r="S251" s="23"/>
    </row>
    <row r="252" spans="1:38" x14ac:dyDescent="0.25">
      <c r="M252">
        <v>1</v>
      </c>
      <c r="N252" t="s">
        <v>140</v>
      </c>
      <c r="O252" s="22">
        <v>10</v>
      </c>
      <c r="P252">
        <v>24</v>
      </c>
      <c r="Q252">
        <v>0</v>
      </c>
      <c r="R252" s="19">
        <f t="shared" si="14"/>
        <v>0</v>
      </c>
      <c r="S252" s="23"/>
      <c r="AA252" s="37"/>
    </row>
    <row r="253" spans="1:38" x14ac:dyDescent="0.25">
      <c r="M253">
        <v>2</v>
      </c>
      <c r="N253" t="s">
        <v>140</v>
      </c>
      <c r="S253" s="23"/>
    </row>
    <row r="254" spans="1:38" x14ac:dyDescent="0.25">
      <c r="M254">
        <v>3</v>
      </c>
      <c r="N254" t="s">
        <v>140</v>
      </c>
      <c r="S254" s="23"/>
      <c r="T254" s="20"/>
      <c r="U254" s="20"/>
      <c r="V254" s="19"/>
      <c r="W254" s="19"/>
      <c r="AF254" s="24"/>
      <c r="AG254" s="24"/>
      <c r="AH254" s="24"/>
    </row>
    <row r="255" spans="1:38" x14ac:dyDescent="0.25">
      <c r="M255">
        <v>4</v>
      </c>
      <c r="N255" t="s">
        <v>140</v>
      </c>
      <c r="O255" s="22">
        <v>10.535</v>
      </c>
      <c r="P255">
        <v>39</v>
      </c>
      <c r="Q255">
        <v>2</v>
      </c>
      <c r="R255" s="19">
        <f t="shared" ref="R255" si="15">(Q255/P255)*100</f>
        <v>5.1282051282051277</v>
      </c>
      <c r="S255" s="26"/>
      <c r="T255" s="18"/>
      <c r="U255" s="24"/>
      <c r="V255" s="24"/>
      <c r="W255" s="24"/>
      <c r="AF255" s="24"/>
      <c r="AG255" s="24"/>
      <c r="AH255" s="24"/>
    </row>
    <row r="256" spans="1:38" x14ac:dyDescent="0.25">
      <c r="M256">
        <v>1</v>
      </c>
      <c r="N256" t="s">
        <v>141</v>
      </c>
      <c r="S256" s="26"/>
      <c r="T256" s="18"/>
      <c r="U256" s="24"/>
      <c r="V256" s="24"/>
      <c r="W256" s="24"/>
      <c r="AF256" s="24"/>
      <c r="AG256" s="24"/>
      <c r="AH256" s="24"/>
    </row>
    <row r="257" spans="1:38" x14ac:dyDescent="0.25">
      <c r="M257">
        <v>2</v>
      </c>
      <c r="N257" t="s">
        <v>141</v>
      </c>
      <c r="O257" s="22">
        <v>10.696999999999999</v>
      </c>
      <c r="P257">
        <v>22</v>
      </c>
      <c r="Q257">
        <v>0</v>
      </c>
      <c r="R257" s="19">
        <f t="shared" ref="R257:R258" si="16">(Q257/P257)*100</f>
        <v>0</v>
      </c>
      <c r="S257" s="26"/>
      <c r="T257" s="18"/>
      <c r="U257" s="24"/>
      <c r="V257" s="24"/>
      <c r="W257" s="24"/>
      <c r="AF257" s="24"/>
      <c r="AG257" s="24"/>
      <c r="AH257" s="24"/>
    </row>
    <row r="258" spans="1:38" x14ac:dyDescent="0.25">
      <c r="M258">
        <v>3</v>
      </c>
      <c r="N258" t="s">
        <v>141</v>
      </c>
      <c r="O258" s="22">
        <v>10.824999999999999</v>
      </c>
      <c r="P258">
        <v>11</v>
      </c>
      <c r="Q258">
        <v>0</v>
      </c>
      <c r="R258" s="19">
        <f t="shared" si="16"/>
        <v>0</v>
      </c>
      <c r="S258" s="26"/>
      <c r="T258" s="18"/>
      <c r="U258" s="24"/>
      <c r="V258" s="24"/>
      <c r="W258" s="24"/>
    </row>
    <row r="259" spans="1:38" s="19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>
        <v>4</v>
      </c>
      <c r="N259" t="s">
        <v>141</v>
      </c>
      <c r="O259" s="22"/>
      <c r="P259"/>
      <c r="Q259"/>
      <c r="S259" s="23"/>
      <c r="T259"/>
      <c r="U259"/>
      <c r="V259"/>
      <c r="W259"/>
      <c r="X259"/>
      <c r="Y259"/>
      <c r="Z259" s="27"/>
      <c r="AA259" s="37"/>
      <c r="AB259"/>
      <c r="AC259"/>
      <c r="AI259"/>
      <c r="AJ259"/>
      <c r="AK259"/>
      <c r="AL259"/>
    </row>
    <row r="260" spans="1:38" s="19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>
        <v>1</v>
      </c>
      <c r="N260" t="s">
        <v>142</v>
      </c>
      <c r="O260" s="22">
        <v>7.9969999999999999</v>
      </c>
      <c r="P260">
        <v>12</v>
      </c>
      <c r="Q260">
        <v>1</v>
      </c>
      <c r="S260" s="23"/>
      <c r="T260"/>
      <c r="U260"/>
      <c r="V260"/>
      <c r="W260"/>
      <c r="X260"/>
      <c r="Y260"/>
      <c r="Z260" s="27"/>
      <c r="AA260" s="22"/>
      <c r="AB260"/>
      <c r="AC260"/>
      <c r="AI260"/>
      <c r="AJ260"/>
      <c r="AK260"/>
      <c r="AL260"/>
    </row>
    <row r="261" spans="1:38" s="19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>
        <v>2</v>
      </c>
      <c r="N261" t="s">
        <v>142</v>
      </c>
      <c r="O261" s="22">
        <v>8.4380000000000006</v>
      </c>
      <c r="P261">
        <v>37</v>
      </c>
      <c r="Q261">
        <v>0</v>
      </c>
      <c r="R261" s="19">
        <f t="shared" ref="R261:R271" si="17">(Q261/P261)*100</f>
        <v>0</v>
      </c>
      <c r="S261" s="21"/>
      <c r="X261"/>
      <c r="Y261"/>
      <c r="Z261" s="27"/>
      <c r="AA261" s="22"/>
      <c r="AB261"/>
      <c r="AC261"/>
      <c r="AI261"/>
      <c r="AJ261"/>
      <c r="AK261"/>
      <c r="AL261"/>
    </row>
    <row r="262" spans="1:38" s="19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>
        <v>3</v>
      </c>
      <c r="N262" t="s">
        <v>142</v>
      </c>
      <c r="O262" s="22">
        <v>12.212</v>
      </c>
      <c r="P262">
        <v>9</v>
      </c>
      <c r="Q262">
        <v>0</v>
      </c>
      <c r="R262" s="19">
        <f t="shared" si="17"/>
        <v>0</v>
      </c>
      <c r="S262" s="23"/>
      <c r="T262"/>
      <c r="U262"/>
      <c r="V262"/>
      <c r="W262"/>
      <c r="X262"/>
      <c r="Y262"/>
      <c r="Z262" s="27"/>
      <c r="AA262" s="37"/>
      <c r="AB262"/>
      <c r="AC262"/>
      <c r="AI262"/>
      <c r="AJ262"/>
      <c r="AK262"/>
      <c r="AL262"/>
    </row>
    <row r="263" spans="1:38" s="19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>
        <v>4</v>
      </c>
      <c r="N263" t="s">
        <v>142</v>
      </c>
      <c r="O263" s="22">
        <v>8.3559999999999999</v>
      </c>
      <c r="P263">
        <v>43</v>
      </c>
      <c r="Q263">
        <v>0</v>
      </c>
      <c r="R263" s="19">
        <f t="shared" si="17"/>
        <v>0</v>
      </c>
      <c r="S263" s="23"/>
      <c r="T263"/>
      <c r="U263"/>
      <c r="V263"/>
      <c r="W263"/>
      <c r="X263"/>
      <c r="Y263"/>
      <c r="Z263"/>
      <c r="AA263" s="37"/>
      <c r="AB263"/>
      <c r="AC263"/>
      <c r="AI263"/>
      <c r="AJ263"/>
      <c r="AK263"/>
      <c r="AL263"/>
    </row>
    <row r="264" spans="1:38" s="19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>
        <v>1</v>
      </c>
      <c r="N264" s="27" t="s">
        <v>143</v>
      </c>
      <c r="O264" s="22">
        <v>11.815</v>
      </c>
      <c r="P264">
        <v>53</v>
      </c>
      <c r="Q264">
        <v>0</v>
      </c>
      <c r="R264" s="19">
        <f t="shared" si="17"/>
        <v>0</v>
      </c>
      <c r="S264" s="23"/>
      <c r="T264"/>
      <c r="U264"/>
      <c r="V264"/>
      <c r="W264"/>
      <c r="X264"/>
      <c r="Y264"/>
      <c r="Z264"/>
      <c r="AA264" s="22"/>
      <c r="AB264"/>
      <c r="AC264"/>
      <c r="AI264"/>
      <c r="AJ264"/>
      <c r="AK264"/>
      <c r="AL264"/>
    </row>
    <row r="265" spans="1:38" s="19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>
        <v>2</v>
      </c>
      <c r="N265" s="27" t="s">
        <v>143</v>
      </c>
      <c r="O265" s="22">
        <v>14.039</v>
      </c>
      <c r="P265">
        <v>58</v>
      </c>
      <c r="Q265">
        <v>0</v>
      </c>
      <c r="R265" s="19">
        <f t="shared" si="17"/>
        <v>0</v>
      </c>
      <c r="S265" s="23"/>
      <c r="T265"/>
      <c r="U265"/>
      <c r="V265"/>
      <c r="W265"/>
      <c r="X265"/>
      <c r="Y265"/>
      <c r="Z265"/>
      <c r="AA265" s="22"/>
      <c r="AB265"/>
      <c r="AC265"/>
      <c r="AI265"/>
      <c r="AJ265"/>
      <c r="AK265"/>
      <c r="AL265"/>
    </row>
    <row r="266" spans="1:38" x14ac:dyDescent="0.25">
      <c r="M266">
        <v>3</v>
      </c>
      <c r="N266" s="27" t="s">
        <v>143</v>
      </c>
      <c r="O266" s="37">
        <v>7.4989999999999997</v>
      </c>
      <c r="P266">
        <v>69</v>
      </c>
      <c r="Q266">
        <v>0</v>
      </c>
      <c r="R266" s="19">
        <f t="shared" si="17"/>
        <v>0</v>
      </c>
      <c r="S266" s="23"/>
    </row>
    <row r="267" spans="1:38" s="19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>
        <v>4</v>
      </c>
      <c r="N267" s="27" t="s">
        <v>143</v>
      </c>
      <c r="O267" s="22">
        <v>8.7460000000000004</v>
      </c>
      <c r="P267">
        <v>102</v>
      </c>
      <c r="Q267">
        <v>0</v>
      </c>
      <c r="R267" s="19">
        <f t="shared" si="17"/>
        <v>0</v>
      </c>
      <c r="S267" s="23"/>
      <c r="T267"/>
      <c r="U267"/>
      <c r="V267"/>
      <c r="W267"/>
      <c r="X267"/>
      <c r="Y267"/>
      <c r="Z267" s="27"/>
      <c r="AA267" s="22"/>
      <c r="AB267"/>
      <c r="AC267"/>
      <c r="AI267"/>
      <c r="AJ267"/>
      <c r="AK267"/>
      <c r="AL267"/>
    </row>
    <row r="268" spans="1:38" s="19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>
        <v>1</v>
      </c>
      <c r="N268" s="27" t="s">
        <v>144</v>
      </c>
      <c r="O268" s="22">
        <v>12.180999999999999</v>
      </c>
      <c r="P268">
        <v>37</v>
      </c>
      <c r="Q268">
        <v>0</v>
      </c>
      <c r="R268" s="19">
        <f t="shared" si="17"/>
        <v>0</v>
      </c>
      <c r="S268" s="23"/>
      <c r="T268"/>
      <c r="U268"/>
      <c r="V268"/>
      <c r="W268"/>
      <c r="X268"/>
      <c r="Y268"/>
      <c r="Z268" s="27"/>
      <c r="AA268" s="22"/>
      <c r="AB268"/>
      <c r="AC268"/>
      <c r="AI268"/>
      <c r="AJ268"/>
      <c r="AK268"/>
      <c r="AL268"/>
    </row>
    <row r="269" spans="1:38" s="19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>
        <v>2</v>
      </c>
      <c r="N269" s="27" t="s">
        <v>144</v>
      </c>
      <c r="O269" s="37">
        <v>14.726000000000001</v>
      </c>
      <c r="P269">
        <v>52</v>
      </c>
      <c r="Q269">
        <v>1</v>
      </c>
      <c r="R269" s="19">
        <f t="shared" si="17"/>
        <v>1.9230769230769231</v>
      </c>
      <c r="S269" s="23"/>
      <c r="T269"/>
      <c r="U269"/>
      <c r="V269"/>
      <c r="W269"/>
      <c r="X269"/>
      <c r="Y269"/>
      <c r="Z269" s="27"/>
      <c r="AA269" s="22"/>
      <c r="AB269"/>
      <c r="AC269"/>
      <c r="AI269"/>
      <c r="AJ269"/>
      <c r="AK269"/>
      <c r="AL269"/>
    </row>
    <row r="270" spans="1:38" s="19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>
        <v>3</v>
      </c>
      <c r="N270" s="27" t="s">
        <v>144</v>
      </c>
      <c r="O270" s="22">
        <v>7.8360000000000003</v>
      </c>
      <c r="P270">
        <v>55</v>
      </c>
      <c r="Q270">
        <v>0</v>
      </c>
      <c r="R270" s="19">
        <f t="shared" si="17"/>
        <v>0</v>
      </c>
      <c r="S270" s="23"/>
      <c r="T270"/>
      <c r="U270"/>
      <c r="V270"/>
      <c r="W270"/>
      <c r="X270"/>
      <c r="Y270"/>
      <c r="Z270" s="27"/>
      <c r="AA270" s="22"/>
      <c r="AB270"/>
      <c r="AC270"/>
      <c r="AI270"/>
      <c r="AJ270"/>
      <c r="AK270"/>
      <c r="AL270"/>
    </row>
    <row r="271" spans="1:38" s="19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>
        <v>4</v>
      </c>
      <c r="N271" s="27" t="s">
        <v>144</v>
      </c>
      <c r="O271" s="22">
        <v>8.6039999999999992</v>
      </c>
      <c r="P271">
        <v>93</v>
      </c>
      <c r="Q271">
        <v>0</v>
      </c>
      <c r="R271" s="19">
        <f t="shared" si="17"/>
        <v>0</v>
      </c>
      <c r="S271" s="23"/>
      <c r="T271"/>
      <c r="U271"/>
      <c r="V271"/>
      <c r="W271"/>
      <c r="X271"/>
      <c r="Y271"/>
      <c r="Z271"/>
      <c r="AA271" s="22"/>
      <c r="AB271"/>
      <c r="AC271"/>
      <c r="AI271"/>
      <c r="AJ271"/>
      <c r="AK271"/>
      <c r="AL271"/>
    </row>
    <row r="272" spans="1:38" s="19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32">
        <f>AVERAGE(O244:O271)</f>
        <v>10.44105263157895</v>
      </c>
      <c r="P272" s="18">
        <f>SUM(P244:P271)</f>
        <v>906</v>
      </c>
      <c r="Q272" s="29">
        <f>SUM(Q244:Q271)</f>
        <v>6</v>
      </c>
      <c r="R272" s="25">
        <f>(Q272/P272)*100</f>
        <v>0.66225165562913912</v>
      </c>
      <c r="S272" s="30"/>
      <c r="U272"/>
      <c r="V272"/>
      <c r="W272"/>
      <c r="X272"/>
      <c r="Y272"/>
      <c r="Z272"/>
      <c r="AA272" s="22"/>
      <c r="AB272"/>
      <c r="AC272"/>
      <c r="AI272"/>
      <c r="AJ272"/>
      <c r="AK272"/>
      <c r="AL272"/>
    </row>
    <row r="273" spans="13:36" x14ac:dyDescent="0.25">
      <c r="Q273" s="23" t="s">
        <v>29</v>
      </c>
      <c r="R273">
        <f>COUNT(R244:R271)</f>
        <v>21</v>
      </c>
      <c r="AA273" s="31"/>
      <c r="AB273" s="18"/>
      <c r="AC273" s="29"/>
      <c r="AD273" s="24"/>
    </row>
    <row r="275" spans="13:36" x14ac:dyDescent="0.25">
      <c r="M275" t="s">
        <v>193</v>
      </c>
    </row>
    <row r="276" spans="13:36" x14ac:dyDescent="0.25">
      <c r="AI276" s="19"/>
      <c r="AJ276" s="19"/>
    </row>
    <row r="277" spans="13:36" x14ac:dyDescent="0.25">
      <c r="M277" t="s">
        <v>127</v>
      </c>
      <c r="N277" t="s">
        <v>128</v>
      </c>
      <c r="O277" s="22" t="s">
        <v>179</v>
      </c>
      <c r="P277" t="s">
        <v>129</v>
      </c>
      <c r="Q277" t="s">
        <v>177</v>
      </c>
      <c r="R277" s="19" t="s">
        <v>178</v>
      </c>
      <c r="S277" s="21"/>
      <c r="T277" s="19" t="s">
        <v>120</v>
      </c>
      <c r="U277" s="19" t="s">
        <v>132</v>
      </c>
      <c r="V277" s="19" t="s">
        <v>122</v>
      </c>
      <c r="W277" s="19" t="s">
        <v>123</v>
      </c>
      <c r="AG277" s="20"/>
      <c r="AH277" s="20"/>
      <c r="AI277" s="20"/>
      <c r="AJ277" s="20"/>
    </row>
    <row r="278" spans="13:36" x14ac:dyDescent="0.25">
      <c r="M278">
        <v>1</v>
      </c>
      <c r="N278" t="s">
        <v>134</v>
      </c>
      <c r="O278" s="22">
        <v>11.891</v>
      </c>
      <c r="P278">
        <v>45</v>
      </c>
      <c r="Q278">
        <v>0</v>
      </c>
      <c r="R278" s="19">
        <f t="shared" ref="R278:R287" si="18">(Q278/P278)*100</f>
        <v>0</v>
      </c>
      <c r="S278" s="23" t="s">
        <v>135</v>
      </c>
      <c r="T278" s="20">
        <f>SUM(Q278:Q281)</f>
        <v>0</v>
      </c>
      <c r="U278" s="20">
        <f>SUM(Q282:Q289)</f>
        <v>0</v>
      </c>
      <c r="V278" s="20">
        <f>SUM(Q290:Q297)</f>
        <v>0</v>
      </c>
      <c r="W278" s="20">
        <f>SUM(Q298:Q305)</f>
        <v>0</v>
      </c>
      <c r="AG278" s="20"/>
      <c r="AH278" s="20"/>
      <c r="AI278" s="20"/>
      <c r="AJ278" s="20"/>
    </row>
    <row r="279" spans="13:36" x14ac:dyDescent="0.25">
      <c r="M279">
        <v>2</v>
      </c>
      <c r="N279" t="s">
        <v>134</v>
      </c>
      <c r="O279" s="22">
        <v>11.865</v>
      </c>
      <c r="P279">
        <v>23</v>
      </c>
      <c r="Q279">
        <v>0</v>
      </c>
      <c r="R279" s="19">
        <f t="shared" si="18"/>
        <v>0</v>
      </c>
      <c r="S279" s="23" t="s">
        <v>136</v>
      </c>
      <c r="T279" s="20">
        <f>SUM(P278:P281)</f>
        <v>139</v>
      </c>
      <c r="U279" s="20">
        <f>SUM(P282:P289)</f>
        <v>291</v>
      </c>
      <c r="V279" s="20">
        <f>SUM(P290:P297)</f>
        <v>190</v>
      </c>
      <c r="W279" s="20">
        <f>SUM(P298:P305)</f>
        <v>387</v>
      </c>
      <c r="AG279" s="24"/>
      <c r="AH279" s="24"/>
      <c r="AI279" s="24"/>
      <c r="AJ279" s="24"/>
    </row>
    <row r="280" spans="13:36" x14ac:dyDescent="0.25">
      <c r="M280">
        <v>3</v>
      </c>
      <c r="N280" t="s">
        <v>134</v>
      </c>
      <c r="O280" s="22">
        <v>11.869</v>
      </c>
      <c r="P280">
        <v>31</v>
      </c>
      <c r="Q280">
        <v>0</v>
      </c>
      <c r="R280" s="19">
        <f t="shared" si="18"/>
        <v>0</v>
      </c>
      <c r="S280" s="23" t="s">
        <v>137</v>
      </c>
      <c r="T280" s="25">
        <f>AVERAGE(T278/T279)*100</f>
        <v>0</v>
      </c>
      <c r="U280" s="25">
        <f>AVERAGE(U278/U279)*100</f>
        <v>0</v>
      </c>
      <c r="V280" s="25">
        <f>AVERAGE(V278/V279)*100</f>
        <v>0</v>
      </c>
      <c r="W280" s="25">
        <f>AVERAGE(W278/W279)*100</f>
        <v>0</v>
      </c>
    </row>
    <row r="281" spans="13:36" x14ac:dyDescent="0.25">
      <c r="M281">
        <v>4</v>
      </c>
      <c r="N281" t="s">
        <v>134</v>
      </c>
      <c r="O281" s="22">
        <v>12.93</v>
      </c>
      <c r="P281">
        <v>40</v>
      </c>
      <c r="Q281">
        <v>0</v>
      </c>
      <c r="R281" s="19">
        <f t="shared" si="18"/>
        <v>0</v>
      </c>
      <c r="S281" s="23" t="s">
        <v>29</v>
      </c>
      <c r="T281" s="20">
        <f>COUNT(P278:P281)</f>
        <v>4</v>
      </c>
      <c r="U281" s="20">
        <f>COUNT(P282:P289)</f>
        <v>7</v>
      </c>
      <c r="V281" s="20">
        <f>COUNT(P290:P297)</f>
        <v>8</v>
      </c>
      <c r="W281" s="20">
        <f>COUNT(P298:P305)</f>
        <v>7</v>
      </c>
    </row>
    <row r="282" spans="13:36" x14ac:dyDescent="0.25">
      <c r="M282">
        <v>1</v>
      </c>
      <c r="N282" t="s">
        <v>138</v>
      </c>
      <c r="O282" s="22">
        <v>10.023999999999999</v>
      </c>
      <c r="P282">
        <v>50</v>
      </c>
      <c r="Q282">
        <v>0</v>
      </c>
      <c r="R282" s="19">
        <f t="shared" si="18"/>
        <v>0</v>
      </c>
      <c r="S282" s="23" t="s">
        <v>139</v>
      </c>
      <c r="T282" s="25" t="e">
        <f>T278/Q306</f>
        <v>#DIV/0!</v>
      </c>
      <c r="U282" s="25" t="e">
        <f>U278/Q306</f>
        <v>#DIV/0!</v>
      </c>
      <c r="V282" s="25" t="e">
        <f>V278/Q306</f>
        <v>#DIV/0!</v>
      </c>
      <c r="W282" s="25" t="e">
        <f>W278/Q306</f>
        <v>#DIV/0!</v>
      </c>
    </row>
    <row r="283" spans="13:36" x14ac:dyDescent="0.25">
      <c r="M283">
        <v>2</v>
      </c>
      <c r="N283" t="s">
        <v>138</v>
      </c>
      <c r="O283" s="22">
        <v>9.952</v>
      </c>
      <c r="P283">
        <v>15</v>
      </c>
      <c r="Q283">
        <v>0</v>
      </c>
      <c r="R283" s="19">
        <f t="shared" si="18"/>
        <v>0</v>
      </c>
    </row>
    <row r="284" spans="13:36" x14ac:dyDescent="0.25">
      <c r="M284">
        <v>3</v>
      </c>
      <c r="N284" t="s">
        <v>138</v>
      </c>
      <c r="O284" s="22">
        <v>10.167</v>
      </c>
      <c r="P284">
        <v>37</v>
      </c>
      <c r="Q284">
        <v>0</v>
      </c>
      <c r="R284" s="19">
        <f t="shared" si="18"/>
        <v>0</v>
      </c>
      <c r="S284" s="23"/>
    </row>
    <row r="285" spans="13:36" x14ac:dyDescent="0.25">
      <c r="M285">
        <v>4</v>
      </c>
      <c r="N285" t="s">
        <v>138</v>
      </c>
      <c r="O285" s="22">
        <v>11.323</v>
      </c>
      <c r="P285">
        <v>48</v>
      </c>
      <c r="Q285">
        <v>0</v>
      </c>
      <c r="R285" s="19">
        <f t="shared" si="18"/>
        <v>0</v>
      </c>
      <c r="S285" s="23"/>
    </row>
    <row r="286" spans="13:36" x14ac:dyDescent="0.25">
      <c r="M286">
        <v>1</v>
      </c>
      <c r="N286" t="s">
        <v>140</v>
      </c>
      <c r="O286" s="22">
        <v>10.298999999999999</v>
      </c>
      <c r="P286">
        <v>61</v>
      </c>
      <c r="Q286">
        <v>0</v>
      </c>
      <c r="R286" s="19">
        <f t="shared" si="18"/>
        <v>0</v>
      </c>
      <c r="S286" s="23"/>
    </row>
    <row r="287" spans="13:36" x14ac:dyDescent="0.25">
      <c r="M287">
        <v>2</v>
      </c>
      <c r="N287" t="s">
        <v>140</v>
      </c>
      <c r="O287" s="22">
        <v>10.238</v>
      </c>
      <c r="P287">
        <v>18</v>
      </c>
      <c r="Q287">
        <v>0</v>
      </c>
      <c r="R287" s="19">
        <f t="shared" si="18"/>
        <v>0</v>
      </c>
      <c r="S287" s="23"/>
    </row>
    <row r="288" spans="13:36" x14ac:dyDescent="0.25">
      <c r="M288">
        <v>3</v>
      </c>
      <c r="N288" t="s">
        <v>140</v>
      </c>
      <c r="S288" s="23"/>
      <c r="T288" s="20"/>
      <c r="U288" s="20"/>
      <c r="V288" s="19"/>
      <c r="W288" s="19"/>
      <c r="AF288" s="24"/>
      <c r="AG288" s="24"/>
      <c r="AH288" s="24"/>
    </row>
    <row r="289" spans="13:34" x14ac:dyDescent="0.25">
      <c r="M289">
        <v>4</v>
      </c>
      <c r="N289" t="s">
        <v>140</v>
      </c>
      <c r="O289" s="22">
        <v>11.201000000000001</v>
      </c>
      <c r="P289">
        <v>62</v>
      </c>
      <c r="Q289">
        <v>0</v>
      </c>
      <c r="R289" s="19">
        <f t="shared" ref="R289:R297" si="19">(Q289/P289)*100</f>
        <v>0</v>
      </c>
      <c r="S289" s="26"/>
      <c r="T289" s="18"/>
      <c r="U289" s="24"/>
      <c r="V289" s="24"/>
      <c r="W289" s="24"/>
      <c r="AF289" s="24"/>
      <c r="AG289" s="24"/>
      <c r="AH289" s="24"/>
    </row>
    <row r="290" spans="13:34" x14ac:dyDescent="0.25">
      <c r="M290">
        <v>1</v>
      </c>
      <c r="N290" t="s">
        <v>141</v>
      </c>
      <c r="O290" s="22">
        <v>8.5150000000000006</v>
      </c>
      <c r="P290">
        <v>11</v>
      </c>
      <c r="Q290">
        <v>0</v>
      </c>
      <c r="R290" s="19">
        <f t="shared" si="19"/>
        <v>0</v>
      </c>
      <c r="S290" s="26"/>
      <c r="T290" s="18"/>
      <c r="U290" s="24"/>
      <c r="V290" s="24"/>
      <c r="W290" s="24"/>
      <c r="AF290" s="24"/>
      <c r="AG290" s="24"/>
      <c r="AH290" s="24"/>
    </row>
    <row r="291" spans="13:34" x14ac:dyDescent="0.25">
      <c r="M291">
        <v>2</v>
      </c>
      <c r="N291" t="s">
        <v>141</v>
      </c>
      <c r="O291" s="22">
        <v>11.083</v>
      </c>
      <c r="P291">
        <v>41</v>
      </c>
      <c r="Q291">
        <v>0</v>
      </c>
      <c r="R291" s="19">
        <f t="shared" si="19"/>
        <v>0</v>
      </c>
      <c r="S291" s="26"/>
      <c r="T291" s="18"/>
      <c r="U291" s="24"/>
      <c r="V291" s="24"/>
      <c r="W291" s="24"/>
      <c r="AF291" s="24"/>
      <c r="AG291" s="24"/>
      <c r="AH291" s="24"/>
    </row>
    <row r="292" spans="13:34" x14ac:dyDescent="0.25">
      <c r="M292">
        <v>3</v>
      </c>
      <c r="N292" t="s">
        <v>141</v>
      </c>
      <c r="O292" s="22">
        <v>7.9029999999999996</v>
      </c>
      <c r="P292">
        <v>33</v>
      </c>
      <c r="Q292">
        <v>0</v>
      </c>
      <c r="R292" s="19">
        <f t="shared" si="19"/>
        <v>0</v>
      </c>
      <c r="S292" s="26"/>
      <c r="T292" s="18"/>
      <c r="U292" s="24"/>
      <c r="V292" s="24"/>
      <c r="W292" s="24"/>
    </row>
    <row r="293" spans="13:34" x14ac:dyDescent="0.25">
      <c r="M293">
        <v>4</v>
      </c>
      <c r="N293" t="s">
        <v>141</v>
      </c>
      <c r="O293" s="22">
        <v>8.0489999999999995</v>
      </c>
      <c r="P293">
        <v>25</v>
      </c>
      <c r="Q293">
        <v>0</v>
      </c>
      <c r="R293" s="19">
        <f t="shared" si="19"/>
        <v>0</v>
      </c>
      <c r="S293" s="23"/>
      <c r="Z293" s="27"/>
    </row>
    <row r="294" spans="13:34" x14ac:dyDescent="0.25">
      <c r="M294">
        <v>1</v>
      </c>
      <c r="N294" t="s">
        <v>142</v>
      </c>
      <c r="O294" s="22">
        <v>9.6180000000000003</v>
      </c>
      <c r="P294">
        <v>25</v>
      </c>
      <c r="Q294">
        <v>0</v>
      </c>
      <c r="R294" s="19">
        <f t="shared" si="19"/>
        <v>0</v>
      </c>
      <c r="S294" s="23"/>
      <c r="Z294" s="27"/>
    </row>
    <row r="295" spans="13:34" x14ac:dyDescent="0.25">
      <c r="M295">
        <v>2</v>
      </c>
      <c r="N295" t="s">
        <v>142</v>
      </c>
      <c r="O295" s="22">
        <v>8.84</v>
      </c>
      <c r="P295">
        <v>20</v>
      </c>
      <c r="Q295">
        <v>0</v>
      </c>
      <c r="R295" s="19">
        <f t="shared" si="19"/>
        <v>0</v>
      </c>
      <c r="S295" s="21"/>
      <c r="T295" s="19"/>
      <c r="U295" s="19"/>
      <c r="V295" s="19"/>
      <c r="W295" s="19"/>
      <c r="Z295" s="27"/>
    </row>
    <row r="296" spans="13:34" x14ac:dyDescent="0.25">
      <c r="M296">
        <v>3</v>
      </c>
      <c r="N296" t="s">
        <v>142</v>
      </c>
      <c r="O296" s="22">
        <v>10.673</v>
      </c>
      <c r="P296">
        <v>14</v>
      </c>
      <c r="Q296">
        <v>0</v>
      </c>
      <c r="R296" s="19">
        <f t="shared" si="19"/>
        <v>0</v>
      </c>
      <c r="S296" s="23"/>
      <c r="Z296" s="27"/>
    </row>
    <row r="297" spans="13:34" x14ac:dyDescent="0.25">
      <c r="M297">
        <v>4</v>
      </c>
      <c r="N297" t="s">
        <v>142</v>
      </c>
      <c r="O297" s="22">
        <v>8.4960000000000004</v>
      </c>
      <c r="P297">
        <v>21</v>
      </c>
      <c r="Q297">
        <v>0</v>
      </c>
      <c r="R297" s="19">
        <f t="shared" si="19"/>
        <v>0</v>
      </c>
      <c r="S297" s="23"/>
    </row>
    <row r="298" spans="13:34" x14ac:dyDescent="0.25">
      <c r="M298">
        <v>1</v>
      </c>
      <c r="N298" s="27" t="s">
        <v>143</v>
      </c>
      <c r="O298" s="22">
        <v>13.206</v>
      </c>
      <c r="P298">
        <v>77</v>
      </c>
      <c r="Q298">
        <v>0</v>
      </c>
      <c r="R298" s="19">
        <f>(Q298/P298)*100</f>
        <v>0</v>
      </c>
      <c r="S298" s="23"/>
    </row>
    <row r="299" spans="13:34" x14ac:dyDescent="0.25">
      <c r="M299">
        <v>2</v>
      </c>
      <c r="N299" s="27" t="s">
        <v>143</v>
      </c>
      <c r="O299" s="22">
        <v>12.441000000000001</v>
      </c>
      <c r="P299">
        <v>66</v>
      </c>
      <c r="Q299">
        <v>0</v>
      </c>
      <c r="R299" s="19">
        <f t="shared" ref="R299" si="20">(Q299/P299)*100</f>
        <v>0</v>
      </c>
      <c r="S299" s="23"/>
    </row>
    <row r="300" spans="13:34" x14ac:dyDescent="0.25">
      <c r="M300">
        <v>3</v>
      </c>
      <c r="N300" s="27" t="s">
        <v>143</v>
      </c>
      <c r="O300" s="37"/>
      <c r="S300" s="23"/>
    </row>
    <row r="301" spans="13:34" x14ac:dyDescent="0.25">
      <c r="M301">
        <v>4</v>
      </c>
      <c r="N301" s="27" t="s">
        <v>143</v>
      </c>
      <c r="O301" s="22">
        <v>9.9550000000000001</v>
      </c>
      <c r="P301">
        <v>38</v>
      </c>
      <c r="Q301">
        <v>0</v>
      </c>
      <c r="R301" s="19">
        <f t="shared" ref="R301:R305" si="21">(Q301/P301)*100</f>
        <v>0</v>
      </c>
      <c r="S301" s="23"/>
      <c r="Z301" s="27"/>
    </row>
    <row r="302" spans="13:34" x14ac:dyDescent="0.25">
      <c r="M302">
        <v>1</v>
      </c>
      <c r="N302" s="27" t="s">
        <v>144</v>
      </c>
      <c r="O302" s="22">
        <v>12.946</v>
      </c>
      <c r="P302">
        <v>54</v>
      </c>
      <c r="Q302">
        <v>0</v>
      </c>
      <c r="R302" s="19">
        <f t="shared" si="21"/>
        <v>0</v>
      </c>
      <c r="S302" s="23"/>
      <c r="Z302" s="27"/>
    </row>
    <row r="303" spans="13:34" x14ac:dyDescent="0.25">
      <c r="M303">
        <v>2</v>
      </c>
      <c r="N303" s="27" t="s">
        <v>144</v>
      </c>
      <c r="O303" s="22">
        <v>13.845000000000001</v>
      </c>
      <c r="P303">
        <v>62</v>
      </c>
      <c r="Q303">
        <v>0</v>
      </c>
      <c r="R303" s="19">
        <f t="shared" si="21"/>
        <v>0</v>
      </c>
      <c r="S303" s="23"/>
      <c r="Z303" s="27"/>
    </row>
    <row r="304" spans="13:34" x14ac:dyDescent="0.25">
      <c r="M304">
        <v>3</v>
      </c>
      <c r="N304" s="27" t="s">
        <v>144</v>
      </c>
      <c r="O304" s="22">
        <v>11.194000000000001</v>
      </c>
      <c r="P304">
        <v>40</v>
      </c>
      <c r="Q304">
        <v>0</v>
      </c>
      <c r="R304" s="19">
        <f t="shared" si="21"/>
        <v>0</v>
      </c>
      <c r="S304" s="23"/>
      <c r="Z304" s="27"/>
    </row>
    <row r="305" spans="13:36" x14ac:dyDescent="0.25">
      <c r="M305">
        <v>4</v>
      </c>
      <c r="N305" s="27" t="s">
        <v>144</v>
      </c>
      <c r="O305" s="22">
        <v>10.205</v>
      </c>
      <c r="P305">
        <v>50</v>
      </c>
      <c r="Q305">
        <v>0</v>
      </c>
      <c r="R305" s="19">
        <f t="shared" si="21"/>
        <v>0</v>
      </c>
      <c r="S305" s="23"/>
    </row>
    <row r="306" spans="13:36" x14ac:dyDescent="0.25">
      <c r="O306" s="32">
        <f>AVERAGE(O278:O305)</f>
        <v>10.720307692307692</v>
      </c>
      <c r="P306" s="18">
        <f>SUM(P278:P305)</f>
        <v>1007</v>
      </c>
      <c r="Q306" s="29">
        <f>SUM(Q278:Q305)</f>
        <v>0</v>
      </c>
      <c r="R306" s="25">
        <f>(Q306/P306)*100</f>
        <v>0</v>
      </c>
      <c r="S306" s="30"/>
    </row>
    <row r="307" spans="13:36" x14ac:dyDescent="0.25">
      <c r="Q307" s="23" t="s">
        <v>29</v>
      </c>
      <c r="R307">
        <f>COUNT(R278:R305)</f>
        <v>26</v>
      </c>
      <c r="AA307" s="31"/>
      <c r="AB307" s="18"/>
      <c r="AC307" s="29"/>
      <c r="AD307" s="24"/>
    </row>
    <row r="309" spans="13:36" x14ac:dyDescent="0.25">
      <c r="M309" t="s">
        <v>194</v>
      </c>
    </row>
    <row r="310" spans="13:36" x14ac:dyDescent="0.25">
      <c r="AI310" s="19"/>
      <c r="AJ310" s="19"/>
    </row>
    <row r="311" spans="13:36" x14ac:dyDescent="0.25">
      <c r="M311" t="s">
        <v>127</v>
      </c>
      <c r="N311" t="s">
        <v>128</v>
      </c>
      <c r="O311" s="22" t="s">
        <v>179</v>
      </c>
      <c r="P311" t="s">
        <v>129</v>
      </c>
      <c r="Q311" t="s">
        <v>177</v>
      </c>
      <c r="R311" s="19" t="s">
        <v>178</v>
      </c>
      <c r="S311" s="21"/>
      <c r="T311" s="19" t="s">
        <v>120</v>
      </c>
      <c r="U311" s="19" t="s">
        <v>132</v>
      </c>
      <c r="V311" s="19" t="s">
        <v>122</v>
      </c>
      <c r="W311" s="19" t="s">
        <v>123</v>
      </c>
      <c r="X311" s="23"/>
      <c r="Z311" s="33"/>
      <c r="AA311" s="20"/>
      <c r="AB311" s="19"/>
      <c r="AG311" s="20"/>
      <c r="AH311" s="20"/>
      <c r="AI311" s="20"/>
      <c r="AJ311" s="20"/>
    </row>
    <row r="312" spans="13:36" x14ac:dyDescent="0.25">
      <c r="M312">
        <v>1</v>
      </c>
      <c r="N312" t="s">
        <v>134</v>
      </c>
      <c r="O312" s="22">
        <v>12.766</v>
      </c>
      <c r="P312">
        <v>38</v>
      </c>
      <c r="Q312">
        <v>0</v>
      </c>
      <c r="R312" s="19">
        <f t="shared" ref="R312:R315" si="22">(Q312/P312)*100</f>
        <v>0</v>
      </c>
      <c r="S312" s="23" t="s">
        <v>135</v>
      </c>
      <c r="T312" s="20">
        <f>SUM(Q312:Q315)</f>
        <v>3</v>
      </c>
      <c r="U312" s="20">
        <f>SUM(Q316:Q323)</f>
        <v>3</v>
      </c>
      <c r="V312" s="20">
        <f>SUM(Q324:Q331)</f>
        <v>1</v>
      </c>
      <c r="W312" s="20">
        <f>SUM(Q332:Q339)</f>
        <v>2</v>
      </c>
      <c r="AA312" s="20"/>
      <c r="AB312" s="19"/>
      <c r="AG312" s="20"/>
      <c r="AH312" s="20"/>
      <c r="AI312" s="20"/>
      <c r="AJ312" s="20"/>
    </row>
    <row r="313" spans="13:36" x14ac:dyDescent="0.25">
      <c r="M313">
        <v>2</v>
      </c>
      <c r="N313" t="s">
        <v>134</v>
      </c>
      <c r="O313" s="22">
        <v>14.551</v>
      </c>
      <c r="P313">
        <v>18</v>
      </c>
      <c r="Q313">
        <v>2</v>
      </c>
      <c r="R313" s="19">
        <f t="shared" si="22"/>
        <v>11.111111111111111</v>
      </c>
      <c r="S313" s="23" t="s">
        <v>136</v>
      </c>
      <c r="T313" s="20">
        <f>SUM(P312:P315)</f>
        <v>93</v>
      </c>
      <c r="U313" s="20">
        <f>SUM(P316:P323)</f>
        <v>127</v>
      </c>
      <c r="V313" s="20">
        <f>SUM(P324:P331)</f>
        <v>77</v>
      </c>
      <c r="W313" s="20">
        <f>SUM(P332:P339)</f>
        <v>227</v>
      </c>
      <c r="AA313" s="20"/>
      <c r="AB313" s="19"/>
      <c r="AG313" s="24"/>
      <c r="AH313" s="24"/>
      <c r="AI313" s="24"/>
      <c r="AJ313" s="24"/>
    </row>
    <row r="314" spans="13:36" x14ac:dyDescent="0.25">
      <c r="M314">
        <v>3</v>
      </c>
      <c r="N314" t="s">
        <v>134</v>
      </c>
      <c r="O314" s="22">
        <v>14.292</v>
      </c>
      <c r="P314">
        <v>11</v>
      </c>
      <c r="Q314">
        <v>1</v>
      </c>
      <c r="R314" s="19">
        <f t="shared" si="22"/>
        <v>9.0909090909090917</v>
      </c>
      <c r="S314" s="23" t="s">
        <v>137</v>
      </c>
      <c r="T314" s="25">
        <f>AVERAGE(T312/T313)*100</f>
        <v>3.225806451612903</v>
      </c>
      <c r="U314" s="25">
        <f>AVERAGE(U312/U313)*100</f>
        <v>2.3622047244094486</v>
      </c>
      <c r="V314" s="25">
        <f>AVERAGE(V312/V313)*100</f>
        <v>1.2987012987012987</v>
      </c>
      <c r="W314" s="25">
        <f>AVERAGE(W312/W313)*100</f>
        <v>0.88105726872246704</v>
      </c>
      <c r="AA314" s="20"/>
      <c r="AB314" s="19"/>
    </row>
    <row r="315" spans="13:36" x14ac:dyDescent="0.25">
      <c r="M315">
        <v>4</v>
      </c>
      <c r="N315" t="s">
        <v>134</v>
      </c>
      <c r="O315" s="22">
        <v>13.648999999999999</v>
      </c>
      <c r="P315">
        <v>26</v>
      </c>
      <c r="Q315">
        <v>0</v>
      </c>
      <c r="R315" s="19">
        <f t="shared" si="22"/>
        <v>0</v>
      </c>
      <c r="S315" s="23" t="s">
        <v>29</v>
      </c>
      <c r="T315" s="20">
        <f>COUNT(P312:P315)</f>
        <v>4</v>
      </c>
      <c r="U315" s="20">
        <f>COUNT(P316:P323)</f>
        <v>6</v>
      </c>
      <c r="V315" s="20">
        <f>COUNT(P324:P331)</f>
        <v>3</v>
      </c>
      <c r="W315" s="20">
        <f>COUNT(P332:P339)</f>
        <v>6</v>
      </c>
      <c r="AA315" s="20"/>
      <c r="AB315" s="19"/>
    </row>
    <row r="316" spans="13:36" x14ac:dyDescent="0.25">
      <c r="M316">
        <v>1</v>
      </c>
      <c r="N316" t="s">
        <v>138</v>
      </c>
      <c r="S316" s="23" t="s">
        <v>139</v>
      </c>
      <c r="T316" s="25">
        <f>T312/Q340</f>
        <v>0.33333333333333331</v>
      </c>
      <c r="U316" s="25">
        <f>U312/Q340</f>
        <v>0.33333333333333331</v>
      </c>
      <c r="V316" s="25">
        <f>V312/Q340</f>
        <v>0.1111111111111111</v>
      </c>
      <c r="W316" s="25">
        <f>W312/Q340</f>
        <v>0.22222222222222221</v>
      </c>
      <c r="AA316" s="20"/>
      <c r="AB316" s="19"/>
    </row>
    <row r="317" spans="13:36" x14ac:dyDescent="0.25">
      <c r="M317">
        <v>2</v>
      </c>
      <c r="N317" t="s">
        <v>138</v>
      </c>
      <c r="O317" s="22">
        <v>14</v>
      </c>
      <c r="P317">
        <v>14</v>
      </c>
      <c r="Q317">
        <v>3</v>
      </c>
      <c r="R317" s="19">
        <f>(Q317/P317)*100</f>
        <v>21.428571428571427</v>
      </c>
      <c r="AA317" s="20"/>
      <c r="AB317" s="19"/>
    </row>
    <row r="318" spans="13:36" x14ac:dyDescent="0.25">
      <c r="M318">
        <v>3</v>
      </c>
      <c r="N318" t="s">
        <v>138</v>
      </c>
      <c r="O318" s="22">
        <v>16</v>
      </c>
      <c r="P318">
        <v>16</v>
      </c>
      <c r="Q318">
        <v>0</v>
      </c>
      <c r="R318" s="19">
        <f t="shared" ref="R318" si="23">(Q318/P318)*100</f>
        <v>0</v>
      </c>
      <c r="S318" s="23"/>
      <c r="AA318" s="20"/>
      <c r="AB318" s="19"/>
    </row>
    <row r="319" spans="13:36" x14ac:dyDescent="0.25">
      <c r="M319">
        <v>4</v>
      </c>
      <c r="N319" t="s">
        <v>138</v>
      </c>
      <c r="S319" s="23"/>
      <c r="AA319" s="20"/>
      <c r="AB319" s="19"/>
    </row>
    <row r="320" spans="13:36" x14ac:dyDescent="0.25">
      <c r="M320">
        <v>1</v>
      </c>
      <c r="N320" t="s">
        <v>140</v>
      </c>
      <c r="O320" s="22">
        <v>27</v>
      </c>
      <c r="P320">
        <v>27</v>
      </c>
      <c r="Q320">
        <v>0</v>
      </c>
      <c r="R320" s="19">
        <f t="shared" ref="R320:R323" si="24">(Q320/P320)*100</f>
        <v>0</v>
      </c>
      <c r="S320" s="23"/>
      <c r="Z320" s="33"/>
      <c r="AA320" s="20"/>
      <c r="AB320" s="19"/>
      <c r="AF320" s="24"/>
      <c r="AG320" s="24"/>
      <c r="AH320" s="24"/>
    </row>
    <row r="321" spans="13:28" x14ac:dyDescent="0.25">
      <c r="M321">
        <v>2</v>
      </c>
      <c r="N321" t="s">
        <v>140</v>
      </c>
      <c r="O321" s="22">
        <v>20</v>
      </c>
      <c r="P321">
        <v>20</v>
      </c>
      <c r="Q321">
        <v>0</v>
      </c>
      <c r="R321" s="19">
        <f t="shared" si="24"/>
        <v>0</v>
      </c>
      <c r="S321" s="23"/>
      <c r="AA321" s="20"/>
      <c r="AB321" s="19"/>
    </row>
    <row r="322" spans="13:28" x14ac:dyDescent="0.25">
      <c r="M322">
        <v>3</v>
      </c>
      <c r="N322" t="s">
        <v>140</v>
      </c>
      <c r="O322" s="22">
        <v>10</v>
      </c>
      <c r="P322">
        <v>10</v>
      </c>
      <c r="Q322">
        <v>0</v>
      </c>
      <c r="R322" s="19">
        <f t="shared" si="24"/>
        <v>0</v>
      </c>
      <c r="S322" s="23"/>
      <c r="T322" s="20"/>
      <c r="U322" s="20"/>
      <c r="V322" s="19"/>
      <c r="W322" s="19"/>
      <c r="AA322" s="20"/>
      <c r="AB322" s="19"/>
    </row>
    <row r="323" spans="13:28" x14ac:dyDescent="0.25">
      <c r="M323">
        <v>4</v>
      </c>
      <c r="N323" t="s">
        <v>140</v>
      </c>
      <c r="O323" s="22">
        <v>40</v>
      </c>
      <c r="P323">
        <v>40</v>
      </c>
      <c r="Q323">
        <v>0</v>
      </c>
      <c r="R323" s="19">
        <f t="shared" si="24"/>
        <v>0</v>
      </c>
      <c r="S323" s="26"/>
      <c r="T323" s="18"/>
      <c r="U323" s="24"/>
      <c r="V323" s="24"/>
      <c r="W323" s="24"/>
      <c r="AA323" s="20"/>
      <c r="AB323" s="19"/>
    </row>
    <row r="324" spans="13:28" x14ac:dyDescent="0.25">
      <c r="M324">
        <v>1</v>
      </c>
      <c r="N324" t="s">
        <v>141</v>
      </c>
      <c r="S324" s="26"/>
      <c r="T324" s="18"/>
      <c r="U324" s="24"/>
      <c r="V324" s="24"/>
      <c r="W324" s="24"/>
      <c r="AA324" s="20"/>
      <c r="AB324" s="19"/>
    </row>
    <row r="325" spans="13:28" x14ac:dyDescent="0.25">
      <c r="M325">
        <v>2</v>
      </c>
      <c r="N325" t="s">
        <v>141</v>
      </c>
      <c r="S325" s="26"/>
      <c r="T325" s="18"/>
      <c r="U325" s="24"/>
      <c r="V325" s="24"/>
      <c r="W325" s="24"/>
      <c r="Z325" s="33"/>
      <c r="AA325" s="20"/>
      <c r="AB325" s="24"/>
    </row>
    <row r="326" spans="13:28" x14ac:dyDescent="0.25">
      <c r="M326">
        <v>3</v>
      </c>
      <c r="N326" t="s">
        <v>141</v>
      </c>
      <c r="P326">
        <v>26</v>
      </c>
      <c r="Q326">
        <v>0</v>
      </c>
      <c r="R326" s="19">
        <f t="shared" ref="R326" si="25">(Q326/P326)*100</f>
        <v>0</v>
      </c>
      <c r="S326" s="26"/>
      <c r="T326" s="18"/>
      <c r="U326" s="24"/>
      <c r="V326" s="24"/>
      <c r="W326" s="24"/>
      <c r="Z326" s="33"/>
      <c r="AA326" s="20"/>
      <c r="AB326" s="19"/>
    </row>
    <row r="327" spans="13:28" x14ac:dyDescent="0.25">
      <c r="M327">
        <v>4</v>
      </c>
      <c r="N327" t="s">
        <v>141</v>
      </c>
      <c r="S327" s="23"/>
      <c r="Z327" s="33"/>
      <c r="AA327" s="20"/>
      <c r="AB327" s="19"/>
    </row>
    <row r="328" spans="13:28" x14ac:dyDescent="0.25">
      <c r="M328">
        <v>1</v>
      </c>
      <c r="N328" t="s">
        <v>142</v>
      </c>
      <c r="O328" s="22">
        <v>11.711</v>
      </c>
      <c r="P328">
        <v>21</v>
      </c>
      <c r="Q328">
        <v>0</v>
      </c>
      <c r="R328" s="19">
        <f t="shared" ref="R328" si="26">(Q328/P328)*100</f>
        <v>0</v>
      </c>
      <c r="S328" s="23"/>
      <c r="AA328" s="20"/>
      <c r="AB328" s="19"/>
    </row>
    <row r="329" spans="13:28" x14ac:dyDescent="0.25">
      <c r="M329">
        <v>2</v>
      </c>
      <c r="N329" t="s">
        <v>142</v>
      </c>
      <c r="S329" s="21"/>
      <c r="T329" s="19"/>
      <c r="U329" s="19"/>
      <c r="V329" s="19"/>
      <c r="W329" s="19"/>
      <c r="Z329" s="33"/>
      <c r="AA329" s="20"/>
      <c r="AB329" s="19"/>
    </row>
    <row r="330" spans="13:28" x14ac:dyDescent="0.25">
      <c r="M330">
        <v>3</v>
      </c>
      <c r="N330" t="s">
        <v>142</v>
      </c>
      <c r="S330" s="23"/>
      <c r="Z330" s="33"/>
      <c r="AA330" s="20"/>
      <c r="AB330" s="19"/>
    </row>
    <row r="331" spans="13:28" x14ac:dyDescent="0.25">
      <c r="M331">
        <v>4</v>
      </c>
      <c r="N331" t="s">
        <v>142</v>
      </c>
      <c r="O331" s="22">
        <v>10.869</v>
      </c>
      <c r="P331">
        <v>30</v>
      </c>
      <c r="Q331">
        <v>1</v>
      </c>
      <c r="R331" s="19">
        <f>(Q331/P331)*100</f>
        <v>3.3333333333333335</v>
      </c>
      <c r="S331" s="23"/>
      <c r="Z331" s="33"/>
      <c r="AA331" s="20"/>
      <c r="AB331" s="19"/>
    </row>
    <row r="332" spans="13:28" x14ac:dyDescent="0.25">
      <c r="M332">
        <v>1</v>
      </c>
      <c r="N332" s="27" t="s">
        <v>143</v>
      </c>
      <c r="O332" s="22">
        <v>31</v>
      </c>
      <c r="P332">
        <v>31</v>
      </c>
      <c r="Q332">
        <v>0</v>
      </c>
      <c r="R332" s="19">
        <f>(Q332/P332)*100</f>
        <v>0</v>
      </c>
      <c r="S332" s="23"/>
      <c r="Y332" s="27"/>
      <c r="Z332" s="33"/>
      <c r="AA332" s="20"/>
      <c r="AB332" s="19"/>
    </row>
    <row r="333" spans="13:28" x14ac:dyDescent="0.25">
      <c r="M333">
        <v>2</v>
      </c>
      <c r="N333" s="27" t="s">
        <v>143</v>
      </c>
      <c r="O333" s="22">
        <v>38</v>
      </c>
      <c r="P333">
        <v>38</v>
      </c>
      <c r="Q333">
        <v>0</v>
      </c>
      <c r="R333" s="19">
        <f t="shared" ref="R333" si="27">(Q333/P333)*100</f>
        <v>0</v>
      </c>
      <c r="S333" s="23"/>
      <c r="Y333" s="27"/>
      <c r="Z333" s="33"/>
      <c r="AA333" s="20"/>
      <c r="AB333" s="19"/>
    </row>
    <row r="334" spans="13:28" x14ac:dyDescent="0.25">
      <c r="M334">
        <v>3</v>
      </c>
      <c r="N334" s="27" t="s">
        <v>143</v>
      </c>
      <c r="O334" s="37"/>
      <c r="S334" s="23"/>
      <c r="Y334" s="27"/>
      <c r="Z334" s="33"/>
      <c r="AA334" s="20"/>
      <c r="AB334" s="19"/>
    </row>
    <row r="335" spans="13:28" x14ac:dyDescent="0.25">
      <c r="M335">
        <v>4</v>
      </c>
      <c r="N335" s="27" t="s">
        <v>143</v>
      </c>
      <c r="O335" s="22">
        <v>54</v>
      </c>
      <c r="P335">
        <v>54</v>
      </c>
      <c r="Q335">
        <v>0</v>
      </c>
      <c r="R335" s="19">
        <f>(Q335/P335)*100</f>
        <v>0</v>
      </c>
      <c r="S335" s="23"/>
      <c r="Y335" s="27"/>
      <c r="Z335" s="33"/>
      <c r="AA335" s="20"/>
      <c r="AB335" s="19"/>
    </row>
    <row r="336" spans="13:28" x14ac:dyDescent="0.25">
      <c r="M336">
        <v>1</v>
      </c>
      <c r="N336" s="27" t="s">
        <v>144</v>
      </c>
      <c r="O336" s="22">
        <v>27</v>
      </c>
      <c r="P336">
        <v>27</v>
      </c>
      <c r="Q336">
        <v>2</v>
      </c>
      <c r="R336" s="19">
        <f t="shared" ref="R336:R337" si="28">(Q336/P336)*100</f>
        <v>7.4074074074074066</v>
      </c>
      <c r="S336" s="23"/>
      <c r="Y336" s="27"/>
      <c r="Z336" s="33"/>
      <c r="AA336" s="20"/>
      <c r="AB336" s="19"/>
    </row>
    <row r="337" spans="13:36" x14ac:dyDescent="0.25">
      <c r="M337">
        <v>2</v>
      </c>
      <c r="N337" s="27" t="s">
        <v>144</v>
      </c>
      <c r="O337" s="22">
        <v>33</v>
      </c>
      <c r="P337">
        <v>33</v>
      </c>
      <c r="Q337">
        <v>0</v>
      </c>
      <c r="R337" s="19">
        <f t="shared" si="28"/>
        <v>0</v>
      </c>
      <c r="S337" s="23"/>
      <c r="Y337" s="27"/>
      <c r="Z337" s="33"/>
      <c r="AA337" s="20"/>
      <c r="AB337" s="19"/>
    </row>
    <row r="338" spans="13:36" x14ac:dyDescent="0.25">
      <c r="M338">
        <v>3</v>
      </c>
      <c r="N338" s="27" t="s">
        <v>144</v>
      </c>
      <c r="S338" s="23"/>
      <c r="Y338" s="27"/>
      <c r="Z338" s="33"/>
      <c r="AA338" s="20"/>
      <c r="AB338" s="19"/>
    </row>
    <row r="339" spans="13:36" x14ac:dyDescent="0.25">
      <c r="M339">
        <v>4</v>
      </c>
      <c r="N339" s="27" t="s">
        <v>144</v>
      </c>
      <c r="O339" s="22">
        <v>44</v>
      </c>
      <c r="P339">
        <v>44</v>
      </c>
      <c r="Q339">
        <v>0</v>
      </c>
      <c r="R339" s="19">
        <f>(Q339/P339)*100</f>
        <v>0</v>
      </c>
      <c r="S339" s="23"/>
      <c r="Y339" s="27"/>
      <c r="Z339" s="33"/>
      <c r="AA339" s="20"/>
      <c r="AB339" s="19"/>
    </row>
    <row r="340" spans="13:36" x14ac:dyDescent="0.25">
      <c r="O340" s="32">
        <f>AVERAGE(O312:O339)</f>
        <v>23.991</v>
      </c>
      <c r="P340" s="18">
        <f>SUM(P312:P339)</f>
        <v>524</v>
      </c>
      <c r="Q340" s="29">
        <f>SUM(Q312:Q339)</f>
        <v>9</v>
      </c>
      <c r="R340" s="25">
        <f>(Q340/P340)*100</f>
        <v>1.717557251908397</v>
      </c>
      <c r="S340" s="30"/>
      <c r="X340" s="23"/>
      <c r="Z340" s="34"/>
      <c r="AA340" s="29"/>
      <c r="AB340" s="24"/>
    </row>
    <row r="341" spans="13:36" x14ac:dyDescent="0.25">
      <c r="Q341" s="23" t="s">
        <v>29</v>
      </c>
      <c r="R341">
        <f>COUNT(R312:R339)</f>
        <v>19</v>
      </c>
      <c r="AA341" s="33"/>
      <c r="AC341" s="29"/>
      <c r="AD341" s="24"/>
    </row>
    <row r="343" spans="13:36" x14ac:dyDescent="0.25">
      <c r="M343" t="s">
        <v>195</v>
      </c>
    </row>
    <row r="344" spans="13:36" x14ac:dyDescent="0.25">
      <c r="AI344" s="19"/>
      <c r="AJ344" s="19"/>
    </row>
    <row r="345" spans="13:36" x14ac:dyDescent="0.25">
      <c r="M345" t="s">
        <v>127</v>
      </c>
      <c r="N345" t="s">
        <v>128</v>
      </c>
      <c r="O345" s="22" t="s">
        <v>179</v>
      </c>
      <c r="P345" t="s">
        <v>129</v>
      </c>
      <c r="Q345" t="s">
        <v>177</v>
      </c>
      <c r="R345" s="19" t="s">
        <v>178</v>
      </c>
      <c r="S345" s="21"/>
      <c r="T345" s="19" t="s">
        <v>120</v>
      </c>
      <c r="U345" s="19" t="s">
        <v>132</v>
      </c>
      <c r="V345" s="19" t="s">
        <v>122</v>
      </c>
      <c r="W345" s="19" t="s">
        <v>123</v>
      </c>
      <c r="AG345" s="20"/>
      <c r="AH345" s="20"/>
      <c r="AI345" s="20"/>
      <c r="AJ345" s="20"/>
    </row>
    <row r="346" spans="13:36" x14ac:dyDescent="0.25">
      <c r="M346">
        <v>1</v>
      </c>
      <c r="N346" t="s">
        <v>134</v>
      </c>
      <c r="P346">
        <v>42</v>
      </c>
      <c r="Q346">
        <v>0</v>
      </c>
      <c r="R346" s="19">
        <f>(Q346/P346)*100</f>
        <v>0</v>
      </c>
      <c r="S346" s="23" t="s">
        <v>135</v>
      </c>
      <c r="T346" s="20">
        <f>SUM(Q346:Q349)</f>
        <v>0</v>
      </c>
      <c r="U346" s="20">
        <f>SUM(Q350:Q357)</f>
        <v>6</v>
      </c>
      <c r="V346" s="20">
        <f>SUM(Q358:Q365)</f>
        <v>6</v>
      </c>
      <c r="W346" s="20">
        <f>SUM(Q366:Q373)</f>
        <v>10</v>
      </c>
      <c r="AG346" s="20"/>
      <c r="AH346" s="20"/>
      <c r="AI346" s="20"/>
      <c r="AJ346" s="20"/>
    </row>
    <row r="347" spans="13:36" x14ac:dyDescent="0.25">
      <c r="M347">
        <v>2</v>
      </c>
      <c r="N347" t="s">
        <v>134</v>
      </c>
      <c r="P347">
        <v>16</v>
      </c>
      <c r="Q347">
        <v>0</v>
      </c>
      <c r="R347" s="19">
        <f>(Q347/P347)*100</f>
        <v>0</v>
      </c>
      <c r="S347" s="23" t="s">
        <v>136</v>
      </c>
      <c r="T347" s="20">
        <f>SUM(P346:P349)</f>
        <v>189</v>
      </c>
      <c r="U347" s="20">
        <f>SUM(P350:P357)</f>
        <v>361</v>
      </c>
      <c r="V347" s="20">
        <f>SUM(P358:P365)</f>
        <v>635</v>
      </c>
      <c r="W347" s="20">
        <f>SUM(P366:P373)</f>
        <v>713</v>
      </c>
      <c r="AG347" s="24"/>
      <c r="AH347" s="24"/>
      <c r="AI347" s="24"/>
      <c r="AJ347" s="24"/>
    </row>
    <row r="348" spans="13:36" x14ac:dyDescent="0.25">
      <c r="M348">
        <v>3</v>
      </c>
      <c r="N348" t="s">
        <v>134</v>
      </c>
      <c r="O348"/>
      <c r="P348">
        <v>131</v>
      </c>
      <c r="Q348">
        <v>0</v>
      </c>
      <c r="R348" s="19">
        <f>(Q348/P348)*100</f>
        <v>0</v>
      </c>
      <c r="S348" s="23" t="s">
        <v>137</v>
      </c>
      <c r="T348" s="25">
        <f>AVERAGE(T346/T347)*100</f>
        <v>0</v>
      </c>
      <c r="U348" s="25">
        <f>AVERAGE(U346/U347)*100</f>
        <v>1.662049861495845</v>
      </c>
      <c r="V348" s="25">
        <f>AVERAGE(V346/V347)*100</f>
        <v>0.94488188976377951</v>
      </c>
      <c r="W348" s="25">
        <f>AVERAGE(W346/W347)*100</f>
        <v>1.4025245441795231</v>
      </c>
    </row>
    <row r="349" spans="13:36" x14ac:dyDescent="0.25">
      <c r="M349">
        <v>4</v>
      </c>
      <c r="N349" t="s">
        <v>134</v>
      </c>
      <c r="S349" s="23" t="s">
        <v>29</v>
      </c>
      <c r="T349" s="20">
        <f>COUNT(P346:P349)</f>
        <v>3</v>
      </c>
      <c r="U349" s="20">
        <f>COUNT(P350:P357)</f>
        <v>3</v>
      </c>
      <c r="V349" s="20">
        <f>COUNT(P358:P365)</f>
        <v>4</v>
      </c>
      <c r="W349" s="20">
        <f>COUNT(P366:P373)</f>
        <v>6</v>
      </c>
    </row>
    <row r="350" spans="13:36" x14ac:dyDescent="0.25">
      <c r="M350">
        <v>1</v>
      </c>
      <c r="N350" t="s">
        <v>138</v>
      </c>
      <c r="S350" s="23" t="s">
        <v>139</v>
      </c>
      <c r="T350" s="25">
        <f>T346/Q374</f>
        <v>0</v>
      </c>
      <c r="U350" s="25">
        <f>U346/Q374</f>
        <v>0.27272727272727271</v>
      </c>
      <c r="V350" s="25">
        <f>V346/Q374</f>
        <v>0.27272727272727271</v>
      </c>
      <c r="W350" s="25">
        <f>W346/Q374</f>
        <v>0.45454545454545453</v>
      </c>
    </row>
    <row r="351" spans="13:36" x14ac:dyDescent="0.25">
      <c r="M351">
        <v>2</v>
      </c>
      <c r="N351" t="s">
        <v>138</v>
      </c>
      <c r="P351">
        <v>175</v>
      </c>
      <c r="Q351">
        <v>1</v>
      </c>
      <c r="R351" s="19">
        <f>(Q351/P351)*100</f>
        <v>0.5714285714285714</v>
      </c>
    </row>
    <row r="352" spans="13:36" x14ac:dyDescent="0.25">
      <c r="M352">
        <v>3</v>
      </c>
      <c r="N352" t="s">
        <v>138</v>
      </c>
      <c r="P352">
        <v>108</v>
      </c>
      <c r="Q352">
        <v>3</v>
      </c>
      <c r="R352" s="19">
        <f>(Q352/P352)*100</f>
        <v>2.7777777777777777</v>
      </c>
      <c r="S352" s="23"/>
      <c r="AB352" s="22"/>
    </row>
    <row r="353" spans="1:38" x14ac:dyDescent="0.25">
      <c r="M353">
        <v>4</v>
      </c>
      <c r="N353" t="s">
        <v>138</v>
      </c>
      <c r="S353" s="23"/>
    </row>
    <row r="354" spans="1:38" x14ac:dyDescent="0.25">
      <c r="M354">
        <v>1</v>
      </c>
      <c r="N354" t="s">
        <v>140</v>
      </c>
      <c r="S354" s="23"/>
      <c r="AF354" s="24"/>
      <c r="AG354" s="24"/>
      <c r="AH354" s="24"/>
    </row>
    <row r="355" spans="1:38" x14ac:dyDescent="0.25">
      <c r="M355">
        <v>2</v>
      </c>
      <c r="N355" t="s">
        <v>140</v>
      </c>
      <c r="S355" s="23"/>
    </row>
    <row r="356" spans="1:38" x14ac:dyDescent="0.25">
      <c r="M356">
        <v>3</v>
      </c>
      <c r="N356" t="s">
        <v>140</v>
      </c>
      <c r="P356">
        <v>78</v>
      </c>
      <c r="Q356">
        <v>2</v>
      </c>
      <c r="R356" s="19">
        <f>(Q356/P356)*100</f>
        <v>2.5641025641025639</v>
      </c>
      <c r="S356" s="23"/>
      <c r="T356" s="20"/>
      <c r="U356" s="20"/>
      <c r="V356" s="19"/>
      <c r="W356" s="19"/>
    </row>
    <row r="357" spans="1:38" x14ac:dyDescent="0.25">
      <c r="M357">
        <v>4</v>
      </c>
      <c r="N357" t="s">
        <v>140</v>
      </c>
      <c r="S357" s="26"/>
      <c r="T357" s="18"/>
      <c r="U357" s="24"/>
      <c r="V357" s="24"/>
      <c r="W357" s="24"/>
    </row>
    <row r="358" spans="1:38" x14ac:dyDescent="0.25">
      <c r="M358">
        <v>1</v>
      </c>
      <c r="N358" t="s">
        <v>141</v>
      </c>
      <c r="S358" s="26"/>
      <c r="T358" s="18"/>
      <c r="U358" s="24"/>
      <c r="V358" s="24"/>
      <c r="W358" s="24"/>
    </row>
    <row r="359" spans="1:38" x14ac:dyDescent="0.25">
      <c r="M359">
        <v>2</v>
      </c>
      <c r="N359" t="s">
        <v>141</v>
      </c>
      <c r="P359">
        <v>104</v>
      </c>
      <c r="Q359">
        <v>2</v>
      </c>
      <c r="R359" s="19">
        <f t="shared" ref="R359:R360" si="29">(Q359/P359)*100</f>
        <v>1.9230769230769231</v>
      </c>
      <c r="S359" s="26"/>
      <c r="T359" s="18"/>
      <c r="U359" s="24"/>
      <c r="V359" s="24"/>
      <c r="W359" s="24"/>
    </row>
    <row r="360" spans="1:38" x14ac:dyDescent="0.25">
      <c r="M360">
        <v>3</v>
      </c>
      <c r="N360" t="s">
        <v>141</v>
      </c>
      <c r="P360">
        <v>186</v>
      </c>
      <c r="Q360">
        <v>0</v>
      </c>
      <c r="R360" s="19">
        <f t="shared" si="29"/>
        <v>0</v>
      </c>
      <c r="S360" s="26"/>
      <c r="T360" s="18"/>
      <c r="U360" s="24"/>
      <c r="V360" s="24"/>
      <c r="W360" s="24"/>
      <c r="AB360" s="22"/>
    </row>
    <row r="361" spans="1:38" x14ac:dyDescent="0.25">
      <c r="M361">
        <v>4</v>
      </c>
      <c r="N361" t="s">
        <v>141</v>
      </c>
      <c r="S361" s="23"/>
      <c r="Z361" s="27"/>
    </row>
    <row r="362" spans="1:38" x14ac:dyDescent="0.25">
      <c r="M362">
        <v>1</v>
      </c>
      <c r="N362" t="s">
        <v>142</v>
      </c>
      <c r="S362" s="23"/>
      <c r="Z362" s="27"/>
    </row>
    <row r="363" spans="1:38" x14ac:dyDescent="0.25">
      <c r="M363">
        <v>2</v>
      </c>
      <c r="N363" t="s">
        <v>142</v>
      </c>
      <c r="P363">
        <v>171</v>
      </c>
      <c r="Q363">
        <v>0</v>
      </c>
      <c r="R363" s="19">
        <f t="shared" ref="R363:R364" si="30">(Q363/P363)*100</f>
        <v>0</v>
      </c>
      <c r="S363" s="21"/>
      <c r="T363" s="19"/>
      <c r="U363" s="19"/>
      <c r="V363" s="19"/>
      <c r="W363" s="19"/>
      <c r="Z363" s="27"/>
    </row>
    <row r="364" spans="1:38" s="19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>
        <v>3</v>
      </c>
      <c r="N364" t="s">
        <v>142</v>
      </c>
      <c r="O364" s="22"/>
      <c r="P364">
        <v>174</v>
      </c>
      <c r="Q364">
        <v>4</v>
      </c>
      <c r="R364" s="19">
        <f t="shared" si="30"/>
        <v>2.2988505747126435</v>
      </c>
      <c r="S364" s="23"/>
      <c r="T364"/>
      <c r="U364"/>
      <c r="V364"/>
      <c r="W364"/>
      <c r="X364"/>
      <c r="Y364"/>
      <c r="Z364" s="27"/>
      <c r="AA364" s="22"/>
      <c r="AB364"/>
      <c r="AC364"/>
      <c r="AI364"/>
      <c r="AJ364"/>
      <c r="AK364"/>
      <c r="AL364"/>
    </row>
    <row r="365" spans="1:38" s="19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>
        <v>4</v>
      </c>
      <c r="N365" t="s">
        <v>142</v>
      </c>
      <c r="O365" s="22"/>
      <c r="P365"/>
      <c r="Q365"/>
      <c r="S365" s="23"/>
      <c r="T365"/>
      <c r="U365"/>
      <c r="V365"/>
      <c r="W365"/>
      <c r="X365"/>
      <c r="Y365"/>
      <c r="Z365"/>
      <c r="AA365" s="22"/>
      <c r="AB365"/>
      <c r="AC365"/>
      <c r="AI365"/>
      <c r="AJ365"/>
      <c r="AK365"/>
      <c r="AL365"/>
    </row>
    <row r="366" spans="1:38" s="19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>
        <v>1</v>
      </c>
      <c r="N366" s="27" t="s">
        <v>143</v>
      </c>
      <c r="O366" s="22"/>
      <c r="P366">
        <v>67</v>
      </c>
      <c r="Q366">
        <v>2</v>
      </c>
      <c r="R366" s="19">
        <f t="shared" ref="R366:R368" si="31">(Q366/P366)*100</f>
        <v>2.9850746268656714</v>
      </c>
      <c r="S366" s="23"/>
      <c r="T366"/>
      <c r="U366"/>
      <c r="V366"/>
      <c r="W366"/>
      <c r="X366"/>
      <c r="Y366"/>
      <c r="Z366"/>
      <c r="AA366" s="22"/>
      <c r="AB366"/>
      <c r="AC366"/>
      <c r="AI366"/>
      <c r="AJ366"/>
      <c r="AK366"/>
      <c r="AL366"/>
    </row>
    <row r="367" spans="1:38" s="19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>
        <v>2</v>
      </c>
      <c r="N367" s="27" t="s">
        <v>143</v>
      </c>
      <c r="O367" s="22"/>
      <c r="P367">
        <v>73</v>
      </c>
      <c r="Q367">
        <v>1</v>
      </c>
      <c r="R367" s="19">
        <f t="shared" si="31"/>
        <v>1.3698630136986301</v>
      </c>
      <c r="S367" s="23"/>
      <c r="T367"/>
      <c r="U367"/>
      <c r="V367"/>
      <c r="W367"/>
      <c r="X367"/>
      <c r="Y367"/>
      <c r="Z367"/>
      <c r="AA367" s="22"/>
      <c r="AB367"/>
      <c r="AC367"/>
      <c r="AI367"/>
      <c r="AJ367"/>
      <c r="AK367"/>
      <c r="AL367"/>
    </row>
    <row r="368" spans="1:38" s="19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>
        <v>3</v>
      </c>
      <c r="N368" s="27" t="s">
        <v>143</v>
      </c>
      <c r="O368" s="37"/>
      <c r="P368">
        <v>245</v>
      </c>
      <c r="Q368">
        <v>0</v>
      </c>
      <c r="R368" s="19">
        <f t="shared" si="31"/>
        <v>0</v>
      </c>
      <c r="S368" s="23"/>
      <c r="T368"/>
      <c r="U368"/>
      <c r="V368"/>
      <c r="W368"/>
      <c r="X368"/>
      <c r="Y368"/>
      <c r="Z368"/>
      <c r="AA368" s="22"/>
      <c r="AB368"/>
      <c r="AC368"/>
      <c r="AI368"/>
      <c r="AJ368"/>
      <c r="AK368"/>
      <c r="AL368"/>
    </row>
    <row r="369" spans="1:38" s="19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>
        <v>4</v>
      </c>
      <c r="N369" s="27" t="s">
        <v>143</v>
      </c>
      <c r="O369" s="22"/>
      <c r="P369"/>
      <c r="Q369"/>
      <c r="S369" s="23"/>
      <c r="T369"/>
      <c r="U369"/>
      <c r="V369"/>
      <c r="W369"/>
      <c r="X369"/>
      <c r="Y369"/>
      <c r="Z369" s="27"/>
      <c r="AA369" s="22"/>
      <c r="AB369"/>
      <c r="AC369"/>
      <c r="AI369"/>
      <c r="AJ369"/>
      <c r="AK369"/>
      <c r="AL369"/>
    </row>
    <row r="370" spans="1:38" s="19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>
        <v>1</v>
      </c>
      <c r="N370" s="27" t="s">
        <v>144</v>
      </c>
      <c r="O370" s="22"/>
      <c r="P370">
        <v>67</v>
      </c>
      <c r="Q370">
        <v>1</v>
      </c>
      <c r="R370" s="19">
        <f t="shared" ref="R370:R372" si="32">(Q370/P370)*100</f>
        <v>1.4925373134328357</v>
      </c>
      <c r="S370" s="23"/>
      <c r="T370"/>
      <c r="U370"/>
      <c r="V370"/>
      <c r="W370"/>
      <c r="X370"/>
      <c r="Y370"/>
      <c r="Z370" s="27"/>
      <c r="AA370" s="22"/>
      <c r="AB370"/>
      <c r="AC370"/>
      <c r="AI370"/>
      <c r="AJ370"/>
      <c r="AK370"/>
      <c r="AL370"/>
    </row>
    <row r="371" spans="1:38" s="19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>
        <v>2</v>
      </c>
      <c r="N371" s="27" t="s">
        <v>144</v>
      </c>
      <c r="O371" s="22"/>
      <c r="P371">
        <v>87</v>
      </c>
      <c r="Q371">
        <v>3</v>
      </c>
      <c r="R371" s="19">
        <f t="shared" si="32"/>
        <v>3.4482758620689653</v>
      </c>
      <c r="S371" s="23"/>
      <c r="T371"/>
      <c r="U371"/>
      <c r="V371"/>
      <c r="W371"/>
      <c r="X371"/>
      <c r="Y371"/>
      <c r="Z371" s="27"/>
      <c r="AA371" s="22"/>
      <c r="AB371"/>
      <c r="AC371"/>
      <c r="AI371"/>
      <c r="AJ371"/>
      <c r="AK371"/>
      <c r="AL371"/>
    </row>
    <row r="372" spans="1:38" s="19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>
        <v>3</v>
      </c>
      <c r="N372" s="27" t="s">
        <v>144</v>
      </c>
      <c r="O372" s="22"/>
      <c r="P372">
        <v>174</v>
      </c>
      <c r="Q372">
        <v>3</v>
      </c>
      <c r="R372" s="19">
        <f t="shared" si="32"/>
        <v>1.7241379310344827</v>
      </c>
      <c r="S372" s="23"/>
      <c r="T372"/>
      <c r="U372"/>
      <c r="V372"/>
      <c r="W372"/>
      <c r="X372"/>
      <c r="Y372"/>
      <c r="Z372" s="27"/>
      <c r="AA372" s="22"/>
      <c r="AB372"/>
      <c r="AC372"/>
      <c r="AI372"/>
      <c r="AJ372"/>
      <c r="AK372"/>
      <c r="AL372"/>
    </row>
    <row r="373" spans="1:38" s="19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>
        <v>4</v>
      </c>
      <c r="N373" s="27" t="s">
        <v>144</v>
      </c>
      <c r="O373" s="22"/>
      <c r="P373"/>
      <c r="Q373"/>
      <c r="S373" s="23"/>
      <c r="T373"/>
      <c r="U373"/>
      <c r="V373"/>
      <c r="W373"/>
      <c r="X373"/>
      <c r="Y373"/>
      <c r="Z373"/>
      <c r="AA373" s="22"/>
      <c r="AB373"/>
      <c r="AC373"/>
      <c r="AI373"/>
      <c r="AJ373"/>
      <c r="AK373"/>
      <c r="AL373"/>
    </row>
    <row r="374" spans="1:38" s="19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32" t="e">
        <f>AVERAGE(O346:O373)</f>
        <v>#DIV/0!</v>
      </c>
      <c r="P374" s="18">
        <f>SUM(P346:P373)</f>
        <v>1898</v>
      </c>
      <c r="Q374" s="29">
        <f>SUM(Q346:Q373)</f>
        <v>22</v>
      </c>
      <c r="R374" s="25">
        <f>(Q374/P374)*100</f>
        <v>1.1591148577449948</v>
      </c>
      <c r="S374" s="30"/>
      <c r="U374"/>
      <c r="V374"/>
      <c r="W374"/>
      <c r="X374"/>
      <c r="Y374"/>
      <c r="Z374"/>
      <c r="AA374" s="22"/>
      <c r="AB374"/>
      <c r="AC374"/>
      <c r="AI374"/>
      <c r="AJ374"/>
      <c r="AK374"/>
      <c r="AL374"/>
    </row>
    <row r="375" spans="1:38" s="19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22"/>
      <c r="P375"/>
      <c r="Q375" s="23" t="s">
        <v>29</v>
      </c>
      <c r="R375">
        <f>COUNT(R346:R373)</f>
        <v>16</v>
      </c>
      <c r="S375"/>
      <c r="T375"/>
      <c r="U375"/>
      <c r="V375"/>
      <c r="W375"/>
      <c r="X375"/>
      <c r="Y375"/>
      <c r="Z375"/>
      <c r="AA375" s="31"/>
      <c r="AB375" s="18"/>
      <c r="AC375" s="29"/>
      <c r="AD375" s="24"/>
      <c r="AI375"/>
      <c r="AJ375"/>
      <c r="AK375"/>
      <c r="AL375"/>
    </row>
    <row r="376" spans="1:38" s="19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22"/>
      <c r="P376"/>
      <c r="Q376"/>
      <c r="S376"/>
      <c r="T376"/>
      <c r="U376"/>
      <c r="V376"/>
      <c r="W376"/>
      <c r="X376"/>
      <c r="Y376"/>
      <c r="Z376"/>
      <c r="AA376" s="31"/>
      <c r="AB376" s="18"/>
      <c r="AC376" s="29"/>
      <c r="AD376" s="24"/>
      <c r="AI376"/>
      <c r="AJ376"/>
      <c r="AK376"/>
      <c r="AL3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0E58-7C69-4FEF-8CFE-EC16446807BC}">
  <dimension ref="A1:AG384"/>
  <sheetViews>
    <sheetView topLeftCell="M52" workbookViewId="0">
      <selection activeCell="S69" sqref="S69"/>
    </sheetView>
  </sheetViews>
  <sheetFormatPr defaultColWidth="11" defaultRowHeight="15.75" x14ac:dyDescent="0.25"/>
  <cols>
    <col min="5" max="5" width="11" style="19"/>
    <col min="6" max="6" width="11" style="39"/>
    <col min="17" max="17" width="11" style="19"/>
    <col min="18" max="18" width="11" style="40"/>
    <col min="19" max="21" width="11" style="19"/>
    <col min="28" max="28" width="11" style="19"/>
  </cols>
  <sheetData>
    <row r="1" spans="1:33" x14ac:dyDescent="0.25">
      <c r="A1" s="18" t="s">
        <v>196</v>
      </c>
      <c r="M1" s="18" t="s">
        <v>197</v>
      </c>
      <c r="X1" s="18" t="s">
        <v>198</v>
      </c>
      <c r="AC1" s="19"/>
      <c r="AD1" s="19"/>
      <c r="AE1" s="19"/>
    </row>
    <row r="2" spans="1:33" x14ac:dyDescent="0.25">
      <c r="AC2" s="19"/>
      <c r="AD2" s="19"/>
      <c r="AE2" s="19"/>
    </row>
    <row r="3" spans="1:33" x14ac:dyDescent="0.25">
      <c r="A3" t="s">
        <v>199</v>
      </c>
      <c r="M3" t="s">
        <v>200</v>
      </c>
      <c r="X3" t="s">
        <v>201</v>
      </c>
    </row>
    <row r="5" spans="1:33" x14ac:dyDescent="0.25">
      <c r="A5" t="s">
        <v>127</v>
      </c>
      <c r="B5" t="s">
        <v>128</v>
      </c>
      <c r="C5" t="s">
        <v>129</v>
      </c>
      <c r="D5" t="s">
        <v>177</v>
      </c>
      <c r="E5" s="19" t="s">
        <v>178</v>
      </c>
      <c r="F5" s="41" t="s">
        <v>146</v>
      </c>
      <c r="G5" s="21"/>
      <c r="H5" s="19" t="s">
        <v>120</v>
      </c>
      <c r="I5" s="19" t="s">
        <v>132</v>
      </c>
      <c r="J5" s="19" t="s">
        <v>122</v>
      </c>
      <c r="K5" s="19" t="s">
        <v>123</v>
      </c>
      <c r="M5" t="s">
        <v>127</v>
      </c>
      <c r="N5" t="s">
        <v>128</v>
      </c>
      <c r="O5" t="s">
        <v>129</v>
      </c>
      <c r="P5" t="s">
        <v>177</v>
      </c>
      <c r="Q5" s="19" t="s">
        <v>178</v>
      </c>
      <c r="R5" s="21"/>
      <c r="S5" s="19" t="s">
        <v>120</v>
      </c>
      <c r="T5" s="19" t="s">
        <v>132</v>
      </c>
      <c r="U5" s="19" t="s">
        <v>122</v>
      </c>
      <c r="V5" s="19" t="s">
        <v>123</v>
      </c>
      <c r="X5" t="s">
        <v>127</v>
      </c>
      <c r="Y5" t="s">
        <v>128</v>
      </c>
      <c r="Z5" t="s">
        <v>129</v>
      </c>
      <c r="AA5" t="s">
        <v>177</v>
      </c>
      <c r="AB5" s="19" t="s">
        <v>178</v>
      </c>
      <c r="AC5" s="21"/>
      <c r="AD5" s="19" t="s">
        <v>120</v>
      </c>
      <c r="AE5" s="19" t="s">
        <v>132</v>
      </c>
      <c r="AF5" s="19" t="s">
        <v>122</v>
      </c>
      <c r="AG5" s="19" t="s">
        <v>123</v>
      </c>
    </row>
    <row r="6" spans="1:33" x14ac:dyDescent="0.25">
      <c r="A6">
        <v>1</v>
      </c>
      <c r="B6" t="s">
        <v>134</v>
      </c>
      <c r="C6" s="27">
        <v>163</v>
      </c>
      <c r="D6" s="27">
        <v>16</v>
      </c>
      <c r="E6" s="19">
        <f>(D6/C6)*100</f>
        <v>9.8159509202453989</v>
      </c>
      <c r="F6" s="39" t="s">
        <v>29</v>
      </c>
      <c r="G6" s="23" t="s">
        <v>135</v>
      </c>
      <c r="H6" s="20">
        <f>SUM(D6:D9)</f>
        <v>118</v>
      </c>
      <c r="I6" s="20">
        <f>SUM(D10:D17)</f>
        <v>99</v>
      </c>
      <c r="J6" s="20">
        <f>SUM(D18:D25)</f>
        <v>5</v>
      </c>
      <c r="K6" s="20">
        <f>SUM(D26:D33)</f>
        <v>225</v>
      </c>
      <c r="M6">
        <v>1</v>
      </c>
      <c r="N6" t="s">
        <v>134</v>
      </c>
      <c r="O6">
        <v>48</v>
      </c>
      <c r="P6">
        <v>3</v>
      </c>
      <c r="Q6" s="19">
        <f>(P6/O6)*100</f>
        <v>6.25</v>
      </c>
      <c r="R6" s="23" t="s">
        <v>135</v>
      </c>
      <c r="S6" s="20">
        <f>SUM(P6:P9)</f>
        <v>12</v>
      </c>
      <c r="T6" s="20">
        <f>SUM(P10:P17)</f>
        <v>1</v>
      </c>
      <c r="U6" s="20">
        <f>SUM(P18:P25)</f>
        <v>4</v>
      </c>
      <c r="V6" s="20">
        <f>SUM(P26:P33)</f>
        <v>23</v>
      </c>
      <c r="X6">
        <v>1</v>
      </c>
      <c r="Y6" t="s">
        <v>134</v>
      </c>
      <c r="Z6" s="27">
        <v>86</v>
      </c>
      <c r="AA6" s="27">
        <v>0</v>
      </c>
      <c r="AB6" s="19">
        <f t="shared" ref="AB6:AB33" si="0">(AA6/Z6)*100</f>
        <v>0</v>
      </c>
      <c r="AC6" s="23" t="s">
        <v>135</v>
      </c>
      <c r="AD6" s="20">
        <f>SUM(AA6:AA9)</f>
        <v>0</v>
      </c>
      <c r="AE6" s="20">
        <f>SUM(AA10:AA17)</f>
        <v>8</v>
      </c>
      <c r="AF6" s="20">
        <f>SUM(AA18:AA25)</f>
        <v>0</v>
      </c>
      <c r="AG6" s="20">
        <f>SUM(AA26:AA33)</f>
        <v>2</v>
      </c>
    </row>
    <row r="7" spans="1:33" x14ac:dyDescent="0.25">
      <c r="A7">
        <v>2</v>
      </c>
      <c r="B7" t="s">
        <v>134</v>
      </c>
      <c r="C7" s="27">
        <v>151</v>
      </c>
      <c r="D7" s="27">
        <v>45</v>
      </c>
      <c r="E7" s="19">
        <f t="shared" ref="E7:E33" si="1">(D7/C7)*100</f>
        <v>29.80132450331126</v>
      </c>
      <c r="F7" s="39" t="s">
        <v>29</v>
      </c>
      <c r="G7" s="23" t="s">
        <v>136</v>
      </c>
      <c r="H7" s="20">
        <f>SUM(C6:C9)</f>
        <v>522</v>
      </c>
      <c r="I7" s="20">
        <f>SUM(C10:C17)</f>
        <v>602</v>
      </c>
      <c r="J7" s="20">
        <f>SUM(C18:C25)</f>
        <v>116</v>
      </c>
      <c r="K7" s="20">
        <f>SUM(C26:C33)</f>
        <v>742</v>
      </c>
      <c r="M7">
        <v>2</v>
      </c>
      <c r="N7" t="s">
        <v>134</v>
      </c>
      <c r="O7">
        <v>153</v>
      </c>
      <c r="P7">
        <v>7</v>
      </c>
      <c r="Q7" s="19">
        <f>(P7/O7)*100</f>
        <v>4.5751633986928102</v>
      </c>
      <c r="R7" s="23" t="s">
        <v>136</v>
      </c>
      <c r="S7" s="20">
        <f>SUM(O6:O9)</f>
        <v>310</v>
      </c>
      <c r="T7" s="20">
        <f>SUM(O10:O17)</f>
        <v>674</v>
      </c>
      <c r="U7" s="20">
        <f>SUM(O18:O25)</f>
        <v>346</v>
      </c>
      <c r="V7" s="20">
        <f>SUM(O26:O33)</f>
        <v>358</v>
      </c>
      <c r="X7">
        <v>2</v>
      </c>
      <c r="Y7" t="s">
        <v>134</v>
      </c>
      <c r="Z7" s="27">
        <v>208</v>
      </c>
      <c r="AA7" s="27">
        <v>0</v>
      </c>
      <c r="AB7" s="19">
        <f t="shared" si="0"/>
        <v>0</v>
      </c>
      <c r="AC7" s="23" t="s">
        <v>136</v>
      </c>
      <c r="AD7" s="20">
        <f>SUM(Z6:Z9)</f>
        <v>822</v>
      </c>
      <c r="AE7" s="20">
        <f>SUM(Z10:Z17)</f>
        <v>1167</v>
      </c>
      <c r="AF7" s="20">
        <f>SUM(Z18:Z25)</f>
        <v>240</v>
      </c>
      <c r="AG7" s="20">
        <f>SUM(Z26:Z33)</f>
        <v>856</v>
      </c>
    </row>
    <row r="8" spans="1:33" x14ac:dyDescent="0.25">
      <c r="A8">
        <v>3</v>
      </c>
      <c r="B8" t="s">
        <v>134</v>
      </c>
      <c r="C8" s="27">
        <v>116</v>
      </c>
      <c r="D8" s="27">
        <v>22</v>
      </c>
      <c r="E8" s="19">
        <f t="shared" si="1"/>
        <v>18.96551724137931</v>
      </c>
      <c r="F8" s="39" t="s">
        <v>29</v>
      </c>
      <c r="G8" s="23" t="s">
        <v>137</v>
      </c>
      <c r="H8" s="25">
        <f>AVERAGE(H6/H7)*100</f>
        <v>22.60536398467433</v>
      </c>
      <c r="I8" s="25">
        <f>AVERAGE(I6/I7)*100</f>
        <v>16.44518272425249</v>
      </c>
      <c r="J8" s="25">
        <f>AVERAGE(J6/J7)*100</f>
        <v>4.3103448275862073</v>
      </c>
      <c r="K8" s="25">
        <f>AVERAGE(K6/K7)*100</f>
        <v>30.323450134770891</v>
      </c>
      <c r="M8">
        <v>3</v>
      </c>
      <c r="N8" t="s">
        <v>134</v>
      </c>
      <c r="O8">
        <v>63</v>
      </c>
      <c r="P8">
        <v>0</v>
      </c>
      <c r="Q8" s="19">
        <f>(P8/O8)*100</f>
        <v>0</v>
      </c>
      <c r="R8" s="23" t="s">
        <v>137</v>
      </c>
      <c r="S8" s="25">
        <f>AVERAGE(S6/S7)*100</f>
        <v>3.870967741935484</v>
      </c>
      <c r="T8" s="25">
        <f>AVERAGE(T6/T7)*100</f>
        <v>0.14836795252225521</v>
      </c>
      <c r="U8" s="25">
        <f>AVERAGE(U6/U7)*100</f>
        <v>1.1560693641618496</v>
      </c>
      <c r="V8" s="25">
        <f>AVERAGE(V6/V7)*100</f>
        <v>6.4245810055865924</v>
      </c>
      <c r="X8">
        <v>3</v>
      </c>
      <c r="Y8" t="s">
        <v>134</v>
      </c>
      <c r="Z8" s="27">
        <v>300</v>
      </c>
      <c r="AA8" s="27">
        <v>0</v>
      </c>
      <c r="AB8" s="19">
        <f t="shared" si="0"/>
        <v>0</v>
      </c>
      <c r="AC8" s="23" t="s">
        <v>137</v>
      </c>
      <c r="AD8" s="25">
        <f>AVERAGE(AD6/AD7)*100</f>
        <v>0</v>
      </c>
      <c r="AE8" s="25">
        <f>AVERAGE(AE6/AE7)*100</f>
        <v>0.68551842330762647</v>
      </c>
      <c r="AF8" s="25">
        <f>AVERAGE(AF6/AF7)*100</f>
        <v>0</v>
      </c>
      <c r="AG8" s="25">
        <f>AVERAGE(AG6/AG7)*100</f>
        <v>0.23364485981308408</v>
      </c>
    </row>
    <row r="9" spans="1:33" x14ac:dyDescent="0.25">
      <c r="A9">
        <v>4</v>
      </c>
      <c r="B9" t="s">
        <v>134</v>
      </c>
      <c r="C9" s="27">
        <v>92</v>
      </c>
      <c r="D9" s="27">
        <v>35</v>
      </c>
      <c r="E9" s="19">
        <f t="shared" si="1"/>
        <v>38.04347826086957</v>
      </c>
      <c r="F9" s="39" t="s">
        <v>147</v>
      </c>
      <c r="G9" s="23" t="s">
        <v>29</v>
      </c>
      <c r="H9" s="20">
        <f>COUNT(C6:C9)</f>
        <v>4</v>
      </c>
      <c r="I9" s="20">
        <f>COUNT(C10:C17)</f>
        <v>8</v>
      </c>
      <c r="J9" s="20">
        <f>COUNT(C18:C25)</f>
        <v>5</v>
      </c>
      <c r="K9" s="20">
        <f>COUNT(C26:C33)</f>
        <v>8</v>
      </c>
      <c r="M9">
        <v>4</v>
      </c>
      <c r="N9" t="s">
        <v>134</v>
      </c>
      <c r="O9">
        <v>46</v>
      </c>
      <c r="P9">
        <v>2</v>
      </c>
      <c r="Q9" s="19">
        <f>(P9/O9)*100</f>
        <v>4.3478260869565215</v>
      </c>
      <c r="R9" s="23" t="s">
        <v>29</v>
      </c>
      <c r="S9" s="20">
        <f>COUNT(Q6:Q9)</f>
        <v>4</v>
      </c>
      <c r="T9" s="20">
        <f>COUNT(Q10:Q17)</f>
        <v>5</v>
      </c>
      <c r="U9" s="20">
        <f>COUNT(Q18:Q25)</f>
        <v>5</v>
      </c>
      <c r="V9" s="20">
        <f>COUNT(Q26:Q33)</f>
        <v>5</v>
      </c>
      <c r="X9">
        <v>4</v>
      </c>
      <c r="Y9" t="s">
        <v>134</v>
      </c>
      <c r="Z9" s="27">
        <v>228</v>
      </c>
      <c r="AA9" s="27">
        <v>0</v>
      </c>
      <c r="AB9" s="19">
        <f t="shared" si="0"/>
        <v>0</v>
      </c>
      <c r="AC9" s="23" t="s">
        <v>29</v>
      </c>
      <c r="AD9" s="20">
        <f>COUNT(Z6:Z9)</f>
        <v>4</v>
      </c>
      <c r="AE9" s="20">
        <f>COUNT(Z10:Z17)</f>
        <v>8</v>
      </c>
      <c r="AF9" s="20">
        <f>COUNT(Z18:Z25)</f>
        <v>7</v>
      </c>
      <c r="AG9" s="20">
        <f>COUNT(Z26:Z33)</f>
        <v>8</v>
      </c>
    </row>
    <row r="10" spans="1:33" x14ac:dyDescent="0.25">
      <c r="A10">
        <v>1</v>
      </c>
      <c r="B10" t="s">
        <v>138</v>
      </c>
      <c r="C10" s="27">
        <v>56</v>
      </c>
      <c r="D10" s="27">
        <v>14</v>
      </c>
      <c r="E10" s="19">
        <f t="shared" si="1"/>
        <v>25</v>
      </c>
      <c r="F10" s="39" t="s">
        <v>147</v>
      </c>
      <c r="G10" s="23" t="s">
        <v>139</v>
      </c>
      <c r="H10" s="25">
        <f>H6/D34</f>
        <v>0.26398210290827739</v>
      </c>
      <c r="I10" s="25">
        <f>I6/D34</f>
        <v>0.22147651006711411</v>
      </c>
      <c r="J10" s="25">
        <f>J6/D34</f>
        <v>1.1185682326621925E-2</v>
      </c>
      <c r="K10" s="25">
        <f>K6/D34</f>
        <v>0.50335570469798663</v>
      </c>
      <c r="M10">
        <v>1</v>
      </c>
      <c r="N10" t="s">
        <v>138</v>
      </c>
      <c r="R10" s="23" t="s">
        <v>139</v>
      </c>
      <c r="S10" s="25">
        <f>S6/P34</f>
        <v>0.3</v>
      </c>
      <c r="T10" s="25">
        <f>T6/P34</f>
        <v>2.5000000000000001E-2</v>
      </c>
      <c r="U10" s="25">
        <f>U6/P34</f>
        <v>0.1</v>
      </c>
      <c r="V10" s="25">
        <f>V6/P34</f>
        <v>0.57499999999999996</v>
      </c>
      <c r="X10">
        <v>1</v>
      </c>
      <c r="Y10" t="s">
        <v>138</v>
      </c>
      <c r="Z10" s="27">
        <v>156</v>
      </c>
      <c r="AA10" s="27">
        <v>1</v>
      </c>
      <c r="AB10" s="19">
        <f t="shared" si="0"/>
        <v>0.64102564102564097</v>
      </c>
      <c r="AC10" s="23" t="s">
        <v>139</v>
      </c>
      <c r="AD10" s="25">
        <f>AD6/AA34</f>
        <v>0</v>
      </c>
      <c r="AE10" s="25">
        <f>AE6/AA34</f>
        <v>0.8</v>
      </c>
      <c r="AF10" s="25">
        <f>AF6/AA34</f>
        <v>0</v>
      </c>
      <c r="AG10" s="25">
        <f>AG6/AA34</f>
        <v>0.2</v>
      </c>
    </row>
    <row r="11" spans="1:33" x14ac:dyDescent="0.25">
      <c r="A11">
        <v>2</v>
      </c>
      <c r="B11" t="s">
        <v>138</v>
      </c>
      <c r="C11" s="27">
        <v>100</v>
      </c>
      <c r="D11" s="27">
        <v>5</v>
      </c>
      <c r="E11" s="19">
        <f t="shared" si="1"/>
        <v>5</v>
      </c>
      <c r="F11" s="39" t="s">
        <v>147</v>
      </c>
      <c r="M11">
        <v>2</v>
      </c>
      <c r="N11" t="s">
        <v>138</v>
      </c>
      <c r="X11">
        <v>2</v>
      </c>
      <c r="Y11" t="s">
        <v>138</v>
      </c>
      <c r="Z11" s="27">
        <v>91</v>
      </c>
      <c r="AA11" s="27">
        <v>0</v>
      </c>
      <c r="AB11" s="19">
        <f t="shared" si="0"/>
        <v>0</v>
      </c>
    </row>
    <row r="12" spans="1:33" x14ac:dyDescent="0.25">
      <c r="A12">
        <v>3</v>
      </c>
      <c r="B12" t="s">
        <v>138</v>
      </c>
      <c r="C12" s="27">
        <v>109</v>
      </c>
      <c r="D12" s="27">
        <v>4</v>
      </c>
      <c r="E12" s="19">
        <f t="shared" si="1"/>
        <v>3.669724770642202</v>
      </c>
      <c r="F12" s="39" t="s">
        <v>147</v>
      </c>
      <c r="M12">
        <v>3</v>
      </c>
      <c r="N12" t="s">
        <v>138</v>
      </c>
      <c r="O12">
        <v>218</v>
      </c>
      <c r="P12">
        <v>0</v>
      </c>
      <c r="Q12" s="19">
        <f>(P12/O12)*100</f>
        <v>0</v>
      </c>
      <c r="R12" s="39"/>
      <c r="S12"/>
      <c r="T12"/>
      <c r="V12" s="19"/>
      <c r="X12">
        <v>3</v>
      </c>
      <c r="Y12" t="s">
        <v>138</v>
      </c>
      <c r="Z12" s="27">
        <v>172</v>
      </c>
      <c r="AA12" s="27">
        <v>0</v>
      </c>
      <c r="AB12" s="19">
        <f t="shared" si="0"/>
        <v>0</v>
      </c>
      <c r="AE12" s="19"/>
      <c r="AF12" s="19"/>
      <c r="AG12" s="19"/>
    </row>
    <row r="13" spans="1:33" x14ac:dyDescent="0.25">
      <c r="A13">
        <v>4</v>
      </c>
      <c r="B13" t="s">
        <v>138</v>
      </c>
      <c r="C13" s="27">
        <v>35</v>
      </c>
      <c r="D13" s="27">
        <v>6</v>
      </c>
      <c r="E13" s="19">
        <f t="shared" si="1"/>
        <v>17.142857142857142</v>
      </c>
      <c r="F13" s="39" t="s">
        <v>29</v>
      </c>
      <c r="G13" s="23"/>
      <c r="H13" t="s">
        <v>148</v>
      </c>
      <c r="I13" s="19" t="s">
        <v>149</v>
      </c>
      <c r="M13">
        <v>4</v>
      </c>
      <c r="N13" t="s">
        <v>138</v>
      </c>
      <c r="O13">
        <v>263</v>
      </c>
      <c r="P13">
        <v>1</v>
      </c>
      <c r="Q13" s="19">
        <f>(P13/O13)*100</f>
        <v>0.38022813688212925</v>
      </c>
      <c r="R13" s="39"/>
      <c r="S13"/>
      <c r="T13"/>
      <c r="V13" s="19"/>
      <c r="X13">
        <v>4</v>
      </c>
      <c r="Y13" t="s">
        <v>138</v>
      </c>
      <c r="Z13" s="27">
        <v>197</v>
      </c>
      <c r="AA13" s="27">
        <v>0</v>
      </c>
      <c r="AB13" s="19">
        <f t="shared" si="0"/>
        <v>0</v>
      </c>
      <c r="AE13" s="19"/>
      <c r="AF13" s="19"/>
      <c r="AG13" s="19"/>
    </row>
    <row r="14" spans="1:33" x14ac:dyDescent="0.25">
      <c r="A14">
        <v>1</v>
      </c>
      <c r="B14" t="s">
        <v>140</v>
      </c>
      <c r="C14" s="27">
        <v>68</v>
      </c>
      <c r="D14" s="27">
        <v>13</v>
      </c>
      <c r="E14" s="19">
        <f t="shared" si="1"/>
        <v>19.117647058823529</v>
      </c>
      <c r="F14" s="39" t="s">
        <v>147</v>
      </c>
      <c r="G14" s="23" t="s">
        <v>135</v>
      </c>
      <c r="H14" s="20">
        <f>SUM(D9,D10,D11,D12,D14,D15,D16,D17,D18,D20,D23,D26,D27,D30,D31,D32)</f>
        <v>211</v>
      </c>
      <c r="I14" s="20">
        <f>SUM(D6,D7,D8,D13,D22,D24,D28,D29,D33)</f>
        <v>236</v>
      </c>
      <c r="M14">
        <v>1</v>
      </c>
      <c r="N14" t="s">
        <v>140</v>
      </c>
      <c r="R14" s="39"/>
      <c r="S14"/>
      <c r="T14"/>
      <c r="V14" s="19"/>
      <c r="X14">
        <v>1</v>
      </c>
      <c r="Y14" t="s">
        <v>140</v>
      </c>
      <c r="Z14" s="27">
        <v>206</v>
      </c>
      <c r="AA14" s="27">
        <v>3</v>
      </c>
      <c r="AB14" s="19">
        <f>(AA14/Z14)*100</f>
        <v>1.4563106796116505</v>
      </c>
      <c r="AE14" s="19"/>
      <c r="AF14" s="19"/>
      <c r="AG14" s="19"/>
    </row>
    <row r="15" spans="1:33" x14ac:dyDescent="0.25">
      <c r="A15">
        <v>2</v>
      </c>
      <c r="B15" t="s">
        <v>140</v>
      </c>
      <c r="C15" s="27">
        <v>88</v>
      </c>
      <c r="D15" s="27">
        <v>16</v>
      </c>
      <c r="E15" s="19">
        <f t="shared" si="1"/>
        <v>18.181818181818183</v>
      </c>
      <c r="F15" s="39" t="s">
        <v>147</v>
      </c>
      <c r="G15" s="23" t="s">
        <v>136</v>
      </c>
      <c r="H15" s="20">
        <f>SUM(C9,C10,C11,C12,C14,C15,C16,C17,C18,C20,C23,C26,C27,C30,C31,C32)</f>
        <v>1132</v>
      </c>
      <c r="I15" s="20">
        <f>SUM(C6,C7,C8,C13,C22,C24,C28,C29,C33)</f>
        <v>850</v>
      </c>
      <c r="M15">
        <v>2</v>
      </c>
      <c r="N15" t="s">
        <v>140</v>
      </c>
      <c r="O15">
        <v>89</v>
      </c>
      <c r="P15">
        <v>0</v>
      </c>
      <c r="Q15" s="19">
        <f>(P15/O15)*100</f>
        <v>0</v>
      </c>
      <c r="R15" s="39"/>
      <c r="S15"/>
      <c r="T15"/>
      <c r="V15" s="19"/>
      <c r="X15">
        <v>2</v>
      </c>
      <c r="Y15" t="s">
        <v>140</v>
      </c>
      <c r="Z15" s="27">
        <v>63</v>
      </c>
      <c r="AA15" s="27">
        <v>1</v>
      </c>
      <c r="AB15" s="19">
        <f t="shared" si="0"/>
        <v>1.5873015873015872</v>
      </c>
      <c r="AE15" s="19"/>
      <c r="AF15" s="19"/>
      <c r="AG15" s="19"/>
    </row>
    <row r="16" spans="1:33" x14ac:dyDescent="0.25">
      <c r="A16">
        <v>3</v>
      </c>
      <c r="B16" t="s">
        <v>140</v>
      </c>
      <c r="C16" s="27">
        <v>89</v>
      </c>
      <c r="D16" s="27">
        <v>20</v>
      </c>
      <c r="E16" s="19">
        <f t="shared" si="1"/>
        <v>22.471910112359549</v>
      </c>
      <c r="F16" s="39" t="s">
        <v>147</v>
      </c>
      <c r="G16" s="23" t="s">
        <v>137</v>
      </c>
      <c r="H16" s="25">
        <f>(H14/H15)*100</f>
        <v>18.639575971731446</v>
      </c>
      <c r="I16" s="25">
        <f>(I14/I15)*100</f>
        <v>27.764705882352942</v>
      </c>
      <c r="J16" s="19"/>
      <c r="K16" s="19"/>
      <c r="M16">
        <v>3</v>
      </c>
      <c r="N16" t="s">
        <v>140</v>
      </c>
      <c r="O16">
        <v>43</v>
      </c>
      <c r="P16">
        <v>0</v>
      </c>
      <c r="Q16" s="19">
        <f>(P16/O16)*100</f>
        <v>0</v>
      </c>
      <c r="R16" s="39"/>
      <c r="S16"/>
      <c r="T16"/>
      <c r="V16" s="19"/>
      <c r="X16">
        <v>3</v>
      </c>
      <c r="Y16" t="s">
        <v>140</v>
      </c>
      <c r="Z16" s="27">
        <v>124</v>
      </c>
      <c r="AA16" s="27">
        <v>1</v>
      </c>
      <c r="AB16" s="19">
        <f t="shared" si="0"/>
        <v>0.80645161290322576</v>
      </c>
      <c r="AE16" s="19"/>
      <c r="AF16" s="19"/>
      <c r="AG16" s="19"/>
    </row>
    <row r="17" spans="1:33" x14ac:dyDescent="0.25">
      <c r="A17">
        <v>4</v>
      </c>
      <c r="B17" t="s">
        <v>140</v>
      </c>
      <c r="C17" s="27">
        <v>57</v>
      </c>
      <c r="D17" s="27">
        <v>21</v>
      </c>
      <c r="E17" s="19">
        <f t="shared" si="1"/>
        <v>36.84210526315789</v>
      </c>
      <c r="F17" s="39" t="s">
        <v>147</v>
      </c>
      <c r="G17" s="23" t="s">
        <v>29</v>
      </c>
      <c r="H17" s="20">
        <f>COUNT(E9,E10,E11,E12,E14,E15,E16,E17,E18,E20,E23,E26,E27,E30,E31,E32)</f>
        <v>16</v>
      </c>
      <c r="I17" s="20">
        <f>COUNT(E6,E7,E8,E13,E22,E24,E28,E29,E33)</f>
        <v>9</v>
      </c>
      <c r="J17" s="24"/>
      <c r="K17" s="24"/>
      <c r="M17">
        <v>4</v>
      </c>
      <c r="N17" t="s">
        <v>140</v>
      </c>
      <c r="O17">
        <v>61</v>
      </c>
      <c r="P17">
        <v>0</v>
      </c>
      <c r="Q17" s="19">
        <f>(P17/O17)*100</f>
        <v>0</v>
      </c>
      <c r="R17" s="39"/>
      <c r="S17" s="18"/>
      <c r="T17" s="18"/>
      <c r="U17" s="24"/>
      <c r="V17" s="24"/>
      <c r="X17">
        <v>4</v>
      </c>
      <c r="Y17" t="s">
        <v>140</v>
      </c>
      <c r="Z17" s="27">
        <v>158</v>
      </c>
      <c r="AA17" s="27">
        <v>2</v>
      </c>
      <c r="AB17" s="19">
        <f t="shared" si="0"/>
        <v>1.2658227848101267</v>
      </c>
      <c r="AC17" s="18"/>
      <c r="AD17" s="18"/>
      <c r="AE17" s="24"/>
      <c r="AF17" s="24"/>
      <c r="AG17" s="24"/>
    </row>
    <row r="18" spans="1:33" x14ac:dyDescent="0.25">
      <c r="A18">
        <v>1</v>
      </c>
      <c r="B18" t="s">
        <v>141</v>
      </c>
      <c r="C18" s="27">
        <v>30</v>
      </c>
      <c r="D18" s="27">
        <v>2</v>
      </c>
      <c r="E18" s="19">
        <f t="shared" si="1"/>
        <v>6.666666666666667</v>
      </c>
      <c r="F18" s="39" t="s">
        <v>147</v>
      </c>
      <c r="J18" s="24"/>
      <c r="K18" s="24"/>
      <c r="M18">
        <v>1</v>
      </c>
      <c r="N18" t="s">
        <v>141</v>
      </c>
      <c r="R18" s="39"/>
      <c r="S18" s="18"/>
      <c r="T18" s="18"/>
      <c r="U18" s="24"/>
      <c r="V18" s="24"/>
      <c r="X18">
        <v>1</v>
      </c>
      <c r="Y18" t="s">
        <v>141</v>
      </c>
      <c r="Z18" s="27">
        <v>32</v>
      </c>
      <c r="AA18" s="27">
        <v>0</v>
      </c>
      <c r="AB18" s="19">
        <f t="shared" si="0"/>
        <v>0</v>
      </c>
      <c r="AC18" s="18"/>
      <c r="AD18" s="18"/>
      <c r="AE18" s="24"/>
      <c r="AF18" s="24"/>
      <c r="AG18" s="24"/>
    </row>
    <row r="19" spans="1:33" x14ac:dyDescent="0.25">
      <c r="A19">
        <v>2</v>
      </c>
      <c r="B19" t="s">
        <v>141</v>
      </c>
      <c r="G19" s="18"/>
      <c r="H19" s="18"/>
      <c r="I19" s="24"/>
      <c r="J19" s="24"/>
      <c r="K19" s="24"/>
      <c r="M19">
        <v>2</v>
      </c>
      <c r="N19" t="s">
        <v>141</v>
      </c>
      <c r="O19">
        <v>82</v>
      </c>
      <c r="P19">
        <v>0</v>
      </c>
      <c r="Q19" s="19">
        <f>(P19/O19)*100</f>
        <v>0</v>
      </c>
      <c r="R19" s="39"/>
      <c r="S19" s="18"/>
      <c r="T19" s="18"/>
      <c r="U19" s="24"/>
      <c r="V19" s="24"/>
      <c r="X19">
        <v>2</v>
      </c>
      <c r="Y19" t="s">
        <v>141</v>
      </c>
      <c r="Z19" s="27">
        <v>45</v>
      </c>
      <c r="AA19" s="27">
        <v>0</v>
      </c>
      <c r="AB19" s="19">
        <f t="shared" si="0"/>
        <v>0</v>
      </c>
      <c r="AC19" s="18"/>
      <c r="AD19" s="18"/>
      <c r="AE19" s="24"/>
      <c r="AF19" s="24"/>
      <c r="AG19" s="24"/>
    </row>
    <row r="20" spans="1:33" x14ac:dyDescent="0.25">
      <c r="A20">
        <v>3</v>
      </c>
      <c r="B20" t="s">
        <v>141</v>
      </c>
      <c r="C20" s="27">
        <v>17</v>
      </c>
      <c r="D20" s="27">
        <v>0</v>
      </c>
      <c r="E20" s="19">
        <f>(D20/C20)*100</f>
        <v>0</v>
      </c>
      <c r="F20" s="39" t="s">
        <v>147</v>
      </c>
      <c r="G20" s="18"/>
      <c r="H20" s="18"/>
      <c r="I20" s="24"/>
      <c r="J20" s="24"/>
      <c r="K20" s="24"/>
      <c r="M20">
        <v>3</v>
      </c>
      <c r="N20" t="s">
        <v>141</v>
      </c>
      <c r="R20" s="39"/>
      <c r="S20" s="18"/>
      <c r="T20" s="18"/>
      <c r="U20" s="24"/>
      <c r="V20" s="24"/>
      <c r="X20">
        <v>3</v>
      </c>
      <c r="Y20" t="s">
        <v>141</v>
      </c>
      <c r="Z20" s="27">
        <v>53</v>
      </c>
      <c r="AA20" s="27">
        <v>0</v>
      </c>
      <c r="AB20" s="19">
        <f t="shared" si="0"/>
        <v>0</v>
      </c>
      <c r="AC20" s="18"/>
      <c r="AD20" s="18"/>
      <c r="AE20" s="24"/>
      <c r="AF20" s="24"/>
      <c r="AG20" s="24"/>
    </row>
    <row r="21" spans="1:33" x14ac:dyDescent="0.25">
      <c r="A21">
        <v>4</v>
      </c>
      <c r="B21" t="s">
        <v>141</v>
      </c>
      <c r="M21">
        <v>4</v>
      </c>
      <c r="N21" t="s">
        <v>141</v>
      </c>
      <c r="O21">
        <v>68</v>
      </c>
      <c r="P21">
        <v>1</v>
      </c>
      <c r="Q21" s="19">
        <f>(P21/O21)*100</f>
        <v>1.4705882352941175</v>
      </c>
      <c r="R21" s="39"/>
      <c r="S21"/>
      <c r="T21"/>
      <c r="U21"/>
      <c r="X21">
        <v>4</v>
      </c>
      <c r="Y21" t="s">
        <v>141</v>
      </c>
      <c r="Z21" s="27">
        <v>30</v>
      </c>
      <c r="AA21" s="27">
        <v>0</v>
      </c>
      <c r="AB21" s="19">
        <f t="shared" si="0"/>
        <v>0</v>
      </c>
    </row>
    <row r="22" spans="1:33" x14ac:dyDescent="0.25">
      <c r="A22">
        <v>1</v>
      </c>
      <c r="B22" t="s">
        <v>142</v>
      </c>
      <c r="C22" s="27">
        <v>30</v>
      </c>
      <c r="D22" s="27">
        <v>2</v>
      </c>
      <c r="E22" s="19">
        <f t="shared" si="1"/>
        <v>6.666666666666667</v>
      </c>
      <c r="F22" s="39" t="s">
        <v>29</v>
      </c>
      <c r="M22">
        <v>1</v>
      </c>
      <c r="N22" t="s">
        <v>142</v>
      </c>
      <c r="R22" s="39"/>
      <c r="S22"/>
      <c r="T22"/>
      <c r="U22"/>
      <c r="X22">
        <v>1</v>
      </c>
      <c r="Y22" t="s">
        <v>142</v>
      </c>
      <c r="Z22" s="27"/>
      <c r="AA22" s="27"/>
    </row>
    <row r="23" spans="1:33" x14ac:dyDescent="0.25">
      <c r="A23">
        <v>2</v>
      </c>
      <c r="B23" t="s">
        <v>142</v>
      </c>
      <c r="C23" s="27">
        <v>9</v>
      </c>
      <c r="D23" s="27">
        <v>0</v>
      </c>
      <c r="E23" s="19">
        <f t="shared" si="1"/>
        <v>0</v>
      </c>
      <c r="F23" s="39" t="s">
        <v>147</v>
      </c>
      <c r="G23" s="19"/>
      <c r="H23" s="19"/>
      <c r="I23" s="19"/>
      <c r="J23" s="19"/>
      <c r="K23" s="19"/>
      <c r="M23">
        <v>2</v>
      </c>
      <c r="N23" t="s">
        <v>142</v>
      </c>
      <c r="O23">
        <v>94</v>
      </c>
      <c r="P23">
        <v>0</v>
      </c>
      <c r="Q23" s="19">
        <f>(P23/O23)*100</f>
        <v>0</v>
      </c>
      <c r="R23" s="39"/>
      <c r="V23" s="19"/>
      <c r="X23">
        <v>2</v>
      </c>
      <c r="Y23" t="s">
        <v>142</v>
      </c>
      <c r="Z23" s="27">
        <v>34</v>
      </c>
      <c r="AA23" s="27">
        <v>0</v>
      </c>
      <c r="AB23" s="19">
        <f t="shared" si="0"/>
        <v>0</v>
      </c>
      <c r="AC23" s="19"/>
      <c r="AD23" s="19"/>
      <c r="AE23" s="19"/>
      <c r="AF23" s="19"/>
      <c r="AG23" s="19"/>
    </row>
    <row r="24" spans="1:33" x14ac:dyDescent="0.25">
      <c r="A24">
        <v>3</v>
      </c>
      <c r="B24" t="s">
        <v>142</v>
      </c>
      <c r="C24" s="27">
        <v>30</v>
      </c>
      <c r="D24" s="27">
        <v>1</v>
      </c>
      <c r="E24" s="19">
        <f t="shared" si="1"/>
        <v>3.3333333333333335</v>
      </c>
      <c r="F24" s="39" t="s">
        <v>29</v>
      </c>
      <c r="M24">
        <v>3</v>
      </c>
      <c r="N24" t="s">
        <v>142</v>
      </c>
      <c r="O24">
        <v>36</v>
      </c>
      <c r="P24">
        <v>3</v>
      </c>
      <c r="Q24" s="19">
        <f>(P24/O24)*100</f>
        <v>8.3333333333333321</v>
      </c>
      <c r="R24" s="39"/>
      <c r="S24"/>
      <c r="T24"/>
      <c r="U24"/>
      <c r="X24">
        <v>3</v>
      </c>
      <c r="Y24" t="s">
        <v>142</v>
      </c>
      <c r="Z24" s="27">
        <v>16</v>
      </c>
      <c r="AA24" s="27">
        <v>0</v>
      </c>
      <c r="AB24" s="19">
        <f t="shared" si="0"/>
        <v>0</v>
      </c>
    </row>
    <row r="25" spans="1:33" x14ac:dyDescent="0.25">
      <c r="A25">
        <v>4</v>
      </c>
      <c r="B25" t="s">
        <v>142</v>
      </c>
      <c r="M25">
        <v>4</v>
      </c>
      <c r="N25" t="s">
        <v>142</v>
      </c>
      <c r="O25">
        <v>66</v>
      </c>
      <c r="P25">
        <v>0</v>
      </c>
      <c r="Q25" s="19">
        <f>(P25/O25)*100</f>
        <v>0</v>
      </c>
      <c r="R25" s="39"/>
      <c r="S25"/>
      <c r="T25"/>
      <c r="U25"/>
      <c r="X25">
        <v>4</v>
      </c>
      <c r="Y25" t="s">
        <v>142</v>
      </c>
      <c r="Z25" s="27">
        <v>30</v>
      </c>
      <c r="AA25" s="27">
        <v>0</v>
      </c>
      <c r="AB25" s="19">
        <f t="shared" si="0"/>
        <v>0</v>
      </c>
    </row>
    <row r="26" spans="1:33" x14ac:dyDescent="0.25">
      <c r="A26">
        <v>1</v>
      </c>
      <c r="B26" s="27" t="s">
        <v>143</v>
      </c>
      <c r="C26" s="27">
        <v>76</v>
      </c>
      <c r="D26" s="27">
        <v>17</v>
      </c>
      <c r="E26" s="19">
        <f t="shared" si="1"/>
        <v>22.368421052631579</v>
      </c>
      <c r="F26" s="39" t="s">
        <v>147</v>
      </c>
      <c r="M26">
        <v>1</v>
      </c>
      <c r="N26" s="27" t="s">
        <v>143</v>
      </c>
      <c r="R26" s="39"/>
      <c r="S26"/>
      <c r="T26"/>
      <c r="U26"/>
      <c r="X26">
        <v>1</v>
      </c>
      <c r="Y26" s="27" t="s">
        <v>143</v>
      </c>
      <c r="Z26" s="27">
        <v>58</v>
      </c>
      <c r="AA26" s="27">
        <v>0</v>
      </c>
      <c r="AB26" s="19">
        <f t="shared" si="0"/>
        <v>0</v>
      </c>
    </row>
    <row r="27" spans="1:33" x14ac:dyDescent="0.25">
      <c r="A27">
        <v>2</v>
      </c>
      <c r="B27" s="27" t="s">
        <v>143</v>
      </c>
      <c r="C27" s="27">
        <v>96</v>
      </c>
      <c r="D27" s="27">
        <v>27</v>
      </c>
      <c r="E27" s="19">
        <f t="shared" si="1"/>
        <v>28.125</v>
      </c>
      <c r="F27" s="39" t="s">
        <v>147</v>
      </c>
      <c r="M27">
        <v>2</v>
      </c>
      <c r="N27" s="27" t="s">
        <v>143</v>
      </c>
      <c r="O27">
        <v>84</v>
      </c>
      <c r="P27">
        <v>8</v>
      </c>
      <c r="Q27" s="19">
        <f>(P27/O27)*100</f>
        <v>9.5238095238095237</v>
      </c>
      <c r="R27" s="39"/>
      <c r="S27"/>
      <c r="T27"/>
      <c r="U27"/>
      <c r="X27">
        <v>2</v>
      </c>
      <c r="Y27" s="27" t="s">
        <v>143</v>
      </c>
      <c r="Z27" s="27">
        <v>116</v>
      </c>
      <c r="AA27" s="27">
        <v>0</v>
      </c>
      <c r="AB27" s="19">
        <f t="shared" si="0"/>
        <v>0</v>
      </c>
    </row>
    <row r="28" spans="1:33" x14ac:dyDescent="0.25">
      <c r="A28">
        <v>3</v>
      </c>
      <c r="B28" s="27" t="s">
        <v>143</v>
      </c>
      <c r="C28" s="27">
        <v>81</v>
      </c>
      <c r="D28" s="27">
        <v>36</v>
      </c>
      <c r="E28" s="19">
        <f t="shared" si="1"/>
        <v>44.444444444444443</v>
      </c>
      <c r="F28" s="39" t="s">
        <v>29</v>
      </c>
      <c r="M28">
        <v>3</v>
      </c>
      <c r="N28" s="27" t="s">
        <v>143</v>
      </c>
      <c r="R28" s="39"/>
      <c r="S28"/>
      <c r="T28"/>
      <c r="U28"/>
      <c r="X28">
        <v>3</v>
      </c>
      <c r="Y28" s="27" t="s">
        <v>143</v>
      </c>
      <c r="Z28" s="27">
        <v>130</v>
      </c>
      <c r="AA28" s="27">
        <v>0</v>
      </c>
      <c r="AB28" s="19">
        <f t="shared" si="0"/>
        <v>0</v>
      </c>
    </row>
    <row r="29" spans="1:33" x14ac:dyDescent="0.25">
      <c r="A29">
        <v>4</v>
      </c>
      <c r="B29" s="27" t="s">
        <v>143</v>
      </c>
      <c r="C29" s="27">
        <v>184</v>
      </c>
      <c r="D29" s="27">
        <v>94</v>
      </c>
      <c r="E29" s="19">
        <f t="shared" si="1"/>
        <v>51.086956521739133</v>
      </c>
      <c r="F29" s="39" t="s">
        <v>29</v>
      </c>
      <c r="M29">
        <v>4</v>
      </c>
      <c r="N29" s="27" t="s">
        <v>143</v>
      </c>
      <c r="O29">
        <v>48</v>
      </c>
      <c r="P29">
        <v>2</v>
      </c>
      <c r="Q29" s="19">
        <f>(P29/O29)*100</f>
        <v>4.1666666666666661</v>
      </c>
      <c r="R29" s="39"/>
      <c r="S29"/>
      <c r="T29"/>
      <c r="U29"/>
      <c r="X29">
        <v>4</v>
      </c>
      <c r="Y29" s="27" t="s">
        <v>143</v>
      </c>
      <c r="Z29" s="27">
        <v>127</v>
      </c>
      <c r="AA29" s="27">
        <v>1</v>
      </c>
      <c r="AB29" s="19">
        <f t="shared" si="0"/>
        <v>0.78740157480314954</v>
      </c>
    </row>
    <row r="30" spans="1:33" x14ac:dyDescent="0.25">
      <c r="A30">
        <v>1</v>
      </c>
      <c r="B30" s="27" t="s">
        <v>144</v>
      </c>
      <c r="C30" s="27">
        <v>74</v>
      </c>
      <c r="D30" s="27">
        <v>2</v>
      </c>
      <c r="E30" s="19">
        <f t="shared" si="1"/>
        <v>2.7027027027027026</v>
      </c>
      <c r="F30" s="39" t="s">
        <v>147</v>
      </c>
      <c r="M30">
        <v>1</v>
      </c>
      <c r="N30" s="27" t="s">
        <v>144</v>
      </c>
      <c r="R30" s="39"/>
      <c r="S30"/>
      <c r="T30"/>
      <c r="U30"/>
      <c r="X30">
        <v>1</v>
      </c>
      <c r="Y30" s="27" t="s">
        <v>144</v>
      </c>
      <c r="Z30" s="27">
        <v>18</v>
      </c>
      <c r="AA30" s="27">
        <v>0</v>
      </c>
      <c r="AB30" s="19">
        <f t="shared" si="0"/>
        <v>0</v>
      </c>
    </row>
    <row r="31" spans="1:33" x14ac:dyDescent="0.25">
      <c r="A31">
        <v>2</v>
      </c>
      <c r="B31" s="27" t="s">
        <v>144</v>
      </c>
      <c r="C31" s="27">
        <v>89</v>
      </c>
      <c r="D31" s="27">
        <v>10</v>
      </c>
      <c r="E31" s="19">
        <f t="shared" si="1"/>
        <v>11.235955056179774</v>
      </c>
      <c r="F31" s="39" t="s">
        <v>147</v>
      </c>
      <c r="M31">
        <v>2</v>
      </c>
      <c r="N31" s="27" t="s">
        <v>144</v>
      </c>
      <c r="O31">
        <v>44</v>
      </c>
      <c r="P31">
        <v>3</v>
      </c>
      <c r="Q31" s="19">
        <f>(P31/O31)*100</f>
        <v>6.8181818181818175</v>
      </c>
      <c r="R31" s="39"/>
      <c r="S31"/>
      <c r="T31"/>
      <c r="U31"/>
      <c r="X31">
        <v>2</v>
      </c>
      <c r="Y31" s="27" t="s">
        <v>144</v>
      </c>
      <c r="Z31" s="27">
        <v>125</v>
      </c>
      <c r="AA31" s="27">
        <v>0</v>
      </c>
      <c r="AB31" s="19">
        <f t="shared" si="0"/>
        <v>0</v>
      </c>
    </row>
    <row r="32" spans="1:33" x14ac:dyDescent="0.25">
      <c r="A32">
        <v>3</v>
      </c>
      <c r="B32" s="27" t="s">
        <v>144</v>
      </c>
      <c r="C32" s="27">
        <v>82</v>
      </c>
      <c r="D32" s="27">
        <v>25</v>
      </c>
      <c r="E32" s="19">
        <f t="shared" si="1"/>
        <v>30.487804878048781</v>
      </c>
      <c r="F32" s="39" t="s">
        <v>147</v>
      </c>
      <c r="M32">
        <v>3</v>
      </c>
      <c r="N32" s="27" t="s">
        <v>144</v>
      </c>
      <c r="O32">
        <v>73</v>
      </c>
      <c r="P32">
        <v>2</v>
      </c>
      <c r="Q32" s="19">
        <f>(P32/O32)*100</f>
        <v>2.7397260273972601</v>
      </c>
      <c r="R32" s="39"/>
      <c r="S32"/>
      <c r="T32"/>
      <c r="U32"/>
      <c r="X32">
        <v>3</v>
      </c>
      <c r="Y32" s="27" t="s">
        <v>144</v>
      </c>
      <c r="Z32" s="27">
        <v>79</v>
      </c>
      <c r="AA32" s="27">
        <v>1</v>
      </c>
      <c r="AB32" s="19">
        <f t="shared" si="0"/>
        <v>1.2658227848101267</v>
      </c>
    </row>
    <row r="33" spans="1:33" x14ac:dyDescent="0.25">
      <c r="A33">
        <v>4</v>
      </c>
      <c r="B33" s="27" t="s">
        <v>144</v>
      </c>
      <c r="C33" s="27">
        <v>60</v>
      </c>
      <c r="D33" s="27">
        <v>14</v>
      </c>
      <c r="E33" s="19">
        <f t="shared" si="1"/>
        <v>23.333333333333332</v>
      </c>
      <c r="F33" s="39" t="s">
        <v>29</v>
      </c>
      <c r="M33">
        <v>4</v>
      </c>
      <c r="N33" s="27" t="s">
        <v>144</v>
      </c>
      <c r="O33">
        <v>109</v>
      </c>
      <c r="P33">
        <v>8</v>
      </c>
      <c r="Q33" s="19">
        <f>(P33/O33)*100</f>
        <v>7.3394495412844041</v>
      </c>
      <c r="R33" s="39"/>
      <c r="S33"/>
      <c r="T33"/>
      <c r="U33"/>
      <c r="X33">
        <v>4</v>
      </c>
      <c r="Y33" s="27" t="s">
        <v>144</v>
      </c>
      <c r="Z33" s="27">
        <v>203</v>
      </c>
      <c r="AA33" s="27">
        <v>0</v>
      </c>
      <c r="AB33" s="19">
        <f t="shared" si="0"/>
        <v>0</v>
      </c>
    </row>
    <row r="34" spans="1:33" x14ac:dyDescent="0.25">
      <c r="C34" s="18">
        <f>SUM(C6:C33)</f>
        <v>1982</v>
      </c>
      <c r="D34" s="29">
        <f>SUM(D6:D33)</f>
        <v>447</v>
      </c>
      <c r="E34" s="25">
        <f>(D34/C34)*100</f>
        <v>22.552976791120081</v>
      </c>
      <c r="F34" s="42"/>
      <c r="O34" s="18">
        <f>SUM(O6:O33)</f>
        <v>1688</v>
      </c>
      <c r="P34" s="29">
        <f>SUM(P6:P33)</f>
        <v>40</v>
      </c>
      <c r="Q34" s="25">
        <f>(P34/O34)*100</f>
        <v>2.3696682464454977</v>
      </c>
      <c r="R34" s="30"/>
      <c r="T34"/>
      <c r="U34"/>
      <c r="Z34" s="18">
        <f>SUM(Z6:Z33)</f>
        <v>3085</v>
      </c>
      <c r="AA34" s="29">
        <f>SUM(AA6:AA33)</f>
        <v>10</v>
      </c>
      <c r="AB34" s="25">
        <f>(AA34/Z34)*100</f>
        <v>0.32414910858995138</v>
      </c>
      <c r="AC34" s="30"/>
    </row>
    <row r="35" spans="1:33" x14ac:dyDescent="0.25">
      <c r="B35" s="27"/>
      <c r="D35" s="23" t="s">
        <v>29</v>
      </c>
      <c r="E35">
        <f>COUNT(E6:E33)</f>
        <v>25</v>
      </c>
      <c r="P35" s="23" t="s">
        <v>29</v>
      </c>
      <c r="Q35">
        <f>COUNT(Q6:Q33)</f>
        <v>19</v>
      </c>
      <c r="X35" s="19"/>
      <c r="Y35" s="19"/>
      <c r="Z35" s="19"/>
      <c r="AA35" s="23" t="s">
        <v>29</v>
      </c>
      <c r="AB35">
        <f>COUNT(AB6:AB33)</f>
        <v>27</v>
      </c>
      <c r="AC35" s="19"/>
      <c r="AD35" s="19"/>
      <c r="AE35" s="19"/>
      <c r="AF35" s="19"/>
      <c r="AG35" s="19"/>
    </row>
    <row r="36" spans="1:33" x14ac:dyDescent="0.25">
      <c r="A36" t="s">
        <v>202</v>
      </c>
      <c r="M36" t="s">
        <v>203</v>
      </c>
      <c r="X36" t="s">
        <v>204</v>
      </c>
    </row>
    <row r="38" spans="1:33" x14ac:dyDescent="0.25">
      <c r="A38" t="s">
        <v>127</v>
      </c>
      <c r="B38" t="s">
        <v>128</v>
      </c>
      <c r="C38" t="s">
        <v>129</v>
      </c>
      <c r="D38" t="s">
        <v>177</v>
      </c>
      <c r="E38" s="19" t="s">
        <v>178</v>
      </c>
      <c r="F38" s="39" t="s">
        <v>146</v>
      </c>
      <c r="G38" s="21"/>
      <c r="H38" s="19" t="s">
        <v>120</v>
      </c>
      <c r="I38" s="19" t="s">
        <v>132</v>
      </c>
      <c r="J38" s="19" t="s">
        <v>122</v>
      </c>
      <c r="K38" s="19" t="s">
        <v>123</v>
      </c>
      <c r="M38" t="s">
        <v>127</v>
      </c>
      <c r="N38" t="s">
        <v>128</v>
      </c>
      <c r="O38" t="s">
        <v>129</v>
      </c>
      <c r="P38" t="s">
        <v>177</v>
      </c>
      <c r="Q38" s="19" t="s">
        <v>178</v>
      </c>
      <c r="R38" s="21"/>
      <c r="S38" s="19" t="s">
        <v>120</v>
      </c>
      <c r="T38" s="19" t="s">
        <v>132</v>
      </c>
      <c r="U38" s="19" t="s">
        <v>122</v>
      </c>
      <c r="V38" s="19" t="s">
        <v>123</v>
      </c>
      <c r="X38" t="s">
        <v>127</v>
      </c>
      <c r="Y38" t="s">
        <v>128</v>
      </c>
      <c r="Z38" t="s">
        <v>129</v>
      </c>
      <c r="AA38" t="s">
        <v>177</v>
      </c>
      <c r="AB38" s="19" t="s">
        <v>178</v>
      </c>
      <c r="AC38" s="21"/>
      <c r="AD38" s="19" t="s">
        <v>120</v>
      </c>
      <c r="AE38" s="19" t="s">
        <v>132</v>
      </c>
      <c r="AF38" s="19" t="s">
        <v>122</v>
      </c>
      <c r="AG38" s="19" t="s">
        <v>123</v>
      </c>
    </row>
    <row r="39" spans="1:33" x14ac:dyDescent="0.25">
      <c r="A39">
        <v>1</v>
      </c>
      <c r="B39" t="s">
        <v>134</v>
      </c>
      <c r="G39" s="23" t="s">
        <v>135</v>
      </c>
      <c r="H39" s="20">
        <f>SUM(D39:D42)</f>
        <v>478</v>
      </c>
      <c r="I39" s="20">
        <f>SUM(D43:D50)</f>
        <v>515</v>
      </c>
      <c r="J39" s="20">
        <f>SUM(D51:D58)</f>
        <v>0</v>
      </c>
      <c r="K39" s="20">
        <f>SUM(D59:D66)</f>
        <v>59</v>
      </c>
      <c r="M39">
        <v>1</v>
      </c>
      <c r="N39" t="s">
        <v>134</v>
      </c>
      <c r="O39">
        <v>44</v>
      </c>
      <c r="P39">
        <v>0</v>
      </c>
      <c r="Q39" s="19">
        <f>(P39/O39)*100</f>
        <v>0</v>
      </c>
      <c r="R39" s="23" t="s">
        <v>135</v>
      </c>
      <c r="S39" s="20">
        <f>SUM(P39:P42)</f>
        <v>1</v>
      </c>
      <c r="T39" s="20">
        <f>SUM(P43:P50)</f>
        <v>8</v>
      </c>
      <c r="U39" s="20">
        <f>SUM(P51:P58)</f>
        <v>4</v>
      </c>
      <c r="V39" s="20">
        <f>SUM(P59:P66)</f>
        <v>18</v>
      </c>
      <c r="X39">
        <v>1</v>
      </c>
      <c r="Y39" t="s">
        <v>134</v>
      </c>
      <c r="Z39" s="27"/>
      <c r="AA39" s="27"/>
      <c r="AC39" s="23" t="s">
        <v>135</v>
      </c>
      <c r="AD39" s="20">
        <f>SUM(AA39:AA42)</f>
        <v>1</v>
      </c>
      <c r="AE39" s="20">
        <f>SUM(AA43:AA50)</f>
        <v>2</v>
      </c>
      <c r="AF39" s="20">
        <f>SUM(AA51:AA58)</f>
        <v>0</v>
      </c>
      <c r="AG39" s="20">
        <f>SUM(AA59:AA66)</f>
        <v>0</v>
      </c>
    </row>
    <row r="40" spans="1:33" x14ac:dyDescent="0.25">
      <c r="A40">
        <v>2</v>
      </c>
      <c r="B40" t="s">
        <v>134</v>
      </c>
      <c r="C40">
        <v>376</v>
      </c>
      <c r="D40">
        <v>108</v>
      </c>
      <c r="E40" s="19">
        <f>(D40/C40)*100</f>
        <v>28.723404255319153</v>
      </c>
      <c r="F40" s="39" t="s">
        <v>147</v>
      </c>
      <c r="G40" s="23" t="s">
        <v>136</v>
      </c>
      <c r="H40" s="20">
        <f>SUM(C39:C42)</f>
        <v>982</v>
      </c>
      <c r="I40" s="20">
        <f>SUM(C43:C50)</f>
        <v>1437</v>
      </c>
      <c r="J40" s="20">
        <f>SUM(C51:C58)</f>
        <v>213</v>
      </c>
      <c r="K40" s="20">
        <f>SUM(C59:C66)</f>
        <v>733</v>
      </c>
      <c r="M40">
        <v>2</v>
      </c>
      <c r="N40" t="s">
        <v>134</v>
      </c>
      <c r="O40">
        <v>180</v>
      </c>
      <c r="P40">
        <v>0</v>
      </c>
      <c r="Q40" s="19">
        <f>(P40/O40)*100</f>
        <v>0</v>
      </c>
      <c r="R40" s="23" t="s">
        <v>136</v>
      </c>
      <c r="S40" s="20">
        <f>SUM(O39:O42)</f>
        <v>326</v>
      </c>
      <c r="T40" s="20">
        <f>SUM(O43:O50)</f>
        <v>821</v>
      </c>
      <c r="U40" s="20">
        <f>SUM(O51:O58)</f>
        <v>499</v>
      </c>
      <c r="V40" s="20">
        <f>SUM(O59:O66)</f>
        <v>638</v>
      </c>
      <c r="X40">
        <v>2</v>
      </c>
      <c r="Y40" t="s">
        <v>134</v>
      </c>
      <c r="Z40">
        <v>280</v>
      </c>
      <c r="AA40">
        <v>1</v>
      </c>
      <c r="AB40" s="19">
        <f>(AA40/Z40)*100</f>
        <v>0.35714285714285715</v>
      </c>
      <c r="AC40" s="23" t="s">
        <v>136</v>
      </c>
      <c r="AD40" s="20">
        <f>SUM(Z39:Z42)</f>
        <v>819</v>
      </c>
      <c r="AE40" s="20">
        <f>SUM(Z43:Z50)</f>
        <v>891</v>
      </c>
      <c r="AF40" s="20">
        <f>SUM(Z51:Z58)</f>
        <v>119</v>
      </c>
      <c r="AG40" s="20">
        <f>SUM(Z59:Z66)</f>
        <v>240</v>
      </c>
    </row>
    <row r="41" spans="1:33" x14ac:dyDescent="0.25">
      <c r="A41">
        <v>3</v>
      </c>
      <c r="B41" t="s">
        <v>134</v>
      </c>
      <c r="C41">
        <v>340</v>
      </c>
      <c r="D41">
        <v>187</v>
      </c>
      <c r="E41" s="19">
        <f t="shared" ref="E41:E42" si="2">(D41/C41)*100</f>
        <v>55.000000000000007</v>
      </c>
      <c r="F41" s="39" t="s">
        <v>147</v>
      </c>
      <c r="G41" s="23" t="s">
        <v>137</v>
      </c>
      <c r="H41" s="25">
        <f>AVERAGE(H39/H40)*100</f>
        <v>48.676171079429736</v>
      </c>
      <c r="I41" s="25">
        <f>AVERAGE(I39/I40)*100</f>
        <v>35.838552540013922</v>
      </c>
      <c r="J41" s="25">
        <f>AVERAGE(J39/J40)*100</f>
        <v>0</v>
      </c>
      <c r="K41" s="25">
        <f>AVERAGE(K39/K40)*100</f>
        <v>8.0491132332878585</v>
      </c>
      <c r="M41">
        <v>3</v>
      </c>
      <c r="N41" t="s">
        <v>134</v>
      </c>
      <c r="R41" s="23" t="s">
        <v>137</v>
      </c>
      <c r="S41" s="25">
        <f>AVERAGE(S39/S40)*100</f>
        <v>0.30674846625766872</v>
      </c>
      <c r="T41" s="25">
        <f>AVERAGE(T39/T40)*100</f>
        <v>0.97442143727161989</v>
      </c>
      <c r="U41" s="25">
        <f>AVERAGE(U39/U40)*100</f>
        <v>0.80160320641282556</v>
      </c>
      <c r="V41" s="25">
        <f>AVERAGE(V39/V40)*100</f>
        <v>2.8213166144200628</v>
      </c>
      <c r="X41">
        <v>3</v>
      </c>
      <c r="Y41" t="s">
        <v>134</v>
      </c>
      <c r="Z41" s="27">
        <v>290</v>
      </c>
      <c r="AA41" s="27">
        <v>0</v>
      </c>
      <c r="AB41" s="19">
        <f t="shared" ref="AB41:AB42" si="3">(AA41/Z41)*100</f>
        <v>0</v>
      </c>
      <c r="AC41" s="23" t="s">
        <v>137</v>
      </c>
      <c r="AD41" s="25">
        <f>AVERAGE(AD39/AD40)*100</f>
        <v>0.1221001221001221</v>
      </c>
      <c r="AE41" s="25">
        <f>AVERAGE(AE39/AE40)*100</f>
        <v>0.22446689113355783</v>
      </c>
      <c r="AF41" s="25">
        <f>AVERAGE(AF39/AF40)*100</f>
        <v>0</v>
      </c>
      <c r="AG41" s="25">
        <f>AVERAGE(AG39/AG40)*100</f>
        <v>0</v>
      </c>
    </row>
    <row r="42" spans="1:33" x14ac:dyDescent="0.25">
      <c r="A42">
        <v>4</v>
      </c>
      <c r="B42" t="s">
        <v>134</v>
      </c>
      <c r="C42">
        <v>266</v>
      </c>
      <c r="D42">
        <v>183</v>
      </c>
      <c r="E42" s="19">
        <f t="shared" si="2"/>
        <v>68.796992481203006</v>
      </c>
      <c r="F42" s="39" t="s">
        <v>147</v>
      </c>
      <c r="G42" s="23" t="s">
        <v>29</v>
      </c>
      <c r="H42" s="20">
        <f>COUNT(C39:C42)</f>
        <v>3</v>
      </c>
      <c r="I42" s="20">
        <f>COUNT(C43:C50)</f>
        <v>6</v>
      </c>
      <c r="J42" s="20">
        <f>COUNT(C51:C58)</f>
        <v>5</v>
      </c>
      <c r="K42" s="20">
        <f>COUNT(C59:C66)</f>
        <v>8</v>
      </c>
      <c r="M42">
        <v>4</v>
      </c>
      <c r="N42" t="s">
        <v>134</v>
      </c>
      <c r="O42">
        <v>102</v>
      </c>
      <c r="P42">
        <v>1</v>
      </c>
      <c r="Q42" s="19">
        <f>(P42/O42)*100</f>
        <v>0.98039215686274506</v>
      </c>
      <c r="R42" s="23" t="s">
        <v>29</v>
      </c>
      <c r="S42" s="20">
        <f>COUNT(Q39:Q42)</f>
        <v>3</v>
      </c>
      <c r="T42" s="20">
        <f>COUNT(Q43:Q50)</f>
        <v>6</v>
      </c>
      <c r="U42" s="20">
        <f>COUNT(Q51:Q58)</f>
        <v>4</v>
      </c>
      <c r="V42" s="20">
        <f>COUNT(Q59:Q66)</f>
        <v>7</v>
      </c>
      <c r="X42">
        <v>4</v>
      </c>
      <c r="Y42" t="s">
        <v>134</v>
      </c>
      <c r="Z42" s="27">
        <v>249</v>
      </c>
      <c r="AA42" s="27">
        <v>0</v>
      </c>
      <c r="AB42" s="19">
        <f t="shared" si="3"/>
        <v>0</v>
      </c>
      <c r="AC42" s="23" t="s">
        <v>29</v>
      </c>
      <c r="AD42" s="20">
        <f>COUNT(Z39:Z42)</f>
        <v>3</v>
      </c>
      <c r="AE42" s="20">
        <f>COUNT(Z43:Z50)</f>
        <v>6</v>
      </c>
      <c r="AF42" s="20">
        <f>COUNT(Z51:Z58)</f>
        <v>5</v>
      </c>
      <c r="AG42" s="20">
        <f>COUNT(Z59:Z66)</f>
        <v>6</v>
      </c>
    </row>
    <row r="43" spans="1:33" x14ac:dyDescent="0.25">
      <c r="A43">
        <v>1</v>
      </c>
      <c r="B43" t="s">
        <v>138</v>
      </c>
      <c r="G43" s="23" t="s">
        <v>139</v>
      </c>
      <c r="H43" s="25">
        <f>H39/D67</f>
        <v>0.45437262357414449</v>
      </c>
      <c r="I43" s="25">
        <f>I39/D67</f>
        <v>0.48954372623574144</v>
      </c>
      <c r="J43" s="25">
        <f>J39/D67</f>
        <v>0</v>
      </c>
      <c r="K43" s="25">
        <f>K39/D67</f>
        <v>5.6083650190114069E-2</v>
      </c>
      <c r="M43">
        <v>1</v>
      </c>
      <c r="N43" t="s">
        <v>138</v>
      </c>
      <c r="R43" s="23" t="s">
        <v>139</v>
      </c>
      <c r="S43" s="25">
        <f>S39/P67</f>
        <v>3.2258064516129031E-2</v>
      </c>
      <c r="T43" s="25">
        <f>T39/P67</f>
        <v>0.25806451612903225</v>
      </c>
      <c r="U43" s="25">
        <f>U39/P67</f>
        <v>0.12903225806451613</v>
      </c>
      <c r="V43" s="25">
        <f>V39/P67</f>
        <v>0.58064516129032262</v>
      </c>
      <c r="X43">
        <v>1</v>
      </c>
      <c r="Y43" t="s">
        <v>138</v>
      </c>
      <c r="Z43" s="27"/>
      <c r="AA43" s="27"/>
      <c r="AC43" s="23" t="s">
        <v>139</v>
      </c>
      <c r="AD43" s="25">
        <f>AD39/AA67</f>
        <v>0.33333333333333331</v>
      </c>
      <c r="AE43" s="25">
        <f>AE39/AA67</f>
        <v>0.66666666666666663</v>
      </c>
      <c r="AF43" s="25">
        <f>AF39/AA67</f>
        <v>0</v>
      </c>
      <c r="AG43" s="25">
        <f>AG39/AA67</f>
        <v>0</v>
      </c>
    </row>
    <row r="44" spans="1:33" x14ac:dyDescent="0.25">
      <c r="A44">
        <v>2</v>
      </c>
      <c r="B44" t="s">
        <v>138</v>
      </c>
      <c r="C44">
        <v>327</v>
      </c>
      <c r="D44">
        <v>133</v>
      </c>
      <c r="E44" s="19">
        <f>(D44/C44)*100</f>
        <v>40.672782874617738</v>
      </c>
      <c r="F44" s="39" t="s">
        <v>147</v>
      </c>
      <c r="M44">
        <v>2</v>
      </c>
      <c r="N44" t="s">
        <v>138</v>
      </c>
      <c r="O44">
        <v>69</v>
      </c>
      <c r="P44">
        <v>2</v>
      </c>
      <c r="Q44" s="19">
        <f t="shared" ref="Q44:Q49" si="4">(P44/O44)*100</f>
        <v>2.8985507246376812</v>
      </c>
      <c r="X44">
        <v>2</v>
      </c>
      <c r="Y44" t="s">
        <v>138</v>
      </c>
      <c r="Z44" s="27">
        <v>80</v>
      </c>
      <c r="AA44" s="27">
        <v>0</v>
      </c>
      <c r="AB44" s="19">
        <f t="shared" ref="AB44:AB46" si="5">(AA44/Z44)*100</f>
        <v>0</v>
      </c>
    </row>
    <row r="45" spans="1:33" x14ac:dyDescent="0.25">
      <c r="A45">
        <v>3</v>
      </c>
      <c r="B45" t="s">
        <v>138</v>
      </c>
      <c r="C45">
        <v>232</v>
      </c>
      <c r="D45">
        <v>81</v>
      </c>
      <c r="E45" s="19">
        <f t="shared" ref="E45:E66" si="6">(D45/C45)*100</f>
        <v>34.913793103448278</v>
      </c>
      <c r="F45" s="39" t="s">
        <v>147</v>
      </c>
      <c r="J45" s="19"/>
      <c r="K45" s="19"/>
      <c r="M45">
        <v>3</v>
      </c>
      <c r="N45" t="s">
        <v>138</v>
      </c>
      <c r="O45">
        <v>212</v>
      </c>
      <c r="P45">
        <v>0</v>
      </c>
      <c r="Q45" s="19">
        <f t="shared" si="4"/>
        <v>0</v>
      </c>
      <c r="R45" s="39"/>
      <c r="S45"/>
      <c r="T45"/>
      <c r="V45" s="19"/>
      <c r="X45">
        <v>3</v>
      </c>
      <c r="Y45" t="s">
        <v>138</v>
      </c>
      <c r="Z45" s="27">
        <v>222</v>
      </c>
      <c r="AA45" s="27">
        <v>1</v>
      </c>
      <c r="AB45" s="19">
        <f t="shared" si="5"/>
        <v>0.45045045045045046</v>
      </c>
      <c r="AE45" s="19"/>
      <c r="AF45" s="19"/>
      <c r="AG45" s="19"/>
    </row>
    <row r="46" spans="1:33" x14ac:dyDescent="0.25">
      <c r="A46">
        <v>4</v>
      </c>
      <c r="B46" t="s">
        <v>138</v>
      </c>
      <c r="C46">
        <v>201</v>
      </c>
      <c r="D46">
        <v>101</v>
      </c>
      <c r="E46" s="19">
        <f t="shared" si="6"/>
        <v>50.248756218905477</v>
      </c>
      <c r="F46" s="39" t="s">
        <v>147</v>
      </c>
      <c r="G46" s="23"/>
      <c r="H46" t="s">
        <v>148</v>
      </c>
      <c r="I46" s="19" t="s">
        <v>149</v>
      </c>
      <c r="J46" s="19"/>
      <c r="K46" s="19"/>
      <c r="M46">
        <v>4</v>
      </c>
      <c r="N46" t="s">
        <v>138</v>
      </c>
      <c r="O46">
        <v>97</v>
      </c>
      <c r="P46">
        <v>0</v>
      </c>
      <c r="Q46" s="19">
        <f t="shared" si="4"/>
        <v>0</v>
      </c>
      <c r="R46" s="39"/>
      <c r="S46"/>
      <c r="T46"/>
      <c r="V46" s="19"/>
      <c r="X46">
        <v>4</v>
      </c>
      <c r="Y46" t="s">
        <v>138</v>
      </c>
      <c r="Z46" s="27">
        <v>137</v>
      </c>
      <c r="AA46" s="27">
        <v>1</v>
      </c>
      <c r="AB46" s="19">
        <f t="shared" si="5"/>
        <v>0.72992700729927007</v>
      </c>
      <c r="AE46" s="19"/>
      <c r="AF46" s="19"/>
      <c r="AG46" s="19"/>
    </row>
    <row r="47" spans="1:33" x14ac:dyDescent="0.25">
      <c r="A47">
        <v>1</v>
      </c>
      <c r="B47" t="s">
        <v>140</v>
      </c>
      <c r="C47">
        <v>94</v>
      </c>
      <c r="D47">
        <v>1</v>
      </c>
      <c r="E47" s="19">
        <f t="shared" si="6"/>
        <v>1.0638297872340425</v>
      </c>
      <c r="F47" s="39" t="s">
        <v>29</v>
      </c>
      <c r="G47" s="23" t="s">
        <v>135</v>
      </c>
      <c r="H47" s="20">
        <f>SUM(D40,D41,D42,D44,D45,D46,D48,D49,D60,D61)</f>
        <v>999</v>
      </c>
      <c r="I47" s="20">
        <f>SUM(D47,D52,D53,D54,D56,D57,D59,D62,D63,D64,D65,D66)</f>
        <v>53</v>
      </c>
      <c r="J47" s="19"/>
      <c r="K47" s="19"/>
      <c r="M47">
        <v>1</v>
      </c>
      <c r="N47" t="s">
        <v>140</v>
      </c>
      <c r="O47">
        <v>124</v>
      </c>
      <c r="P47">
        <v>5</v>
      </c>
      <c r="Q47" s="19">
        <f t="shared" si="4"/>
        <v>4.032258064516129</v>
      </c>
      <c r="R47" s="39"/>
      <c r="S47"/>
      <c r="T47"/>
      <c r="V47" s="19"/>
      <c r="X47">
        <v>1</v>
      </c>
      <c r="Y47" t="s">
        <v>140</v>
      </c>
      <c r="Z47" s="27"/>
      <c r="AA47" s="27"/>
      <c r="AE47" s="19"/>
      <c r="AF47" s="19"/>
      <c r="AG47" s="19"/>
    </row>
    <row r="48" spans="1:33" x14ac:dyDescent="0.25">
      <c r="A48">
        <v>2</v>
      </c>
      <c r="B48" t="s">
        <v>140</v>
      </c>
      <c r="C48">
        <v>301</v>
      </c>
      <c r="D48">
        <v>104</v>
      </c>
      <c r="E48" s="19">
        <f t="shared" si="6"/>
        <v>34.551495016611291</v>
      </c>
      <c r="F48" s="39" t="s">
        <v>147</v>
      </c>
      <c r="G48" s="23" t="s">
        <v>136</v>
      </c>
      <c r="H48" s="20">
        <f>SUM(C40,C41,C42,C44,C45,C46,C48,C49,C60,C61)</f>
        <v>2514</v>
      </c>
      <c r="I48" s="20">
        <f>SUM(C47,C52,C53,C54,C56,C57,C59,C62,C63,C64,C65,C66)</f>
        <v>851</v>
      </c>
      <c r="J48" s="19"/>
      <c r="K48" s="19"/>
      <c r="M48">
        <v>2</v>
      </c>
      <c r="N48" t="s">
        <v>140</v>
      </c>
      <c r="O48">
        <v>52</v>
      </c>
      <c r="P48">
        <v>1</v>
      </c>
      <c r="Q48" s="19">
        <f t="shared" si="4"/>
        <v>1.9230769230769231</v>
      </c>
      <c r="R48" s="39"/>
      <c r="S48"/>
      <c r="T48"/>
      <c r="V48" s="19"/>
      <c r="X48">
        <v>2</v>
      </c>
      <c r="Y48" t="s">
        <v>140</v>
      </c>
      <c r="Z48" s="27">
        <v>154</v>
      </c>
      <c r="AA48" s="27">
        <v>0</v>
      </c>
      <c r="AB48" s="19">
        <f t="shared" ref="AB48:AB50" si="7">(AA48/Z48)*100</f>
        <v>0</v>
      </c>
      <c r="AE48" s="19"/>
      <c r="AF48" s="19"/>
      <c r="AG48" s="19"/>
    </row>
    <row r="49" spans="1:33" x14ac:dyDescent="0.25">
      <c r="A49">
        <v>3</v>
      </c>
      <c r="B49" t="s">
        <v>140</v>
      </c>
      <c r="C49">
        <v>282</v>
      </c>
      <c r="D49">
        <v>95</v>
      </c>
      <c r="E49" s="19">
        <f t="shared" si="6"/>
        <v>33.687943262411345</v>
      </c>
      <c r="F49" s="39" t="s">
        <v>147</v>
      </c>
      <c r="G49" s="23" t="s">
        <v>137</v>
      </c>
      <c r="H49" s="25">
        <f>(H47/H48)*100</f>
        <v>39.737470167064437</v>
      </c>
      <c r="I49" s="25">
        <f>(I47/I48)*100</f>
        <v>6.2279670975323151</v>
      </c>
      <c r="J49" s="19"/>
      <c r="K49" s="19"/>
      <c r="M49">
        <v>3</v>
      </c>
      <c r="N49" t="s">
        <v>140</v>
      </c>
      <c r="O49">
        <v>125</v>
      </c>
      <c r="P49">
        <v>0</v>
      </c>
      <c r="Q49" s="19">
        <f t="shared" si="4"/>
        <v>0</v>
      </c>
      <c r="R49" s="39"/>
      <c r="S49"/>
      <c r="T49"/>
      <c r="V49" s="19"/>
      <c r="X49">
        <v>3</v>
      </c>
      <c r="Y49" t="s">
        <v>140</v>
      </c>
      <c r="Z49" s="27">
        <v>126</v>
      </c>
      <c r="AA49" s="27">
        <v>0</v>
      </c>
      <c r="AB49" s="19">
        <f t="shared" si="7"/>
        <v>0</v>
      </c>
      <c r="AE49" s="19"/>
      <c r="AF49" s="19"/>
      <c r="AG49" s="19"/>
    </row>
    <row r="50" spans="1:33" x14ac:dyDescent="0.25">
      <c r="A50">
        <v>4</v>
      </c>
      <c r="B50" t="s">
        <v>140</v>
      </c>
      <c r="G50" s="23" t="s">
        <v>29</v>
      </c>
      <c r="H50" s="20">
        <v>10</v>
      </c>
      <c r="I50" s="20">
        <v>12</v>
      </c>
      <c r="J50" s="24"/>
      <c r="K50" s="24"/>
      <c r="M50">
        <v>4</v>
      </c>
      <c r="N50" t="s">
        <v>140</v>
      </c>
      <c r="O50">
        <v>142</v>
      </c>
      <c r="P50">
        <v>0</v>
      </c>
      <c r="R50" s="39"/>
      <c r="S50" s="18"/>
      <c r="T50" s="18"/>
      <c r="U50" s="24"/>
      <c r="V50" s="24"/>
      <c r="X50">
        <v>4</v>
      </c>
      <c r="Y50" t="s">
        <v>140</v>
      </c>
      <c r="Z50" s="27">
        <v>172</v>
      </c>
      <c r="AA50" s="27">
        <v>0</v>
      </c>
      <c r="AB50" s="19">
        <f t="shared" si="7"/>
        <v>0</v>
      </c>
      <c r="AC50" s="18"/>
      <c r="AD50" s="18"/>
      <c r="AE50" s="24"/>
      <c r="AF50" s="24"/>
      <c r="AG50" s="24"/>
    </row>
    <row r="51" spans="1:33" x14ac:dyDescent="0.25">
      <c r="A51">
        <v>1</v>
      </c>
      <c r="B51" t="s">
        <v>141</v>
      </c>
      <c r="J51" s="24"/>
      <c r="K51" s="24"/>
      <c r="M51">
        <v>1</v>
      </c>
      <c r="N51" t="s">
        <v>141</v>
      </c>
      <c r="R51" s="39"/>
      <c r="S51" s="18"/>
      <c r="T51" s="18"/>
      <c r="U51" s="24"/>
      <c r="V51" s="24"/>
      <c r="X51">
        <v>1</v>
      </c>
      <c r="Y51" t="s">
        <v>141</v>
      </c>
      <c r="Z51" s="27"/>
      <c r="AA51" s="27"/>
      <c r="AC51" s="18"/>
      <c r="AD51" s="18"/>
      <c r="AE51" s="24"/>
      <c r="AF51" s="24"/>
      <c r="AG51" s="24"/>
    </row>
    <row r="52" spans="1:33" x14ac:dyDescent="0.25">
      <c r="A52">
        <v>2</v>
      </c>
      <c r="B52" t="s">
        <v>141</v>
      </c>
      <c r="C52">
        <v>43</v>
      </c>
      <c r="D52">
        <v>0</v>
      </c>
      <c r="E52" s="19">
        <f t="shared" si="6"/>
        <v>0</v>
      </c>
      <c r="F52" s="39" t="s">
        <v>29</v>
      </c>
      <c r="G52" s="26"/>
      <c r="H52" s="18"/>
      <c r="I52" s="24"/>
      <c r="J52" s="24"/>
      <c r="K52" s="24"/>
      <c r="M52">
        <v>2</v>
      </c>
      <c r="N52" t="s">
        <v>141</v>
      </c>
      <c r="O52">
        <v>120</v>
      </c>
      <c r="P52">
        <v>4</v>
      </c>
      <c r="Q52" s="19">
        <f t="shared" ref="Q52:Q53" si="8">(P52/O52)*100</f>
        <v>3.3333333333333335</v>
      </c>
      <c r="R52" s="39"/>
      <c r="S52" s="18"/>
      <c r="T52" s="18"/>
      <c r="U52" s="24"/>
      <c r="V52" s="24"/>
      <c r="X52">
        <v>2</v>
      </c>
      <c r="Y52" t="s">
        <v>141</v>
      </c>
      <c r="Z52" s="27">
        <v>33</v>
      </c>
      <c r="AA52" s="27">
        <v>0</v>
      </c>
      <c r="AB52" s="19">
        <f t="shared" ref="AB52:AB54" si="9">(AA52/Z52)*100</f>
        <v>0</v>
      </c>
      <c r="AC52" s="18"/>
      <c r="AD52" s="18"/>
      <c r="AE52" s="24"/>
      <c r="AF52" s="24"/>
      <c r="AG52" s="24"/>
    </row>
    <row r="53" spans="1:33" x14ac:dyDescent="0.25">
      <c r="A53">
        <v>3</v>
      </c>
      <c r="B53" t="s">
        <v>141</v>
      </c>
      <c r="C53">
        <v>41</v>
      </c>
      <c r="D53">
        <v>0</v>
      </c>
      <c r="E53" s="19">
        <f t="shared" si="6"/>
        <v>0</v>
      </c>
      <c r="F53" s="39" t="s">
        <v>29</v>
      </c>
      <c r="G53" s="26"/>
      <c r="H53" s="18"/>
      <c r="I53" s="24"/>
      <c r="J53" s="24"/>
      <c r="K53" s="24"/>
      <c r="M53">
        <v>3</v>
      </c>
      <c r="N53" t="s">
        <v>141</v>
      </c>
      <c r="O53">
        <v>120</v>
      </c>
      <c r="P53">
        <v>0</v>
      </c>
      <c r="Q53" s="19">
        <f t="shared" si="8"/>
        <v>0</v>
      </c>
      <c r="R53" s="39"/>
      <c r="S53" s="18"/>
      <c r="T53" s="18"/>
      <c r="U53" s="24"/>
      <c r="V53" s="24"/>
      <c r="X53">
        <v>3</v>
      </c>
      <c r="Y53" t="s">
        <v>141</v>
      </c>
      <c r="Z53" s="27">
        <v>25</v>
      </c>
      <c r="AA53" s="27">
        <v>0</v>
      </c>
      <c r="AB53" s="19">
        <f t="shared" si="9"/>
        <v>0</v>
      </c>
      <c r="AC53" s="18"/>
      <c r="AD53" s="18"/>
      <c r="AE53" s="24"/>
      <c r="AF53" s="24"/>
      <c r="AG53" s="24"/>
    </row>
    <row r="54" spans="1:33" x14ac:dyDescent="0.25">
      <c r="A54">
        <v>4</v>
      </c>
      <c r="B54" t="s">
        <v>141</v>
      </c>
      <c r="C54">
        <v>54</v>
      </c>
      <c r="D54">
        <v>0</v>
      </c>
      <c r="E54" s="19">
        <f t="shared" si="6"/>
        <v>0</v>
      </c>
      <c r="F54" s="39" t="s">
        <v>29</v>
      </c>
      <c r="G54" s="23"/>
      <c r="M54">
        <v>4</v>
      </c>
      <c r="N54" t="s">
        <v>141</v>
      </c>
      <c r="R54" s="39"/>
      <c r="S54"/>
      <c r="T54"/>
      <c r="U54"/>
      <c r="X54">
        <v>4</v>
      </c>
      <c r="Y54" t="s">
        <v>141</v>
      </c>
      <c r="Z54" s="27">
        <v>14</v>
      </c>
      <c r="AA54" s="27">
        <v>0</v>
      </c>
      <c r="AB54" s="19">
        <f t="shared" si="9"/>
        <v>0</v>
      </c>
    </row>
    <row r="55" spans="1:33" x14ac:dyDescent="0.25">
      <c r="A55">
        <v>1</v>
      </c>
      <c r="B55" t="s">
        <v>142</v>
      </c>
      <c r="G55" s="23"/>
      <c r="M55">
        <v>1</v>
      </c>
      <c r="N55" t="s">
        <v>142</v>
      </c>
      <c r="R55" s="39"/>
      <c r="S55"/>
      <c r="T55"/>
      <c r="U55"/>
      <c r="X55">
        <v>1</v>
      </c>
      <c r="Y55" t="s">
        <v>142</v>
      </c>
      <c r="Z55" s="27"/>
      <c r="AA55" s="27"/>
    </row>
    <row r="56" spans="1:33" x14ac:dyDescent="0.25">
      <c r="A56">
        <v>2</v>
      </c>
      <c r="B56" t="s">
        <v>142</v>
      </c>
      <c r="C56">
        <v>39</v>
      </c>
      <c r="D56">
        <v>0</v>
      </c>
      <c r="E56" s="19">
        <f t="shared" si="6"/>
        <v>0</v>
      </c>
      <c r="F56" s="39" t="s">
        <v>29</v>
      </c>
      <c r="G56" s="21"/>
      <c r="H56" s="19"/>
      <c r="I56" s="19"/>
      <c r="J56" s="19"/>
      <c r="K56" s="19"/>
      <c r="M56">
        <v>2</v>
      </c>
      <c r="N56" t="s">
        <v>142</v>
      </c>
      <c r="O56">
        <v>129</v>
      </c>
      <c r="P56">
        <v>0</v>
      </c>
      <c r="Q56" s="19">
        <f>(P56/O56)*100</f>
        <v>0</v>
      </c>
      <c r="R56" s="39"/>
      <c r="V56" s="19"/>
      <c r="X56">
        <v>2</v>
      </c>
      <c r="Y56" t="s">
        <v>142</v>
      </c>
      <c r="Z56" s="27"/>
      <c r="AA56" s="27"/>
      <c r="AC56" s="19"/>
      <c r="AD56" s="19"/>
      <c r="AE56" s="19"/>
      <c r="AF56" s="19"/>
      <c r="AG56" s="19"/>
    </row>
    <row r="57" spans="1:33" x14ac:dyDescent="0.25">
      <c r="A57">
        <v>3</v>
      </c>
      <c r="B57" t="s">
        <v>142</v>
      </c>
      <c r="C57">
        <v>36</v>
      </c>
      <c r="D57">
        <v>0</v>
      </c>
      <c r="E57" s="19">
        <f t="shared" si="6"/>
        <v>0</v>
      </c>
      <c r="F57" s="39" t="s">
        <v>29</v>
      </c>
      <c r="G57" s="23"/>
      <c r="M57">
        <v>3</v>
      </c>
      <c r="N57" t="s">
        <v>142</v>
      </c>
      <c r="O57">
        <v>130</v>
      </c>
      <c r="P57">
        <v>0</v>
      </c>
      <c r="Q57" s="19">
        <f>(P57/O57)*100</f>
        <v>0</v>
      </c>
      <c r="R57" s="39"/>
      <c r="S57"/>
      <c r="T57"/>
      <c r="U57"/>
      <c r="X57">
        <v>3</v>
      </c>
      <c r="Y57" t="s">
        <v>142</v>
      </c>
      <c r="Z57" s="27">
        <v>20</v>
      </c>
      <c r="AA57" s="27">
        <v>0</v>
      </c>
      <c r="AB57" s="19">
        <f t="shared" ref="AB57:AB60" si="10">(AA57/Z57)*100</f>
        <v>0</v>
      </c>
    </row>
    <row r="58" spans="1:33" x14ac:dyDescent="0.25">
      <c r="A58">
        <v>4</v>
      </c>
      <c r="B58" t="s">
        <v>142</v>
      </c>
      <c r="G58" s="23"/>
      <c r="M58">
        <v>4</v>
      </c>
      <c r="N58" t="s">
        <v>142</v>
      </c>
      <c r="R58" s="39"/>
      <c r="S58"/>
      <c r="T58"/>
      <c r="U58"/>
      <c r="X58">
        <v>4</v>
      </c>
      <c r="Y58" t="s">
        <v>142</v>
      </c>
      <c r="Z58" s="27">
        <v>27</v>
      </c>
      <c r="AA58" s="27">
        <v>0</v>
      </c>
      <c r="AB58" s="19">
        <f t="shared" si="10"/>
        <v>0</v>
      </c>
    </row>
    <row r="59" spans="1:33" x14ac:dyDescent="0.25">
      <c r="A59">
        <v>1</v>
      </c>
      <c r="B59" s="27" t="s">
        <v>143</v>
      </c>
      <c r="C59">
        <v>71</v>
      </c>
      <c r="D59">
        <v>0</v>
      </c>
      <c r="E59" s="19">
        <f t="shared" si="6"/>
        <v>0</v>
      </c>
      <c r="F59" s="39" t="s">
        <v>29</v>
      </c>
      <c r="G59" s="23"/>
      <c r="M59">
        <v>1</v>
      </c>
      <c r="N59" s="27" t="s">
        <v>143</v>
      </c>
      <c r="O59">
        <v>89</v>
      </c>
      <c r="P59">
        <v>1</v>
      </c>
      <c r="Q59" s="19">
        <f t="shared" ref="Q59:Q64" si="11">(P59/O59)*100</f>
        <v>1.1235955056179776</v>
      </c>
      <c r="R59" s="39"/>
      <c r="S59"/>
      <c r="T59"/>
      <c r="U59"/>
      <c r="X59">
        <v>1</v>
      </c>
      <c r="Y59" s="27" t="s">
        <v>143</v>
      </c>
      <c r="Z59" s="27">
        <v>46</v>
      </c>
      <c r="AA59" s="27">
        <v>0</v>
      </c>
      <c r="AB59" s="19">
        <f t="shared" si="10"/>
        <v>0</v>
      </c>
    </row>
    <row r="60" spans="1:33" x14ac:dyDescent="0.25">
      <c r="A60">
        <v>2</v>
      </c>
      <c r="B60" s="27" t="s">
        <v>143</v>
      </c>
      <c r="C60">
        <v>113</v>
      </c>
      <c r="D60">
        <v>3</v>
      </c>
      <c r="E60" s="19">
        <f t="shared" si="6"/>
        <v>2.6548672566371683</v>
      </c>
      <c r="F60" s="39" t="s">
        <v>147</v>
      </c>
      <c r="G60" s="23"/>
      <c r="M60">
        <v>2</v>
      </c>
      <c r="N60" s="27" t="s">
        <v>143</v>
      </c>
      <c r="O60">
        <v>115</v>
      </c>
      <c r="P60">
        <v>5</v>
      </c>
      <c r="Q60" s="19">
        <f t="shared" si="11"/>
        <v>4.3478260869565215</v>
      </c>
      <c r="R60" s="39"/>
      <c r="S60"/>
      <c r="T60"/>
      <c r="U60"/>
      <c r="X60">
        <v>2</v>
      </c>
      <c r="Y60" s="27" t="s">
        <v>143</v>
      </c>
      <c r="Z60" s="27">
        <v>33</v>
      </c>
      <c r="AA60" s="27">
        <v>0</v>
      </c>
      <c r="AB60" s="19">
        <f t="shared" si="10"/>
        <v>0</v>
      </c>
    </row>
    <row r="61" spans="1:33" x14ac:dyDescent="0.25">
      <c r="A61">
        <v>3</v>
      </c>
      <c r="B61" s="27" t="s">
        <v>143</v>
      </c>
      <c r="C61">
        <v>76</v>
      </c>
      <c r="D61">
        <v>4</v>
      </c>
      <c r="E61" s="19">
        <f t="shared" si="6"/>
        <v>5.2631578947368416</v>
      </c>
      <c r="F61" s="39" t="s">
        <v>147</v>
      </c>
      <c r="G61" s="23"/>
      <c r="M61">
        <v>3</v>
      </c>
      <c r="N61" s="27" t="s">
        <v>143</v>
      </c>
      <c r="O61">
        <v>140</v>
      </c>
      <c r="P61">
        <v>2</v>
      </c>
      <c r="Q61" s="19">
        <f t="shared" si="11"/>
        <v>1.4285714285714286</v>
      </c>
      <c r="R61" s="39"/>
      <c r="S61"/>
      <c r="T61"/>
      <c r="U61"/>
      <c r="X61">
        <v>3</v>
      </c>
      <c r="Y61" s="27" t="s">
        <v>143</v>
      </c>
    </row>
    <row r="62" spans="1:33" x14ac:dyDescent="0.25">
      <c r="A62">
        <v>4</v>
      </c>
      <c r="B62" s="27" t="s">
        <v>143</v>
      </c>
      <c r="C62">
        <v>75</v>
      </c>
      <c r="D62">
        <v>9</v>
      </c>
      <c r="E62" s="19">
        <f t="shared" si="6"/>
        <v>12</v>
      </c>
      <c r="F62" s="39" t="s">
        <v>29</v>
      </c>
      <c r="G62" s="23"/>
      <c r="M62">
        <v>4</v>
      </c>
      <c r="N62" s="27" t="s">
        <v>143</v>
      </c>
      <c r="O62">
        <v>49</v>
      </c>
      <c r="P62">
        <v>0</v>
      </c>
      <c r="Q62" s="19">
        <f t="shared" si="11"/>
        <v>0</v>
      </c>
      <c r="R62" s="39"/>
      <c r="S62"/>
      <c r="T62"/>
      <c r="U62"/>
      <c r="X62">
        <v>4</v>
      </c>
      <c r="Y62" s="27" t="s">
        <v>143</v>
      </c>
      <c r="Z62" s="27">
        <v>47</v>
      </c>
      <c r="AA62" s="27">
        <v>0</v>
      </c>
      <c r="AB62" s="19">
        <f t="shared" ref="AB62:AB63" si="12">(AA62/Z62)*100</f>
        <v>0</v>
      </c>
    </row>
    <row r="63" spans="1:33" x14ac:dyDescent="0.25">
      <c r="A63">
        <v>1</v>
      </c>
      <c r="B63" s="27" t="s">
        <v>144</v>
      </c>
      <c r="C63">
        <v>68</v>
      </c>
      <c r="D63">
        <v>8</v>
      </c>
      <c r="E63" s="19">
        <f t="shared" si="6"/>
        <v>11.76470588235294</v>
      </c>
      <c r="F63" s="39" t="s">
        <v>29</v>
      </c>
      <c r="G63" s="23"/>
      <c r="M63">
        <v>1</v>
      </c>
      <c r="N63" s="27" t="s">
        <v>144</v>
      </c>
      <c r="O63">
        <v>83</v>
      </c>
      <c r="P63">
        <v>1</v>
      </c>
      <c r="Q63" s="19">
        <f t="shared" si="11"/>
        <v>1.2048192771084338</v>
      </c>
      <c r="R63" s="39"/>
      <c r="S63"/>
      <c r="T63"/>
      <c r="U63"/>
      <c r="X63">
        <v>1</v>
      </c>
      <c r="Y63" s="27" t="s">
        <v>144</v>
      </c>
      <c r="Z63" s="27">
        <v>29</v>
      </c>
      <c r="AA63" s="27">
        <v>0</v>
      </c>
      <c r="AB63" s="19">
        <f t="shared" si="12"/>
        <v>0</v>
      </c>
    </row>
    <row r="64" spans="1:33" x14ac:dyDescent="0.25">
      <c r="A64">
        <v>2</v>
      </c>
      <c r="B64" s="27" t="s">
        <v>144</v>
      </c>
      <c r="C64">
        <v>138</v>
      </c>
      <c r="D64">
        <v>20</v>
      </c>
      <c r="E64" s="19">
        <f t="shared" si="6"/>
        <v>14.492753623188406</v>
      </c>
      <c r="F64" s="39" t="s">
        <v>29</v>
      </c>
      <c r="G64" s="23"/>
      <c r="M64">
        <v>2</v>
      </c>
      <c r="N64" s="27" t="s">
        <v>144</v>
      </c>
      <c r="O64">
        <v>114</v>
      </c>
      <c r="P64">
        <v>9</v>
      </c>
      <c r="Q64" s="19">
        <f t="shared" si="11"/>
        <v>7.8947368421052628</v>
      </c>
      <c r="R64" s="39"/>
      <c r="S64"/>
      <c r="T64"/>
      <c r="U64"/>
      <c r="X64">
        <v>2</v>
      </c>
      <c r="Y64" s="27" t="s">
        <v>144</v>
      </c>
      <c r="Z64" s="27"/>
      <c r="AA64" s="27"/>
    </row>
    <row r="65" spans="1:33" x14ac:dyDescent="0.25">
      <c r="A65">
        <v>3</v>
      </c>
      <c r="B65" s="27" t="s">
        <v>144</v>
      </c>
      <c r="C65">
        <v>111</v>
      </c>
      <c r="D65">
        <v>7</v>
      </c>
      <c r="E65" s="19">
        <f t="shared" si="6"/>
        <v>6.3063063063063058</v>
      </c>
      <c r="F65" s="39" t="s">
        <v>29</v>
      </c>
      <c r="G65" s="23"/>
      <c r="M65">
        <v>3</v>
      </c>
      <c r="N65" s="27" t="s">
        <v>144</v>
      </c>
      <c r="R65" s="39"/>
      <c r="S65"/>
      <c r="T65"/>
      <c r="U65"/>
      <c r="X65">
        <v>3</v>
      </c>
      <c r="Y65" s="27" t="s">
        <v>144</v>
      </c>
      <c r="Z65" s="27">
        <v>43</v>
      </c>
      <c r="AA65" s="27">
        <v>0</v>
      </c>
      <c r="AB65" s="19">
        <f t="shared" ref="AB65:AB66" si="13">(AA65/Z65)*100</f>
        <v>0</v>
      </c>
    </row>
    <row r="66" spans="1:33" x14ac:dyDescent="0.25">
      <c r="A66">
        <v>4</v>
      </c>
      <c r="B66" s="27" t="s">
        <v>144</v>
      </c>
      <c r="C66">
        <v>81</v>
      </c>
      <c r="D66">
        <v>8</v>
      </c>
      <c r="E66" s="19">
        <f t="shared" si="6"/>
        <v>9.8765432098765427</v>
      </c>
      <c r="F66" s="39" t="s">
        <v>29</v>
      </c>
      <c r="G66" s="23"/>
      <c r="M66">
        <v>4</v>
      </c>
      <c r="N66" s="27" t="s">
        <v>144</v>
      </c>
      <c r="O66">
        <v>48</v>
      </c>
      <c r="P66">
        <v>0</v>
      </c>
      <c r="Q66" s="19">
        <f>(P66/O66)*100</f>
        <v>0</v>
      </c>
      <c r="R66" s="39"/>
      <c r="S66"/>
      <c r="T66"/>
      <c r="U66"/>
      <c r="X66">
        <v>4</v>
      </c>
      <c r="Y66" s="27" t="s">
        <v>144</v>
      </c>
      <c r="Z66" s="27">
        <v>42</v>
      </c>
      <c r="AA66" s="27">
        <v>0</v>
      </c>
      <c r="AB66" s="19">
        <f t="shared" si="13"/>
        <v>0</v>
      </c>
    </row>
    <row r="67" spans="1:33" x14ac:dyDescent="0.25">
      <c r="C67" s="18">
        <f>SUM(C39:C66)</f>
        <v>3365</v>
      </c>
      <c r="D67" s="29">
        <f>SUM(D39:D66)</f>
        <v>1052</v>
      </c>
      <c r="E67" s="25">
        <f>(D67/C67)*100</f>
        <v>31.2630014858841</v>
      </c>
      <c r="F67" s="42"/>
      <c r="O67" s="18">
        <f>SUM(O39:O66)</f>
        <v>2284</v>
      </c>
      <c r="P67" s="29">
        <f>SUM(P39:P66)</f>
        <v>31</v>
      </c>
      <c r="Q67" s="25">
        <f>(P67/O67)*100</f>
        <v>1.3572679509632224</v>
      </c>
      <c r="R67" s="30"/>
      <c r="T67"/>
      <c r="U67"/>
      <c r="Z67" s="18">
        <f>SUM(Z39:Z66)</f>
        <v>2069</v>
      </c>
      <c r="AA67" s="29">
        <f>SUM(AA39:AA66)</f>
        <v>3</v>
      </c>
      <c r="AB67" s="25">
        <f>(AA67/Z67)*100</f>
        <v>0.14499758337361043</v>
      </c>
      <c r="AC67" s="30"/>
    </row>
    <row r="68" spans="1:33" x14ac:dyDescent="0.25">
      <c r="B68" s="27"/>
      <c r="D68" s="23" t="s">
        <v>29</v>
      </c>
      <c r="E68">
        <f>COUNT(E39:E66)</f>
        <v>22</v>
      </c>
      <c r="O68" s="18"/>
      <c r="P68" s="23" t="s">
        <v>29</v>
      </c>
      <c r="Q68">
        <f>COUNT(Q39:Q66)</f>
        <v>20</v>
      </c>
      <c r="AA68" s="23" t="s">
        <v>29</v>
      </c>
      <c r="AB68">
        <f>COUNT(AB39:AB66)</f>
        <v>20</v>
      </c>
    </row>
    <row r="69" spans="1:33" x14ac:dyDescent="0.25">
      <c r="A69" t="s">
        <v>205</v>
      </c>
      <c r="M69" t="s">
        <v>206</v>
      </c>
      <c r="X69" t="s">
        <v>207</v>
      </c>
    </row>
    <row r="71" spans="1:33" x14ac:dyDescent="0.25">
      <c r="A71" t="s">
        <v>127</v>
      </c>
      <c r="B71" t="s">
        <v>128</v>
      </c>
      <c r="C71" t="s">
        <v>129</v>
      </c>
      <c r="D71" t="s">
        <v>177</v>
      </c>
      <c r="E71" s="19" t="s">
        <v>178</v>
      </c>
      <c r="F71" s="39" t="s">
        <v>146</v>
      </c>
      <c r="G71" s="21"/>
      <c r="H71" s="19" t="s">
        <v>120</v>
      </c>
      <c r="I71" s="19" t="s">
        <v>132</v>
      </c>
      <c r="J71" s="19" t="s">
        <v>122</v>
      </c>
      <c r="K71" s="19" t="s">
        <v>123</v>
      </c>
      <c r="M71" t="s">
        <v>127</v>
      </c>
      <c r="N71" t="s">
        <v>128</v>
      </c>
      <c r="O71" t="s">
        <v>129</v>
      </c>
      <c r="P71" t="s">
        <v>177</v>
      </c>
      <c r="Q71" s="19" t="s">
        <v>178</v>
      </c>
      <c r="R71" s="21"/>
      <c r="S71" s="19" t="s">
        <v>120</v>
      </c>
      <c r="T71" s="19" t="s">
        <v>132</v>
      </c>
      <c r="U71" s="19" t="s">
        <v>122</v>
      </c>
      <c r="V71" s="19" t="s">
        <v>123</v>
      </c>
      <c r="X71" t="s">
        <v>127</v>
      </c>
      <c r="Y71" t="s">
        <v>128</v>
      </c>
      <c r="Z71" t="s">
        <v>129</v>
      </c>
      <c r="AA71" t="s">
        <v>177</v>
      </c>
      <c r="AB71" s="19" t="s">
        <v>178</v>
      </c>
      <c r="AC71" s="21"/>
      <c r="AD71" s="19" t="s">
        <v>120</v>
      </c>
      <c r="AE71" s="19" t="s">
        <v>132</v>
      </c>
      <c r="AF71" s="19" t="s">
        <v>122</v>
      </c>
      <c r="AG71" s="19" t="s">
        <v>123</v>
      </c>
    </row>
    <row r="72" spans="1:33" x14ac:dyDescent="0.25">
      <c r="A72">
        <v>1</v>
      </c>
      <c r="B72" t="s">
        <v>134</v>
      </c>
      <c r="C72">
        <v>245</v>
      </c>
      <c r="D72">
        <v>149</v>
      </c>
      <c r="E72" s="19">
        <f t="shared" ref="E72:E90" si="14">(D72/C72)*100</f>
        <v>60.816326530612244</v>
      </c>
      <c r="F72" s="39" t="s">
        <v>147</v>
      </c>
      <c r="G72" s="23" t="s">
        <v>135</v>
      </c>
      <c r="H72" s="20">
        <f>SUM(D72:D75)</f>
        <v>318</v>
      </c>
      <c r="I72" s="20">
        <f>SUM(D76:D83)</f>
        <v>156</v>
      </c>
      <c r="J72" s="20">
        <f>SUM(D84:D91)</f>
        <v>2</v>
      </c>
      <c r="K72" s="20">
        <f>SUM(D92:D99)</f>
        <v>92</v>
      </c>
      <c r="M72">
        <v>1</v>
      </c>
      <c r="N72" t="s">
        <v>134</v>
      </c>
      <c r="R72" s="23" t="s">
        <v>135</v>
      </c>
      <c r="S72" s="20">
        <f>SUM(P72:P75)</f>
        <v>0</v>
      </c>
      <c r="T72" s="20">
        <f>SUM(P76:P83)</f>
        <v>16</v>
      </c>
      <c r="U72" s="20">
        <f>SUM(P84:P91)</f>
        <v>1</v>
      </c>
      <c r="V72" s="20">
        <f>SUM(P92:P99)</f>
        <v>3</v>
      </c>
      <c r="X72">
        <v>1</v>
      </c>
      <c r="Y72" t="s">
        <v>134</v>
      </c>
      <c r="Z72">
        <v>104</v>
      </c>
      <c r="AA72">
        <v>4</v>
      </c>
      <c r="AB72" s="19">
        <f t="shared" ref="AB72:AB99" si="15">(AA72/Z72)*100</f>
        <v>3.8461538461538463</v>
      </c>
      <c r="AC72" s="23" t="s">
        <v>135</v>
      </c>
      <c r="AD72" s="20">
        <f>SUM(AA72:AA75)</f>
        <v>6</v>
      </c>
      <c r="AE72" s="20">
        <f>SUM(AA76:AA83)</f>
        <v>7</v>
      </c>
      <c r="AF72" s="20">
        <f>SUM(AA84:AA91)</f>
        <v>2</v>
      </c>
      <c r="AG72" s="20">
        <f>SUM(AA92:AA99)</f>
        <v>3</v>
      </c>
    </row>
    <row r="73" spans="1:33" x14ac:dyDescent="0.25">
      <c r="A73">
        <v>2</v>
      </c>
      <c r="B73" t="s">
        <v>134</v>
      </c>
      <c r="C73">
        <v>122</v>
      </c>
      <c r="D73">
        <v>34</v>
      </c>
      <c r="E73" s="19">
        <f t="shared" si="14"/>
        <v>27.868852459016392</v>
      </c>
      <c r="F73" s="39" t="s">
        <v>29</v>
      </c>
      <c r="G73" s="23" t="s">
        <v>136</v>
      </c>
      <c r="H73" s="20">
        <f>SUM(C72:C75)</f>
        <v>714</v>
      </c>
      <c r="I73" s="20">
        <f>SUM(C76:C83)</f>
        <v>968</v>
      </c>
      <c r="J73" s="20">
        <f>SUM(C84:C91)</f>
        <v>159</v>
      </c>
      <c r="K73" s="20">
        <f>SUM(C92:C99)</f>
        <v>1071</v>
      </c>
      <c r="M73">
        <v>2</v>
      </c>
      <c r="N73" t="s">
        <v>134</v>
      </c>
      <c r="O73">
        <v>180</v>
      </c>
      <c r="P73">
        <v>0</v>
      </c>
      <c r="Q73" s="19">
        <f t="shared" ref="Q73:Q84" si="16">(P73/O73)*100</f>
        <v>0</v>
      </c>
      <c r="R73" s="23" t="s">
        <v>136</v>
      </c>
      <c r="S73" s="20">
        <f>SUM(O72:O75)</f>
        <v>489</v>
      </c>
      <c r="T73" s="20">
        <f>SUM(O76:O83)</f>
        <v>1090</v>
      </c>
      <c r="U73" s="20">
        <f>SUM(O84:O91)</f>
        <v>326</v>
      </c>
      <c r="V73" s="20">
        <f>SUM(O92:O99)</f>
        <v>557</v>
      </c>
      <c r="X73">
        <v>2</v>
      </c>
      <c r="Y73" t="s">
        <v>134</v>
      </c>
      <c r="Z73">
        <v>119</v>
      </c>
      <c r="AA73">
        <v>2</v>
      </c>
      <c r="AB73" s="19">
        <f t="shared" si="15"/>
        <v>1.680672268907563</v>
      </c>
      <c r="AC73" s="23" t="s">
        <v>136</v>
      </c>
      <c r="AD73" s="20">
        <f>SUM(Z72:Z75)</f>
        <v>491</v>
      </c>
      <c r="AE73" s="20">
        <f>SUM(Z76:Z83)</f>
        <v>452</v>
      </c>
      <c r="AF73" s="20">
        <f>SUM(Z84:Z91)</f>
        <v>242</v>
      </c>
      <c r="AG73" s="20">
        <f>SUM(Z92:Z99)</f>
        <v>356</v>
      </c>
    </row>
    <row r="74" spans="1:33" x14ac:dyDescent="0.25">
      <c r="A74">
        <v>3</v>
      </c>
      <c r="B74" t="s">
        <v>134</v>
      </c>
      <c r="C74">
        <v>150</v>
      </c>
      <c r="D74">
        <v>65</v>
      </c>
      <c r="E74" s="19">
        <f t="shared" si="14"/>
        <v>43.333333333333336</v>
      </c>
      <c r="F74" s="39" t="s">
        <v>147</v>
      </c>
      <c r="G74" s="23" t="s">
        <v>137</v>
      </c>
      <c r="H74" s="25">
        <f>AVERAGE(H72/H73)*100</f>
        <v>44.537815126050425</v>
      </c>
      <c r="I74" s="25">
        <f>AVERAGE(I72/I73)*100</f>
        <v>16.115702479338843</v>
      </c>
      <c r="J74" s="25">
        <f>AVERAGE(J72/J73)*100</f>
        <v>1.257861635220126</v>
      </c>
      <c r="K74" s="25">
        <f>AVERAGE(K72/K73)*100</f>
        <v>8.5901027077497663</v>
      </c>
      <c r="M74">
        <v>3</v>
      </c>
      <c r="N74" t="s">
        <v>134</v>
      </c>
      <c r="O74">
        <v>194</v>
      </c>
      <c r="P74">
        <v>0</v>
      </c>
      <c r="Q74" s="19">
        <f t="shared" si="16"/>
        <v>0</v>
      </c>
      <c r="R74" s="23" t="s">
        <v>137</v>
      </c>
      <c r="S74" s="25">
        <f>AVERAGE(S72/S73)*100</f>
        <v>0</v>
      </c>
      <c r="T74" s="25">
        <f>AVERAGE(T72/T73)*100</f>
        <v>1.4678899082568808</v>
      </c>
      <c r="U74" s="25">
        <f>AVERAGE(U72/U73)*100</f>
        <v>0.30674846625766872</v>
      </c>
      <c r="V74" s="25">
        <f>AVERAGE(V72/V73)*100</f>
        <v>0.53859964093357271</v>
      </c>
      <c r="X74">
        <v>3</v>
      </c>
      <c r="Y74" t="s">
        <v>134</v>
      </c>
      <c r="Z74">
        <v>79</v>
      </c>
      <c r="AA74">
        <v>0</v>
      </c>
      <c r="AB74" s="19">
        <f t="shared" si="15"/>
        <v>0</v>
      </c>
      <c r="AC74" s="23" t="s">
        <v>137</v>
      </c>
      <c r="AD74" s="25">
        <f>AVERAGE(AD72/AD73)*100</f>
        <v>1.2219959266802443</v>
      </c>
      <c r="AE74" s="25">
        <f>AVERAGE(AE72/AE73)*100</f>
        <v>1.5486725663716814</v>
      </c>
      <c r="AF74" s="25">
        <f>AVERAGE(AF72/AF73)*100</f>
        <v>0.82644628099173556</v>
      </c>
      <c r="AG74" s="25">
        <f>AVERAGE(AG72/AG73)*100</f>
        <v>0.84269662921348309</v>
      </c>
    </row>
    <row r="75" spans="1:33" x14ac:dyDescent="0.25">
      <c r="A75">
        <v>4</v>
      </c>
      <c r="B75" t="s">
        <v>134</v>
      </c>
      <c r="C75">
        <v>197</v>
      </c>
      <c r="D75">
        <v>70</v>
      </c>
      <c r="E75" s="19">
        <f t="shared" si="14"/>
        <v>35.532994923857871</v>
      </c>
      <c r="F75" s="39" t="s">
        <v>147</v>
      </c>
      <c r="G75" s="23" t="s">
        <v>29</v>
      </c>
      <c r="H75" s="20">
        <f>COUNT(C72:C75)</f>
        <v>4</v>
      </c>
      <c r="I75" s="20">
        <f>COUNT(C76:C83)</f>
        <v>8</v>
      </c>
      <c r="J75" s="20">
        <f>COUNT(C84:C91)</f>
        <v>5</v>
      </c>
      <c r="K75" s="20">
        <f>COUNT(C92:C99)</f>
        <v>8</v>
      </c>
      <c r="M75">
        <v>4</v>
      </c>
      <c r="N75" t="s">
        <v>134</v>
      </c>
      <c r="O75">
        <v>115</v>
      </c>
      <c r="P75">
        <v>0</v>
      </c>
      <c r="Q75" s="19">
        <f t="shared" si="16"/>
        <v>0</v>
      </c>
      <c r="R75" s="23" t="s">
        <v>29</v>
      </c>
      <c r="S75" s="20">
        <f>COUNT(Q72:Q75)</f>
        <v>3</v>
      </c>
      <c r="T75" s="20">
        <f>COUNT(Q76:Q83)</f>
        <v>8</v>
      </c>
      <c r="U75" s="20">
        <f>COUNT(Q84:Q91)</f>
        <v>3</v>
      </c>
      <c r="V75" s="20">
        <f>COUNT(Q92:Q99)</f>
        <v>8</v>
      </c>
      <c r="X75">
        <v>4</v>
      </c>
      <c r="Y75" t="s">
        <v>134</v>
      </c>
      <c r="Z75">
        <v>189</v>
      </c>
      <c r="AA75">
        <v>0</v>
      </c>
      <c r="AB75" s="19">
        <f t="shared" si="15"/>
        <v>0</v>
      </c>
      <c r="AC75" s="23" t="s">
        <v>29</v>
      </c>
      <c r="AD75" s="20">
        <f>COUNT(Z72:Z75)</f>
        <v>4</v>
      </c>
      <c r="AE75" s="20">
        <f>COUNT(Z76:Z83)</f>
        <v>8</v>
      </c>
      <c r="AF75" s="20">
        <f>COUNT(Z84:Z91)</f>
        <v>7</v>
      </c>
      <c r="AG75" s="20">
        <f>COUNT(Z92:Z99)</f>
        <v>8</v>
      </c>
    </row>
    <row r="76" spans="1:33" x14ac:dyDescent="0.25">
      <c r="A76">
        <v>1</v>
      </c>
      <c r="B76" t="s">
        <v>138</v>
      </c>
      <c r="C76">
        <v>201</v>
      </c>
      <c r="D76">
        <v>51</v>
      </c>
      <c r="E76" s="19">
        <f t="shared" si="14"/>
        <v>25.373134328358208</v>
      </c>
      <c r="F76" s="39" t="s">
        <v>147</v>
      </c>
      <c r="G76" s="23" t="s">
        <v>139</v>
      </c>
      <c r="H76" s="25">
        <f>H72/D100</f>
        <v>0.5598591549295775</v>
      </c>
      <c r="I76" s="25">
        <f>I72/D100</f>
        <v>0.27464788732394368</v>
      </c>
      <c r="J76" s="25">
        <f>J72/D100</f>
        <v>3.5211267605633804E-3</v>
      </c>
      <c r="K76" s="25">
        <f>K72/D100</f>
        <v>0.1619718309859155</v>
      </c>
      <c r="M76">
        <v>1</v>
      </c>
      <c r="N76" t="s">
        <v>138</v>
      </c>
      <c r="O76">
        <v>78</v>
      </c>
      <c r="P76">
        <v>0</v>
      </c>
      <c r="Q76" s="19">
        <f t="shared" si="16"/>
        <v>0</v>
      </c>
      <c r="R76" s="23" t="s">
        <v>139</v>
      </c>
      <c r="S76" s="25">
        <f>S72/P100</f>
        <v>0</v>
      </c>
      <c r="T76" s="25">
        <f>T72/P100</f>
        <v>0.8</v>
      </c>
      <c r="U76" s="25">
        <f>U72/P100</f>
        <v>0.05</v>
      </c>
      <c r="V76" s="25">
        <f>V72/P100</f>
        <v>0.15</v>
      </c>
      <c r="X76">
        <v>1</v>
      </c>
      <c r="Y76" t="s">
        <v>138</v>
      </c>
      <c r="Z76">
        <v>113</v>
      </c>
      <c r="AA76">
        <v>1</v>
      </c>
      <c r="AB76" s="19">
        <f t="shared" si="15"/>
        <v>0.88495575221238942</v>
      </c>
      <c r="AC76" s="23" t="s">
        <v>139</v>
      </c>
      <c r="AD76" s="25">
        <f>AD72/AA100</f>
        <v>0.33333333333333331</v>
      </c>
      <c r="AE76" s="25">
        <f>AE72/AA100</f>
        <v>0.3888888888888889</v>
      </c>
      <c r="AF76" s="25">
        <f>AF72/AA100</f>
        <v>0.1111111111111111</v>
      </c>
      <c r="AG76" s="25">
        <f>AG72/AA100</f>
        <v>0.16666666666666666</v>
      </c>
    </row>
    <row r="77" spans="1:33" x14ac:dyDescent="0.25">
      <c r="A77">
        <v>2</v>
      </c>
      <c r="B77" t="s">
        <v>138</v>
      </c>
      <c r="C77">
        <v>71</v>
      </c>
      <c r="D77">
        <v>4</v>
      </c>
      <c r="E77" s="19">
        <f t="shared" si="14"/>
        <v>5.6338028169014089</v>
      </c>
      <c r="F77" s="39" t="s">
        <v>29</v>
      </c>
      <c r="M77">
        <v>2</v>
      </c>
      <c r="N77" t="s">
        <v>138</v>
      </c>
      <c r="O77">
        <v>199</v>
      </c>
      <c r="P77">
        <v>1</v>
      </c>
      <c r="Q77" s="19">
        <f t="shared" si="16"/>
        <v>0.50251256281407031</v>
      </c>
      <c r="R77"/>
      <c r="S77"/>
      <c r="T77"/>
      <c r="U77"/>
      <c r="X77">
        <v>2</v>
      </c>
      <c r="Y77" t="s">
        <v>138</v>
      </c>
      <c r="Z77">
        <v>33</v>
      </c>
      <c r="AA77">
        <v>0</v>
      </c>
      <c r="AB77" s="19">
        <f t="shared" si="15"/>
        <v>0</v>
      </c>
    </row>
    <row r="78" spans="1:33" x14ac:dyDescent="0.25">
      <c r="A78">
        <v>3</v>
      </c>
      <c r="B78" t="s">
        <v>138</v>
      </c>
      <c r="C78">
        <v>98</v>
      </c>
      <c r="D78">
        <v>26</v>
      </c>
      <c r="E78" s="19">
        <f t="shared" si="14"/>
        <v>26.530612244897959</v>
      </c>
      <c r="F78" s="39" t="s">
        <v>29</v>
      </c>
      <c r="J78" s="19"/>
      <c r="K78" s="19"/>
      <c r="M78">
        <v>3</v>
      </c>
      <c r="N78" t="s">
        <v>138</v>
      </c>
      <c r="O78">
        <v>288</v>
      </c>
      <c r="P78">
        <v>0</v>
      </c>
      <c r="Q78" s="19">
        <f t="shared" si="16"/>
        <v>0</v>
      </c>
      <c r="R78" s="39"/>
      <c r="S78"/>
      <c r="T78"/>
      <c r="V78" s="19"/>
      <c r="X78">
        <v>3</v>
      </c>
      <c r="Y78" t="s">
        <v>138</v>
      </c>
      <c r="Z78">
        <v>91</v>
      </c>
      <c r="AA78">
        <v>1</v>
      </c>
      <c r="AB78" s="19">
        <f t="shared" si="15"/>
        <v>1.098901098901099</v>
      </c>
      <c r="AE78" s="19"/>
      <c r="AF78" s="19"/>
      <c r="AG78" s="19"/>
    </row>
    <row r="79" spans="1:33" x14ac:dyDescent="0.25">
      <c r="A79">
        <v>4</v>
      </c>
      <c r="B79" t="s">
        <v>138</v>
      </c>
      <c r="C79">
        <v>75</v>
      </c>
      <c r="D79">
        <v>4</v>
      </c>
      <c r="E79" s="19">
        <f>(D79/C79)*100</f>
        <v>5.3333333333333339</v>
      </c>
      <c r="F79" s="39" t="s">
        <v>29</v>
      </c>
      <c r="G79" s="23"/>
      <c r="H79" t="s">
        <v>148</v>
      </c>
      <c r="I79" s="19" t="s">
        <v>149</v>
      </c>
      <c r="J79" s="19"/>
      <c r="K79" s="19"/>
      <c r="M79">
        <v>4</v>
      </c>
      <c r="N79" t="s">
        <v>138</v>
      </c>
      <c r="O79">
        <v>99</v>
      </c>
      <c r="P79">
        <v>0</v>
      </c>
      <c r="Q79" s="19">
        <f t="shared" si="16"/>
        <v>0</v>
      </c>
      <c r="R79" s="39"/>
      <c r="S79"/>
      <c r="T79"/>
      <c r="V79" s="19"/>
      <c r="X79">
        <v>4</v>
      </c>
      <c r="Y79" t="s">
        <v>138</v>
      </c>
      <c r="Z79">
        <v>114</v>
      </c>
      <c r="AA79">
        <v>3</v>
      </c>
      <c r="AB79" s="19">
        <f t="shared" si="15"/>
        <v>2.6315789473684208</v>
      </c>
      <c r="AE79" s="19"/>
      <c r="AF79" s="19"/>
      <c r="AG79" s="19"/>
    </row>
    <row r="80" spans="1:33" x14ac:dyDescent="0.25">
      <c r="A80">
        <v>1</v>
      </c>
      <c r="B80" t="s">
        <v>140</v>
      </c>
      <c r="C80">
        <v>307</v>
      </c>
      <c r="D80">
        <v>54</v>
      </c>
      <c r="E80" s="19">
        <f t="shared" si="14"/>
        <v>17.589576547231271</v>
      </c>
      <c r="F80" s="39" t="s">
        <v>29</v>
      </c>
      <c r="G80" s="23" t="s">
        <v>135</v>
      </c>
      <c r="H80" s="20">
        <f>SUM(D72,D74,D75,D76,D92,D96)</f>
        <v>356</v>
      </c>
      <c r="I80" s="20">
        <f>SUM(D73,D77,D78,D79,D80,D82,D81,D83,D84,D85,D88,D90,D89,D93,D94,D95,D97,D98,D99)</f>
        <v>212</v>
      </c>
      <c r="J80" s="19"/>
      <c r="K80" s="19"/>
      <c r="M80">
        <v>1</v>
      </c>
      <c r="N80" t="s">
        <v>140</v>
      </c>
      <c r="O80">
        <v>73</v>
      </c>
      <c r="P80">
        <v>9</v>
      </c>
      <c r="Q80" s="19">
        <f t="shared" si="16"/>
        <v>12.328767123287671</v>
      </c>
      <c r="R80" s="39"/>
      <c r="S80"/>
      <c r="T80"/>
      <c r="V80" s="19"/>
      <c r="X80">
        <v>1</v>
      </c>
      <c r="Y80" t="s">
        <v>140</v>
      </c>
      <c r="Z80">
        <v>23</v>
      </c>
      <c r="AA80">
        <v>0</v>
      </c>
      <c r="AB80" s="19">
        <f t="shared" si="15"/>
        <v>0</v>
      </c>
      <c r="AE80" s="19"/>
      <c r="AF80" s="19"/>
      <c r="AG80" s="19"/>
    </row>
    <row r="81" spans="1:33" x14ac:dyDescent="0.25">
      <c r="A81">
        <v>2</v>
      </c>
      <c r="B81" t="s">
        <v>140</v>
      </c>
      <c r="C81">
        <v>67</v>
      </c>
      <c r="D81">
        <v>6</v>
      </c>
      <c r="E81" s="19">
        <f t="shared" si="14"/>
        <v>8.9552238805970141</v>
      </c>
      <c r="F81" s="39" t="s">
        <v>29</v>
      </c>
      <c r="G81" s="23" t="s">
        <v>136</v>
      </c>
      <c r="H81" s="20">
        <f>SUM(C72,C74,C76,C75,C92,C96)</f>
        <v>1059</v>
      </c>
      <c r="I81" s="20">
        <f>SUM(C73,C77,C78,C79,C80,C81,C82,C83,C84,C85,C88,C89,C90,C93,C94,C95,C97,C98,C99)</f>
        <v>1853</v>
      </c>
      <c r="J81" s="19"/>
      <c r="K81" s="19"/>
      <c r="M81">
        <v>2</v>
      </c>
      <c r="N81" t="s">
        <v>140</v>
      </c>
      <c r="O81">
        <v>173</v>
      </c>
      <c r="P81">
        <v>6</v>
      </c>
      <c r="Q81" s="19">
        <f t="shared" si="16"/>
        <v>3.4682080924855487</v>
      </c>
      <c r="R81" s="39"/>
      <c r="S81"/>
      <c r="T81"/>
      <c r="V81" s="19"/>
      <c r="X81">
        <v>2</v>
      </c>
      <c r="Y81" t="s">
        <v>140</v>
      </c>
      <c r="Z81">
        <v>23</v>
      </c>
      <c r="AA81">
        <v>0</v>
      </c>
      <c r="AB81" s="19">
        <f t="shared" si="15"/>
        <v>0</v>
      </c>
      <c r="AE81" s="19"/>
      <c r="AF81" s="19"/>
      <c r="AG81" s="19"/>
    </row>
    <row r="82" spans="1:33" x14ac:dyDescent="0.25">
      <c r="A82">
        <v>3</v>
      </c>
      <c r="B82" t="s">
        <v>140</v>
      </c>
      <c r="C82">
        <v>77</v>
      </c>
      <c r="D82">
        <v>6</v>
      </c>
      <c r="E82" s="19">
        <f t="shared" si="14"/>
        <v>7.7922077922077921</v>
      </c>
      <c r="F82" s="39" t="s">
        <v>29</v>
      </c>
      <c r="G82" s="23" t="s">
        <v>137</v>
      </c>
      <c r="H82" s="25">
        <f>(H80/H81)*100</f>
        <v>33.6166194523135</v>
      </c>
      <c r="I82" s="25">
        <f>(I80/I81)*100</f>
        <v>11.440906637884511</v>
      </c>
      <c r="J82" s="19"/>
      <c r="K82" s="19"/>
      <c r="M82">
        <v>3</v>
      </c>
      <c r="N82" t="s">
        <v>140</v>
      </c>
      <c r="O82">
        <v>135</v>
      </c>
      <c r="P82">
        <v>0</v>
      </c>
      <c r="Q82" s="19">
        <f t="shared" si="16"/>
        <v>0</v>
      </c>
      <c r="R82" s="39"/>
      <c r="S82"/>
      <c r="T82"/>
      <c r="V82" s="19"/>
      <c r="X82">
        <v>3</v>
      </c>
      <c r="Y82" t="s">
        <v>140</v>
      </c>
      <c r="Z82">
        <v>15</v>
      </c>
      <c r="AA82">
        <v>0</v>
      </c>
      <c r="AB82" s="19">
        <f t="shared" si="15"/>
        <v>0</v>
      </c>
      <c r="AE82" s="19"/>
      <c r="AF82" s="19"/>
      <c r="AG82" s="19"/>
    </row>
    <row r="83" spans="1:33" x14ac:dyDescent="0.25">
      <c r="A83">
        <v>4</v>
      </c>
      <c r="B83" t="s">
        <v>140</v>
      </c>
      <c r="C83">
        <v>72</v>
      </c>
      <c r="D83">
        <v>5</v>
      </c>
      <c r="E83" s="19">
        <f t="shared" si="14"/>
        <v>6.9444444444444446</v>
      </c>
      <c r="F83" s="39" t="s">
        <v>29</v>
      </c>
      <c r="G83" s="23" t="s">
        <v>29</v>
      </c>
      <c r="H83" s="20">
        <v>6</v>
      </c>
      <c r="I83" s="20">
        <v>19</v>
      </c>
      <c r="J83" s="24"/>
      <c r="K83" s="24"/>
      <c r="M83">
        <v>4</v>
      </c>
      <c r="N83" t="s">
        <v>140</v>
      </c>
      <c r="O83">
        <v>45</v>
      </c>
      <c r="P83">
        <v>0</v>
      </c>
      <c r="Q83" s="19">
        <f t="shared" si="16"/>
        <v>0</v>
      </c>
      <c r="R83" s="39"/>
      <c r="S83" s="18"/>
      <c r="T83" s="18"/>
      <c r="U83" s="24"/>
      <c r="V83" s="24"/>
      <c r="X83">
        <v>4</v>
      </c>
      <c r="Y83" t="s">
        <v>140</v>
      </c>
      <c r="Z83">
        <v>40</v>
      </c>
      <c r="AA83">
        <v>2</v>
      </c>
      <c r="AB83" s="19">
        <f t="shared" si="15"/>
        <v>5</v>
      </c>
      <c r="AC83" s="18"/>
      <c r="AD83" s="18"/>
      <c r="AE83" s="24"/>
      <c r="AF83" s="24"/>
      <c r="AG83" s="24"/>
    </row>
    <row r="84" spans="1:33" x14ac:dyDescent="0.25">
      <c r="A84">
        <v>1</v>
      </c>
      <c r="B84" t="s">
        <v>141</v>
      </c>
      <c r="C84">
        <v>18</v>
      </c>
      <c r="D84">
        <v>1</v>
      </c>
      <c r="E84" s="19">
        <f t="shared" si="14"/>
        <v>5.5555555555555554</v>
      </c>
      <c r="F84" s="39" t="s">
        <v>29</v>
      </c>
      <c r="J84" s="24"/>
      <c r="K84" s="24"/>
      <c r="M84">
        <v>1</v>
      </c>
      <c r="N84" t="s">
        <v>141</v>
      </c>
      <c r="O84">
        <v>101</v>
      </c>
      <c r="P84">
        <v>0</v>
      </c>
      <c r="Q84" s="19">
        <f t="shared" si="16"/>
        <v>0</v>
      </c>
      <c r="R84" s="39"/>
      <c r="S84" s="18"/>
      <c r="T84" s="18"/>
      <c r="U84" s="24"/>
      <c r="V84" s="24"/>
      <c r="X84">
        <v>1</v>
      </c>
      <c r="Y84" t="s">
        <v>141</v>
      </c>
      <c r="Z84">
        <v>31</v>
      </c>
      <c r="AA84">
        <v>0</v>
      </c>
      <c r="AB84" s="19">
        <f t="shared" si="15"/>
        <v>0</v>
      </c>
      <c r="AC84" s="18"/>
      <c r="AD84" s="18"/>
      <c r="AE84" s="24"/>
      <c r="AF84" s="24"/>
      <c r="AG84" s="24"/>
    </row>
    <row r="85" spans="1:33" x14ac:dyDescent="0.25">
      <c r="A85">
        <v>2</v>
      </c>
      <c r="B85" t="s">
        <v>141</v>
      </c>
      <c r="C85">
        <v>75</v>
      </c>
      <c r="D85">
        <v>1</v>
      </c>
      <c r="E85" s="19">
        <f t="shared" si="14"/>
        <v>1.3333333333333335</v>
      </c>
      <c r="F85" s="39" t="s">
        <v>29</v>
      </c>
      <c r="G85" s="26"/>
      <c r="H85" s="18"/>
      <c r="I85" s="24"/>
      <c r="J85" s="24"/>
      <c r="K85" s="24"/>
      <c r="M85">
        <v>2</v>
      </c>
      <c r="N85" t="s">
        <v>141</v>
      </c>
      <c r="R85" s="39"/>
      <c r="S85" s="18"/>
      <c r="T85" s="18"/>
      <c r="U85" s="24"/>
      <c r="V85" s="24"/>
      <c r="X85">
        <v>2</v>
      </c>
      <c r="Y85" t="s">
        <v>141</v>
      </c>
      <c r="Z85">
        <v>64</v>
      </c>
      <c r="AA85">
        <v>0</v>
      </c>
      <c r="AB85" s="19">
        <f t="shared" si="15"/>
        <v>0</v>
      </c>
      <c r="AC85" s="18"/>
      <c r="AD85" s="18"/>
      <c r="AE85" s="24"/>
      <c r="AF85" s="24"/>
      <c r="AG85" s="24"/>
    </row>
    <row r="86" spans="1:33" x14ac:dyDescent="0.25">
      <c r="A86">
        <v>3</v>
      </c>
      <c r="B86" t="s">
        <v>141</v>
      </c>
      <c r="G86" s="26"/>
      <c r="H86" s="18"/>
      <c r="I86" s="24"/>
      <c r="J86" s="24"/>
      <c r="K86" s="24"/>
      <c r="M86">
        <v>3</v>
      </c>
      <c r="N86" t="s">
        <v>141</v>
      </c>
      <c r="O86">
        <v>68</v>
      </c>
      <c r="P86">
        <v>0</v>
      </c>
      <c r="Q86" s="19">
        <f>(P86/O86)*100</f>
        <v>0</v>
      </c>
      <c r="R86" s="39"/>
      <c r="S86" s="18"/>
      <c r="T86" s="18"/>
      <c r="U86" s="24"/>
      <c r="V86" s="24"/>
      <c r="X86">
        <v>3</v>
      </c>
      <c r="Y86" t="s">
        <v>141</v>
      </c>
      <c r="Z86">
        <v>65</v>
      </c>
      <c r="AA86">
        <v>1</v>
      </c>
      <c r="AB86" s="19">
        <f t="shared" si="15"/>
        <v>1.5384615384615385</v>
      </c>
      <c r="AC86" s="18"/>
      <c r="AD86" s="18"/>
      <c r="AE86" s="24"/>
      <c r="AF86" s="24"/>
      <c r="AG86" s="24"/>
    </row>
    <row r="87" spans="1:33" x14ac:dyDescent="0.25">
      <c r="A87">
        <v>4</v>
      </c>
      <c r="B87" t="s">
        <v>141</v>
      </c>
      <c r="G87" s="23"/>
      <c r="M87">
        <v>4</v>
      </c>
      <c r="N87" t="s">
        <v>141</v>
      </c>
      <c r="R87" s="39"/>
      <c r="S87"/>
      <c r="T87"/>
      <c r="U87"/>
      <c r="X87">
        <v>4</v>
      </c>
      <c r="Y87" t="s">
        <v>141</v>
      </c>
      <c r="Z87" s="27"/>
      <c r="AA87" s="27"/>
    </row>
    <row r="88" spans="1:33" x14ac:dyDescent="0.25">
      <c r="A88">
        <v>1</v>
      </c>
      <c r="B88" t="s">
        <v>142</v>
      </c>
      <c r="C88">
        <v>19</v>
      </c>
      <c r="D88">
        <v>0</v>
      </c>
      <c r="E88" s="19">
        <f t="shared" si="14"/>
        <v>0</v>
      </c>
      <c r="F88" s="39" t="s">
        <v>29</v>
      </c>
      <c r="G88" s="23"/>
      <c r="M88">
        <v>1</v>
      </c>
      <c r="N88" t="s">
        <v>142</v>
      </c>
      <c r="R88" s="39"/>
      <c r="S88"/>
      <c r="T88"/>
      <c r="U88"/>
      <c r="X88">
        <v>1</v>
      </c>
      <c r="Y88" t="s">
        <v>142</v>
      </c>
      <c r="Z88">
        <v>15</v>
      </c>
      <c r="AA88">
        <v>0</v>
      </c>
      <c r="AB88" s="19">
        <f t="shared" si="15"/>
        <v>0</v>
      </c>
    </row>
    <row r="89" spans="1:33" x14ac:dyDescent="0.25">
      <c r="A89">
        <v>2</v>
      </c>
      <c r="B89" t="s">
        <v>142</v>
      </c>
      <c r="C89">
        <v>23</v>
      </c>
      <c r="D89">
        <v>0</v>
      </c>
      <c r="E89" s="19">
        <f t="shared" si="14"/>
        <v>0</v>
      </c>
      <c r="F89" s="39" t="s">
        <v>29</v>
      </c>
      <c r="G89" s="21"/>
      <c r="H89" s="19"/>
      <c r="I89" s="19"/>
      <c r="J89" s="19"/>
      <c r="K89" s="19"/>
      <c r="M89">
        <v>2</v>
      </c>
      <c r="N89" t="s">
        <v>142</v>
      </c>
      <c r="R89" s="39"/>
      <c r="V89" s="19"/>
      <c r="X89">
        <v>2</v>
      </c>
      <c r="Y89" t="s">
        <v>142</v>
      </c>
      <c r="Z89">
        <v>30</v>
      </c>
      <c r="AA89">
        <v>0</v>
      </c>
      <c r="AB89" s="19">
        <f t="shared" si="15"/>
        <v>0</v>
      </c>
      <c r="AC89" s="19"/>
      <c r="AD89" s="19"/>
      <c r="AE89" s="19"/>
      <c r="AF89" s="19"/>
      <c r="AG89" s="19"/>
    </row>
    <row r="90" spans="1:33" x14ac:dyDescent="0.25">
      <c r="A90">
        <v>3</v>
      </c>
      <c r="B90" t="s">
        <v>142</v>
      </c>
      <c r="C90">
        <v>24</v>
      </c>
      <c r="D90">
        <v>0</v>
      </c>
      <c r="E90" s="19">
        <f t="shared" si="14"/>
        <v>0</v>
      </c>
      <c r="F90" s="39" t="s">
        <v>29</v>
      </c>
      <c r="G90" s="23"/>
      <c r="M90">
        <v>3</v>
      </c>
      <c r="N90" t="s">
        <v>142</v>
      </c>
      <c r="O90">
        <v>157</v>
      </c>
      <c r="P90">
        <v>1</v>
      </c>
      <c r="Q90" s="19">
        <f>(P90/O90)*100</f>
        <v>0.63694267515923575</v>
      </c>
      <c r="R90" s="39"/>
      <c r="S90"/>
      <c r="T90"/>
      <c r="U90"/>
      <c r="X90">
        <v>3</v>
      </c>
      <c r="Y90" t="s">
        <v>142</v>
      </c>
      <c r="Z90">
        <v>30</v>
      </c>
      <c r="AA90">
        <v>1</v>
      </c>
      <c r="AB90" s="19">
        <f t="shared" si="15"/>
        <v>3.3333333333333335</v>
      </c>
    </row>
    <row r="91" spans="1:33" x14ac:dyDescent="0.25">
      <c r="A91">
        <v>4</v>
      </c>
      <c r="B91" t="s">
        <v>142</v>
      </c>
      <c r="G91" s="23"/>
      <c r="M91">
        <v>4</v>
      </c>
      <c r="N91" t="s">
        <v>142</v>
      </c>
      <c r="R91" s="39"/>
      <c r="S91"/>
      <c r="T91"/>
      <c r="U91"/>
      <c r="X91">
        <v>4</v>
      </c>
      <c r="Y91" t="s">
        <v>142</v>
      </c>
      <c r="Z91">
        <v>7</v>
      </c>
      <c r="AA91">
        <v>0</v>
      </c>
      <c r="AB91" s="19">
        <f t="shared" si="15"/>
        <v>0</v>
      </c>
    </row>
    <row r="92" spans="1:33" s="19" customFormat="1" x14ac:dyDescent="0.25">
      <c r="A92">
        <v>1</v>
      </c>
      <c r="B92" s="27" t="s">
        <v>143</v>
      </c>
      <c r="C92">
        <v>153</v>
      </c>
      <c r="D92">
        <v>14</v>
      </c>
      <c r="E92" s="19">
        <f t="shared" ref="E92:E99" si="17">(D92/C92)*100</f>
        <v>9.1503267973856204</v>
      </c>
      <c r="F92" s="39" t="s">
        <v>147</v>
      </c>
      <c r="G92" s="23"/>
      <c r="H92"/>
      <c r="I92"/>
      <c r="J92"/>
      <c r="K92"/>
      <c r="L92"/>
      <c r="M92">
        <v>1</v>
      </c>
      <c r="N92" s="27" t="s">
        <v>143</v>
      </c>
      <c r="O92">
        <v>42</v>
      </c>
      <c r="P92">
        <v>0</v>
      </c>
      <c r="Q92" s="19">
        <f t="shared" ref="Q92:Q99" si="18">(P92/O92)*100</f>
        <v>0</v>
      </c>
      <c r="R92" s="39"/>
      <c r="S92"/>
      <c r="T92"/>
      <c r="U92"/>
      <c r="V92"/>
      <c r="X92">
        <v>1</v>
      </c>
      <c r="Y92" s="27" t="s">
        <v>143</v>
      </c>
      <c r="Z92">
        <v>32</v>
      </c>
      <c r="AA92">
        <v>0</v>
      </c>
      <c r="AB92" s="19">
        <f t="shared" si="15"/>
        <v>0</v>
      </c>
      <c r="AC92"/>
      <c r="AD92"/>
      <c r="AE92"/>
      <c r="AF92"/>
      <c r="AG92"/>
    </row>
    <row r="93" spans="1:33" s="19" customFormat="1" x14ac:dyDescent="0.25">
      <c r="A93">
        <v>2</v>
      </c>
      <c r="B93" s="27" t="s">
        <v>143</v>
      </c>
      <c r="C93">
        <v>121</v>
      </c>
      <c r="D93">
        <v>5</v>
      </c>
      <c r="E93" s="19">
        <f t="shared" si="17"/>
        <v>4.1322314049586781</v>
      </c>
      <c r="F93" s="39" t="s">
        <v>29</v>
      </c>
      <c r="G93" s="23"/>
      <c r="H93"/>
      <c r="I93"/>
      <c r="J93"/>
      <c r="K93"/>
      <c r="L93"/>
      <c r="M93">
        <v>2</v>
      </c>
      <c r="N93" s="27" t="s">
        <v>143</v>
      </c>
      <c r="O93">
        <v>49</v>
      </c>
      <c r="P93">
        <v>1</v>
      </c>
      <c r="Q93" s="19">
        <f t="shared" si="18"/>
        <v>2.0408163265306123</v>
      </c>
      <c r="R93" s="39"/>
      <c r="S93"/>
      <c r="T93"/>
      <c r="U93"/>
      <c r="V93"/>
      <c r="X93">
        <v>2</v>
      </c>
      <c r="Y93" s="27" t="s">
        <v>143</v>
      </c>
      <c r="Z93">
        <v>65</v>
      </c>
      <c r="AA93">
        <v>0</v>
      </c>
      <c r="AB93" s="19">
        <f t="shared" si="15"/>
        <v>0</v>
      </c>
      <c r="AC93"/>
      <c r="AD93"/>
      <c r="AE93"/>
      <c r="AF93"/>
      <c r="AG93"/>
    </row>
    <row r="94" spans="1:33" s="19" customFormat="1" x14ac:dyDescent="0.25">
      <c r="A94">
        <v>3</v>
      </c>
      <c r="B94" s="27" t="s">
        <v>143</v>
      </c>
      <c r="C94">
        <v>170</v>
      </c>
      <c r="D94">
        <v>4</v>
      </c>
      <c r="E94" s="19">
        <f t="shared" si="17"/>
        <v>2.3529411764705883</v>
      </c>
      <c r="F94" s="39" t="s">
        <v>29</v>
      </c>
      <c r="G94" s="23"/>
      <c r="H94"/>
      <c r="I94"/>
      <c r="J94"/>
      <c r="K94"/>
      <c r="L94"/>
      <c r="M94">
        <v>3</v>
      </c>
      <c r="N94" s="27" t="s">
        <v>143</v>
      </c>
      <c r="O94">
        <v>91</v>
      </c>
      <c r="P94">
        <v>0</v>
      </c>
      <c r="Q94" s="19">
        <f t="shared" si="18"/>
        <v>0</v>
      </c>
      <c r="R94" s="39"/>
      <c r="S94"/>
      <c r="T94"/>
      <c r="U94"/>
      <c r="V94"/>
      <c r="X94">
        <v>3</v>
      </c>
      <c r="Y94" s="27" t="s">
        <v>143</v>
      </c>
      <c r="Z94">
        <v>62</v>
      </c>
      <c r="AA94">
        <v>2</v>
      </c>
      <c r="AB94" s="19">
        <f t="shared" si="15"/>
        <v>3.225806451612903</v>
      </c>
      <c r="AC94"/>
      <c r="AD94"/>
      <c r="AE94"/>
      <c r="AF94"/>
      <c r="AG94"/>
    </row>
    <row r="95" spans="1:33" s="19" customFormat="1" x14ac:dyDescent="0.25">
      <c r="A95">
        <v>4</v>
      </c>
      <c r="B95" s="27" t="s">
        <v>143</v>
      </c>
      <c r="C95">
        <v>163</v>
      </c>
      <c r="D95">
        <v>2</v>
      </c>
      <c r="E95" s="19">
        <f t="shared" si="17"/>
        <v>1.2269938650306749</v>
      </c>
      <c r="F95" s="39" t="s">
        <v>29</v>
      </c>
      <c r="G95" s="23"/>
      <c r="H95"/>
      <c r="I95"/>
      <c r="J95"/>
      <c r="K95"/>
      <c r="L95"/>
      <c r="M95">
        <v>4</v>
      </c>
      <c r="N95" s="27" t="s">
        <v>143</v>
      </c>
      <c r="O95">
        <v>39</v>
      </c>
      <c r="P95">
        <v>0</v>
      </c>
      <c r="Q95" s="19">
        <f t="shared" si="18"/>
        <v>0</v>
      </c>
      <c r="R95" s="39"/>
      <c r="S95"/>
      <c r="T95"/>
      <c r="U95"/>
      <c r="V95"/>
      <c r="X95">
        <v>4</v>
      </c>
      <c r="Y95" s="27" t="s">
        <v>143</v>
      </c>
      <c r="Z95">
        <v>50</v>
      </c>
      <c r="AA95">
        <v>0</v>
      </c>
      <c r="AB95" s="19">
        <f t="shared" si="15"/>
        <v>0</v>
      </c>
      <c r="AC95"/>
      <c r="AD95"/>
      <c r="AE95"/>
      <c r="AF95"/>
      <c r="AG95"/>
    </row>
    <row r="96" spans="1:33" x14ac:dyDescent="0.25">
      <c r="A96">
        <v>1</v>
      </c>
      <c r="B96" s="27" t="s">
        <v>144</v>
      </c>
      <c r="C96">
        <v>113</v>
      </c>
      <c r="D96">
        <v>7</v>
      </c>
      <c r="E96" s="19">
        <f t="shared" si="17"/>
        <v>6.1946902654867255</v>
      </c>
      <c r="F96" s="39" t="s">
        <v>147</v>
      </c>
      <c r="G96" s="23"/>
      <c r="M96">
        <v>1</v>
      </c>
      <c r="N96" s="27" t="s">
        <v>144</v>
      </c>
      <c r="O96">
        <v>59</v>
      </c>
      <c r="P96">
        <v>0</v>
      </c>
      <c r="Q96" s="19">
        <f t="shared" si="18"/>
        <v>0</v>
      </c>
      <c r="R96" s="39"/>
      <c r="S96"/>
      <c r="T96"/>
      <c r="U96"/>
      <c r="X96">
        <v>1</v>
      </c>
      <c r="Y96" s="27" t="s">
        <v>144</v>
      </c>
      <c r="Z96">
        <v>20</v>
      </c>
      <c r="AA96">
        <v>0</v>
      </c>
      <c r="AB96" s="19">
        <f t="shared" si="15"/>
        <v>0</v>
      </c>
    </row>
    <row r="97" spans="1:33" s="19" customFormat="1" x14ac:dyDescent="0.25">
      <c r="A97">
        <v>2</v>
      </c>
      <c r="B97" s="27" t="s">
        <v>144</v>
      </c>
      <c r="C97">
        <v>92</v>
      </c>
      <c r="D97">
        <v>7</v>
      </c>
      <c r="E97" s="19">
        <f t="shared" si="17"/>
        <v>7.608695652173914</v>
      </c>
      <c r="F97" s="39" t="s">
        <v>29</v>
      </c>
      <c r="G97" s="23"/>
      <c r="H97"/>
      <c r="I97"/>
      <c r="J97"/>
      <c r="K97"/>
      <c r="L97"/>
      <c r="M97">
        <v>2</v>
      </c>
      <c r="N97" s="27" t="s">
        <v>144</v>
      </c>
      <c r="O97">
        <v>44</v>
      </c>
      <c r="P97">
        <v>0</v>
      </c>
      <c r="Q97" s="19">
        <f t="shared" si="18"/>
        <v>0</v>
      </c>
      <c r="R97" s="39"/>
      <c r="S97"/>
      <c r="T97"/>
      <c r="U97"/>
      <c r="V97"/>
      <c r="X97">
        <v>2</v>
      </c>
      <c r="Y97" s="27" t="s">
        <v>144</v>
      </c>
      <c r="Z97">
        <v>42</v>
      </c>
      <c r="AA97">
        <v>0</v>
      </c>
      <c r="AB97" s="19">
        <f t="shared" si="15"/>
        <v>0</v>
      </c>
      <c r="AC97"/>
      <c r="AD97"/>
      <c r="AE97"/>
      <c r="AF97"/>
      <c r="AG97"/>
    </row>
    <row r="98" spans="1:33" s="19" customFormat="1" x14ac:dyDescent="0.25">
      <c r="A98">
        <v>3</v>
      </c>
      <c r="B98" s="27" t="s">
        <v>144</v>
      </c>
      <c r="C98">
        <v>147</v>
      </c>
      <c r="D98">
        <v>30</v>
      </c>
      <c r="E98" s="19">
        <f t="shared" si="17"/>
        <v>20.408163265306122</v>
      </c>
      <c r="F98" s="39" t="s">
        <v>29</v>
      </c>
      <c r="G98" s="23"/>
      <c r="H98"/>
      <c r="I98"/>
      <c r="J98"/>
      <c r="K98"/>
      <c r="L98"/>
      <c r="M98">
        <v>3</v>
      </c>
      <c r="N98" s="27" t="s">
        <v>144</v>
      </c>
      <c r="O98">
        <v>78</v>
      </c>
      <c r="P98">
        <v>2</v>
      </c>
      <c r="Q98" s="19">
        <f t="shared" si="18"/>
        <v>2.5641025641025639</v>
      </c>
      <c r="R98" s="39"/>
      <c r="S98"/>
      <c r="T98"/>
      <c r="U98"/>
      <c r="V98"/>
      <c r="X98">
        <v>3</v>
      </c>
      <c r="Y98" s="27" t="s">
        <v>144</v>
      </c>
      <c r="Z98">
        <v>44</v>
      </c>
      <c r="AA98">
        <v>0</v>
      </c>
      <c r="AB98" s="19">
        <f t="shared" si="15"/>
        <v>0</v>
      </c>
      <c r="AC98"/>
      <c r="AD98"/>
      <c r="AE98"/>
      <c r="AF98"/>
      <c r="AG98"/>
    </row>
    <row r="99" spans="1:33" s="19" customFormat="1" x14ac:dyDescent="0.25">
      <c r="A99">
        <v>4</v>
      </c>
      <c r="B99" s="27" t="s">
        <v>144</v>
      </c>
      <c r="C99">
        <v>112</v>
      </c>
      <c r="D99">
        <v>23</v>
      </c>
      <c r="E99" s="19">
        <f t="shared" si="17"/>
        <v>20.535714285714285</v>
      </c>
      <c r="F99" s="39" t="s">
        <v>29</v>
      </c>
      <c r="G99" s="23"/>
      <c r="H99"/>
      <c r="I99"/>
      <c r="J99"/>
      <c r="K99"/>
      <c r="L99"/>
      <c r="M99">
        <v>4</v>
      </c>
      <c r="N99" s="27" t="s">
        <v>144</v>
      </c>
      <c r="O99">
        <v>155</v>
      </c>
      <c r="P99">
        <v>0</v>
      </c>
      <c r="Q99" s="19">
        <f t="shared" si="18"/>
        <v>0</v>
      </c>
      <c r="R99" s="39"/>
      <c r="S99"/>
      <c r="T99"/>
      <c r="U99"/>
      <c r="V99"/>
      <c r="X99">
        <v>4</v>
      </c>
      <c r="Y99" s="27" t="s">
        <v>144</v>
      </c>
      <c r="Z99">
        <v>41</v>
      </c>
      <c r="AA99">
        <v>1</v>
      </c>
      <c r="AB99" s="19">
        <f t="shared" si="15"/>
        <v>2.4390243902439024</v>
      </c>
      <c r="AC99"/>
      <c r="AD99"/>
      <c r="AE99"/>
      <c r="AF99"/>
      <c r="AG99"/>
    </row>
    <row r="100" spans="1:33" s="19" customFormat="1" x14ac:dyDescent="0.25">
      <c r="A100"/>
      <c r="B100"/>
      <c r="C100" s="18">
        <f>SUM(C72:C99)</f>
        <v>2912</v>
      </c>
      <c r="D100" s="29">
        <f>SUM(D72:D99)</f>
        <v>568</v>
      </c>
      <c r="E100" s="25">
        <f>(D100/C100)*100</f>
        <v>19.505494505494507</v>
      </c>
      <c r="F100" s="42"/>
      <c r="H100"/>
      <c r="I100"/>
      <c r="J100"/>
      <c r="K100"/>
      <c r="L100"/>
      <c r="M100"/>
      <c r="N100"/>
      <c r="O100" s="18">
        <f>SUM(O72:O99)</f>
        <v>2462</v>
      </c>
      <c r="P100" s="29">
        <f>SUM(P72:P99)</f>
        <v>20</v>
      </c>
      <c r="Q100" s="25">
        <f>(P100/O100)*100</f>
        <v>0.81234768480909825</v>
      </c>
      <c r="R100" s="30"/>
      <c r="T100"/>
      <c r="U100"/>
      <c r="V100"/>
      <c r="X100"/>
      <c r="Y100"/>
      <c r="Z100" s="18">
        <f>SUM(Z72:Z99)</f>
        <v>1541</v>
      </c>
      <c r="AA100" s="29">
        <f>SUM(AA72:AA99)</f>
        <v>18</v>
      </c>
      <c r="AB100" s="25">
        <f>(AA100/Z100)*100</f>
        <v>1.1680726800778716</v>
      </c>
      <c r="AC100" s="30"/>
      <c r="AE100"/>
      <c r="AF100"/>
      <c r="AG100"/>
    </row>
    <row r="101" spans="1:33" s="19" customFormat="1" x14ac:dyDescent="0.25">
      <c r="A101"/>
      <c r="B101"/>
      <c r="C101"/>
      <c r="D101" s="23" t="s">
        <v>29</v>
      </c>
      <c r="E101">
        <f>COUNT(E72:E99)</f>
        <v>25</v>
      </c>
      <c r="F101" s="39"/>
      <c r="G101"/>
      <c r="H101"/>
      <c r="I101"/>
      <c r="J101"/>
      <c r="K101"/>
      <c r="L101"/>
      <c r="M101"/>
      <c r="N101"/>
      <c r="O101"/>
      <c r="P101" s="23" t="s">
        <v>29</v>
      </c>
      <c r="Q101">
        <f>COUNT(Q72:Q99)</f>
        <v>22</v>
      </c>
      <c r="R101" s="40"/>
      <c r="V101"/>
      <c r="X101"/>
      <c r="Y101"/>
      <c r="Z101"/>
      <c r="AA101" s="23" t="s">
        <v>29</v>
      </c>
      <c r="AB101">
        <f>COUNT(AB72:AB99)</f>
        <v>27</v>
      </c>
      <c r="AC101"/>
      <c r="AD101"/>
      <c r="AE101"/>
      <c r="AF101"/>
      <c r="AG101"/>
    </row>
    <row r="102" spans="1:33" s="19" customFormat="1" x14ac:dyDescent="0.25">
      <c r="A102" t="s">
        <v>208</v>
      </c>
      <c r="B102"/>
      <c r="C102"/>
      <c r="D102"/>
      <c r="F102" s="39"/>
      <c r="G102"/>
      <c r="H102"/>
      <c r="I102"/>
      <c r="J102"/>
      <c r="K102"/>
      <c r="L102"/>
      <c r="M102" t="s">
        <v>209</v>
      </c>
      <c r="N102"/>
      <c r="O102"/>
      <c r="P102"/>
      <c r="R102" s="40"/>
      <c r="V102"/>
      <c r="X102"/>
      <c r="Y102"/>
      <c r="Z102"/>
      <c r="AA102"/>
      <c r="AC102"/>
      <c r="AD102"/>
      <c r="AE102"/>
      <c r="AF102"/>
      <c r="AG102"/>
    </row>
    <row r="103" spans="1:33" s="19" customFormat="1" x14ac:dyDescent="0.25">
      <c r="A103"/>
      <c r="B103"/>
      <c r="C103"/>
      <c r="D103"/>
      <c r="F103" s="39"/>
      <c r="G103"/>
      <c r="H103"/>
      <c r="I103"/>
      <c r="J103"/>
      <c r="K103"/>
      <c r="L103"/>
      <c r="M103"/>
      <c r="N103"/>
      <c r="O103"/>
      <c r="P103"/>
      <c r="R103" s="40"/>
      <c r="V103"/>
      <c r="X103"/>
      <c r="Y103"/>
      <c r="Z103"/>
      <c r="AA103"/>
      <c r="AC103"/>
      <c r="AD103"/>
      <c r="AE103"/>
      <c r="AF103"/>
      <c r="AG103"/>
    </row>
    <row r="104" spans="1:33" x14ac:dyDescent="0.25">
      <c r="A104" t="s">
        <v>127</v>
      </c>
      <c r="B104" t="s">
        <v>128</v>
      </c>
      <c r="C104" t="s">
        <v>129</v>
      </c>
      <c r="D104" t="s">
        <v>177</v>
      </c>
      <c r="E104" s="19" t="s">
        <v>178</v>
      </c>
      <c r="F104" s="39" t="s">
        <v>146</v>
      </c>
      <c r="G104" s="21"/>
      <c r="H104" s="19" t="s">
        <v>120</v>
      </c>
      <c r="I104" s="19" t="s">
        <v>132</v>
      </c>
      <c r="J104" s="19" t="s">
        <v>122</v>
      </c>
      <c r="K104" s="19" t="s">
        <v>123</v>
      </c>
      <c r="M104" t="s">
        <v>127</v>
      </c>
      <c r="N104" t="s">
        <v>128</v>
      </c>
      <c r="O104" t="s">
        <v>129</v>
      </c>
      <c r="P104" t="s">
        <v>177</v>
      </c>
      <c r="Q104" s="19" t="s">
        <v>178</v>
      </c>
      <c r="R104" s="21"/>
      <c r="S104" s="19" t="s">
        <v>120</v>
      </c>
      <c r="T104" s="19" t="s">
        <v>132</v>
      </c>
      <c r="U104" s="19" t="s">
        <v>122</v>
      </c>
      <c r="V104" s="19" t="s">
        <v>123</v>
      </c>
    </row>
    <row r="105" spans="1:33" x14ac:dyDescent="0.25">
      <c r="A105">
        <v>1</v>
      </c>
      <c r="B105" t="s">
        <v>134</v>
      </c>
      <c r="C105" s="27">
        <v>45</v>
      </c>
      <c r="D105" s="27">
        <v>3</v>
      </c>
      <c r="E105" s="19">
        <f t="shared" ref="E105:E106" si="19">(D105/C105)*100</f>
        <v>6.666666666666667</v>
      </c>
      <c r="F105" s="39" t="s">
        <v>29</v>
      </c>
      <c r="G105" s="23" t="s">
        <v>135</v>
      </c>
      <c r="H105" s="20">
        <f>SUM(D105:D108)</f>
        <v>6</v>
      </c>
      <c r="I105" s="20">
        <f>SUM(D109:D116)</f>
        <v>24</v>
      </c>
      <c r="J105" s="20">
        <f>SUM(D117:D124)</f>
        <v>0</v>
      </c>
      <c r="K105" s="20">
        <f>SUM(D125:D132)</f>
        <v>48</v>
      </c>
      <c r="M105">
        <v>1</v>
      </c>
      <c r="N105" t="s">
        <v>134</v>
      </c>
      <c r="R105" s="23" t="s">
        <v>135</v>
      </c>
      <c r="S105" s="20">
        <f>SUM(P105:P108)</f>
        <v>9</v>
      </c>
      <c r="T105" s="20">
        <f>SUM(P109:P116)</f>
        <v>9</v>
      </c>
      <c r="U105" s="20">
        <f>SUM(P117:P124)</f>
        <v>3</v>
      </c>
      <c r="V105" s="20">
        <f>SUM(P125:P132)</f>
        <v>22</v>
      </c>
    </row>
    <row r="106" spans="1:33" s="19" customFormat="1" x14ac:dyDescent="0.25">
      <c r="A106">
        <v>2</v>
      </c>
      <c r="B106" t="s">
        <v>134</v>
      </c>
      <c r="C106" s="27">
        <v>73</v>
      </c>
      <c r="D106" s="27">
        <v>3</v>
      </c>
      <c r="E106" s="19">
        <f t="shared" si="19"/>
        <v>4.10958904109589</v>
      </c>
      <c r="F106" s="39" t="s">
        <v>29</v>
      </c>
      <c r="G106" s="23" t="s">
        <v>136</v>
      </c>
      <c r="H106" s="20">
        <f>SUM(C105:C108)</f>
        <v>197</v>
      </c>
      <c r="I106" s="20">
        <f>SUM(C109:C116)</f>
        <v>687</v>
      </c>
      <c r="J106" s="20">
        <f>SUM(C117:C124)</f>
        <v>196</v>
      </c>
      <c r="K106" s="20">
        <f>SUM(C125:C132)</f>
        <v>500</v>
      </c>
      <c r="L106"/>
      <c r="M106">
        <v>2</v>
      </c>
      <c r="N106" t="s">
        <v>134</v>
      </c>
      <c r="O106" s="27">
        <v>70</v>
      </c>
      <c r="P106" s="27">
        <v>7</v>
      </c>
      <c r="Q106" s="19">
        <f t="shared" ref="Q106:Q108" si="20">(P106/O106)*100</f>
        <v>10</v>
      </c>
      <c r="R106" s="23" t="s">
        <v>136</v>
      </c>
      <c r="S106" s="20">
        <f>SUM(O105:O108)</f>
        <v>283</v>
      </c>
      <c r="T106" s="20">
        <f>SUM(O109:O116)</f>
        <v>522</v>
      </c>
      <c r="U106" s="20">
        <f>SUM(O117:O124)</f>
        <v>104</v>
      </c>
      <c r="V106" s="20">
        <f>SUM(O125:O132)</f>
        <v>277</v>
      </c>
      <c r="X106"/>
      <c r="Y106"/>
      <c r="Z106"/>
      <c r="AA106"/>
      <c r="AC106"/>
      <c r="AD106"/>
      <c r="AE106"/>
      <c r="AF106"/>
      <c r="AG106"/>
    </row>
    <row r="107" spans="1:33" x14ac:dyDescent="0.25">
      <c r="A107">
        <v>3</v>
      </c>
      <c r="B107" t="s">
        <v>134</v>
      </c>
      <c r="C107" s="27"/>
      <c r="D107" s="27"/>
      <c r="G107" s="23" t="s">
        <v>137</v>
      </c>
      <c r="H107" s="25">
        <f>AVERAGE(H105/H106)*100</f>
        <v>3.0456852791878175</v>
      </c>
      <c r="I107" s="25">
        <f>AVERAGE(I105/I106)*100</f>
        <v>3.4934497816593884</v>
      </c>
      <c r="J107" s="25">
        <f>AVERAGE(J105/J106)*100</f>
        <v>0</v>
      </c>
      <c r="K107" s="25">
        <f>AVERAGE(K105/K106)*100</f>
        <v>9.6</v>
      </c>
      <c r="M107">
        <v>3</v>
      </c>
      <c r="N107" t="s">
        <v>134</v>
      </c>
      <c r="O107" s="27">
        <v>148</v>
      </c>
      <c r="P107" s="27">
        <v>2</v>
      </c>
      <c r="Q107" s="19">
        <f t="shared" si="20"/>
        <v>1.3513513513513513</v>
      </c>
      <c r="R107" s="23" t="s">
        <v>137</v>
      </c>
      <c r="S107" s="25">
        <f>AVERAGE(S105/S106)*100</f>
        <v>3.1802120141342751</v>
      </c>
      <c r="T107" s="25">
        <f>AVERAGE(T105/T106)*100</f>
        <v>1.7241379310344827</v>
      </c>
      <c r="U107" s="25">
        <f>AVERAGE(U105/U106)*100</f>
        <v>2.8846153846153846</v>
      </c>
      <c r="V107" s="25">
        <f>AVERAGE(V105/V106)*100</f>
        <v>7.9422382671480145</v>
      </c>
    </row>
    <row r="108" spans="1:33" x14ac:dyDescent="0.25">
      <c r="A108">
        <v>4</v>
      </c>
      <c r="B108" t="s">
        <v>134</v>
      </c>
      <c r="C108" s="27">
        <v>79</v>
      </c>
      <c r="D108" s="27">
        <v>0</v>
      </c>
      <c r="E108" s="19">
        <f t="shared" ref="E108:E110" si="21">(D108/C108)*100</f>
        <v>0</v>
      </c>
      <c r="F108" s="39" t="s">
        <v>29</v>
      </c>
      <c r="G108" s="23" t="s">
        <v>29</v>
      </c>
      <c r="H108" s="20">
        <f>COUNT(C105:C108)</f>
        <v>3</v>
      </c>
      <c r="I108" s="20">
        <f>COUNT(C109:C116)</f>
        <v>6</v>
      </c>
      <c r="J108" s="20">
        <f>COUNT(C117:C124)</f>
        <v>6</v>
      </c>
      <c r="K108" s="20">
        <f>COUNT(C125:C132)</f>
        <v>6</v>
      </c>
      <c r="M108">
        <v>4</v>
      </c>
      <c r="N108" t="s">
        <v>134</v>
      </c>
      <c r="O108" s="27">
        <v>65</v>
      </c>
      <c r="P108" s="27">
        <v>0</v>
      </c>
      <c r="Q108" s="19">
        <f t="shared" si="20"/>
        <v>0</v>
      </c>
      <c r="R108" s="23" t="s">
        <v>29</v>
      </c>
      <c r="S108" s="20">
        <f>COUNT(Q105:Q108)</f>
        <v>3</v>
      </c>
      <c r="T108" s="20">
        <f>COUNT(Q109:Q116)</f>
        <v>6</v>
      </c>
      <c r="U108" s="20">
        <f>COUNT(Q117:Q124)</f>
        <v>7</v>
      </c>
      <c r="V108" s="20">
        <f>COUNT(Q125:Q132)</f>
        <v>6</v>
      </c>
    </row>
    <row r="109" spans="1:33" x14ac:dyDescent="0.25">
      <c r="A109">
        <v>1</v>
      </c>
      <c r="B109" t="s">
        <v>138</v>
      </c>
      <c r="C109" s="27">
        <v>66</v>
      </c>
      <c r="D109" s="27">
        <v>1</v>
      </c>
      <c r="E109" s="19">
        <f t="shared" si="21"/>
        <v>1.5151515151515151</v>
      </c>
      <c r="F109" s="39" t="s">
        <v>29</v>
      </c>
      <c r="G109" s="23" t="s">
        <v>139</v>
      </c>
      <c r="H109" s="25">
        <f>H105/D133</f>
        <v>7.6923076923076927E-2</v>
      </c>
      <c r="I109" s="25">
        <f>I105/D133</f>
        <v>0.30769230769230771</v>
      </c>
      <c r="J109" s="25">
        <f>J105/D133</f>
        <v>0</v>
      </c>
      <c r="K109" s="25">
        <f>K105/D133</f>
        <v>0.61538461538461542</v>
      </c>
      <c r="M109">
        <v>1</v>
      </c>
      <c r="N109" t="s">
        <v>138</v>
      </c>
      <c r="O109" s="27"/>
      <c r="P109" s="27"/>
      <c r="R109" s="23" t="s">
        <v>139</v>
      </c>
      <c r="S109" s="25">
        <f>S105/P133</f>
        <v>0.20930232558139536</v>
      </c>
      <c r="T109" s="25">
        <f>T105/P133</f>
        <v>0.20930232558139536</v>
      </c>
      <c r="U109" s="25">
        <f>U105/P133</f>
        <v>6.9767441860465115E-2</v>
      </c>
      <c r="V109" s="25">
        <f>V105/P133</f>
        <v>0.51162790697674421</v>
      </c>
    </row>
    <row r="110" spans="1:33" x14ac:dyDescent="0.25">
      <c r="A110">
        <v>2</v>
      </c>
      <c r="B110" t="s">
        <v>138</v>
      </c>
      <c r="C110" s="27">
        <v>120</v>
      </c>
      <c r="D110" s="27">
        <v>0</v>
      </c>
      <c r="E110" s="19">
        <f t="shared" si="21"/>
        <v>0</v>
      </c>
      <c r="F110" s="39" t="s">
        <v>29</v>
      </c>
      <c r="M110">
        <v>2</v>
      </c>
      <c r="N110" t="s">
        <v>138</v>
      </c>
      <c r="O110" s="27">
        <v>63</v>
      </c>
      <c r="P110" s="27">
        <v>0</v>
      </c>
      <c r="Q110" s="19">
        <f t="shared" ref="Q110:Q115" si="22">(P110/O110)*100</f>
        <v>0</v>
      </c>
      <c r="R110"/>
      <c r="S110"/>
      <c r="T110"/>
      <c r="U110"/>
    </row>
    <row r="111" spans="1:33" x14ac:dyDescent="0.25">
      <c r="A111">
        <v>3</v>
      </c>
      <c r="B111" t="s">
        <v>138</v>
      </c>
      <c r="J111" s="19"/>
      <c r="K111" s="19"/>
      <c r="M111">
        <v>3</v>
      </c>
      <c r="N111" t="s">
        <v>138</v>
      </c>
      <c r="O111" s="27">
        <v>117</v>
      </c>
      <c r="P111" s="27">
        <v>0</v>
      </c>
      <c r="Q111" s="19">
        <f t="shared" si="22"/>
        <v>0</v>
      </c>
      <c r="R111" s="39"/>
      <c r="S111" s="23"/>
      <c r="T111"/>
      <c r="V111" s="19"/>
    </row>
    <row r="112" spans="1:33" x14ac:dyDescent="0.25">
      <c r="A112">
        <v>4</v>
      </c>
      <c r="B112" t="s">
        <v>138</v>
      </c>
      <c r="C112" s="27">
        <v>212</v>
      </c>
      <c r="D112" s="27">
        <v>13</v>
      </c>
      <c r="E112" s="19">
        <f t="shared" ref="E112:E114" si="23">(D112/C112)*100</f>
        <v>6.132075471698113</v>
      </c>
      <c r="F112" s="39" t="s">
        <v>29</v>
      </c>
      <c r="G112" s="23"/>
      <c r="H112" t="s">
        <v>148</v>
      </c>
      <c r="I112" s="19" t="s">
        <v>149</v>
      </c>
      <c r="J112" s="19"/>
      <c r="K112" s="19"/>
      <c r="M112">
        <v>4</v>
      </c>
      <c r="N112" t="s">
        <v>138</v>
      </c>
      <c r="O112" s="27">
        <v>98</v>
      </c>
      <c r="P112" s="27">
        <v>0</v>
      </c>
      <c r="Q112" s="19">
        <f t="shared" si="22"/>
        <v>0</v>
      </c>
      <c r="R112" s="39"/>
      <c r="S112" s="23"/>
      <c r="T112" s="20"/>
      <c r="U112" s="20"/>
      <c r="V112" s="19"/>
    </row>
    <row r="113" spans="1:33" x14ac:dyDescent="0.25">
      <c r="A113">
        <v>1</v>
      </c>
      <c r="B113" t="s">
        <v>140</v>
      </c>
      <c r="C113" s="27">
        <v>81</v>
      </c>
      <c r="D113" s="27">
        <v>2</v>
      </c>
      <c r="E113" s="19">
        <f t="shared" si="23"/>
        <v>2.4691358024691357</v>
      </c>
      <c r="F113" s="39" t="s">
        <v>29</v>
      </c>
      <c r="G113" s="23" t="s">
        <v>135</v>
      </c>
      <c r="H113" s="20">
        <f>SUM(D125,D126,D128,D129,D132)</f>
        <v>38</v>
      </c>
      <c r="I113" s="20">
        <f>SUM(D105,D106,D108,D109,D110,D112,D113,D114,D116,D117,D118,D120,D121,D122,D124,D130)</f>
        <v>40</v>
      </c>
      <c r="J113" s="19"/>
      <c r="K113" s="19"/>
      <c r="M113">
        <v>1</v>
      </c>
      <c r="N113" t="s">
        <v>140</v>
      </c>
      <c r="O113" s="27">
        <v>53</v>
      </c>
      <c r="P113" s="27">
        <v>0</v>
      </c>
      <c r="Q113" s="19">
        <f t="shared" si="22"/>
        <v>0</v>
      </c>
      <c r="R113" s="39"/>
      <c r="S113" s="23"/>
      <c r="T113" s="20"/>
      <c r="U113" s="20"/>
      <c r="V113" s="19"/>
    </row>
    <row r="114" spans="1:33" x14ac:dyDescent="0.25">
      <c r="A114">
        <v>2</v>
      </c>
      <c r="B114" t="s">
        <v>140</v>
      </c>
      <c r="C114" s="27">
        <v>122</v>
      </c>
      <c r="D114" s="27">
        <v>2</v>
      </c>
      <c r="E114" s="19">
        <f t="shared" si="23"/>
        <v>1.639344262295082</v>
      </c>
      <c r="F114" s="39" t="s">
        <v>29</v>
      </c>
      <c r="G114" s="23" t="s">
        <v>136</v>
      </c>
      <c r="H114" s="20">
        <f>SUM(C125,C126,C128,C129,C132)</f>
        <v>428</v>
      </c>
      <c r="I114" s="20">
        <f>SUM(C105,C106,C108,C109,C110,C112,C113,C114,C116,C117,C118,C120,C121,C122,C124,C130)</f>
        <v>1152</v>
      </c>
      <c r="J114" s="19"/>
      <c r="K114" s="19"/>
      <c r="M114">
        <v>2</v>
      </c>
      <c r="N114" t="s">
        <v>140</v>
      </c>
      <c r="O114" s="27">
        <v>66</v>
      </c>
      <c r="P114" s="27">
        <v>5</v>
      </c>
      <c r="Q114" s="19">
        <f t="shared" si="22"/>
        <v>7.5757575757575761</v>
      </c>
      <c r="R114" s="39"/>
      <c r="S114" s="23"/>
      <c r="T114" s="24"/>
      <c r="U114" s="24"/>
      <c r="V114" s="19"/>
    </row>
    <row r="115" spans="1:33" x14ac:dyDescent="0.25">
      <c r="A115">
        <v>3</v>
      </c>
      <c r="B115" t="s">
        <v>140</v>
      </c>
      <c r="G115" s="23" t="s">
        <v>137</v>
      </c>
      <c r="H115" s="25">
        <f>(H113/H114)*100</f>
        <v>8.8785046728971952</v>
      </c>
      <c r="I115" s="25">
        <f>(I113/I114)*100</f>
        <v>3.4722222222222223</v>
      </c>
      <c r="J115" s="19"/>
      <c r="K115" s="19"/>
      <c r="M115">
        <v>3</v>
      </c>
      <c r="N115" t="s">
        <v>140</v>
      </c>
      <c r="O115" s="27">
        <v>125</v>
      </c>
      <c r="P115" s="27">
        <v>4</v>
      </c>
      <c r="Q115" s="19">
        <f t="shared" si="22"/>
        <v>3.2</v>
      </c>
      <c r="R115" s="39"/>
      <c r="S115" s="23"/>
      <c r="V115" s="19"/>
    </row>
    <row r="116" spans="1:33" x14ac:dyDescent="0.25">
      <c r="A116">
        <v>4</v>
      </c>
      <c r="B116" t="s">
        <v>140</v>
      </c>
      <c r="C116" s="27">
        <v>86</v>
      </c>
      <c r="D116" s="27">
        <v>6</v>
      </c>
      <c r="E116" s="19">
        <f>(D116/C116)*100</f>
        <v>6.9767441860465116</v>
      </c>
      <c r="F116" s="39" t="s">
        <v>29</v>
      </c>
      <c r="G116" s="23" t="s">
        <v>29</v>
      </c>
      <c r="H116" s="20">
        <f>COUNT(C125,C126,C128,C129,C132)</f>
        <v>5</v>
      </c>
      <c r="I116" s="20">
        <f>COUNT(C105,C106,C108,C109,C110,C112,C113,C114,C116,C117,C118,C120,C121,C122,C124,C130)</f>
        <v>16</v>
      </c>
      <c r="J116" s="24"/>
      <c r="K116" s="24"/>
      <c r="M116">
        <v>4</v>
      </c>
      <c r="N116" t="s">
        <v>140</v>
      </c>
      <c r="R116" s="39"/>
      <c r="S116" s="23"/>
      <c r="T116" s="20"/>
      <c r="U116" s="20"/>
      <c r="V116" s="24"/>
    </row>
    <row r="117" spans="1:33" x14ac:dyDescent="0.25">
      <c r="A117">
        <v>1</v>
      </c>
      <c r="B117" t="s">
        <v>141</v>
      </c>
      <c r="C117" s="27">
        <v>24</v>
      </c>
      <c r="D117" s="27">
        <v>0</v>
      </c>
      <c r="E117" s="19">
        <f t="shared" ref="E117:E118" si="24">(D117/C117)*100</f>
        <v>0</v>
      </c>
      <c r="F117" s="39" t="s">
        <v>29</v>
      </c>
      <c r="J117" s="24"/>
      <c r="K117" s="24"/>
      <c r="M117">
        <v>1</v>
      </c>
      <c r="N117" t="s">
        <v>141</v>
      </c>
      <c r="O117" s="27">
        <v>11</v>
      </c>
      <c r="P117" s="27">
        <v>2</v>
      </c>
      <c r="Q117" s="19">
        <f t="shared" ref="Q117:Q123" si="25">(P117/O117)*100</f>
        <v>18.181818181818183</v>
      </c>
      <c r="R117" s="39"/>
      <c r="S117" s="18"/>
      <c r="T117" s="18"/>
      <c r="U117" s="24"/>
      <c r="V117" s="24"/>
    </row>
    <row r="118" spans="1:33" x14ac:dyDescent="0.25">
      <c r="A118">
        <v>2</v>
      </c>
      <c r="B118" t="s">
        <v>141</v>
      </c>
      <c r="C118" s="27">
        <v>51</v>
      </c>
      <c r="D118" s="27">
        <v>0</v>
      </c>
      <c r="E118" s="19">
        <f t="shared" si="24"/>
        <v>0</v>
      </c>
      <c r="F118" s="39" t="s">
        <v>29</v>
      </c>
      <c r="G118" s="18"/>
      <c r="H118" s="18"/>
      <c r="I118" s="24"/>
      <c r="J118" s="24"/>
      <c r="K118" s="24"/>
      <c r="M118">
        <v>2</v>
      </c>
      <c r="N118" t="s">
        <v>141</v>
      </c>
      <c r="O118" s="27">
        <v>12</v>
      </c>
      <c r="P118" s="27">
        <v>1</v>
      </c>
      <c r="Q118" s="19">
        <f t="shared" si="25"/>
        <v>8.3333333333333321</v>
      </c>
      <c r="R118" s="39"/>
      <c r="S118" s="18"/>
      <c r="T118" s="18"/>
      <c r="U118" s="24"/>
      <c r="V118" s="24"/>
    </row>
    <row r="119" spans="1:33" x14ac:dyDescent="0.25">
      <c r="A119">
        <v>3</v>
      </c>
      <c r="B119" t="s">
        <v>141</v>
      </c>
      <c r="G119" s="18"/>
      <c r="H119" s="18"/>
      <c r="I119" s="24"/>
      <c r="J119" s="24"/>
      <c r="K119" s="24"/>
      <c r="M119">
        <v>3</v>
      </c>
      <c r="N119" t="s">
        <v>141</v>
      </c>
      <c r="O119" s="27">
        <v>25</v>
      </c>
      <c r="P119" s="27">
        <v>0</v>
      </c>
      <c r="Q119" s="19">
        <f t="shared" si="25"/>
        <v>0</v>
      </c>
      <c r="R119" s="39"/>
      <c r="S119" s="18"/>
      <c r="T119" s="18"/>
      <c r="U119" s="24"/>
      <c r="V119" s="24"/>
    </row>
    <row r="120" spans="1:33" x14ac:dyDescent="0.25">
      <c r="A120">
        <v>4</v>
      </c>
      <c r="B120" t="s">
        <v>141</v>
      </c>
      <c r="C120" s="27">
        <v>28</v>
      </c>
      <c r="D120" s="27">
        <v>0</v>
      </c>
      <c r="E120" s="19">
        <f t="shared" ref="E120:E122" si="26">(D120/C120)*100</f>
        <v>0</v>
      </c>
      <c r="F120" s="39" t="s">
        <v>29</v>
      </c>
      <c r="M120">
        <v>4</v>
      </c>
      <c r="N120" t="s">
        <v>141</v>
      </c>
      <c r="O120" s="27">
        <v>15</v>
      </c>
      <c r="P120" s="27">
        <v>0</v>
      </c>
      <c r="Q120" s="19">
        <f t="shared" si="25"/>
        <v>0</v>
      </c>
      <c r="R120" s="39"/>
      <c r="S120"/>
      <c r="T120"/>
      <c r="U120"/>
    </row>
    <row r="121" spans="1:33" x14ac:dyDescent="0.25">
      <c r="A121">
        <v>1</v>
      </c>
      <c r="B121" t="s">
        <v>142</v>
      </c>
      <c r="C121" s="27">
        <v>29</v>
      </c>
      <c r="D121" s="27">
        <v>0</v>
      </c>
      <c r="E121" s="19">
        <f t="shared" si="26"/>
        <v>0</v>
      </c>
      <c r="F121" s="39" t="s">
        <v>29</v>
      </c>
      <c r="M121">
        <v>1</v>
      </c>
      <c r="N121" t="s">
        <v>142</v>
      </c>
      <c r="O121" s="27">
        <v>8</v>
      </c>
      <c r="P121" s="27">
        <v>0</v>
      </c>
      <c r="Q121" s="19">
        <f t="shared" si="25"/>
        <v>0</v>
      </c>
      <c r="R121" s="39"/>
      <c r="S121"/>
      <c r="T121"/>
      <c r="U121"/>
    </row>
    <row r="122" spans="1:33" x14ac:dyDescent="0.25">
      <c r="A122">
        <v>2</v>
      </c>
      <c r="B122" t="s">
        <v>142</v>
      </c>
      <c r="C122" s="27">
        <v>34</v>
      </c>
      <c r="D122" s="27">
        <v>0</v>
      </c>
      <c r="E122" s="19">
        <f t="shared" si="26"/>
        <v>0</v>
      </c>
      <c r="F122" s="39" t="s">
        <v>29</v>
      </c>
      <c r="G122" s="19"/>
      <c r="H122" s="19"/>
      <c r="I122" s="19"/>
      <c r="J122" s="19"/>
      <c r="K122" s="19"/>
      <c r="M122">
        <v>2</v>
      </c>
      <c r="N122" t="s">
        <v>142</v>
      </c>
      <c r="O122" s="27">
        <v>14</v>
      </c>
      <c r="P122" s="27">
        <v>0</v>
      </c>
      <c r="Q122" s="19">
        <f t="shared" si="25"/>
        <v>0</v>
      </c>
      <c r="R122" s="39"/>
      <c r="V122" s="19"/>
    </row>
    <row r="123" spans="1:33" x14ac:dyDescent="0.25">
      <c r="A123">
        <v>3</v>
      </c>
      <c r="B123" t="s">
        <v>142</v>
      </c>
      <c r="C123" s="27"/>
      <c r="D123" s="27"/>
      <c r="M123">
        <v>3</v>
      </c>
      <c r="N123" t="s">
        <v>142</v>
      </c>
      <c r="O123" s="27">
        <v>19</v>
      </c>
      <c r="P123" s="27">
        <v>0</v>
      </c>
      <c r="Q123" s="19">
        <f t="shared" si="25"/>
        <v>0</v>
      </c>
      <c r="R123" s="39"/>
      <c r="S123"/>
      <c r="T123"/>
      <c r="U123"/>
    </row>
    <row r="124" spans="1:33" s="19" customFormat="1" x14ac:dyDescent="0.25">
      <c r="A124">
        <v>4</v>
      </c>
      <c r="B124" t="s">
        <v>142</v>
      </c>
      <c r="C124" s="27">
        <v>30</v>
      </c>
      <c r="D124" s="27">
        <v>0</v>
      </c>
      <c r="E124" s="19">
        <f t="shared" ref="E124:E126" si="27">(D124/C124)*100</f>
        <v>0</v>
      </c>
      <c r="F124" s="39" t="s">
        <v>29</v>
      </c>
      <c r="G124"/>
      <c r="H124"/>
      <c r="I124"/>
      <c r="J124"/>
      <c r="K124"/>
      <c r="L124"/>
      <c r="M124">
        <v>4</v>
      </c>
      <c r="N124" t="s">
        <v>142</v>
      </c>
      <c r="O124" s="27"/>
      <c r="P124" s="27"/>
      <c r="R124" s="39"/>
      <c r="S124"/>
      <c r="T124"/>
      <c r="U124"/>
      <c r="V124"/>
      <c r="X124"/>
      <c r="Y124"/>
      <c r="Z124"/>
      <c r="AA124"/>
      <c r="AC124"/>
      <c r="AD124"/>
      <c r="AE124"/>
      <c r="AF124"/>
      <c r="AG124"/>
    </row>
    <row r="125" spans="1:33" s="19" customFormat="1" x14ac:dyDescent="0.25">
      <c r="A125">
        <v>1</v>
      </c>
      <c r="B125" s="27" t="s">
        <v>143</v>
      </c>
      <c r="C125" s="27">
        <v>44</v>
      </c>
      <c r="D125" s="27">
        <v>2</v>
      </c>
      <c r="E125" s="19">
        <f t="shared" si="27"/>
        <v>4.5454545454545459</v>
      </c>
      <c r="F125" s="39" t="s">
        <v>147</v>
      </c>
      <c r="G125"/>
      <c r="H125"/>
      <c r="I125"/>
      <c r="J125"/>
      <c r="K125"/>
      <c r="L125"/>
      <c r="M125">
        <v>1</v>
      </c>
      <c r="N125" s="27" t="s">
        <v>143</v>
      </c>
      <c r="O125" s="27">
        <v>34</v>
      </c>
      <c r="P125" s="27">
        <v>1</v>
      </c>
      <c r="Q125" s="19">
        <f t="shared" ref="Q125:Q127" si="28">(P125/O125)*100</f>
        <v>2.9411764705882351</v>
      </c>
      <c r="R125" s="39"/>
      <c r="S125"/>
      <c r="T125"/>
      <c r="U125"/>
      <c r="V125"/>
      <c r="X125"/>
      <c r="Y125"/>
      <c r="Z125"/>
      <c r="AA125"/>
      <c r="AC125"/>
      <c r="AD125"/>
      <c r="AE125"/>
      <c r="AF125"/>
      <c r="AG125"/>
    </row>
    <row r="126" spans="1:33" s="19" customFormat="1" x14ac:dyDescent="0.25">
      <c r="A126">
        <v>2</v>
      </c>
      <c r="B126" s="27" t="s">
        <v>143</v>
      </c>
      <c r="C126" s="27">
        <v>95</v>
      </c>
      <c r="D126" s="27">
        <v>7</v>
      </c>
      <c r="E126" s="19">
        <f t="shared" si="27"/>
        <v>7.3684210526315779</v>
      </c>
      <c r="F126" s="39" t="s">
        <v>147</v>
      </c>
      <c r="G126"/>
      <c r="H126"/>
      <c r="I126"/>
      <c r="J126"/>
      <c r="K126"/>
      <c r="L126"/>
      <c r="M126">
        <v>2</v>
      </c>
      <c r="N126" s="27" t="s">
        <v>143</v>
      </c>
      <c r="O126" s="27">
        <v>39</v>
      </c>
      <c r="P126" s="27">
        <v>3</v>
      </c>
      <c r="Q126" s="19">
        <f t="shared" si="28"/>
        <v>7.6923076923076925</v>
      </c>
      <c r="R126" s="39"/>
      <c r="S126"/>
      <c r="T126"/>
      <c r="U126"/>
      <c r="V126"/>
      <c r="X126"/>
      <c r="Y126"/>
      <c r="Z126"/>
      <c r="AA126"/>
      <c r="AC126"/>
      <c r="AD126"/>
      <c r="AE126"/>
      <c r="AF126"/>
      <c r="AG126"/>
    </row>
    <row r="127" spans="1:33" s="19" customFormat="1" x14ac:dyDescent="0.25">
      <c r="A127">
        <v>3</v>
      </c>
      <c r="B127" s="27" t="s">
        <v>143</v>
      </c>
      <c r="C127"/>
      <c r="D127"/>
      <c r="F127" s="39"/>
      <c r="G127"/>
      <c r="H127"/>
      <c r="I127"/>
      <c r="J127"/>
      <c r="K127"/>
      <c r="L127"/>
      <c r="M127">
        <v>3</v>
      </c>
      <c r="N127" s="27" t="s">
        <v>143</v>
      </c>
      <c r="O127" s="27">
        <v>72</v>
      </c>
      <c r="P127" s="27">
        <v>4</v>
      </c>
      <c r="Q127" s="19">
        <f t="shared" si="28"/>
        <v>5.5555555555555554</v>
      </c>
      <c r="R127" s="39"/>
      <c r="S127"/>
      <c r="T127"/>
      <c r="U127"/>
      <c r="V127"/>
      <c r="X127"/>
      <c r="Y127"/>
      <c r="Z127"/>
      <c r="AA127"/>
      <c r="AC127"/>
      <c r="AD127"/>
      <c r="AE127"/>
      <c r="AF127"/>
      <c r="AG127"/>
    </row>
    <row r="128" spans="1:33" s="19" customFormat="1" x14ac:dyDescent="0.25">
      <c r="A128">
        <v>4</v>
      </c>
      <c r="B128" s="27" t="s">
        <v>143</v>
      </c>
      <c r="C128" s="27">
        <v>107</v>
      </c>
      <c r="D128" s="27">
        <v>20</v>
      </c>
      <c r="E128" s="19">
        <f t="shared" ref="E128:E130" si="29">(D128/C128)*100</f>
        <v>18.691588785046729</v>
      </c>
      <c r="F128" s="39" t="s">
        <v>147</v>
      </c>
      <c r="G128"/>
      <c r="H128"/>
      <c r="I128"/>
      <c r="J128"/>
      <c r="K128"/>
      <c r="L128"/>
      <c r="M128">
        <v>4</v>
      </c>
      <c r="N128" s="27" t="s">
        <v>143</v>
      </c>
      <c r="O128"/>
      <c r="P128"/>
      <c r="R128" s="39"/>
      <c r="S128"/>
      <c r="T128"/>
      <c r="U128"/>
      <c r="V128"/>
      <c r="X128"/>
      <c r="Y128"/>
      <c r="Z128"/>
      <c r="AA128"/>
      <c r="AC128"/>
      <c r="AD128"/>
      <c r="AE128"/>
      <c r="AF128"/>
      <c r="AG128"/>
    </row>
    <row r="129" spans="1:33" s="19" customFormat="1" x14ac:dyDescent="0.25">
      <c r="A129">
        <v>1</v>
      </c>
      <c r="B129" s="27" t="s">
        <v>144</v>
      </c>
      <c r="C129" s="27">
        <v>69</v>
      </c>
      <c r="D129" s="27">
        <v>2</v>
      </c>
      <c r="E129" s="19">
        <f t="shared" si="29"/>
        <v>2.8985507246376812</v>
      </c>
      <c r="F129" s="39" t="s">
        <v>147</v>
      </c>
      <c r="G129"/>
      <c r="H129"/>
      <c r="I129"/>
      <c r="J129"/>
      <c r="K129"/>
      <c r="L129"/>
      <c r="M129">
        <v>1</v>
      </c>
      <c r="N129" s="27" t="s">
        <v>144</v>
      </c>
      <c r="O129" s="27">
        <v>49</v>
      </c>
      <c r="P129" s="27">
        <v>3</v>
      </c>
      <c r="Q129" s="19">
        <f t="shared" ref="Q129:Q131" si="30">(P129/O129)*100</f>
        <v>6.1224489795918364</v>
      </c>
      <c r="R129" s="39"/>
      <c r="S129"/>
      <c r="T129"/>
      <c r="U129"/>
      <c r="V129"/>
      <c r="X129"/>
      <c r="Y129"/>
      <c r="Z129"/>
      <c r="AA129"/>
      <c r="AC129"/>
      <c r="AD129"/>
      <c r="AE129"/>
      <c r="AF129"/>
      <c r="AG129"/>
    </row>
    <row r="130" spans="1:33" s="19" customFormat="1" x14ac:dyDescent="0.25">
      <c r="A130">
        <v>2</v>
      </c>
      <c r="B130" s="27" t="s">
        <v>144</v>
      </c>
      <c r="C130" s="27">
        <v>72</v>
      </c>
      <c r="D130" s="27">
        <v>10</v>
      </c>
      <c r="E130" s="19">
        <f t="shared" si="29"/>
        <v>13.888888888888889</v>
      </c>
      <c r="F130" s="39" t="s">
        <v>29</v>
      </c>
      <c r="G130"/>
      <c r="H130"/>
      <c r="I130"/>
      <c r="J130"/>
      <c r="K130"/>
      <c r="L130"/>
      <c r="M130">
        <v>2</v>
      </c>
      <c r="N130" s="27" t="s">
        <v>144</v>
      </c>
      <c r="O130" s="27">
        <v>30</v>
      </c>
      <c r="P130" s="27">
        <v>0</v>
      </c>
      <c r="Q130" s="19">
        <f t="shared" si="30"/>
        <v>0</v>
      </c>
      <c r="R130" s="39"/>
      <c r="S130"/>
      <c r="T130"/>
      <c r="U130"/>
      <c r="V130"/>
      <c r="X130"/>
      <c r="Y130"/>
      <c r="Z130"/>
      <c r="AA130"/>
      <c r="AC130"/>
      <c r="AD130"/>
      <c r="AE130"/>
      <c r="AF130"/>
      <c r="AG130"/>
    </row>
    <row r="131" spans="1:33" x14ac:dyDescent="0.25">
      <c r="A131">
        <v>3</v>
      </c>
      <c r="B131" s="27" t="s">
        <v>144</v>
      </c>
      <c r="M131">
        <v>3</v>
      </c>
      <c r="N131" s="27" t="s">
        <v>144</v>
      </c>
      <c r="O131" s="27">
        <v>53</v>
      </c>
      <c r="P131" s="27">
        <v>11</v>
      </c>
      <c r="Q131" s="19">
        <f t="shared" si="30"/>
        <v>20.754716981132077</v>
      </c>
      <c r="R131" s="39"/>
      <c r="S131"/>
      <c r="T131"/>
      <c r="U131"/>
    </row>
    <row r="132" spans="1:33" s="19" customFormat="1" x14ac:dyDescent="0.25">
      <c r="A132">
        <v>4</v>
      </c>
      <c r="B132" s="27" t="s">
        <v>144</v>
      </c>
      <c r="C132" s="27">
        <v>113</v>
      </c>
      <c r="D132" s="27">
        <v>7</v>
      </c>
      <c r="E132" s="19">
        <f t="shared" ref="E132" si="31">(D132/C132)*100</f>
        <v>6.1946902654867255</v>
      </c>
      <c r="F132" s="39" t="s">
        <v>147</v>
      </c>
      <c r="G132"/>
      <c r="H132"/>
      <c r="I132"/>
      <c r="J132"/>
      <c r="K132"/>
      <c r="L132"/>
      <c r="M132">
        <v>4</v>
      </c>
      <c r="N132" s="27" t="s">
        <v>144</v>
      </c>
      <c r="O132"/>
      <c r="P132"/>
      <c r="R132" s="39"/>
      <c r="S132"/>
      <c r="T132"/>
      <c r="U132"/>
      <c r="V132"/>
      <c r="X132"/>
      <c r="Y132"/>
      <c r="Z132"/>
      <c r="AA132"/>
      <c r="AC132"/>
      <c r="AD132"/>
      <c r="AE132"/>
      <c r="AF132"/>
      <c r="AG132"/>
    </row>
    <row r="133" spans="1:33" s="19" customFormat="1" x14ac:dyDescent="0.25">
      <c r="A133"/>
      <c r="B133"/>
      <c r="C133" s="18">
        <f>SUM(C105:C132)</f>
        <v>1580</v>
      </c>
      <c r="D133" s="29">
        <f>SUM(D105:D132)</f>
        <v>78</v>
      </c>
      <c r="E133" s="25">
        <f>(D133/C133)*100</f>
        <v>4.9367088607594933</v>
      </c>
      <c r="F133" s="42"/>
      <c r="H133"/>
      <c r="I133"/>
      <c r="J133"/>
      <c r="K133"/>
      <c r="L133"/>
      <c r="M133"/>
      <c r="N133"/>
      <c r="O133" s="18">
        <f>SUM(O105:O132)</f>
        <v>1186</v>
      </c>
      <c r="P133" s="29">
        <f>SUM(P105:P132)</f>
        <v>43</v>
      </c>
      <c r="Q133" s="25">
        <f>(P133/O133)*100</f>
        <v>3.6256323777403039</v>
      </c>
      <c r="R133" s="30"/>
      <c r="T133"/>
      <c r="U133"/>
      <c r="V133"/>
      <c r="X133"/>
      <c r="Y133"/>
      <c r="Z133"/>
      <c r="AA133"/>
      <c r="AC133"/>
      <c r="AD133"/>
      <c r="AE133"/>
      <c r="AF133"/>
      <c r="AG133"/>
    </row>
    <row r="134" spans="1:33" s="19" customFormat="1" x14ac:dyDescent="0.25">
      <c r="A134"/>
      <c r="B134"/>
      <c r="C134"/>
      <c r="D134" s="23" t="s">
        <v>29</v>
      </c>
      <c r="E134">
        <f>COUNT(E105:E132)</f>
        <v>21</v>
      </c>
      <c r="F134" s="39"/>
      <c r="G134"/>
      <c r="H134"/>
      <c r="I134"/>
      <c r="J134"/>
      <c r="K134"/>
      <c r="L134"/>
      <c r="M134"/>
      <c r="N134" s="27"/>
      <c r="O134"/>
      <c r="P134" s="23" t="s">
        <v>29</v>
      </c>
      <c r="Q134">
        <f>COUNT(Q105:Q132)</f>
        <v>22</v>
      </c>
      <c r="R134" s="40"/>
      <c r="V134"/>
      <c r="X134"/>
      <c r="Y134"/>
      <c r="Z134"/>
      <c r="AA134"/>
      <c r="AC134"/>
      <c r="AD134"/>
      <c r="AE134"/>
      <c r="AF134"/>
      <c r="AG134"/>
    </row>
    <row r="135" spans="1:33" s="19" customFormat="1" x14ac:dyDescent="0.25">
      <c r="A135" t="s">
        <v>210</v>
      </c>
      <c r="B135"/>
      <c r="C135"/>
      <c r="D135"/>
      <c r="F135" s="39"/>
      <c r="G135"/>
      <c r="H135"/>
      <c r="I135"/>
      <c r="J135"/>
      <c r="K135"/>
      <c r="L135"/>
      <c r="M135"/>
      <c r="N135" s="27"/>
      <c r="O135"/>
      <c r="P135"/>
      <c r="R135" s="40"/>
      <c r="V135"/>
      <c r="X135"/>
      <c r="Y135"/>
      <c r="Z135"/>
      <c r="AA135"/>
      <c r="AC135"/>
      <c r="AD135"/>
      <c r="AE135"/>
      <c r="AF135"/>
      <c r="AG135"/>
    </row>
    <row r="136" spans="1:33" s="19" customFormat="1" x14ac:dyDescent="0.25">
      <c r="A136"/>
      <c r="B136"/>
      <c r="C136"/>
      <c r="D136"/>
      <c r="F136" s="39"/>
      <c r="G136"/>
      <c r="H136"/>
      <c r="I136"/>
      <c r="J136"/>
      <c r="K136"/>
      <c r="L136"/>
      <c r="M136"/>
      <c r="N136"/>
      <c r="O136"/>
      <c r="P136"/>
      <c r="R136" s="40"/>
      <c r="V136"/>
      <c r="X136"/>
      <c r="Y136"/>
      <c r="Z136"/>
      <c r="AA136"/>
      <c r="AC136"/>
      <c r="AD136"/>
      <c r="AE136"/>
      <c r="AF136"/>
      <c r="AG136"/>
    </row>
    <row r="137" spans="1:33" s="19" customFormat="1" x14ac:dyDescent="0.25">
      <c r="A137" t="s">
        <v>127</v>
      </c>
      <c r="B137" t="s">
        <v>128</v>
      </c>
      <c r="C137" t="s">
        <v>129</v>
      </c>
      <c r="D137" t="s">
        <v>177</v>
      </c>
      <c r="E137" s="19" t="s">
        <v>178</v>
      </c>
      <c r="F137" s="39" t="s">
        <v>146</v>
      </c>
      <c r="G137" s="21"/>
      <c r="H137" s="19" t="s">
        <v>120</v>
      </c>
      <c r="I137" s="19" t="s">
        <v>132</v>
      </c>
      <c r="J137" s="19" t="s">
        <v>122</v>
      </c>
      <c r="K137" s="19" t="s">
        <v>123</v>
      </c>
      <c r="L137"/>
      <c r="M137"/>
      <c r="N137"/>
      <c r="O137"/>
      <c r="P137"/>
      <c r="R137" s="40"/>
      <c r="V137"/>
      <c r="X137"/>
      <c r="Y137"/>
      <c r="Z137"/>
      <c r="AA137"/>
      <c r="AC137"/>
      <c r="AD137"/>
      <c r="AE137"/>
      <c r="AF137"/>
      <c r="AG137"/>
    </row>
    <row r="138" spans="1:33" x14ac:dyDescent="0.25">
      <c r="A138">
        <v>1</v>
      </c>
      <c r="B138" t="s">
        <v>134</v>
      </c>
      <c r="C138" s="27">
        <v>236</v>
      </c>
      <c r="D138" s="27">
        <v>0</v>
      </c>
      <c r="E138" s="19">
        <f t="shared" ref="E138:E164" si="32">(D138/C138)*100</f>
        <v>0</v>
      </c>
      <c r="F138" s="39" t="s">
        <v>29</v>
      </c>
      <c r="G138" s="23" t="s">
        <v>135</v>
      </c>
      <c r="H138" s="20">
        <f>SUM(D138:D141)</f>
        <v>0</v>
      </c>
      <c r="I138" s="20">
        <f>SUM(D142:D149)</f>
        <v>2</v>
      </c>
      <c r="J138" s="20">
        <f>SUM(D150:D157)</f>
        <v>0</v>
      </c>
      <c r="K138" s="20">
        <f>SUM(D158:D165)</f>
        <v>65</v>
      </c>
    </row>
    <row r="139" spans="1:33" x14ac:dyDescent="0.25">
      <c r="A139">
        <v>2</v>
      </c>
      <c r="B139" t="s">
        <v>134</v>
      </c>
      <c r="C139" s="27">
        <v>150</v>
      </c>
      <c r="D139" s="27">
        <v>0</v>
      </c>
      <c r="E139" s="19">
        <f t="shared" si="32"/>
        <v>0</v>
      </c>
      <c r="F139" s="39" t="s">
        <v>29</v>
      </c>
      <c r="G139" s="23" t="s">
        <v>136</v>
      </c>
      <c r="H139" s="20">
        <f>SUM(C138:C141)</f>
        <v>562</v>
      </c>
      <c r="I139" s="20">
        <f>SUM(C142:C149)</f>
        <v>867</v>
      </c>
      <c r="J139" s="20">
        <f>SUM(C150:C157)</f>
        <v>151</v>
      </c>
      <c r="K139" s="20">
        <f>SUM(C158:C165)</f>
        <v>896</v>
      </c>
      <c r="O139" s="18"/>
      <c r="P139" s="29"/>
      <c r="Q139" s="24"/>
    </row>
    <row r="140" spans="1:33" x14ac:dyDescent="0.25">
      <c r="A140">
        <v>3</v>
      </c>
      <c r="B140" t="s">
        <v>134</v>
      </c>
      <c r="C140" s="27">
        <v>123</v>
      </c>
      <c r="D140" s="27">
        <v>0</v>
      </c>
      <c r="E140" s="19">
        <f t="shared" si="32"/>
        <v>0</v>
      </c>
      <c r="F140" s="39" t="s">
        <v>29</v>
      </c>
      <c r="G140" s="23" t="s">
        <v>137</v>
      </c>
      <c r="H140" s="25">
        <f>AVERAGE(H138/H139)*100</f>
        <v>0</v>
      </c>
      <c r="I140" s="25">
        <f>AVERAGE(I138/I139)*100</f>
        <v>0.23068050749711649</v>
      </c>
      <c r="J140" s="25">
        <f>AVERAGE(J138/J139)*100</f>
        <v>0</v>
      </c>
      <c r="K140" s="25">
        <f>AVERAGE(K138/K139)*100</f>
        <v>7.2544642857142865</v>
      </c>
    </row>
    <row r="141" spans="1:33" x14ac:dyDescent="0.25">
      <c r="A141">
        <v>4</v>
      </c>
      <c r="B141" t="s">
        <v>134</v>
      </c>
      <c r="C141" s="27">
        <v>53</v>
      </c>
      <c r="D141" s="27">
        <v>0</v>
      </c>
      <c r="E141" s="19">
        <f t="shared" si="32"/>
        <v>0</v>
      </c>
      <c r="F141" s="39" t="s">
        <v>29</v>
      </c>
      <c r="G141" s="23" t="s">
        <v>29</v>
      </c>
      <c r="H141" s="20">
        <f>COUNT(C138:C141)</f>
        <v>4</v>
      </c>
      <c r="I141" s="20">
        <f>COUNT(C142:C149)</f>
        <v>8</v>
      </c>
      <c r="J141" s="20">
        <f>COUNT(C150:C157)</f>
        <v>8</v>
      </c>
      <c r="K141" s="20">
        <f>COUNT(C158:C165)</f>
        <v>8</v>
      </c>
    </row>
    <row r="142" spans="1:33" x14ac:dyDescent="0.25">
      <c r="A142">
        <v>1</v>
      </c>
      <c r="B142" t="s">
        <v>138</v>
      </c>
      <c r="C142" s="27">
        <v>201</v>
      </c>
      <c r="D142" s="27">
        <v>0</v>
      </c>
      <c r="E142" s="19">
        <f t="shared" si="32"/>
        <v>0</v>
      </c>
      <c r="F142" s="39" t="s">
        <v>147</v>
      </c>
      <c r="G142" s="23" t="s">
        <v>139</v>
      </c>
      <c r="H142" s="25">
        <f>H138/D166</f>
        <v>0</v>
      </c>
      <c r="I142" s="25">
        <f>I138/D166</f>
        <v>2.9850746268656716E-2</v>
      </c>
      <c r="J142" s="25">
        <f>J138/D166</f>
        <v>0</v>
      </c>
      <c r="K142" s="25">
        <f>K138/D166</f>
        <v>0.97014925373134331</v>
      </c>
      <c r="V142" s="19"/>
    </row>
    <row r="143" spans="1:33" x14ac:dyDescent="0.25">
      <c r="A143">
        <v>2</v>
      </c>
      <c r="B143" t="s">
        <v>138</v>
      </c>
      <c r="C143" s="27">
        <v>108</v>
      </c>
      <c r="D143" s="27">
        <v>0</v>
      </c>
      <c r="E143" s="19">
        <f t="shared" si="32"/>
        <v>0</v>
      </c>
      <c r="F143" s="39" t="s">
        <v>29</v>
      </c>
      <c r="T143" s="20"/>
      <c r="U143" s="20"/>
      <c r="V143" s="20"/>
    </row>
    <row r="144" spans="1:33" x14ac:dyDescent="0.25">
      <c r="A144">
        <v>3</v>
      </c>
      <c r="B144" t="s">
        <v>138</v>
      </c>
      <c r="C144" s="27">
        <v>82</v>
      </c>
      <c r="D144" s="27">
        <v>0</v>
      </c>
      <c r="E144" s="19">
        <f t="shared" si="32"/>
        <v>0</v>
      </c>
      <c r="F144" s="39" t="s">
        <v>29</v>
      </c>
      <c r="J144" s="19"/>
      <c r="K144" s="19"/>
      <c r="T144" s="20"/>
      <c r="U144" s="20"/>
      <c r="V144" s="20"/>
    </row>
    <row r="145" spans="1:22" x14ac:dyDescent="0.25">
      <c r="A145">
        <v>4</v>
      </c>
      <c r="B145" t="s">
        <v>138</v>
      </c>
      <c r="C145" s="27">
        <v>77</v>
      </c>
      <c r="D145" s="27">
        <v>0</v>
      </c>
      <c r="E145" s="19">
        <f t="shared" si="32"/>
        <v>0</v>
      </c>
      <c r="F145" s="39" t="s">
        <v>147</v>
      </c>
      <c r="G145" s="23"/>
      <c r="H145" t="s">
        <v>148</v>
      </c>
      <c r="I145" s="19" t="s">
        <v>149</v>
      </c>
      <c r="J145" s="19"/>
      <c r="K145" s="19"/>
      <c r="T145" s="24"/>
      <c r="U145" s="24"/>
      <c r="V145" s="24"/>
    </row>
    <row r="146" spans="1:22" x14ac:dyDescent="0.25">
      <c r="A146">
        <v>1</v>
      </c>
      <c r="B146" t="s">
        <v>140</v>
      </c>
      <c r="C146" s="27">
        <v>135</v>
      </c>
      <c r="D146" s="27">
        <v>0</v>
      </c>
      <c r="E146" s="19">
        <f t="shared" si="32"/>
        <v>0</v>
      </c>
      <c r="F146" s="39" t="s">
        <v>147</v>
      </c>
      <c r="G146" s="23" t="s">
        <v>135</v>
      </c>
      <c r="H146" s="20">
        <f>SUM(D142,D145,D146,D147,D149,D150,D159,D162,D163)</f>
        <v>34</v>
      </c>
      <c r="I146" s="20">
        <f>SUM(D138,D139,D140,D141,D143,D144,D148,D151,D152,D153,D154,D155,D156,D157,D158,D160,D161,D164,D165)</f>
        <v>33</v>
      </c>
      <c r="J146" s="19"/>
      <c r="K146" s="19"/>
    </row>
    <row r="147" spans="1:22" x14ac:dyDescent="0.25">
      <c r="A147">
        <v>2</v>
      </c>
      <c r="B147" t="s">
        <v>140</v>
      </c>
      <c r="C147" s="27">
        <v>82</v>
      </c>
      <c r="D147" s="27">
        <v>1</v>
      </c>
      <c r="E147" s="19">
        <f t="shared" si="32"/>
        <v>1.2195121951219512</v>
      </c>
      <c r="F147" s="39" t="s">
        <v>147</v>
      </c>
      <c r="G147" s="23" t="s">
        <v>136</v>
      </c>
      <c r="H147" s="20">
        <f>SUM(C142,C145,C146,C147,C149,C150,C159,C162,C163)</f>
        <v>1000</v>
      </c>
      <c r="I147" s="20">
        <f>SUM(C138,C139,C140,C141,C143,C144,C148,C151,C152,C153,C154,C155,C156,C157,C158,C161,C160,C164,C165)</f>
        <v>1476</v>
      </c>
      <c r="J147" s="19"/>
      <c r="K147" s="19"/>
    </row>
    <row r="148" spans="1:22" x14ac:dyDescent="0.25">
      <c r="A148">
        <v>3</v>
      </c>
      <c r="B148" t="s">
        <v>140</v>
      </c>
      <c r="C148" s="27">
        <v>105</v>
      </c>
      <c r="D148" s="27">
        <v>0</v>
      </c>
      <c r="E148" s="19">
        <f t="shared" si="32"/>
        <v>0</v>
      </c>
      <c r="F148" s="39" t="s">
        <v>29</v>
      </c>
      <c r="G148" s="23" t="s">
        <v>137</v>
      </c>
      <c r="H148" s="25">
        <f>(H146/H147)*100</f>
        <v>3.4000000000000004</v>
      </c>
      <c r="I148" s="25">
        <f>(I146/I147)*100</f>
        <v>2.2357723577235773</v>
      </c>
      <c r="J148" s="19"/>
      <c r="K148" s="19"/>
    </row>
    <row r="149" spans="1:22" x14ac:dyDescent="0.25">
      <c r="A149">
        <v>4</v>
      </c>
      <c r="B149" t="s">
        <v>140</v>
      </c>
      <c r="C149" s="27">
        <v>77</v>
      </c>
      <c r="D149" s="27">
        <v>1</v>
      </c>
      <c r="E149" s="19">
        <f t="shared" si="32"/>
        <v>1.2987012987012987</v>
      </c>
      <c r="F149" s="39" t="s">
        <v>147</v>
      </c>
      <c r="G149" s="23" t="s">
        <v>29</v>
      </c>
      <c r="H149" s="20">
        <f>COUNT(C142,C145,C146,C147,C149,C150,C159,C162,C163)</f>
        <v>9</v>
      </c>
      <c r="I149" s="20">
        <f>COUNT(C138,C139,C140,C141,C143,C144,C148,C151,C152,C153,C154,C155,C156,C157,C158,C160,C161,C164,C165)</f>
        <v>19</v>
      </c>
      <c r="J149" s="24"/>
      <c r="K149" s="24"/>
    </row>
    <row r="150" spans="1:22" x14ac:dyDescent="0.25">
      <c r="A150">
        <v>1</v>
      </c>
      <c r="B150" t="s">
        <v>141</v>
      </c>
      <c r="C150" s="27">
        <v>38</v>
      </c>
      <c r="D150" s="27">
        <v>0</v>
      </c>
      <c r="E150" s="19">
        <f t="shared" si="32"/>
        <v>0</v>
      </c>
      <c r="F150" s="39" t="s">
        <v>147</v>
      </c>
      <c r="J150" s="24"/>
      <c r="K150" s="24"/>
    </row>
    <row r="151" spans="1:22" x14ac:dyDescent="0.25">
      <c r="A151">
        <v>2</v>
      </c>
      <c r="B151" t="s">
        <v>141</v>
      </c>
      <c r="C151" s="27">
        <v>17</v>
      </c>
      <c r="D151" s="27">
        <v>0</v>
      </c>
      <c r="E151" s="19">
        <f t="shared" si="32"/>
        <v>0</v>
      </c>
      <c r="F151" s="39" t="s">
        <v>29</v>
      </c>
      <c r="J151" s="24"/>
      <c r="K151" s="24"/>
    </row>
    <row r="152" spans="1:22" x14ac:dyDescent="0.25">
      <c r="A152">
        <v>3</v>
      </c>
      <c r="B152" t="s">
        <v>141</v>
      </c>
      <c r="C152" s="27">
        <v>17</v>
      </c>
      <c r="D152" s="27">
        <v>0</v>
      </c>
      <c r="E152" s="19">
        <f t="shared" si="32"/>
        <v>0</v>
      </c>
      <c r="F152" s="39" t="s">
        <v>29</v>
      </c>
      <c r="G152" s="18"/>
      <c r="H152" s="18"/>
      <c r="I152" s="24"/>
      <c r="J152" s="24"/>
      <c r="K152" s="24"/>
    </row>
    <row r="153" spans="1:22" x14ac:dyDescent="0.25">
      <c r="A153">
        <v>4</v>
      </c>
      <c r="B153" t="s">
        <v>141</v>
      </c>
      <c r="C153" s="27">
        <v>14</v>
      </c>
      <c r="D153" s="27">
        <v>0</v>
      </c>
      <c r="E153" s="19">
        <f t="shared" si="32"/>
        <v>0</v>
      </c>
      <c r="F153" s="39" t="s">
        <v>29</v>
      </c>
    </row>
    <row r="154" spans="1:22" x14ac:dyDescent="0.25">
      <c r="A154">
        <v>1</v>
      </c>
      <c r="B154" t="s">
        <v>142</v>
      </c>
      <c r="C154" s="27">
        <v>26</v>
      </c>
      <c r="D154" s="27">
        <v>0</v>
      </c>
      <c r="E154" s="19">
        <f t="shared" si="32"/>
        <v>0</v>
      </c>
      <c r="F154" s="39" t="s">
        <v>29</v>
      </c>
    </row>
    <row r="155" spans="1:22" x14ac:dyDescent="0.25">
      <c r="A155">
        <v>2</v>
      </c>
      <c r="B155" t="s">
        <v>142</v>
      </c>
      <c r="C155" s="27">
        <v>12</v>
      </c>
      <c r="D155" s="27">
        <v>0</v>
      </c>
      <c r="E155" s="19">
        <f t="shared" si="32"/>
        <v>0</v>
      </c>
      <c r="F155" s="39" t="s">
        <v>29</v>
      </c>
      <c r="G155" s="19"/>
      <c r="H155" s="19"/>
      <c r="I155" s="19"/>
      <c r="J155" s="19"/>
      <c r="K155" s="19"/>
    </row>
    <row r="156" spans="1:22" x14ac:dyDescent="0.25">
      <c r="A156">
        <v>3</v>
      </c>
      <c r="B156" t="s">
        <v>142</v>
      </c>
      <c r="C156" s="27">
        <v>16</v>
      </c>
      <c r="D156" s="27">
        <v>0</v>
      </c>
      <c r="E156" s="19">
        <f t="shared" si="32"/>
        <v>0</v>
      </c>
      <c r="F156" s="39" t="s">
        <v>29</v>
      </c>
    </row>
    <row r="157" spans="1:22" x14ac:dyDescent="0.25">
      <c r="A157">
        <v>4</v>
      </c>
      <c r="B157" t="s">
        <v>142</v>
      </c>
      <c r="C157" s="27">
        <v>11</v>
      </c>
      <c r="D157" s="27">
        <v>0</v>
      </c>
      <c r="E157" s="19">
        <f t="shared" si="32"/>
        <v>0</v>
      </c>
      <c r="F157" s="39" t="s">
        <v>29</v>
      </c>
    </row>
    <row r="158" spans="1:22" x14ac:dyDescent="0.25">
      <c r="A158">
        <v>1</v>
      </c>
      <c r="B158" s="27" t="s">
        <v>143</v>
      </c>
      <c r="C158" s="27">
        <v>107</v>
      </c>
      <c r="D158" s="27">
        <v>0</v>
      </c>
      <c r="E158" s="19">
        <f t="shared" si="32"/>
        <v>0</v>
      </c>
      <c r="F158" s="39" t="s">
        <v>29</v>
      </c>
      <c r="S158" s="24"/>
      <c r="T158" s="24"/>
      <c r="U158" s="24"/>
    </row>
    <row r="159" spans="1:22" x14ac:dyDescent="0.25">
      <c r="A159">
        <v>2</v>
      </c>
      <c r="B159" s="27" t="s">
        <v>143</v>
      </c>
      <c r="C159" s="27">
        <v>124</v>
      </c>
      <c r="D159" s="27">
        <v>17</v>
      </c>
      <c r="E159" s="19">
        <f t="shared" si="32"/>
        <v>13.709677419354838</v>
      </c>
      <c r="F159" s="39" t="s">
        <v>147</v>
      </c>
      <c r="N159" s="27"/>
    </row>
    <row r="160" spans="1:22" x14ac:dyDescent="0.25">
      <c r="A160">
        <v>3</v>
      </c>
      <c r="B160" s="27" t="s">
        <v>143</v>
      </c>
      <c r="C160" s="27">
        <v>90</v>
      </c>
      <c r="D160" s="27">
        <v>23</v>
      </c>
      <c r="E160" s="19">
        <f t="shared" si="32"/>
        <v>25.555555555555554</v>
      </c>
      <c r="F160" s="39" t="s">
        <v>29</v>
      </c>
      <c r="N160" s="27"/>
    </row>
    <row r="161" spans="1:33" x14ac:dyDescent="0.25">
      <c r="A161">
        <v>4</v>
      </c>
      <c r="B161" s="27" t="s">
        <v>143</v>
      </c>
      <c r="C161" s="27">
        <v>90</v>
      </c>
      <c r="D161" s="27">
        <v>4</v>
      </c>
      <c r="E161" s="19">
        <f t="shared" si="32"/>
        <v>4.4444444444444446</v>
      </c>
      <c r="F161" s="39" t="s">
        <v>29</v>
      </c>
      <c r="N161" s="27"/>
    </row>
    <row r="162" spans="1:33" x14ac:dyDescent="0.25">
      <c r="A162">
        <v>1</v>
      </c>
      <c r="B162" s="27" t="s">
        <v>144</v>
      </c>
      <c r="C162" s="27">
        <v>173</v>
      </c>
      <c r="D162" s="27">
        <v>0</v>
      </c>
      <c r="E162" s="19">
        <f t="shared" si="32"/>
        <v>0</v>
      </c>
      <c r="F162" s="39" t="s">
        <v>147</v>
      </c>
      <c r="N162" s="27"/>
    </row>
    <row r="163" spans="1:33" x14ac:dyDescent="0.25">
      <c r="A163">
        <v>2</v>
      </c>
      <c r="B163" s="27" t="s">
        <v>144</v>
      </c>
      <c r="C163" s="27">
        <v>93</v>
      </c>
      <c r="D163" s="27">
        <v>15</v>
      </c>
      <c r="E163" s="19">
        <f t="shared" si="32"/>
        <v>16.129032258064516</v>
      </c>
      <c r="F163" s="39" t="s">
        <v>147</v>
      </c>
    </row>
    <row r="164" spans="1:33" x14ac:dyDescent="0.25">
      <c r="A164">
        <v>3</v>
      </c>
      <c r="B164" s="27" t="s">
        <v>144</v>
      </c>
      <c r="C164" s="27">
        <v>149</v>
      </c>
      <c r="D164" s="27">
        <v>2</v>
      </c>
      <c r="E164" s="19">
        <f t="shared" si="32"/>
        <v>1.3422818791946309</v>
      </c>
      <c r="F164" s="39" t="s">
        <v>29</v>
      </c>
      <c r="X164" s="19"/>
      <c r="Y164" s="19"/>
      <c r="Z164" s="19"/>
      <c r="AA164" s="19"/>
      <c r="AC164" s="19"/>
      <c r="AD164" s="19"/>
      <c r="AE164" s="19"/>
      <c r="AF164" s="19"/>
      <c r="AG164" s="19"/>
    </row>
    <row r="165" spans="1:33" x14ac:dyDescent="0.25">
      <c r="A165">
        <v>4</v>
      </c>
      <c r="B165" s="27" t="s">
        <v>144</v>
      </c>
      <c r="C165" s="27">
        <v>70</v>
      </c>
      <c r="D165" s="27">
        <v>4</v>
      </c>
      <c r="E165" s="19">
        <f>(D165/C165)*100</f>
        <v>5.7142857142857144</v>
      </c>
      <c r="F165" s="39" t="s">
        <v>29</v>
      </c>
      <c r="X165" s="19"/>
      <c r="Y165" s="19"/>
      <c r="Z165" s="19"/>
      <c r="AA165" s="19"/>
      <c r="AC165" s="19"/>
      <c r="AD165" s="19"/>
      <c r="AE165" s="19"/>
      <c r="AF165" s="19"/>
      <c r="AG165" s="19"/>
    </row>
    <row r="166" spans="1:33" x14ac:dyDescent="0.25">
      <c r="C166" s="18">
        <f>SUM(C138:C165)</f>
        <v>2476</v>
      </c>
      <c r="D166" s="29">
        <f>SUM(D138:D165)</f>
        <v>67</v>
      </c>
      <c r="E166" s="25">
        <f>(D166/C166)*100</f>
        <v>2.7059773828756057</v>
      </c>
      <c r="F166" s="42"/>
      <c r="X166" s="19"/>
      <c r="Y166" s="19"/>
      <c r="Z166" s="19"/>
      <c r="AA166" s="19"/>
      <c r="AC166" s="19"/>
      <c r="AD166" s="19"/>
      <c r="AE166" s="19"/>
      <c r="AF166" s="19"/>
      <c r="AG166" s="19"/>
    </row>
    <row r="167" spans="1:33" x14ac:dyDescent="0.25">
      <c r="D167" s="23" t="s">
        <v>29</v>
      </c>
      <c r="E167">
        <f>COUNT(E138:E165)</f>
        <v>28</v>
      </c>
      <c r="N167" s="27"/>
      <c r="T167" s="24"/>
      <c r="U167" s="24"/>
      <c r="X167" s="19"/>
      <c r="Y167" s="19"/>
      <c r="Z167" s="19"/>
      <c r="AA167" s="19"/>
      <c r="AC167" s="19"/>
      <c r="AD167" s="19"/>
      <c r="AE167" s="19"/>
      <c r="AF167" s="19"/>
      <c r="AG167" s="19"/>
    </row>
    <row r="168" spans="1:33" x14ac:dyDescent="0.25">
      <c r="A168" t="s">
        <v>211</v>
      </c>
      <c r="N168" s="27"/>
    </row>
    <row r="169" spans="1:33" x14ac:dyDescent="0.25">
      <c r="N169" s="27"/>
      <c r="X169" s="19"/>
      <c r="Y169" s="19"/>
      <c r="Z169" s="19"/>
      <c r="AA169" s="19"/>
      <c r="AC169" s="19"/>
      <c r="AD169" s="19"/>
      <c r="AE169" s="19"/>
      <c r="AF169" s="19"/>
      <c r="AG169" s="19"/>
    </row>
    <row r="170" spans="1:33" x14ac:dyDescent="0.25">
      <c r="A170" t="s">
        <v>127</v>
      </c>
      <c r="B170" t="s">
        <v>128</v>
      </c>
      <c r="C170" t="s">
        <v>129</v>
      </c>
      <c r="D170" t="s">
        <v>177</v>
      </c>
      <c r="E170" s="19" t="s">
        <v>178</v>
      </c>
      <c r="F170" s="39" t="s">
        <v>146</v>
      </c>
      <c r="G170" s="21"/>
      <c r="H170" s="19" t="s">
        <v>120</v>
      </c>
      <c r="I170" s="19" t="s">
        <v>132</v>
      </c>
      <c r="J170" s="19" t="s">
        <v>122</v>
      </c>
      <c r="K170" s="19" t="s">
        <v>123</v>
      </c>
      <c r="X170" s="19"/>
      <c r="Y170" s="19"/>
      <c r="Z170" s="19"/>
      <c r="AA170" s="19"/>
      <c r="AC170" s="19"/>
      <c r="AD170" s="19"/>
      <c r="AE170" s="19"/>
      <c r="AF170" s="19"/>
      <c r="AG170" s="19"/>
    </row>
    <row r="171" spans="1:33" x14ac:dyDescent="0.25">
      <c r="A171">
        <v>1</v>
      </c>
      <c r="B171" t="s">
        <v>134</v>
      </c>
      <c r="G171" s="23" t="s">
        <v>135</v>
      </c>
      <c r="H171" s="20">
        <f>SUM(D171:D174)</f>
        <v>17</v>
      </c>
      <c r="I171" s="20">
        <f>SUM(D175:D182)</f>
        <v>45</v>
      </c>
      <c r="J171" s="20">
        <f>SUM(D183:D190)</f>
        <v>11</v>
      </c>
      <c r="K171" s="20">
        <f>SUM(D191:D198)</f>
        <v>309</v>
      </c>
      <c r="X171" s="19"/>
      <c r="Y171" s="19"/>
      <c r="Z171" s="19"/>
      <c r="AA171" s="19"/>
      <c r="AC171" s="19"/>
      <c r="AD171" s="19"/>
      <c r="AE171" s="19"/>
      <c r="AF171" s="19"/>
      <c r="AG171" s="19"/>
    </row>
    <row r="172" spans="1:33" x14ac:dyDescent="0.25">
      <c r="A172">
        <v>2</v>
      </c>
      <c r="B172" t="s">
        <v>134</v>
      </c>
      <c r="C172" s="27">
        <v>128</v>
      </c>
      <c r="D172" s="27">
        <v>1</v>
      </c>
      <c r="E172" s="19">
        <f t="shared" ref="E172:E174" si="33">(D172/C172)*100</f>
        <v>0.78125</v>
      </c>
      <c r="F172" s="39" t="s">
        <v>29</v>
      </c>
      <c r="G172" s="23" t="s">
        <v>136</v>
      </c>
      <c r="H172" s="20">
        <f>SUM(C171:C174)</f>
        <v>251</v>
      </c>
      <c r="I172" s="20">
        <f>SUM(C175:C182)</f>
        <v>308</v>
      </c>
      <c r="J172" s="20">
        <f>SUM(C183:C190)</f>
        <v>130</v>
      </c>
      <c r="K172" s="20">
        <f>SUM(C191:C198)</f>
        <v>927</v>
      </c>
      <c r="X172" s="19"/>
      <c r="Y172" s="19"/>
      <c r="Z172" s="19"/>
      <c r="AA172" s="19"/>
      <c r="AC172" s="19"/>
      <c r="AD172" s="19"/>
      <c r="AE172" s="19"/>
      <c r="AF172" s="19"/>
      <c r="AG172" s="19"/>
    </row>
    <row r="173" spans="1:33" x14ac:dyDescent="0.25">
      <c r="A173">
        <v>3</v>
      </c>
      <c r="B173" t="s">
        <v>134</v>
      </c>
      <c r="C173" s="27">
        <v>84</v>
      </c>
      <c r="D173" s="27">
        <v>9</v>
      </c>
      <c r="E173" s="19">
        <f t="shared" si="33"/>
        <v>10.714285714285714</v>
      </c>
      <c r="F173" s="39" t="s">
        <v>29</v>
      </c>
      <c r="G173" s="23" t="s">
        <v>137</v>
      </c>
      <c r="H173" s="25">
        <f>AVERAGE(H171/H172)*100</f>
        <v>6.7729083665338639</v>
      </c>
      <c r="I173" s="25">
        <f>AVERAGE(I171/I172)*100</f>
        <v>14.61038961038961</v>
      </c>
      <c r="J173" s="25">
        <f>AVERAGE(J171/J172)*100</f>
        <v>8.4615384615384617</v>
      </c>
      <c r="K173" s="25">
        <f>AVERAGE(K171/K172)*100</f>
        <v>33.333333333333329</v>
      </c>
      <c r="O173" s="18"/>
      <c r="P173" s="29"/>
      <c r="Q173" s="24"/>
      <c r="X173" s="19"/>
      <c r="Y173" s="19"/>
      <c r="Z173" s="19"/>
      <c r="AA173" s="19"/>
      <c r="AC173" s="19"/>
      <c r="AD173" s="19"/>
      <c r="AE173" s="19"/>
      <c r="AF173" s="19"/>
      <c r="AG173" s="19"/>
    </row>
    <row r="174" spans="1:33" x14ac:dyDescent="0.25">
      <c r="A174">
        <v>4</v>
      </c>
      <c r="B174" t="s">
        <v>134</v>
      </c>
      <c r="C174" s="27">
        <v>39</v>
      </c>
      <c r="D174" s="27">
        <v>7</v>
      </c>
      <c r="E174" s="19">
        <f t="shared" si="33"/>
        <v>17.948717948717949</v>
      </c>
      <c r="F174" s="39" t="s">
        <v>29</v>
      </c>
      <c r="G174" s="23" t="s">
        <v>29</v>
      </c>
      <c r="H174" s="20">
        <f>COUNT(C171:C174)</f>
        <v>3</v>
      </c>
      <c r="I174" s="20">
        <f>COUNT(C175:C182)</f>
        <v>5</v>
      </c>
      <c r="J174" s="20">
        <f>COUNT(C183:C190)</f>
        <v>7</v>
      </c>
      <c r="K174" s="20">
        <f>COUNT(C191:C198)</f>
        <v>8</v>
      </c>
      <c r="X174" s="19"/>
      <c r="Y174" s="19"/>
      <c r="Z174" s="19"/>
      <c r="AA174" s="19"/>
      <c r="AC174" s="19"/>
      <c r="AD174" s="19"/>
      <c r="AE174" s="19"/>
      <c r="AF174" s="19"/>
      <c r="AG174" s="19"/>
    </row>
    <row r="175" spans="1:33" x14ac:dyDescent="0.25">
      <c r="A175">
        <v>1</v>
      </c>
      <c r="B175" t="s">
        <v>138</v>
      </c>
      <c r="C175" s="27"/>
      <c r="D175" s="27"/>
      <c r="G175" s="23" t="s">
        <v>139</v>
      </c>
      <c r="H175" s="25">
        <f>H171/D199</f>
        <v>4.4502617801047119E-2</v>
      </c>
      <c r="I175" s="25">
        <f>I171/D199</f>
        <v>0.11780104712041885</v>
      </c>
      <c r="J175" s="25">
        <f>J171/D199</f>
        <v>2.8795811518324606E-2</v>
      </c>
      <c r="K175" s="25">
        <f>K171/D199</f>
        <v>0.80890052356020947</v>
      </c>
      <c r="X175" s="19"/>
      <c r="Y175" s="19"/>
      <c r="Z175" s="19"/>
      <c r="AA175" s="19"/>
      <c r="AC175" s="19"/>
      <c r="AD175" s="19"/>
      <c r="AE175" s="19"/>
      <c r="AF175" s="19"/>
      <c r="AG175" s="19"/>
    </row>
    <row r="176" spans="1:33" x14ac:dyDescent="0.25">
      <c r="A176">
        <v>2</v>
      </c>
      <c r="B176" t="s">
        <v>138</v>
      </c>
      <c r="C176" s="27">
        <v>29</v>
      </c>
      <c r="D176" s="27">
        <v>1</v>
      </c>
      <c r="E176" s="19">
        <f t="shared" ref="E176:E177" si="34">(D176/C176)*100</f>
        <v>3.4482758620689653</v>
      </c>
      <c r="F176" s="39" t="s">
        <v>29</v>
      </c>
      <c r="X176" s="19"/>
      <c r="Y176" s="19"/>
      <c r="Z176" s="19"/>
      <c r="AA176" s="19"/>
      <c r="AC176" s="19"/>
      <c r="AD176" s="19"/>
      <c r="AE176" s="19"/>
      <c r="AF176" s="19"/>
      <c r="AG176" s="19"/>
    </row>
    <row r="177" spans="1:22" x14ac:dyDescent="0.25">
      <c r="A177">
        <v>3</v>
      </c>
      <c r="B177" t="s">
        <v>138</v>
      </c>
      <c r="C177" s="27">
        <v>83</v>
      </c>
      <c r="D177" s="27">
        <v>11</v>
      </c>
      <c r="E177" s="19">
        <f t="shared" si="34"/>
        <v>13.253012048192772</v>
      </c>
      <c r="F177" s="39" t="s">
        <v>29</v>
      </c>
      <c r="J177" s="19"/>
      <c r="K177" s="19"/>
      <c r="V177" s="19"/>
    </row>
    <row r="178" spans="1:22" x14ac:dyDescent="0.25">
      <c r="A178">
        <v>4</v>
      </c>
      <c r="B178" t="s">
        <v>138</v>
      </c>
      <c r="G178" s="23"/>
      <c r="H178" t="s">
        <v>148</v>
      </c>
      <c r="I178" s="19" t="s">
        <v>149</v>
      </c>
      <c r="J178" s="19"/>
      <c r="K178" s="19"/>
      <c r="T178" s="20"/>
      <c r="U178" s="20"/>
      <c r="V178" s="20"/>
    </row>
    <row r="179" spans="1:22" x14ac:dyDescent="0.25">
      <c r="A179">
        <v>1</v>
      </c>
      <c r="B179" t="s">
        <v>140</v>
      </c>
      <c r="G179" s="23" t="s">
        <v>135</v>
      </c>
      <c r="H179" s="20">
        <f>SUM(D182,D183,D187,D191,D194,D197)</f>
        <v>113</v>
      </c>
      <c r="I179" s="20">
        <f>SUM(D172,D173,D174,D176,D177,D180,D181,D184,D185,D186,D188,D189,D192,D193,D195,D196,D198)</f>
        <v>269</v>
      </c>
      <c r="J179" s="19"/>
      <c r="K179" s="19"/>
      <c r="T179" s="20"/>
      <c r="U179" s="20"/>
      <c r="V179" s="20"/>
    </row>
    <row r="180" spans="1:22" x14ac:dyDescent="0.25">
      <c r="A180">
        <v>2</v>
      </c>
      <c r="B180" t="s">
        <v>140</v>
      </c>
      <c r="C180" s="27">
        <v>47</v>
      </c>
      <c r="D180" s="27">
        <v>9</v>
      </c>
      <c r="E180" s="19">
        <f t="shared" ref="E180:E189" si="35">(D180/C180)*100</f>
        <v>19.148936170212767</v>
      </c>
      <c r="F180" s="39" t="s">
        <v>29</v>
      </c>
      <c r="G180" s="23" t="s">
        <v>136</v>
      </c>
      <c r="H180" s="20">
        <f>SUM(C182,C183,C187,C191,C194,C197)</f>
        <v>442</v>
      </c>
      <c r="I180" s="20">
        <f>SUM(C172,C173,C174,C176,C177,C180,C181,C184,C185,C186,C188,C189,C192,C193,C195,C196,C198)</f>
        <v>1174</v>
      </c>
      <c r="J180" s="19"/>
      <c r="K180" s="19"/>
      <c r="T180" s="24"/>
      <c r="U180" s="24"/>
      <c r="V180" s="24"/>
    </row>
    <row r="181" spans="1:22" x14ac:dyDescent="0.25">
      <c r="A181">
        <v>3</v>
      </c>
      <c r="B181" t="s">
        <v>140</v>
      </c>
      <c r="C181" s="27">
        <v>95</v>
      </c>
      <c r="D181" s="27">
        <v>14</v>
      </c>
      <c r="E181" s="19">
        <f t="shared" si="35"/>
        <v>14.736842105263156</v>
      </c>
      <c r="F181" s="39" t="s">
        <v>29</v>
      </c>
      <c r="G181" s="23" t="s">
        <v>137</v>
      </c>
      <c r="H181" s="25">
        <f>(H179/H180)*100</f>
        <v>25.565610859728505</v>
      </c>
      <c r="I181" s="25">
        <f>(I179/I180)*100</f>
        <v>22.913117546848383</v>
      </c>
      <c r="J181" s="19"/>
      <c r="K181" s="19"/>
    </row>
    <row r="182" spans="1:22" x14ac:dyDescent="0.25">
      <c r="A182">
        <v>4</v>
      </c>
      <c r="B182" t="s">
        <v>140</v>
      </c>
      <c r="C182" s="27">
        <v>54</v>
      </c>
      <c r="D182" s="27">
        <v>10</v>
      </c>
      <c r="E182" s="19">
        <f t="shared" si="35"/>
        <v>18.518518518518519</v>
      </c>
      <c r="F182" s="39" t="s">
        <v>147</v>
      </c>
      <c r="G182" s="23" t="s">
        <v>29</v>
      </c>
      <c r="H182" s="20">
        <f>COUNT(C182,C183,C187,C191,C194,C197)</f>
        <v>6</v>
      </c>
      <c r="I182" s="20">
        <f>COUNT(C172,C173,C174,C176,C177,C180,C181,C184,C185,C186,C188,C189,C192,C193,C195,C196,C198)</f>
        <v>17</v>
      </c>
      <c r="J182" s="24"/>
      <c r="K182" s="24"/>
    </row>
    <row r="183" spans="1:22" x14ac:dyDescent="0.25">
      <c r="A183">
        <v>1</v>
      </c>
      <c r="B183" t="s">
        <v>141</v>
      </c>
      <c r="C183" s="27">
        <v>25</v>
      </c>
      <c r="D183" s="27">
        <v>4</v>
      </c>
      <c r="E183" s="19">
        <f t="shared" si="35"/>
        <v>16</v>
      </c>
      <c r="F183" s="39" t="s">
        <v>147</v>
      </c>
      <c r="J183" s="24"/>
      <c r="K183" s="24"/>
    </row>
    <row r="184" spans="1:22" x14ac:dyDescent="0.25">
      <c r="A184">
        <v>2</v>
      </c>
      <c r="B184" t="s">
        <v>141</v>
      </c>
      <c r="C184" s="27">
        <v>27</v>
      </c>
      <c r="D184" s="27">
        <v>1</v>
      </c>
      <c r="E184" s="19">
        <f t="shared" si="35"/>
        <v>3.7037037037037033</v>
      </c>
      <c r="F184" s="39" t="s">
        <v>29</v>
      </c>
      <c r="G184" s="18"/>
      <c r="H184" s="18"/>
      <c r="I184" s="24"/>
      <c r="J184" s="24"/>
      <c r="K184" s="24"/>
    </row>
    <row r="185" spans="1:22" x14ac:dyDescent="0.25">
      <c r="A185">
        <v>3</v>
      </c>
      <c r="B185" t="s">
        <v>141</v>
      </c>
      <c r="C185" s="27">
        <v>21</v>
      </c>
      <c r="D185" s="27">
        <v>1</v>
      </c>
      <c r="E185" s="19">
        <f t="shared" si="35"/>
        <v>4.7619047619047619</v>
      </c>
      <c r="F185" s="39" t="s">
        <v>29</v>
      </c>
      <c r="G185" s="18"/>
      <c r="H185" s="18"/>
      <c r="I185" s="24"/>
      <c r="J185" s="24"/>
      <c r="K185" s="24"/>
    </row>
    <row r="186" spans="1:22" x14ac:dyDescent="0.25">
      <c r="A186">
        <v>4</v>
      </c>
      <c r="B186" t="s">
        <v>141</v>
      </c>
      <c r="C186" s="27">
        <v>13</v>
      </c>
      <c r="D186" s="27">
        <v>0</v>
      </c>
      <c r="E186" s="19">
        <f t="shared" si="35"/>
        <v>0</v>
      </c>
      <c r="F186" s="39" t="s">
        <v>29</v>
      </c>
    </row>
    <row r="187" spans="1:22" x14ac:dyDescent="0.25">
      <c r="A187">
        <v>1</v>
      </c>
      <c r="B187" t="s">
        <v>142</v>
      </c>
      <c r="C187" s="27">
        <v>23</v>
      </c>
      <c r="D187" s="27">
        <v>5</v>
      </c>
      <c r="E187" s="19">
        <f t="shared" si="35"/>
        <v>21.739130434782609</v>
      </c>
      <c r="F187" s="39" t="s">
        <v>147</v>
      </c>
    </row>
    <row r="188" spans="1:22" x14ac:dyDescent="0.25">
      <c r="A188">
        <v>2</v>
      </c>
      <c r="B188" t="s">
        <v>142</v>
      </c>
      <c r="C188" s="27">
        <v>2</v>
      </c>
      <c r="D188" s="27">
        <v>0</v>
      </c>
      <c r="E188" s="19">
        <f t="shared" si="35"/>
        <v>0</v>
      </c>
      <c r="F188" s="39" t="s">
        <v>29</v>
      </c>
      <c r="G188" s="19"/>
      <c r="H188" s="19"/>
      <c r="I188" s="19"/>
      <c r="J188" s="19"/>
      <c r="K188" s="19"/>
    </row>
    <row r="189" spans="1:22" x14ac:dyDescent="0.25">
      <c r="A189">
        <v>3</v>
      </c>
      <c r="B189" t="s">
        <v>142</v>
      </c>
      <c r="C189" s="27">
        <v>19</v>
      </c>
      <c r="D189" s="27">
        <v>0</v>
      </c>
      <c r="E189" s="19">
        <f t="shared" si="35"/>
        <v>0</v>
      </c>
      <c r="F189" s="39" t="s">
        <v>29</v>
      </c>
    </row>
    <row r="190" spans="1:22" x14ac:dyDescent="0.25">
      <c r="A190">
        <v>4</v>
      </c>
      <c r="B190" t="s">
        <v>142</v>
      </c>
    </row>
    <row r="191" spans="1:22" x14ac:dyDescent="0.25">
      <c r="A191">
        <v>1</v>
      </c>
      <c r="B191" s="27" t="s">
        <v>143</v>
      </c>
      <c r="C191" s="27">
        <v>83</v>
      </c>
      <c r="D191" s="27">
        <v>20</v>
      </c>
      <c r="E191" s="19">
        <f t="shared" ref="E191:E197" si="36">(D191/C191)*100</f>
        <v>24.096385542168676</v>
      </c>
      <c r="F191" s="39" t="s">
        <v>147</v>
      </c>
    </row>
    <row r="192" spans="1:22" x14ac:dyDescent="0.25">
      <c r="A192">
        <v>2</v>
      </c>
      <c r="B192" s="27" t="s">
        <v>143</v>
      </c>
      <c r="C192" s="27">
        <v>98</v>
      </c>
      <c r="D192" s="27">
        <v>25</v>
      </c>
      <c r="E192" s="19">
        <f t="shared" si="36"/>
        <v>25.510204081632654</v>
      </c>
      <c r="F192" s="39" t="s">
        <v>29</v>
      </c>
    </row>
    <row r="193" spans="1:21" x14ac:dyDescent="0.25">
      <c r="A193">
        <v>3</v>
      </c>
      <c r="B193" s="27" t="s">
        <v>143</v>
      </c>
      <c r="C193" s="27">
        <v>121</v>
      </c>
      <c r="D193" s="27">
        <v>51</v>
      </c>
      <c r="E193" s="19">
        <f t="shared" si="36"/>
        <v>42.148760330578511</v>
      </c>
      <c r="F193" s="39" t="s">
        <v>29</v>
      </c>
      <c r="S193" s="24"/>
      <c r="T193" s="24"/>
      <c r="U193" s="24"/>
    </row>
    <row r="194" spans="1:21" x14ac:dyDescent="0.25">
      <c r="A194">
        <v>4</v>
      </c>
      <c r="B194" s="27" t="s">
        <v>143</v>
      </c>
      <c r="C194" s="27">
        <v>141</v>
      </c>
      <c r="D194" s="27">
        <v>39</v>
      </c>
      <c r="E194" s="19">
        <f t="shared" si="36"/>
        <v>27.659574468085108</v>
      </c>
      <c r="F194" s="39" t="s">
        <v>147</v>
      </c>
      <c r="N194" s="27"/>
    </row>
    <row r="195" spans="1:21" x14ac:dyDescent="0.25">
      <c r="A195">
        <v>1</v>
      </c>
      <c r="B195" s="27" t="s">
        <v>144</v>
      </c>
      <c r="C195" s="27">
        <v>139</v>
      </c>
      <c r="D195" s="27">
        <v>43</v>
      </c>
      <c r="E195" s="19">
        <f t="shared" si="36"/>
        <v>30.935251798561154</v>
      </c>
      <c r="F195" s="39" t="s">
        <v>29</v>
      </c>
      <c r="N195" s="27"/>
    </row>
    <row r="196" spans="1:21" x14ac:dyDescent="0.25">
      <c r="A196">
        <v>2</v>
      </c>
      <c r="B196" s="27" t="s">
        <v>144</v>
      </c>
      <c r="C196" s="27">
        <v>108</v>
      </c>
      <c r="D196" s="27">
        <v>49</v>
      </c>
      <c r="E196" s="19">
        <f t="shared" si="36"/>
        <v>45.370370370370374</v>
      </c>
      <c r="F196" s="39" t="s">
        <v>29</v>
      </c>
      <c r="N196" s="27"/>
    </row>
    <row r="197" spans="1:21" x14ac:dyDescent="0.25">
      <c r="A197">
        <v>3</v>
      </c>
      <c r="B197" s="27" t="s">
        <v>144</v>
      </c>
      <c r="C197" s="27">
        <v>116</v>
      </c>
      <c r="D197" s="27">
        <v>35</v>
      </c>
      <c r="E197" s="19">
        <f t="shared" si="36"/>
        <v>30.172413793103448</v>
      </c>
      <c r="F197" s="39" t="s">
        <v>147</v>
      </c>
      <c r="N197" s="27"/>
    </row>
    <row r="198" spans="1:21" x14ac:dyDescent="0.25">
      <c r="A198">
        <v>4</v>
      </c>
      <c r="B198" s="27" t="s">
        <v>144</v>
      </c>
      <c r="C198" s="27">
        <v>121</v>
      </c>
      <c r="D198" s="27">
        <v>47</v>
      </c>
      <c r="E198" s="19">
        <f>(D198/C198)*100</f>
        <v>38.84297520661157</v>
      </c>
      <c r="F198" s="39" t="s">
        <v>29</v>
      </c>
    </row>
    <row r="199" spans="1:21" x14ac:dyDescent="0.25">
      <c r="C199" s="18">
        <f>SUM(C171:C198)</f>
        <v>1616</v>
      </c>
      <c r="D199" s="29">
        <f>SUM(D171:D198)</f>
        <v>382</v>
      </c>
      <c r="E199" s="25">
        <f>(D199/C199)*100</f>
        <v>23.638613861386137</v>
      </c>
      <c r="F199" s="42"/>
    </row>
    <row r="200" spans="1:21" x14ac:dyDescent="0.25">
      <c r="D200" s="23" t="s">
        <v>29</v>
      </c>
      <c r="E200">
        <f>COUNT(E171:E198)</f>
        <v>23</v>
      </c>
    </row>
    <row r="201" spans="1:21" x14ac:dyDescent="0.25">
      <c r="N201" s="27"/>
    </row>
    <row r="202" spans="1:21" x14ac:dyDescent="0.25">
      <c r="N202" s="27"/>
    </row>
    <row r="203" spans="1:21" x14ac:dyDescent="0.25">
      <c r="G203" s="21"/>
      <c r="H203" s="19"/>
      <c r="I203" s="19"/>
      <c r="J203" s="19"/>
      <c r="K203" s="19"/>
      <c r="N203" s="27"/>
    </row>
    <row r="204" spans="1:21" x14ac:dyDescent="0.25">
      <c r="C204" s="27"/>
      <c r="D204" s="27"/>
      <c r="G204" s="23"/>
      <c r="H204" s="20"/>
      <c r="I204" s="20"/>
      <c r="J204" s="20"/>
      <c r="K204" s="20"/>
      <c r="N204" s="27"/>
    </row>
    <row r="205" spans="1:21" x14ac:dyDescent="0.25">
      <c r="C205" s="27"/>
      <c r="D205" s="27"/>
      <c r="G205" s="23"/>
      <c r="H205" s="20"/>
      <c r="I205" s="20"/>
      <c r="J205" s="20"/>
      <c r="K205" s="20"/>
    </row>
    <row r="206" spans="1:21" x14ac:dyDescent="0.25">
      <c r="C206" s="27"/>
      <c r="D206" s="27"/>
      <c r="G206" s="23"/>
      <c r="H206" s="24"/>
      <c r="I206" s="24"/>
      <c r="J206" s="24"/>
      <c r="K206" s="24"/>
    </row>
    <row r="207" spans="1:21" x14ac:dyDescent="0.25">
      <c r="C207" s="27"/>
      <c r="D207" s="27"/>
      <c r="G207" s="23"/>
      <c r="H207" s="19"/>
      <c r="I207" s="19"/>
      <c r="J207" s="19"/>
      <c r="K207" s="19"/>
    </row>
    <row r="208" spans="1:21" x14ac:dyDescent="0.25">
      <c r="C208" s="27"/>
      <c r="D208" s="27"/>
      <c r="G208" s="23"/>
      <c r="H208" s="20"/>
      <c r="I208" s="20"/>
      <c r="J208" s="20"/>
      <c r="K208" s="20"/>
      <c r="O208" s="18"/>
      <c r="P208" s="29"/>
      <c r="Q208" s="24"/>
    </row>
    <row r="209" spans="2:22" x14ac:dyDescent="0.25">
      <c r="C209" s="27"/>
      <c r="D209" s="27"/>
      <c r="I209" s="19"/>
      <c r="J209" s="19"/>
      <c r="K209" s="19"/>
    </row>
    <row r="210" spans="2:22" x14ac:dyDescent="0.25">
      <c r="C210" s="27"/>
      <c r="D210" s="27"/>
      <c r="I210" s="19"/>
      <c r="J210" s="19"/>
      <c r="K210" s="19"/>
    </row>
    <row r="211" spans="2:22" x14ac:dyDescent="0.25">
      <c r="C211" s="27"/>
      <c r="D211" s="27"/>
      <c r="I211" s="19"/>
      <c r="J211" s="19"/>
      <c r="K211" s="19"/>
      <c r="V211" s="19"/>
    </row>
    <row r="212" spans="2:22" x14ac:dyDescent="0.25">
      <c r="C212" s="27"/>
      <c r="D212" s="27"/>
      <c r="I212" s="19"/>
      <c r="J212" s="19"/>
      <c r="K212" s="19"/>
      <c r="T212" s="20"/>
      <c r="U212" s="20"/>
      <c r="V212" s="20"/>
    </row>
    <row r="213" spans="2:22" x14ac:dyDescent="0.25">
      <c r="C213" s="27"/>
      <c r="D213" s="27"/>
      <c r="I213" s="19"/>
      <c r="J213" s="19"/>
      <c r="K213" s="19"/>
      <c r="T213" s="20"/>
      <c r="U213" s="20"/>
      <c r="V213" s="20"/>
    </row>
    <row r="214" spans="2:22" x14ac:dyDescent="0.25">
      <c r="C214" s="27"/>
      <c r="D214" s="27"/>
      <c r="I214" s="19"/>
      <c r="J214" s="19"/>
      <c r="K214" s="19"/>
      <c r="T214" s="24"/>
      <c r="U214" s="24"/>
      <c r="V214" s="24"/>
    </row>
    <row r="215" spans="2:22" x14ac:dyDescent="0.25">
      <c r="C215" s="27"/>
      <c r="D215" s="27"/>
      <c r="G215" s="18"/>
      <c r="H215" s="18"/>
      <c r="I215" s="24"/>
      <c r="J215" s="24"/>
      <c r="K215" s="24"/>
    </row>
    <row r="216" spans="2:22" x14ac:dyDescent="0.25">
      <c r="C216" s="27"/>
      <c r="D216" s="27"/>
      <c r="G216" s="18"/>
      <c r="H216" s="18"/>
      <c r="I216" s="24"/>
      <c r="J216" s="24"/>
      <c r="K216" s="24"/>
    </row>
    <row r="217" spans="2:22" x14ac:dyDescent="0.25">
      <c r="C217" s="27"/>
      <c r="D217" s="27"/>
      <c r="G217" s="18"/>
      <c r="H217" s="18"/>
      <c r="I217" s="24"/>
      <c r="J217" s="24"/>
      <c r="K217" s="24"/>
    </row>
    <row r="218" spans="2:22" x14ac:dyDescent="0.25">
      <c r="C218" s="27"/>
      <c r="D218" s="27"/>
      <c r="G218" s="18"/>
      <c r="H218" s="18"/>
      <c r="I218" s="24"/>
      <c r="J218" s="24"/>
      <c r="K218" s="24"/>
    </row>
    <row r="220" spans="2:22" x14ac:dyDescent="0.25">
      <c r="C220" s="27"/>
      <c r="D220" s="27"/>
    </row>
    <row r="221" spans="2:22" x14ac:dyDescent="0.25">
      <c r="C221" s="27"/>
      <c r="D221" s="27"/>
      <c r="G221" s="19"/>
      <c r="H221" s="19"/>
      <c r="I221" s="19"/>
      <c r="J221" s="19"/>
      <c r="K221" s="19"/>
    </row>
    <row r="222" spans="2:22" x14ac:dyDescent="0.25">
      <c r="C222" s="27"/>
      <c r="D222" s="27"/>
    </row>
    <row r="223" spans="2:22" x14ac:dyDescent="0.25">
      <c r="S223" s="24"/>
      <c r="T223" s="24"/>
      <c r="U223" s="24"/>
    </row>
    <row r="224" spans="2:22" x14ac:dyDescent="0.25">
      <c r="B224" s="27"/>
      <c r="C224" s="27"/>
      <c r="D224" s="27"/>
      <c r="S224" s="24"/>
      <c r="T224" s="24"/>
      <c r="U224" s="24"/>
    </row>
    <row r="225" spans="2:33" x14ac:dyDescent="0.25">
      <c r="B225" s="27"/>
      <c r="C225" s="27"/>
      <c r="D225" s="27"/>
      <c r="S225" s="24"/>
      <c r="T225" s="24"/>
      <c r="U225" s="24"/>
    </row>
    <row r="226" spans="2:33" x14ac:dyDescent="0.25">
      <c r="B226" s="27"/>
      <c r="C226" s="27"/>
      <c r="D226" s="27"/>
      <c r="S226" s="24"/>
      <c r="T226" s="24"/>
      <c r="U226" s="24"/>
      <c r="X226" s="19"/>
      <c r="Y226" s="19"/>
      <c r="Z226" s="19"/>
      <c r="AA226" s="19"/>
      <c r="AC226" s="19"/>
      <c r="AD226" s="19"/>
      <c r="AE226" s="19"/>
      <c r="AF226" s="19"/>
      <c r="AG226" s="19"/>
    </row>
    <row r="227" spans="2:33" x14ac:dyDescent="0.25">
      <c r="B227" s="27"/>
      <c r="C227" s="27"/>
      <c r="D227" s="27"/>
      <c r="X227" s="19"/>
      <c r="Y227" s="19"/>
      <c r="Z227" s="19"/>
      <c r="AA227" s="19"/>
      <c r="AC227" s="19"/>
      <c r="AD227" s="19"/>
      <c r="AE227" s="19"/>
      <c r="AF227" s="19"/>
      <c r="AG227" s="19"/>
    </row>
    <row r="228" spans="2:33" x14ac:dyDescent="0.25">
      <c r="B228" s="27"/>
      <c r="C228" s="27"/>
      <c r="D228" s="27"/>
      <c r="N228" s="27"/>
      <c r="X228" s="19"/>
      <c r="Y228" s="19"/>
      <c r="Z228" s="19"/>
      <c r="AA228" s="19"/>
      <c r="AC228" s="19"/>
      <c r="AD228" s="19"/>
      <c r="AE228" s="19"/>
      <c r="AF228" s="19"/>
      <c r="AG228" s="19"/>
    </row>
    <row r="229" spans="2:33" x14ac:dyDescent="0.25">
      <c r="B229" s="27"/>
      <c r="C229" s="27"/>
      <c r="D229" s="27"/>
      <c r="N229" s="27"/>
      <c r="X229" s="19"/>
      <c r="Y229" s="19"/>
      <c r="Z229" s="19"/>
      <c r="AA229" s="19"/>
      <c r="AC229" s="19"/>
      <c r="AD229" s="19"/>
      <c r="AE229" s="19"/>
      <c r="AF229" s="19"/>
      <c r="AG229" s="19"/>
    </row>
    <row r="230" spans="2:33" x14ac:dyDescent="0.25">
      <c r="B230" s="27"/>
      <c r="C230" s="27"/>
      <c r="D230" s="27"/>
      <c r="N230" s="27"/>
      <c r="X230" s="19"/>
      <c r="Y230" s="19"/>
      <c r="Z230" s="19"/>
      <c r="AA230" s="19"/>
      <c r="AC230" s="19"/>
      <c r="AD230" s="19"/>
      <c r="AE230" s="19"/>
      <c r="AF230" s="19"/>
      <c r="AG230" s="19"/>
    </row>
    <row r="231" spans="2:33" x14ac:dyDescent="0.25">
      <c r="B231" s="27"/>
      <c r="C231" s="27"/>
      <c r="D231" s="27"/>
      <c r="N231" s="27"/>
    </row>
    <row r="232" spans="2:33" x14ac:dyDescent="0.25">
      <c r="C232" s="18"/>
      <c r="D232" s="29"/>
      <c r="E232" s="24"/>
      <c r="F232" s="42"/>
      <c r="X232" s="19"/>
      <c r="Y232" s="19"/>
      <c r="Z232" s="19"/>
      <c r="AA232" s="19"/>
      <c r="AC232" s="19"/>
      <c r="AD232" s="19"/>
      <c r="AE232" s="19"/>
      <c r="AF232" s="19"/>
      <c r="AG232" s="19"/>
    </row>
    <row r="233" spans="2:33" x14ac:dyDescent="0.25">
      <c r="X233" s="19"/>
      <c r="Y233" s="19"/>
      <c r="Z233" s="19"/>
      <c r="AA233" s="19"/>
      <c r="AC233" s="19"/>
      <c r="AD233" s="19"/>
      <c r="AE233" s="19"/>
      <c r="AF233" s="19"/>
      <c r="AG233" s="19"/>
    </row>
    <row r="234" spans="2:33" x14ac:dyDescent="0.25">
      <c r="X234" s="19"/>
      <c r="Y234" s="19"/>
      <c r="Z234" s="19"/>
      <c r="AA234" s="19"/>
      <c r="AC234" s="19"/>
      <c r="AD234" s="19"/>
      <c r="AE234" s="19"/>
      <c r="AF234" s="19"/>
      <c r="AG234" s="19"/>
    </row>
    <row r="235" spans="2:33" x14ac:dyDescent="0.25">
      <c r="N235" s="27"/>
      <c r="X235" s="19"/>
      <c r="Y235" s="19"/>
      <c r="Z235" s="19"/>
      <c r="AA235" s="19"/>
      <c r="AC235" s="19"/>
      <c r="AD235" s="19"/>
      <c r="AE235" s="19"/>
      <c r="AF235" s="19"/>
      <c r="AG235" s="19"/>
    </row>
    <row r="236" spans="2:33" x14ac:dyDescent="0.25">
      <c r="G236" s="21"/>
      <c r="H236" s="19"/>
      <c r="I236" s="19"/>
      <c r="J236" s="19"/>
      <c r="K236" s="19"/>
      <c r="N236" s="27"/>
      <c r="X236" s="19"/>
      <c r="Y236" s="19"/>
      <c r="Z236" s="19"/>
      <c r="AA236" s="19"/>
      <c r="AC236" s="19"/>
      <c r="AD236" s="19"/>
      <c r="AE236" s="19"/>
      <c r="AF236" s="19"/>
      <c r="AG236" s="19"/>
    </row>
    <row r="237" spans="2:33" x14ac:dyDescent="0.25">
      <c r="C237" s="27"/>
      <c r="D237" s="27"/>
      <c r="G237" s="23"/>
      <c r="H237" s="20"/>
      <c r="I237" s="20"/>
      <c r="J237" s="20"/>
      <c r="K237" s="20"/>
      <c r="N237" s="27"/>
      <c r="X237" s="19"/>
      <c r="Y237" s="19"/>
      <c r="Z237" s="19"/>
      <c r="AA237" s="19"/>
      <c r="AC237" s="19"/>
      <c r="AD237" s="19"/>
      <c r="AE237" s="19"/>
      <c r="AF237" s="19"/>
      <c r="AG237" s="19"/>
    </row>
    <row r="238" spans="2:33" x14ac:dyDescent="0.25">
      <c r="C238" s="27"/>
      <c r="D238" s="27"/>
      <c r="G238" s="23"/>
      <c r="H238" s="20"/>
      <c r="I238" s="20"/>
      <c r="J238" s="20"/>
      <c r="K238" s="20"/>
      <c r="N238" s="27"/>
    </row>
    <row r="239" spans="2:33" x14ac:dyDescent="0.25">
      <c r="C239" s="27"/>
      <c r="D239" s="27"/>
      <c r="G239" s="23"/>
      <c r="H239" s="24"/>
      <c r="I239" s="24"/>
      <c r="J239" s="24"/>
      <c r="K239" s="24"/>
      <c r="X239" s="19"/>
      <c r="Y239" s="19"/>
      <c r="Z239" s="19"/>
      <c r="AA239" s="19"/>
      <c r="AC239" s="19"/>
      <c r="AD239" s="19"/>
      <c r="AE239" s="19"/>
      <c r="AF239" s="19"/>
      <c r="AG239" s="19"/>
    </row>
    <row r="240" spans="2:33" x14ac:dyDescent="0.25">
      <c r="C240" s="27"/>
      <c r="D240" s="27"/>
      <c r="G240" s="23"/>
      <c r="H240" s="19"/>
      <c r="I240" s="19"/>
      <c r="J240" s="19"/>
      <c r="K240" s="19"/>
      <c r="X240" s="19"/>
      <c r="Y240" s="19"/>
      <c r="Z240" s="19"/>
      <c r="AA240" s="19"/>
      <c r="AC240" s="19"/>
      <c r="AD240" s="19"/>
      <c r="AE240" s="19"/>
      <c r="AF240" s="19"/>
      <c r="AG240" s="19"/>
    </row>
    <row r="241" spans="3:22" x14ac:dyDescent="0.25">
      <c r="C241" s="27"/>
      <c r="D241" s="27"/>
      <c r="G241" s="23"/>
      <c r="H241" s="20"/>
      <c r="I241" s="20"/>
      <c r="J241" s="20"/>
      <c r="K241" s="20"/>
    </row>
    <row r="242" spans="3:22" x14ac:dyDescent="0.25">
      <c r="C242" s="27"/>
      <c r="D242" s="27"/>
      <c r="I242" s="19"/>
      <c r="J242" s="19"/>
      <c r="K242" s="19"/>
      <c r="O242" s="18"/>
      <c r="P242" s="29"/>
      <c r="Q242" s="24"/>
    </row>
    <row r="243" spans="3:22" x14ac:dyDescent="0.25">
      <c r="C243" s="27"/>
      <c r="D243" s="27"/>
      <c r="I243" s="19"/>
      <c r="J243" s="19"/>
      <c r="K243" s="19"/>
    </row>
    <row r="244" spans="3:22" x14ac:dyDescent="0.25">
      <c r="C244" s="27"/>
      <c r="D244" s="27"/>
      <c r="I244" s="19"/>
      <c r="J244" s="19"/>
      <c r="K244" s="19"/>
    </row>
    <row r="245" spans="3:22" x14ac:dyDescent="0.25">
      <c r="C245" s="27"/>
      <c r="D245" s="27"/>
      <c r="I245" s="19"/>
      <c r="J245" s="19"/>
      <c r="K245" s="19"/>
    </row>
    <row r="246" spans="3:22" x14ac:dyDescent="0.25">
      <c r="C246" s="27"/>
      <c r="D246" s="27"/>
      <c r="I246" s="19"/>
      <c r="J246" s="19"/>
      <c r="K246" s="19"/>
      <c r="V246" s="19"/>
    </row>
    <row r="247" spans="3:22" x14ac:dyDescent="0.25">
      <c r="C247" s="27"/>
      <c r="D247" s="27"/>
      <c r="I247" s="19"/>
      <c r="J247" s="19"/>
      <c r="K247" s="19"/>
      <c r="T247" s="20"/>
      <c r="U247" s="20"/>
      <c r="V247" s="20"/>
    </row>
    <row r="248" spans="3:22" x14ac:dyDescent="0.25">
      <c r="C248" s="27"/>
      <c r="D248" s="27"/>
      <c r="G248" s="18"/>
      <c r="H248" s="18"/>
      <c r="I248" s="24"/>
      <c r="J248" s="24"/>
      <c r="K248" s="24"/>
      <c r="T248" s="20"/>
      <c r="U248" s="20"/>
      <c r="V248" s="20"/>
    </row>
    <row r="249" spans="3:22" x14ac:dyDescent="0.25">
      <c r="C249" s="27"/>
      <c r="D249" s="27"/>
      <c r="G249" s="18"/>
      <c r="H249" s="18"/>
      <c r="I249" s="24"/>
      <c r="J249" s="24"/>
      <c r="K249" s="24"/>
      <c r="T249" s="24"/>
      <c r="U249" s="24"/>
      <c r="V249" s="24"/>
    </row>
    <row r="250" spans="3:22" x14ac:dyDescent="0.25">
      <c r="C250" s="27"/>
      <c r="D250" s="27"/>
      <c r="G250" s="18"/>
      <c r="H250" s="18"/>
      <c r="I250" s="24"/>
      <c r="J250" s="24"/>
      <c r="K250" s="24"/>
    </row>
    <row r="251" spans="3:22" x14ac:dyDescent="0.25">
      <c r="C251" s="27"/>
      <c r="D251" s="27"/>
      <c r="G251" s="18"/>
      <c r="H251" s="18"/>
      <c r="I251" s="24"/>
      <c r="J251" s="24"/>
      <c r="K251" s="24"/>
    </row>
    <row r="253" spans="3:22" x14ac:dyDescent="0.25">
      <c r="C253" s="27"/>
      <c r="D253" s="27"/>
    </row>
    <row r="254" spans="3:22" x14ac:dyDescent="0.25">
      <c r="C254" s="27"/>
      <c r="D254" s="27"/>
      <c r="G254" s="19"/>
      <c r="H254" s="19"/>
      <c r="I254" s="19"/>
      <c r="J254" s="19"/>
      <c r="K254" s="19"/>
    </row>
    <row r="255" spans="3:22" x14ac:dyDescent="0.25">
      <c r="C255" s="27"/>
      <c r="D255" s="27"/>
    </row>
    <row r="257" spans="1:33" x14ac:dyDescent="0.25">
      <c r="B257" s="27"/>
      <c r="C257" s="27"/>
      <c r="D257" s="27"/>
    </row>
    <row r="258" spans="1:33" x14ac:dyDescent="0.25">
      <c r="B258" s="27"/>
      <c r="C258" s="27"/>
      <c r="D258" s="27"/>
      <c r="S258" s="24"/>
      <c r="T258" s="24"/>
      <c r="U258" s="24"/>
    </row>
    <row r="259" spans="1:33" x14ac:dyDescent="0.25">
      <c r="B259" s="27"/>
      <c r="C259" s="27"/>
      <c r="D259" s="27"/>
      <c r="S259" s="24"/>
      <c r="T259" s="24"/>
      <c r="U259" s="24"/>
    </row>
    <row r="260" spans="1:33" x14ac:dyDescent="0.25">
      <c r="B260" s="27"/>
      <c r="C260" s="27"/>
      <c r="D260" s="27"/>
      <c r="S260" s="24"/>
      <c r="T260" s="24"/>
      <c r="U260" s="24"/>
    </row>
    <row r="261" spans="1:33" x14ac:dyDescent="0.25">
      <c r="B261" s="27"/>
      <c r="C261" s="27"/>
      <c r="D261" s="27"/>
      <c r="S261" s="24"/>
      <c r="T261" s="24"/>
      <c r="U261" s="24"/>
    </row>
    <row r="262" spans="1:33" x14ac:dyDescent="0.25">
      <c r="B262" s="27"/>
      <c r="C262" s="27"/>
      <c r="D262" s="27"/>
    </row>
    <row r="263" spans="1:33" s="19" customFormat="1" x14ac:dyDescent="0.25">
      <c r="A263"/>
      <c r="B263" s="27"/>
      <c r="C263" s="27"/>
      <c r="D263" s="27"/>
      <c r="F263" s="39"/>
      <c r="G263"/>
      <c r="H263"/>
      <c r="I263"/>
      <c r="J263"/>
      <c r="K263"/>
      <c r="L263"/>
      <c r="M263"/>
      <c r="N263" s="27"/>
      <c r="O263"/>
      <c r="P263"/>
      <c r="R263" s="40"/>
      <c r="V263"/>
      <c r="X263"/>
      <c r="Y263"/>
      <c r="Z263"/>
      <c r="AA263"/>
      <c r="AC263"/>
      <c r="AD263"/>
      <c r="AE263"/>
      <c r="AF263"/>
      <c r="AG263"/>
    </row>
    <row r="264" spans="1:33" s="19" customFormat="1" x14ac:dyDescent="0.25">
      <c r="A264"/>
      <c r="B264" s="27"/>
      <c r="C264" s="27"/>
      <c r="D264" s="27"/>
      <c r="F264" s="39"/>
      <c r="G264"/>
      <c r="H264"/>
      <c r="I264"/>
      <c r="J264"/>
      <c r="K264"/>
      <c r="L264"/>
      <c r="M264"/>
      <c r="N264" s="27"/>
      <c r="O264"/>
      <c r="P264"/>
      <c r="R264" s="40"/>
      <c r="V264"/>
      <c r="X264"/>
      <c r="Y264"/>
      <c r="Z264"/>
      <c r="AA264"/>
      <c r="AC264"/>
      <c r="AD264"/>
      <c r="AE264"/>
      <c r="AF264"/>
      <c r="AG264"/>
    </row>
    <row r="265" spans="1:33" s="19" customFormat="1" x14ac:dyDescent="0.25">
      <c r="A265"/>
      <c r="B265"/>
      <c r="C265" s="18"/>
      <c r="D265" s="29"/>
      <c r="E265" s="24"/>
      <c r="F265" s="39"/>
      <c r="G265"/>
      <c r="H265"/>
      <c r="I265"/>
      <c r="J265"/>
      <c r="K265"/>
      <c r="L265"/>
      <c r="M265"/>
      <c r="N265" s="27"/>
      <c r="O265"/>
      <c r="P265"/>
      <c r="R265" s="40"/>
      <c r="V265"/>
      <c r="X265"/>
      <c r="Y265"/>
      <c r="Z265"/>
      <c r="AA265"/>
      <c r="AC265"/>
      <c r="AD265"/>
      <c r="AE265"/>
      <c r="AF265"/>
      <c r="AG265"/>
    </row>
    <row r="266" spans="1:33" s="19" customFormat="1" x14ac:dyDescent="0.25">
      <c r="C266" s="18"/>
      <c r="D266" s="18"/>
      <c r="E266" s="24"/>
      <c r="F266" s="40"/>
      <c r="L266"/>
      <c r="M266"/>
      <c r="N266" s="27"/>
      <c r="O266"/>
      <c r="P266"/>
      <c r="R266" s="40"/>
      <c r="V266"/>
      <c r="X266"/>
      <c r="Y266"/>
      <c r="Z266"/>
      <c r="AA266"/>
      <c r="AC266"/>
      <c r="AD266"/>
      <c r="AE266"/>
      <c r="AF266"/>
      <c r="AG266"/>
    </row>
    <row r="267" spans="1:33" s="19" customFormat="1" x14ac:dyDescent="0.25">
      <c r="A267"/>
      <c r="B267"/>
      <c r="C267"/>
      <c r="D267"/>
      <c r="F267" s="39"/>
      <c r="G267"/>
      <c r="H267"/>
      <c r="I267"/>
      <c r="J267"/>
      <c r="K267"/>
      <c r="L267"/>
      <c r="M267"/>
      <c r="N267"/>
      <c r="O267"/>
      <c r="P267"/>
      <c r="R267" s="40"/>
      <c r="V267"/>
      <c r="X267"/>
      <c r="Y267"/>
      <c r="Z267"/>
      <c r="AA267"/>
      <c r="AC267"/>
      <c r="AD267"/>
      <c r="AE267"/>
      <c r="AF267"/>
      <c r="AG267"/>
    </row>
    <row r="269" spans="1:33" s="19" customFormat="1" x14ac:dyDescent="0.25">
      <c r="A269"/>
      <c r="B269"/>
      <c r="C269"/>
      <c r="D269"/>
      <c r="F269" s="39"/>
      <c r="G269"/>
      <c r="H269"/>
      <c r="I269"/>
      <c r="J269"/>
      <c r="K269"/>
      <c r="L269"/>
      <c r="M269"/>
      <c r="N269"/>
      <c r="O269"/>
      <c r="P269"/>
      <c r="R269" s="40"/>
      <c r="V269"/>
      <c r="X269"/>
      <c r="Y269"/>
      <c r="Z269"/>
      <c r="AA269"/>
      <c r="AC269"/>
      <c r="AD269"/>
      <c r="AE269"/>
      <c r="AF269"/>
      <c r="AG269"/>
    </row>
    <row r="270" spans="1:33" s="19" customFormat="1" x14ac:dyDescent="0.25">
      <c r="A270"/>
      <c r="B270"/>
      <c r="C270"/>
      <c r="D270"/>
      <c r="F270" s="39"/>
      <c r="G270"/>
      <c r="H270"/>
      <c r="I270"/>
      <c r="J270"/>
      <c r="K270"/>
      <c r="L270"/>
      <c r="M270"/>
      <c r="N270"/>
      <c r="O270"/>
      <c r="P270"/>
      <c r="R270" s="40"/>
      <c r="V270"/>
      <c r="X270"/>
      <c r="Y270"/>
      <c r="Z270"/>
      <c r="AA270"/>
      <c r="AC270"/>
      <c r="AD270"/>
      <c r="AE270"/>
      <c r="AF270"/>
      <c r="AG270"/>
    </row>
    <row r="271" spans="1:33" s="19" customFormat="1" x14ac:dyDescent="0.25">
      <c r="A271"/>
      <c r="B271"/>
      <c r="C271"/>
      <c r="D271"/>
      <c r="F271" s="39"/>
      <c r="G271"/>
      <c r="H271"/>
      <c r="I271"/>
      <c r="J271"/>
      <c r="K271"/>
      <c r="L271"/>
      <c r="M271"/>
      <c r="N271" s="27"/>
      <c r="O271"/>
      <c r="P271"/>
      <c r="R271" s="40"/>
      <c r="V271"/>
      <c r="X271"/>
      <c r="Y271"/>
      <c r="Z271"/>
      <c r="AA271"/>
      <c r="AC271"/>
      <c r="AD271"/>
      <c r="AE271"/>
      <c r="AF271"/>
      <c r="AG271"/>
    </row>
    <row r="272" spans="1:33" s="19" customFormat="1" x14ac:dyDescent="0.25">
      <c r="A272"/>
      <c r="B272"/>
      <c r="C272"/>
      <c r="D272"/>
      <c r="F272" s="39"/>
      <c r="G272"/>
      <c r="H272"/>
      <c r="I272"/>
      <c r="J272"/>
      <c r="K272"/>
      <c r="L272"/>
      <c r="M272"/>
      <c r="N272" s="27"/>
      <c r="O272"/>
      <c r="P272"/>
      <c r="R272" s="40"/>
      <c r="V272"/>
      <c r="X272"/>
      <c r="Y272"/>
      <c r="Z272"/>
      <c r="AA272"/>
      <c r="AC272"/>
      <c r="AD272"/>
      <c r="AE272"/>
      <c r="AF272"/>
      <c r="AG272"/>
    </row>
    <row r="273" spans="1:33" s="19" customFormat="1" x14ac:dyDescent="0.25">
      <c r="A273"/>
      <c r="B273"/>
      <c r="C273"/>
      <c r="D273"/>
      <c r="F273" s="39"/>
      <c r="G273"/>
      <c r="H273"/>
      <c r="I273"/>
      <c r="J273"/>
      <c r="K273"/>
      <c r="L273"/>
      <c r="M273"/>
      <c r="N273" s="27"/>
      <c r="O273"/>
      <c r="P273"/>
      <c r="R273" s="40"/>
      <c r="V273"/>
    </row>
    <row r="274" spans="1:33" s="19" customFormat="1" x14ac:dyDescent="0.25">
      <c r="A274"/>
      <c r="B274"/>
      <c r="C274"/>
      <c r="D274"/>
      <c r="F274" s="39"/>
      <c r="G274"/>
      <c r="H274"/>
      <c r="I274"/>
      <c r="J274"/>
      <c r="K274"/>
      <c r="L274"/>
      <c r="M274"/>
      <c r="N274" s="27"/>
      <c r="O274"/>
      <c r="P274"/>
      <c r="R274" s="40"/>
      <c r="V274"/>
    </row>
    <row r="275" spans="1:33" s="19" customFormat="1" x14ac:dyDescent="0.25">
      <c r="A275"/>
      <c r="B275"/>
      <c r="C275"/>
      <c r="D275"/>
      <c r="F275" s="39"/>
      <c r="G275"/>
      <c r="H275"/>
      <c r="I275"/>
      <c r="J275"/>
      <c r="K275"/>
      <c r="L275"/>
      <c r="M275"/>
      <c r="N275"/>
      <c r="O275"/>
      <c r="P275"/>
      <c r="R275" s="40"/>
      <c r="V275"/>
    </row>
    <row r="276" spans="1:33" s="19" customFormat="1" x14ac:dyDescent="0.25">
      <c r="A276"/>
      <c r="B276"/>
      <c r="C276"/>
      <c r="D276"/>
      <c r="F276" s="39"/>
      <c r="G276"/>
      <c r="H276"/>
      <c r="I276"/>
      <c r="J276"/>
      <c r="K276"/>
      <c r="L276"/>
      <c r="M276"/>
      <c r="N276"/>
      <c r="O276"/>
      <c r="P276"/>
      <c r="R276" s="40"/>
      <c r="V276"/>
    </row>
    <row r="277" spans="1:33" x14ac:dyDescent="0.25">
      <c r="X277" s="19"/>
      <c r="Y277" s="19"/>
      <c r="Z277" s="19"/>
      <c r="AA277" s="19"/>
      <c r="AC277" s="19"/>
      <c r="AD277" s="19"/>
      <c r="AE277" s="19"/>
      <c r="AF277" s="19"/>
      <c r="AG277" s="19"/>
    </row>
    <row r="278" spans="1:33" x14ac:dyDescent="0.25">
      <c r="O278" s="18"/>
      <c r="P278" s="29"/>
      <c r="Q278" s="24"/>
      <c r="X278" s="19"/>
      <c r="Y278" s="19"/>
      <c r="Z278" s="19"/>
      <c r="AA278" s="19"/>
      <c r="AC278" s="19"/>
      <c r="AD278" s="19"/>
      <c r="AE278" s="19"/>
      <c r="AF278" s="19"/>
      <c r="AG278" s="19"/>
    </row>
    <row r="279" spans="1:33" x14ac:dyDescent="0.25">
      <c r="X279" s="19"/>
      <c r="Y279" s="19"/>
      <c r="Z279" s="19"/>
      <c r="AA279" s="19"/>
      <c r="AC279" s="19"/>
      <c r="AD279" s="19"/>
      <c r="AE279" s="19"/>
      <c r="AF279" s="19"/>
      <c r="AG279" s="19"/>
    </row>
    <row r="280" spans="1:33" x14ac:dyDescent="0.25">
      <c r="X280" s="19"/>
      <c r="Y280" s="19"/>
      <c r="Z280" s="19"/>
      <c r="AA280" s="19"/>
      <c r="AC280" s="19"/>
      <c r="AD280" s="19"/>
      <c r="AE280" s="19"/>
      <c r="AF280" s="19"/>
      <c r="AG280" s="19"/>
    </row>
    <row r="281" spans="1:33" x14ac:dyDescent="0.25">
      <c r="X281" s="19"/>
      <c r="Y281" s="19"/>
      <c r="Z281" s="19"/>
      <c r="AA281" s="19"/>
      <c r="AC281" s="19"/>
      <c r="AD281" s="19"/>
      <c r="AE281" s="19"/>
      <c r="AF281" s="19"/>
      <c r="AG281" s="19"/>
    </row>
    <row r="282" spans="1:33" x14ac:dyDescent="0.25">
      <c r="V282" s="19"/>
      <c r="X282" s="19"/>
      <c r="Y282" s="19"/>
      <c r="Z282" s="19"/>
      <c r="AA282" s="19"/>
      <c r="AC282" s="19"/>
      <c r="AD282" s="19"/>
      <c r="AE282" s="19"/>
      <c r="AF282" s="19"/>
      <c r="AG282" s="19"/>
    </row>
    <row r="283" spans="1:33" x14ac:dyDescent="0.25">
      <c r="T283" s="20"/>
      <c r="U283" s="20"/>
      <c r="V283" s="20"/>
    </row>
    <row r="284" spans="1:33" x14ac:dyDescent="0.25">
      <c r="T284" s="20"/>
      <c r="U284" s="20"/>
      <c r="V284" s="20"/>
    </row>
    <row r="285" spans="1:33" x14ac:dyDescent="0.25">
      <c r="T285" s="24"/>
      <c r="U285" s="24"/>
      <c r="V285" s="24"/>
    </row>
    <row r="292" spans="14:21" x14ac:dyDescent="0.25">
      <c r="S292" s="24"/>
      <c r="T292" s="24"/>
      <c r="U292" s="24"/>
    </row>
    <row r="299" spans="14:21" x14ac:dyDescent="0.25">
      <c r="N299" s="27"/>
    </row>
    <row r="300" spans="14:21" x14ac:dyDescent="0.25">
      <c r="N300" s="27"/>
    </row>
    <row r="301" spans="14:21" x14ac:dyDescent="0.25">
      <c r="N301" s="27"/>
    </row>
    <row r="302" spans="14:21" x14ac:dyDescent="0.25">
      <c r="N302" s="27"/>
    </row>
    <row r="307" spans="14:22" x14ac:dyDescent="0.25">
      <c r="N307" s="27"/>
    </row>
    <row r="308" spans="14:22" x14ac:dyDescent="0.25">
      <c r="N308" s="27"/>
    </row>
    <row r="309" spans="14:22" x14ac:dyDescent="0.25">
      <c r="N309" s="27"/>
    </row>
    <row r="310" spans="14:22" x14ac:dyDescent="0.25">
      <c r="N310" s="27"/>
    </row>
    <row r="314" spans="14:22" x14ac:dyDescent="0.25">
      <c r="O314" s="18"/>
      <c r="P314" s="29"/>
      <c r="Q314" s="24"/>
    </row>
    <row r="318" spans="14:22" x14ac:dyDescent="0.25">
      <c r="V318" s="19"/>
    </row>
    <row r="319" spans="14:22" x14ac:dyDescent="0.25">
      <c r="T319" s="20"/>
      <c r="U319" s="20"/>
      <c r="V319" s="20"/>
    </row>
    <row r="320" spans="14:22" x14ac:dyDescent="0.25">
      <c r="T320" s="20"/>
      <c r="U320" s="20"/>
      <c r="V320" s="20"/>
    </row>
    <row r="321" spans="1:33" x14ac:dyDescent="0.25">
      <c r="T321" s="24"/>
      <c r="U321" s="24"/>
      <c r="V321" s="24"/>
    </row>
    <row r="326" spans="1:33" x14ac:dyDescent="0.25">
      <c r="O326" s="22"/>
    </row>
    <row r="327" spans="1:33" s="19" customFormat="1" x14ac:dyDescent="0.25">
      <c r="A327"/>
      <c r="B327"/>
      <c r="C327"/>
      <c r="D327"/>
      <c r="F327" s="39"/>
      <c r="G327"/>
      <c r="H327"/>
      <c r="I327"/>
      <c r="J327"/>
      <c r="K327"/>
      <c r="L327"/>
      <c r="M327"/>
      <c r="N327"/>
      <c r="O327"/>
      <c r="P327"/>
      <c r="R327" s="40"/>
      <c r="V327"/>
      <c r="X327"/>
      <c r="Y327"/>
      <c r="Z327"/>
      <c r="AA327"/>
      <c r="AC327"/>
      <c r="AD327"/>
      <c r="AE327"/>
      <c r="AF327"/>
      <c r="AG327"/>
    </row>
    <row r="328" spans="1:33" s="19" customFormat="1" x14ac:dyDescent="0.25">
      <c r="A328"/>
      <c r="B328"/>
      <c r="C328"/>
      <c r="D328"/>
      <c r="F328" s="39"/>
      <c r="G328"/>
      <c r="H328"/>
      <c r="I328"/>
      <c r="J328"/>
      <c r="K328"/>
      <c r="L328"/>
      <c r="M328"/>
      <c r="N328"/>
      <c r="O328"/>
      <c r="P328"/>
      <c r="R328" s="40"/>
      <c r="S328" s="24"/>
      <c r="T328" s="24"/>
      <c r="U328" s="24"/>
      <c r="V328"/>
      <c r="X328"/>
      <c r="Y328"/>
      <c r="Z328"/>
      <c r="AA328"/>
      <c r="AC328"/>
      <c r="AD328"/>
      <c r="AE328"/>
      <c r="AF328"/>
      <c r="AG328"/>
    </row>
    <row r="329" spans="1:33" s="19" customFormat="1" x14ac:dyDescent="0.25">
      <c r="A329"/>
      <c r="B329"/>
      <c r="C329"/>
      <c r="D329"/>
      <c r="F329" s="39"/>
      <c r="G329"/>
      <c r="H329"/>
      <c r="I329"/>
      <c r="J329"/>
      <c r="K329"/>
      <c r="L329"/>
      <c r="M329"/>
      <c r="N329"/>
      <c r="O329"/>
      <c r="P329"/>
      <c r="R329" s="40"/>
      <c r="V329"/>
      <c r="X329"/>
      <c r="Y329"/>
      <c r="Z329"/>
      <c r="AA329"/>
      <c r="AC329"/>
      <c r="AD329"/>
      <c r="AE329"/>
      <c r="AF329"/>
      <c r="AG329"/>
    </row>
    <row r="330" spans="1:33" s="19" customFormat="1" x14ac:dyDescent="0.25">
      <c r="A330"/>
      <c r="B330"/>
      <c r="C330"/>
      <c r="D330"/>
      <c r="F330" s="39"/>
      <c r="G330"/>
      <c r="H330"/>
      <c r="I330"/>
      <c r="J330"/>
      <c r="K330"/>
      <c r="L330"/>
      <c r="M330"/>
      <c r="N330"/>
      <c r="O330"/>
      <c r="P330"/>
      <c r="R330" s="40"/>
      <c r="V330"/>
      <c r="X330"/>
      <c r="Y330"/>
      <c r="Z330"/>
      <c r="AA330"/>
      <c r="AC330"/>
      <c r="AD330"/>
      <c r="AE330"/>
      <c r="AF330"/>
      <c r="AG330"/>
    </row>
    <row r="331" spans="1:33" s="19" customFormat="1" x14ac:dyDescent="0.25">
      <c r="A331"/>
      <c r="B331"/>
      <c r="C331"/>
      <c r="D331"/>
      <c r="F331" s="39"/>
      <c r="G331"/>
      <c r="H331"/>
      <c r="I331"/>
      <c r="J331"/>
      <c r="K331"/>
      <c r="L331"/>
      <c r="M331"/>
      <c r="N331"/>
      <c r="O331"/>
      <c r="P331"/>
      <c r="R331" s="40"/>
      <c r="V331"/>
      <c r="X331"/>
      <c r="Y331"/>
      <c r="Z331"/>
      <c r="AA331"/>
      <c r="AC331"/>
      <c r="AD331"/>
      <c r="AE331"/>
      <c r="AF331"/>
      <c r="AG331"/>
    </row>
    <row r="333" spans="1:33" s="19" customFormat="1" x14ac:dyDescent="0.25">
      <c r="A333"/>
      <c r="B333"/>
      <c r="C333"/>
      <c r="D333"/>
      <c r="F333" s="39"/>
      <c r="G333"/>
      <c r="H333"/>
      <c r="I333"/>
      <c r="J333"/>
      <c r="K333"/>
      <c r="L333"/>
      <c r="M333"/>
      <c r="N333"/>
      <c r="O333"/>
      <c r="P333"/>
      <c r="R333" s="40"/>
      <c r="V333"/>
      <c r="X333"/>
      <c r="Y333"/>
      <c r="Z333"/>
      <c r="AA333"/>
      <c r="AC333"/>
      <c r="AD333"/>
      <c r="AE333"/>
      <c r="AF333"/>
      <c r="AG333"/>
    </row>
    <row r="334" spans="1:33" s="19" customFormat="1" x14ac:dyDescent="0.25">
      <c r="A334"/>
      <c r="B334"/>
      <c r="C334"/>
      <c r="D334"/>
      <c r="F334" s="39"/>
      <c r="G334"/>
      <c r="H334"/>
      <c r="I334"/>
      <c r="J334"/>
      <c r="K334"/>
      <c r="L334"/>
      <c r="M334"/>
      <c r="N334"/>
      <c r="O334" s="22"/>
      <c r="P334"/>
      <c r="R334" s="40"/>
      <c r="V334"/>
      <c r="X334"/>
      <c r="Y334"/>
      <c r="Z334"/>
      <c r="AA334"/>
      <c r="AC334"/>
      <c r="AD334"/>
      <c r="AE334"/>
      <c r="AF334"/>
      <c r="AG334"/>
    </row>
    <row r="335" spans="1:33" s="19" customFormat="1" x14ac:dyDescent="0.25">
      <c r="A335"/>
      <c r="B335"/>
      <c r="C335"/>
      <c r="D335"/>
      <c r="F335" s="39"/>
      <c r="G335"/>
      <c r="H335"/>
      <c r="I335"/>
      <c r="J335"/>
      <c r="K335"/>
      <c r="L335"/>
      <c r="M335"/>
      <c r="N335" s="27"/>
      <c r="O335"/>
      <c r="P335"/>
      <c r="R335" s="40"/>
      <c r="V335"/>
      <c r="X335"/>
      <c r="Y335"/>
      <c r="Z335"/>
      <c r="AA335"/>
      <c r="AC335"/>
      <c r="AD335"/>
      <c r="AE335"/>
      <c r="AF335"/>
      <c r="AG335"/>
    </row>
    <row r="336" spans="1:33" s="19" customFormat="1" x14ac:dyDescent="0.25">
      <c r="A336"/>
      <c r="B336"/>
      <c r="C336"/>
      <c r="D336"/>
      <c r="F336" s="39"/>
      <c r="G336"/>
      <c r="H336"/>
      <c r="I336"/>
      <c r="J336"/>
      <c r="K336"/>
      <c r="L336"/>
      <c r="M336"/>
      <c r="N336" s="27"/>
      <c r="O336"/>
      <c r="P336"/>
      <c r="R336" s="40"/>
      <c r="V336"/>
      <c r="X336"/>
      <c r="Y336"/>
      <c r="Z336"/>
      <c r="AA336"/>
      <c r="AC336"/>
      <c r="AD336"/>
      <c r="AE336"/>
      <c r="AF336"/>
      <c r="AG336"/>
    </row>
    <row r="337" spans="1:33" s="19" customFormat="1" x14ac:dyDescent="0.25">
      <c r="A337"/>
      <c r="B337"/>
      <c r="C337"/>
      <c r="D337"/>
      <c r="F337" s="39"/>
      <c r="G337"/>
      <c r="H337"/>
      <c r="I337"/>
      <c r="J337"/>
      <c r="K337"/>
      <c r="L337"/>
      <c r="M337"/>
      <c r="N337" s="27"/>
      <c r="O337"/>
      <c r="P337"/>
      <c r="R337" s="40"/>
      <c r="V337"/>
      <c r="X337"/>
      <c r="Y337"/>
      <c r="Z337"/>
      <c r="AA337"/>
      <c r="AC337"/>
      <c r="AD337"/>
      <c r="AE337"/>
      <c r="AF337"/>
      <c r="AG337"/>
    </row>
    <row r="338" spans="1:33" s="19" customFormat="1" x14ac:dyDescent="0.25">
      <c r="A338"/>
      <c r="B338"/>
      <c r="C338"/>
      <c r="D338"/>
      <c r="F338" s="39"/>
      <c r="G338"/>
      <c r="H338"/>
      <c r="I338"/>
      <c r="J338"/>
      <c r="K338"/>
      <c r="L338"/>
      <c r="M338"/>
      <c r="N338" s="27"/>
      <c r="O338"/>
      <c r="P338"/>
      <c r="R338" s="40"/>
      <c r="V338"/>
      <c r="X338"/>
      <c r="Y338"/>
      <c r="Z338"/>
      <c r="AA338"/>
      <c r="AC338"/>
      <c r="AD338"/>
      <c r="AE338"/>
      <c r="AF338"/>
      <c r="AG338"/>
    </row>
    <row r="339" spans="1:33" s="19" customFormat="1" x14ac:dyDescent="0.25">
      <c r="A339"/>
      <c r="B339"/>
      <c r="C339"/>
      <c r="D339"/>
      <c r="F339" s="39"/>
      <c r="G339"/>
      <c r="H339"/>
      <c r="I339"/>
      <c r="J339"/>
      <c r="K339"/>
      <c r="L339"/>
      <c r="M339"/>
      <c r="N339"/>
      <c r="O339"/>
      <c r="P339"/>
      <c r="R339" s="40"/>
      <c r="V339"/>
      <c r="X339"/>
      <c r="Y339"/>
      <c r="Z339"/>
      <c r="AA339"/>
      <c r="AC339"/>
      <c r="AD339"/>
      <c r="AE339"/>
      <c r="AF339"/>
      <c r="AG339"/>
    </row>
    <row r="341" spans="1:33" s="19" customFormat="1" x14ac:dyDescent="0.25">
      <c r="A341"/>
      <c r="B341"/>
      <c r="C341"/>
      <c r="D341"/>
      <c r="F341" s="39"/>
      <c r="G341"/>
      <c r="H341"/>
      <c r="I341"/>
      <c r="J341"/>
      <c r="K341"/>
      <c r="L341"/>
      <c r="M341"/>
      <c r="N341"/>
      <c r="O341"/>
      <c r="P341"/>
      <c r="R341" s="40"/>
      <c r="V341"/>
      <c r="X341"/>
      <c r="Y341"/>
      <c r="Z341"/>
      <c r="AA341"/>
      <c r="AC341"/>
      <c r="AD341"/>
      <c r="AE341"/>
      <c r="AF341"/>
      <c r="AG341"/>
    </row>
    <row r="342" spans="1:33" s="19" customFormat="1" x14ac:dyDescent="0.25">
      <c r="A342"/>
      <c r="B342"/>
      <c r="C342"/>
      <c r="D342"/>
      <c r="F342" s="39"/>
      <c r="G342"/>
      <c r="H342"/>
      <c r="I342"/>
      <c r="J342"/>
      <c r="K342"/>
      <c r="L342"/>
      <c r="M342"/>
      <c r="N342"/>
      <c r="O342"/>
      <c r="P342"/>
      <c r="R342" s="40"/>
      <c r="V342"/>
      <c r="X342"/>
      <c r="Y342"/>
      <c r="Z342"/>
      <c r="AA342"/>
      <c r="AC342"/>
      <c r="AD342"/>
      <c r="AE342"/>
      <c r="AF342"/>
      <c r="AG342"/>
    </row>
    <row r="343" spans="1:33" x14ac:dyDescent="0.25">
      <c r="N343" s="27"/>
    </row>
    <row r="344" spans="1:33" x14ac:dyDescent="0.25">
      <c r="N344" s="27"/>
    </row>
    <row r="345" spans="1:33" x14ac:dyDescent="0.25">
      <c r="N345" s="27"/>
    </row>
    <row r="346" spans="1:33" x14ac:dyDescent="0.25">
      <c r="N346" s="27"/>
    </row>
    <row r="350" spans="1:33" x14ac:dyDescent="0.25">
      <c r="O350" s="18"/>
      <c r="P350" s="29"/>
      <c r="Q350" s="24"/>
    </row>
    <row r="375" spans="1:33" s="19" customFormat="1" x14ac:dyDescent="0.25">
      <c r="A375"/>
      <c r="B375"/>
      <c r="C375"/>
      <c r="D375"/>
      <c r="F375" s="39"/>
      <c r="G375"/>
      <c r="H375"/>
      <c r="I375"/>
      <c r="J375"/>
      <c r="K375"/>
      <c r="L375"/>
      <c r="M375"/>
      <c r="N375"/>
      <c r="O375"/>
      <c r="P375"/>
      <c r="R375" s="40"/>
      <c r="V375"/>
      <c r="X375"/>
      <c r="Y375"/>
      <c r="Z375"/>
      <c r="AA375"/>
      <c r="AC375"/>
      <c r="AD375"/>
      <c r="AE375"/>
      <c r="AF375"/>
      <c r="AG375"/>
    </row>
    <row r="376" spans="1:33" s="19" customFormat="1" x14ac:dyDescent="0.25">
      <c r="A376"/>
      <c r="B376"/>
      <c r="C376"/>
      <c r="D376"/>
      <c r="F376" s="39"/>
      <c r="G376"/>
      <c r="H376"/>
      <c r="I376"/>
      <c r="J376"/>
      <c r="K376"/>
      <c r="L376"/>
      <c r="M376"/>
      <c r="N376"/>
      <c r="O376"/>
      <c r="P376"/>
      <c r="R376" s="40"/>
      <c r="V376"/>
      <c r="X376"/>
      <c r="Y376"/>
      <c r="Z376"/>
      <c r="AA376"/>
      <c r="AC376"/>
      <c r="AD376"/>
      <c r="AE376"/>
      <c r="AF376"/>
      <c r="AG376"/>
    </row>
    <row r="377" spans="1:33" s="19" customFormat="1" x14ac:dyDescent="0.25">
      <c r="A377"/>
      <c r="B377"/>
      <c r="C377"/>
      <c r="D377"/>
      <c r="F377" s="39"/>
      <c r="G377"/>
      <c r="H377"/>
      <c r="I377"/>
      <c r="J377"/>
      <c r="K377"/>
      <c r="L377"/>
      <c r="M377"/>
      <c r="N377"/>
      <c r="O377"/>
      <c r="P377"/>
      <c r="R377" s="40"/>
      <c r="V377"/>
      <c r="X377"/>
      <c r="Y377"/>
      <c r="Z377"/>
      <c r="AA377"/>
      <c r="AC377"/>
      <c r="AD377"/>
      <c r="AE377"/>
      <c r="AF377"/>
      <c r="AG377"/>
    </row>
    <row r="378" spans="1:33" s="19" customFormat="1" x14ac:dyDescent="0.25">
      <c r="A378"/>
      <c r="B378"/>
      <c r="C378"/>
      <c r="D378"/>
      <c r="F378" s="39"/>
      <c r="G378"/>
      <c r="H378"/>
      <c r="I378"/>
      <c r="J378"/>
      <c r="K378"/>
      <c r="L378"/>
      <c r="M378"/>
      <c r="N378"/>
      <c r="O378"/>
      <c r="P378"/>
      <c r="R378" s="40"/>
      <c r="V378"/>
      <c r="X378"/>
      <c r="Y378"/>
      <c r="Z378"/>
      <c r="AA378"/>
      <c r="AC378"/>
      <c r="AD378"/>
      <c r="AE378"/>
      <c r="AF378"/>
      <c r="AG378"/>
    </row>
    <row r="379" spans="1:33" s="19" customFormat="1" x14ac:dyDescent="0.25">
      <c r="A379"/>
      <c r="B379"/>
      <c r="C379"/>
      <c r="D379"/>
      <c r="F379" s="39"/>
      <c r="G379"/>
      <c r="H379"/>
      <c r="I379"/>
      <c r="J379"/>
      <c r="K379"/>
      <c r="L379"/>
      <c r="M379"/>
      <c r="N379"/>
      <c r="O379"/>
      <c r="P379"/>
      <c r="R379" s="40"/>
      <c r="V379"/>
      <c r="X379"/>
      <c r="Y379"/>
      <c r="Z379"/>
      <c r="AA379"/>
      <c r="AC379"/>
      <c r="AD379"/>
      <c r="AE379"/>
      <c r="AF379"/>
      <c r="AG379"/>
    </row>
    <row r="380" spans="1:33" s="19" customFormat="1" x14ac:dyDescent="0.25">
      <c r="A380"/>
      <c r="B380"/>
      <c r="C380"/>
      <c r="D380"/>
      <c r="F380" s="39"/>
      <c r="G380"/>
      <c r="H380"/>
      <c r="I380"/>
      <c r="J380"/>
      <c r="K380"/>
      <c r="L380"/>
      <c r="M380"/>
      <c r="N380"/>
      <c r="O380"/>
      <c r="P380"/>
      <c r="R380" s="40"/>
      <c r="V380"/>
      <c r="X380"/>
      <c r="Y380"/>
      <c r="Z380"/>
      <c r="AA380"/>
      <c r="AC380"/>
      <c r="AD380"/>
      <c r="AE380"/>
      <c r="AF380"/>
      <c r="AG380"/>
    </row>
    <row r="381" spans="1:33" s="19" customFormat="1" x14ac:dyDescent="0.25">
      <c r="A381"/>
      <c r="B381"/>
      <c r="C381"/>
      <c r="D381"/>
      <c r="F381" s="39"/>
      <c r="G381"/>
      <c r="H381"/>
      <c r="I381"/>
      <c r="J381"/>
      <c r="K381"/>
      <c r="L381"/>
      <c r="M381"/>
      <c r="N381"/>
      <c r="O381"/>
      <c r="P381"/>
      <c r="R381" s="40"/>
      <c r="V381"/>
      <c r="X381"/>
      <c r="Y381"/>
      <c r="Z381"/>
      <c r="AA381"/>
      <c r="AC381"/>
      <c r="AD381"/>
      <c r="AE381"/>
      <c r="AF381"/>
      <c r="AG381"/>
    </row>
    <row r="382" spans="1:33" s="19" customFormat="1" x14ac:dyDescent="0.25">
      <c r="A382"/>
      <c r="B382"/>
      <c r="C382"/>
      <c r="D382"/>
      <c r="F382" s="39"/>
      <c r="G382"/>
      <c r="H382"/>
      <c r="I382"/>
      <c r="J382"/>
      <c r="K382"/>
      <c r="L382"/>
      <c r="M382"/>
      <c r="N382"/>
      <c r="O382"/>
      <c r="P382"/>
      <c r="R382" s="40"/>
      <c r="V382"/>
      <c r="X382"/>
      <c r="Y382"/>
      <c r="Z382"/>
      <c r="AA382"/>
      <c r="AC382"/>
      <c r="AD382"/>
      <c r="AE382"/>
      <c r="AF382"/>
      <c r="AG382"/>
    </row>
    <row r="383" spans="1:33" s="19" customFormat="1" x14ac:dyDescent="0.25">
      <c r="A383"/>
      <c r="B383"/>
      <c r="C383"/>
      <c r="D383"/>
      <c r="F383" s="39"/>
      <c r="G383"/>
      <c r="H383"/>
      <c r="I383"/>
      <c r="J383"/>
      <c r="K383"/>
      <c r="L383"/>
      <c r="M383"/>
      <c r="N383"/>
      <c r="O383"/>
      <c r="P383"/>
      <c r="R383" s="40"/>
      <c r="V383"/>
      <c r="X383"/>
      <c r="Y383"/>
      <c r="Z383"/>
      <c r="AA383"/>
      <c r="AC383"/>
      <c r="AD383"/>
      <c r="AE383"/>
      <c r="AF383"/>
      <c r="AG383"/>
    </row>
    <row r="384" spans="1:33" s="19" customFormat="1" x14ac:dyDescent="0.25">
      <c r="A384"/>
      <c r="B384"/>
      <c r="C384"/>
      <c r="D384"/>
      <c r="F384" s="39"/>
      <c r="G384"/>
      <c r="H384"/>
      <c r="I384"/>
      <c r="J384"/>
      <c r="K384"/>
      <c r="L384"/>
      <c r="M384"/>
      <c r="N384"/>
      <c r="O384"/>
      <c r="P384"/>
      <c r="R384" s="40"/>
      <c r="V384"/>
      <c r="X384"/>
      <c r="Y384"/>
      <c r="Z384"/>
      <c r="AA384"/>
      <c r="AC384"/>
      <c r="AD384"/>
      <c r="AE384"/>
      <c r="AF384"/>
      <c r="AG3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7EB0-88B4-4AE9-8046-758A20895DB8}">
  <dimension ref="A1:AG384"/>
  <sheetViews>
    <sheetView tabSelected="1" topLeftCell="N1" workbookViewId="0">
      <selection activeCell="U17" sqref="U17"/>
    </sheetView>
  </sheetViews>
  <sheetFormatPr defaultColWidth="11" defaultRowHeight="15.75" x14ac:dyDescent="0.25"/>
  <cols>
    <col min="5" max="5" width="11" style="19"/>
    <col min="6" max="6" width="11" style="39"/>
    <col min="7" max="7" width="11" style="23"/>
    <col min="8" max="9" width="11.625" bestFit="1" customWidth="1"/>
    <col min="17" max="21" width="11" style="19"/>
    <col min="28" max="28" width="11" style="19"/>
    <col min="29" max="29" width="11" style="23"/>
  </cols>
  <sheetData>
    <row r="1" spans="1:33" x14ac:dyDescent="0.25">
      <c r="A1" s="18" t="s">
        <v>212</v>
      </c>
      <c r="M1" s="18" t="s">
        <v>213</v>
      </c>
      <c r="X1" s="18" t="s">
        <v>214</v>
      </c>
      <c r="AC1" s="21"/>
      <c r="AD1" s="19"/>
      <c r="AE1" s="19"/>
    </row>
    <row r="2" spans="1:33" x14ac:dyDescent="0.25">
      <c r="AC2" s="21"/>
      <c r="AD2" s="19"/>
      <c r="AE2" s="19"/>
    </row>
    <row r="3" spans="1:33" x14ac:dyDescent="0.25">
      <c r="A3" t="s">
        <v>215</v>
      </c>
      <c r="M3" t="s">
        <v>216</v>
      </c>
      <c r="X3" t="s">
        <v>217</v>
      </c>
      <c r="AC3" s="21"/>
      <c r="AD3" s="19"/>
      <c r="AE3" s="19"/>
    </row>
    <row r="4" spans="1:33" x14ac:dyDescent="0.25">
      <c r="AC4" s="21"/>
      <c r="AD4" s="19"/>
      <c r="AE4" s="19"/>
    </row>
    <row r="5" spans="1:33" x14ac:dyDescent="0.25">
      <c r="A5" t="s">
        <v>127</v>
      </c>
      <c r="B5" t="s">
        <v>128</v>
      </c>
      <c r="C5" t="s">
        <v>129</v>
      </c>
      <c r="D5" t="s">
        <v>177</v>
      </c>
      <c r="E5" s="19" t="s">
        <v>178</v>
      </c>
      <c r="F5" s="39" t="s">
        <v>146</v>
      </c>
      <c r="G5" s="21"/>
      <c r="H5" s="19" t="s">
        <v>120</v>
      </c>
      <c r="I5" s="19" t="s">
        <v>132</v>
      </c>
      <c r="J5" s="19" t="s">
        <v>122</v>
      </c>
      <c r="K5" s="19" t="s">
        <v>123</v>
      </c>
      <c r="M5" t="s">
        <v>127</v>
      </c>
      <c r="N5" t="s">
        <v>128</v>
      </c>
      <c r="O5" t="s">
        <v>129</v>
      </c>
      <c r="P5" t="s">
        <v>177</v>
      </c>
      <c r="Q5" s="19" t="s">
        <v>178</v>
      </c>
      <c r="R5" s="21"/>
      <c r="S5" s="19" t="s">
        <v>120</v>
      </c>
      <c r="T5" s="19" t="s">
        <v>132</v>
      </c>
      <c r="U5" s="19" t="s">
        <v>122</v>
      </c>
      <c r="V5" s="19" t="s">
        <v>123</v>
      </c>
      <c r="X5" t="s">
        <v>127</v>
      </c>
      <c r="Y5" t="s">
        <v>128</v>
      </c>
      <c r="Z5" t="s">
        <v>129</v>
      </c>
      <c r="AA5" t="s">
        <v>177</v>
      </c>
      <c r="AB5" s="19" t="s">
        <v>178</v>
      </c>
      <c r="AC5" s="21"/>
      <c r="AD5" s="19" t="s">
        <v>120</v>
      </c>
      <c r="AE5" s="19" t="s">
        <v>132</v>
      </c>
      <c r="AF5" s="19" t="s">
        <v>122</v>
      </c>
      <c r="AG5" s="19" t="s">
        <v>123</v>
      </c>
    </row>
    <row r="6" spans="1:33" x14ac:dyDescent="0.25">
      <c r="A6">
        <v>1</v>
      </c>
      <c r="B6" t="s">
        <v>134</v>
      </c>
      <c r="C6" s="27">
        <v>60</v>
      </c>
      <c r="D6" s="27">
        <v>1</v>
      </c>
      <c r="E6" s="43">
        <f>(D6/C6)*100</f>
        <v>1.6666666666666667</v>
      </c>
      <c r="F6" s="39" t="s">
        <v>147</v>
      </c>
      <c r="G6" s="23" t="s">
        <v>135</v>
      </c>
      <c r="H6" s="20">
        <f>SUM(D6:D9)</f>
        <v>8</v>
      </c>
      <c r="I6" s="20">
        <f>SUM(D10:D17)</f>
        <v>9</v>
      </c>
      <c r="J6" s="20">
        <f>SUM(D18:D25)</f>
        <v>1</v>
      </c>
      <c r="K6" s="20">
        <f>SUM(D26:D33)</f>
        <v>3</v>
      </c>
      <c r="M6">
        <v>1</v>
      </c>
      <c r="N6" t="s">
        <v>134</v>
      </c>
      <c r="O6">
        <v>32</v>
      </c>
      <c r="P6">
        <v>0</v>
      </c>
      <c r="Q6" s="43">
        <f>(P6/O6)*100</f>
        <v>0</v>
      </c>
      <c r="R6" s="23" t="s">
        <v>135</v>
      </c>
      <c r="S6" s="20">
        <f>SUM(P6:P9)</f>
        <v>1</v>
      </c>
      <c r="T6" s="20">
        <f>SUM(P10:P17)</f>
        <v>3</v>
      </c>
      <c r="U6" s="20">
        <f>SUM(P18:P25)</f>
        <v>3</v>
      </c>
      <c r="V6" s="20">
        <f>SUM(P26:P33)</f>
        <v>0</v>
      </c>
      <c r="X6">
        <v>1</v>
      </c>
      <c r="Y6" t="s">
        <v>134</v>
      </c>
      <c r="AB6" s="43"/>
      <c r="AC6" s="23" t="s">
        <v>135</v>
      </c>
      <c r="AD6" s="20">
        <f>SUM(AA6:AA9)</f>
        <v>0</v>
      </c>
      <c r="AE6" s="20">
        <f>SUM(AA10:AA17)</f>
        <v>0</v>
      </c>
      <c r="AF6" s="20">
        <f>SUM(AA18:AA25)</f>
        <v>0</v>
      </c>
      <c r="AG6" s="20">
        <f>SUM(AA26:AA33)</f>
        <v>0</v>
      </c>
    </row>
    <row r="7" spans="1:33" x14ac:dyDescent="0.25">
      <c r="A7">
        <v>2</v>
      </c>
      <c r="B7" t="s">
        <v>134</v>
      </c>
      <c r="C7" s="27">
        <v>155</v>
      </c>
      <c r="D7" s="27">
        <v>1</v>
      </c>
      <c r="E7" s="43">
        <f>(D7/C7)*100</f>
        <v>0.64516129032258063</v>
      </c>
      <c r="F7" s="39" t="s">
        <v>147</v>
      </c>
      <c r="G7" s="23" t="s">
        <v>136</v>
      </c>
      <c r="H7" s="20">
        <f>SUM(C6:C9)</f>
        <v>399</v>
      </c>
      <c r="I7" s="20">
        <f>SUM(C10:C17)</f>
        <v>644</v>
      </c>
      <c r="J7" s="20">
        <f>SUM(C18:C25)</f>
        <v>128</v>
      </c>
      <c r="K7" s="20">
        <f>SUM(C26:C33)</f>
        <v>957</v>
      </c>
      <c r="M7">
        <v>2</v>
      </c>
      <c r="N7" t="s">
        <v>134</v>
      </c>
      <c r="O7">
        <v>104</v>
      </c>
      <c r="P7">
        <v>0</v>
      </c>
      <c r="Q7" s="43">
        <f t="shared" ref="Q7:Q33" si="0">(P7/O7)*100</f>
        <v>0</v>
      </c>
      <c r="R7" s="23" t="s">
        <v>136</v>
      </c>
      <c r="S7" s="20">
        <f>SUM(O6:O9)</f>
        <v>373</v>
      </c>
      <c r="T7" s="20">
        <f>SUM(O10:O17)</f>
        <v>1143</v>
      </c>
      <c r="U7" s="20">
        <f>SUM(O18:O25)</f>
        <v>440</v>
      </c>
      <c r="V7" s="20">
        <f>SUM(O26:O33)</f>
        <v>991</v>
      </c>
      <c r="X7">
        <v>2</v>
      </c>
      <c r="Y7" t="s">
        <v>134</v>
      </c>
      <c r="Z7">
        <v>205</v>
      </c>
      <c r="AA7">
        <v>0</v>
      </c>
      <c r="AB7" s="19">
        <f>(AA7/Z7)*100</f>
        <v>0</v>
      </c>
      <c r="AC7" s="23" t="s">
        <v>136</v>
      </c>
      <c r="AD7" s="20">
        <f>SUM(Z6:Z9)</f>
        <v>935</v>
      </c>
      <c r="AE7" s="20">
        <f>SUM(Z10:Z17)</f>
        <v>918</v>
      </c>
      <c r="AF7" s="20">
        <f>SUM(Z18:Z25)</f>
        <v>373</v>
      </c>
      <c r="AG7" s="20">
        <f>SUM(Z26:Z33)</f>
        <v>976</v>
      </c>
    </row>
    <row r="8" spans="1:33" x14ac:dyDescent="0.25">
      <c r="A8">
        <v>3</v>
      </c>
      <c r="B8" t="s">
        <v>134</v>
      </c>
      <c r="C8" s="27">
        <v>140</v>
      </c>
      <c r="D8" s="27">
        <v>5</v>
      </c>
      <c r="E8" s="43">
        <f t="shared" ref="E8:E33" si="1">(D8/C8)*100</f>
        <v>3.5714285714285712</v>
      </c>
      <c r="F8" s="39" t="s">
        <v>147</v>
      </c>
      <c r="G8" s="23" t="s">
        <v>137</v>
      </c>
      <c r="H8" s="25">
        <f>AVERAGE(H6/H7)*100</f>
        <v>2.0050125313283207</v>
      </c>
      <c r="I8" s="25">
        <f>AVERAGE(I6/I7)*100</f>
        <v>1.3975155279503106</v>
      </c>
      <c r="J8" s="25">
        <f>AVERAGE(J6/J7)*100</f>
        <v>0.78125</v>
      </c>
      <c r="K8" s="25">
        <f>AVERAGE(K6/K7)*100</f>
        <v>0.31347962382445138</v>
      </c>
      <c r="M8">
        <v>3</v>
      </c>
      <c r="N8" t="s">
        <v>134</v>
      </c>
      <c r="O8">
        <v>65</v>
      </c>
      <c r="P8">
        <v>1</v>
      </c>
      <c r="Q8" s="43">
        <f t="shared" si="0"/>
        <v>1.5384615384615385</v>
      </c>
      <c r="R8" s="23" t="s">
        <v>137</v>
      </c>
      <c r="S8" s="25">
        <f>AVERAGE(S6/S7)*100</f>
        <v>0.26809651474530832</v>
      </c>
      <c r="T8" s="25">
        <f>AVERAGE(T6/T7)*100</f>
        <v>0.26246719160104987</v>
      </c>
      <c r="U8" s="25">
        <f>AVERAGE(U6/U7)*100</f>
        <v>0.68181818181818177</v>
      </c>
      <c r="V8" s="25">
        <f>AVERAGE(V6/V7)*100</f>
        <v>0</v>
      </c>
      <c r="X8">
        <v>3</v>
      </c>
      <c r="Y8" t="s">
        <v>134</v>
      </c>
      <c r="Z8">
        <v>337</v>
      </c>
      <c r="AA8">
        <v>0</v>
      </c>
      <c r="AB8" s="19">
        <f t="shared" ref="AB8:AB33" si="2">(AA8/Z8)*100</f>
        <v>0</v>
      </c>
      <c r="AC8" s="23" t="s">
        <v>137</v>
      </c>
      <c r="AD8" s="25">
        <f>AVERAGE(AD6/AD7)*100</f>
        <v>0</v>
      </c>
      <c r="AE8" s="25">
        <f>AVERAGE(AE6/AE7)*100</f>
        <v>0</v>
      </c>
      <c r="AF8" s="25">
        <f>AVERAGE(AF6/AF7)*100</f>
        <v>0</v>
      </c>
      <c r="AG8" s="25">
        <f>AVERAGE(AG6/AG7)*100</f>
        <v>0</v>
      </c>
    </row>
    <row r="9" spans="1:33" x14ac:dyDescent="0.25">
      <c r="A9">
        <v>4</v>
      </c>
      <c r="B9" t="s">
        <v>134</v>
      </c>
      <c r="C9" s="27">
        <v>44</v>
      </c>
      <c r="D9" s="27">
        <v>1</v>
      </c>
      <c r="E9" s="43">
        <f t="shared" si="1"/>
        <v>2.2727272727272729</v>
      </c>
      <c r="F9" s="39" t="s">
        <v>29</v>
      </c>
      <c r="G9" s="23" t="s">
        <v>29</v>
      </c>
      <c r="H9" s="20">
        <f>COUNT(C6:C9)</f>
        <v>4</v>
      </c>
      <c r="I9" s="20">
        <f>COUNT(C10:C17)</f>
        <v>7</v>
      </c>
      <c r="J9" s="20">
        <f>COUNT(C18:C25)</f>
        <v>6</v>
      </c>
      <c r="K9" s="20">
        <f>COUNT(C26:C33)</f>
        <v>8</v>
      </c>
      <c r="M9">
        <v>4</v>
      </c>
      <c r="N9" t="s">
        <v>134</v>
      </c>
      <c r="O9">
        <v>172</v>
      </c>
      <c r="P9">
        <v>0</v>
      </c>
      <c r="Q9" s="43">
        <f t="shared" si="0"/>
        <v>0</v>
      </c>
      <c r="R9" s="23" t="s">
        <v>29</v>
      </c>
      <c r="S9" s="20">
        <f>COUNT(Q6:Q9)</f>
        <v>4</v>
      </c>
      <c r="T9" s="20">
        <f>COUNT(Q10:Q17)</f>
        <v>8</v>
      </c>
      <c r="U9" s="20">
        <f>COUNT(Q18:Q25)</f>
        <v>8</v>
      </c>
      <c r="V9" s="20">
        <f>COUNT(Q26:Q33)</f>
        <v>8</v>
      </c>
      <c r="X9">
        <v>4</v>
      </c>
      <c r="Y9" t="s">
        <v>134</v>
      </c>
      <c r="Z9">
        <v>393</v>
      </c>
      <c r="AA9">
        <v>0</v>
      </c>
      <c r="AB9" s="19">
        <f t="shared" si="2"/>
        <v>0</v>
      </c>
      <c r="AC9" s="23" t="s">
        <v>29</v>
      </c>
      <c r="AD9" s="20">
        <f>COUNT(Z6:Z9)</f>
        <v>3</v>
      </c>
      <c r="AE9" s="20">
        <f>COUNT(Z10:Z17)</f>
        <v>6</v>
      </c>
      <c r="AF9" s="20">
        <f>COUNT(Z18:Z25)</f>
        <v>7</v>
      </c>
      <c r="AG9" s="20">
        <f>COUNT(Z26:Z33)</f>
        <v>8</v>
      </c>
    </row>
    <row r="10" spans="1:33" x14ac:dyDescent="0.25">
      <c r="A10">
        <v>1</v>
      </c>
      <c r="B10" t="s">
        <v>138</v>
      </c>
      <c r="C10" s="27">
        <v>165</v>
      </c>
      <c r="D10" s="27">
        <v>0</v>
      </c>
      <c r="E10" s="43">
        <f t="shared" si="1"/>
        <v>0</v>
      </c>
      <c r="F10" s="39" t="s">
        <v>147</v>
      </c>
      <c r="G10" s="23" t="s">
        <v>139</v>
      </c>
      <c r="H10" s="25">
        <f>H6/D34</f>
        <v>0.38095238095238093</v>
      </c>
      <c r="I10" s="25">
        <f>I6/D34</f>
        <v>0.42857142857142855</v>
      </c>
      <c r="J10" s="25">
        <f>J6/D34</f>
        <v>4.7619047619047616E-2</v>
      </c>
      <c r="K10" s="25">
        <f>K6/D34</f>
        <v>0.14285714285714285</v>
      </c>
      <c r="M10">
        <v>1</v>
      </c>
      <c r="N10" t="s">
        <v>138</v>
      </c>
      <c r="O10">
        <v>106</v>
      </c>
      <c r="P10">
        <v>0</v>
      </c>
      <c r="Q10" s="43">
        <f t="shared" si="0"/>
        <v>0</v>
      </c>
      <c r="R10" s="23" t="s">
        <v>139</v>
      </c>
      <c r="S10" s="25">
        <f>S6/P34</f>
        <v>0.14285714285714285</v>
      </c>
      <c r="T10" s="25">
        <f>T6/P34</f>
        <v>0.42857142857142855</v>
      </c>
      <c r="U10" s="25">
        <f>U6/P34</f>
        <v>0.42857142857142855</v>
      </c>
      <c r="V10" s="25">
        <f>V6/P34</f>
        <v>0</v>
      </c>
      <c r="X10">
        <v>1</v>
      </c>
      <c r="Y10" t="s">
        <v>138</v>
      </c>
      <c r="AC10" s="23" t="s">
        <v>139</v>
      </c>
      <c r="AD10" s="25" t="e">
        <f>AD6/AA34</f>
        <v>#DIV/0!</v>
      </c>
      <c r="AE10" s="25" t="e">
        <f>AE6/AA34</f>
        <v>#DIV/0!</v>
      </c>
      <c r="AF10" s="25" t="e">
        <f>AF6/AA34</f>
        <v>#DIV/0!</v>
      </c>
      <c r="AG10" s="25" t="e">
        <f>AG6/AA34</f>
        <v>#DIV/0!</v>
      </c>
    </row>
    <row r="11" spans="1:33" x14ac:dyDescent="0.25">
      <c r="A11">
        <v>2</v>
      </c>
      <c r="B11" t="s">
        <v>138</v>
      </c>
      <c r="C11" s="27">
        <v>11</v>
      </c>
      <c r="D11" s="27">
        <v>0</v>
      </c>
      <c r="E11" s="43">
        <f t="shared" si="1"/>
        <v>0</v>
      </c>
      <c r="F11" s="39" t="s">
        <v>29</v>
      </c>
      <c r="M11">
        <v>2</v>
      </c>
      <c r="N11" t="s">
        <v>138</v>
      </c>
      <c r="O11">
        <v>151</v>
      </c>
      <c r="P11">
        <v>2</v>
      </c>
      <c r="Q11" s="43">
        <f t="shared" si="0"/>
        <v>1.3245033112582782</v>
      </c>
      <c r="X11">
        <v>2</v>
      </c>
      <c r="Y11" t="s">
        <v>138</v>
      </c>
      <c r="Z11">
        <v>188</v>
      </c>
      <c r="AA11">
        <v>0</v>
      </c>
      <c r="AB11" s="19">
        <f t="shared" si="2"/>
        <v>0</v>
      </c>
    </row>
    <row r="12" spans="1:33" x14ac:dyDescent="0.25">
      <c r="A12">
        <v>3</v>
      </c>
      <c r="B12" t="s">
        <v>138</v>
      </c>
      <c r="C12" s="27">
        <v>56</v>
      </c>
      <c r="D12" s="27">
        <v>2</v>
      </c>
      <c r="E12" s="43">
        <f t="shared" si="1"/>
        <v>3.5714285714285712</v>
      </c>
      <c r="F12" s="39" t="s">
        <v>29</v>
      </c>
      <c r="J12" s="19"/>
      <c r="K12" s="19"/>
      <c r="M12">
        <v>3</v>
      </c>
      <c r="N12" t="s">
        <v>138</v>
      </c>
      <c r="O12">
        <v>136</v>
      </c>
      <c r="P12">
        <v>0</v>
      </c>
      <c r="Q12" s="43">
        <f t="shared" si="0"/>
        <v>0</v>
      </c>
      <c r="R12"/>
      <c r="S12"/>
      <c r="T12"/>
      <c r="V12" s="19"/>
      <c r="X12">
        <v>3</v>
      </c>
      <c r="Y12" t="s">
        <v>138</v>
      </c>
      <c r="Z12">
        <v>98</v>
      </c>
      <c r="AA12">
        <v>0</v>
      </c>
      <c r="AB12" s="19">
        <f t="shared" si="2"/>
        <v>0</v>
      </c>
      <c r="AD12" s="20"/>
      <c r="AE12" s="20"/>
      <c r="AF12" s="19"/>
      <c r="AG12" s="19"/>
    </row>
    <row r="13" spans="1:33" x14ac:dyDescent="0.25">
      <c r="A13">
        <v>4</v>
      </c>
      <c r="B13" t="s">
        <v>138</v>
      </c>
      <c r="E13" s="43"/>
      <c r="H13" t="s">
        <v>148</v>
      </c>
      <c r="I13" s="19" t="s">
        <v>149</v>
      </c>
      <c r="J13" s="19"/>
      <c r="K13" s="19"/>
      <c r="M13">
        <v>4</v>
      </c>
      <c r="N13" t="s">
        <v>138</v>
      </c>
      <c r="O13">
        <v>150</v>
      </c>
      <c r="P13">
        <v>0</v>
      </c>
      <c r="Q13" s="43">
        <f t="shared" si="0"/>
        <v>0</v>
      </c>
      <c r="R13"/>
      <c r="S13"/>
      <c r="T13"/>
      <c r="V13" s="19"/>
      <c r="X13">
        <v>4</v>
      </c>
      <c r="Y13" t="s">
        <v>138</v>
      </c>
      <c r="Z13">
        <v>153</v>
      </c>
      <c r="AA13">
        <v>0</v>
      </c>
      <c r="AB13" s="19">
        <f t="shared" si="2"/>
        <v>0</v>
      </c>
      <c r="AD13" s="20"/>
      <c r="AE13" s="20"/>
      <c r="AF13" s="19"/>
      <c r="AG13" s="19"/>
    </row>
    <row r="14" spans="1:33" x14ac:dyDescent="0.25">
      <c r="A14">
        <v>1</v>
      </c>
      <c r="B14" t="s">
        <v>140</v>
      </c>
      <c r="C14" s="27">
        <v>166</v>
      </c>
      <c r="D14" s="27">
        <v>3</v>
      </c>
      <c r="E14" s="43">
        <f t="shared" si="1"/>
        <v>1.8072289156626504</v>
      </c>
      <c r="F14" s="39" t="s">
        <v>29</v>
      </c>
      <c r="G14" s="23" t="s">
        <v>135</v>
      </c>
      <c r="H14" s="20">
        <f>SUM(D6,D7,D8,D10,D16,D26,D29,D30)</f>
        <v>10</v>
      </c>
      <c r="I14" s="20">
        <f>SUM(D9,D11,D12,D14,D15,D17,D18,D19,D20,D22,D23,D24,D27,D28,D31,D32,D33)</f>
        <v>11</v>
      </c>
      <c r="J14" s="19"/>
      <c r="K14" s="19"/>
      <c r="M14">
        <v>1</v>
      </c>
      <c r="N14" t="s">
        <v>140</v>
      </c>
      <c r="O14">
        <v>111</v>
      </c>
      <c r="P14">
        <v>1</v>
      </c>
      <c r="Q14" s="43">
        <f t="shared" si="0"/>
        <v>0.90090090090090091</v>
      </c>
      <c r="R14"/>
      <c r="S14"/>
      <c r="T14"/>
      <c r="V14" s="19"/>
      <c r="X14">
        <v>1</v>
      </c>
      <c r="Y14" t="s">
        <v>140</v>
      </c>
      <c r="AD14" s="24"/>
      <c r="AE14" s="24"/>
      <c r="AF14" s="19"/>
      <c r="AG14" s="19"/>
    </row>
    <row r="15" spans="1:33" x14ac:dyDescent="0.25">
      <c r="A15">
        <v>2</v>
      </c>
      <c r="B15" t="s">
        <v>140</v>
      </c>
      <c r="C15" s="27">
        <v>29</v>
      </c>
      <c r="D15" s="27">
        <v>2</v>
      </c>
      <c r="E15" s="43">
        <f t="shared" si="1"/>
        <v>6.8965517241379306</v>
      </c>
      <c r="F15" s="39" t="s">
        <v>29</v>
      </c>
      <c r="G15" s="23" t="s">
        <v>136</v>
      </c>
      <c r="H15" s="20">
        <f>SUM(C6,C7,C8,C10,C16,C26,C29,C30)</f>
        <v>872</v>
      </c>
      <c r="I15" s="20">
        <f>SUM(C9,C11,C12,C14,C15,C17,C18,C19,C20,C22,C23,C24,C27,C28,C31,C32,C33)</f>
        <v>1256</v>
      </c>
      <c r="J15" s="19"/>
      <c r="K15" s="19"/>
      <c r="M15">
        <v>2</v>
      </c>
      <c r="N15" t="s">
        <v>140</v>
      </c>
      <c r="O15">
        <v>128</v>
      </c>
      <c r="P15">
        <v>0</v>
      </c>
      <c r="Q15" s="43">
        <f t="shared" si="0"/>
        <v>0</v>
      </c>
      <c r="R15"/>
      <c r="S15"/>
      <c r="T15"/>
      <c r="V15" s="19"/>
      <c r="X15">
        <v>2</v>
      </c>
      <c r="Y15" t="s">
        <v>140</v>
      </c>
      <c r="Z15">
        <v>229</v>
      </c>
      <c r="AA15">
        <v>0</v>
      </c>
      <c r="AB15" s="19">
        <f t="shared" si="2"/>
        <v>0</v>
      </c>
      <c r="AD15" s="19"/>
      <c r="AE15" s="19"/>
      <c r="AF15" s="19"/>
      <c r="AG15" s="19"/>
    </row>
    <row r="16" spans="1:33" x14ac:dyDescent="0.25">
      <c r="A16">
        <v>3</v>
      </c>
      <c r="B16" t="s">
        <v>140</v>
      </c>
      <c r="C16" s="27">
        <v>158</v>
      </c>
      <c r="D16" s="27">
        <v>1</v>
      </c>
      <c r="E16" s="43">
        <f t="shared" si="1"/>
        <v>0.63291139240506333</v>
      </c>
      <c r="F16" s="39" t="s">
        <v>147</v>
      </c>
      <c r="G16" s="23" t="s">
        <v>137</v>
      </c>
      <c r="H16" s="25">
        <f>(H14/H15)*100</f>
        <v>1.1467889908256881</v>
      </c>
      <c r="I16" s="25">
        <f>(I14/I15)*100</f>
        <v>0.87579617834394907</v>
      </c>
      <c r="J16" s="19"/>
      <c r="K16" s="19"/>
      <c r="M16">
        <v>3</v>
      </c>
      <c r="N16" t="s">
        <v>140</v>
      </c>
      <c r="O16">
        <v>167</v>
      </c>
      <c r="P16">
        <v>0</v>
      </c>
      <c r="Q16" s="43">
        <f t="shared" si="0"/>
        <v>0</v>
      </c>
      <c r="R16"/>
      <c r="S16"/>
      <c r="T16"/>
      <c r="V16" s="19"/>
      <c r="X16">
        <v>3</v>
      </c>
      <c r="Y16" t="s">
        <v>140</v>
      </c>
      <c r="Z16">
        <v>133</v>
      </c>
      <c r="AA16">
        <v>0</v>
      </c>
      <c r="AB16" s="19">
        <f t="shared" si="2"/>
        <v>0</v>
      </c>
      <c r="AE16" s="20"/>
      <c r="AF16" s="19"/>
      <c r="AG16" s="19"/>
    </row>
    <row r="17" spans="1:33" x14ac:dyDescent="0.25">
      <c r="A17">
        <v>4</v>
      </c>
      <c r="B17" t="s">
        <v>140</v>
      </c>
      <c r="C17" s="27">
        <v>59</v>
      </c>
      <c r="D17" s="27">
        <v>1</v>
      </c>
      <c r="E17" s="43">
        <f t="shared" si="1"/>
        <v>1.6949152542372881</v>
      </c>
      <c r="F17" s="39" t="s">
        <v>29</v>
      </c>
      <c r="G17" s="23" t="s">
        <v>29</v>
      </c>
      <c r="H17" s="20">
        <v>8</v>
      </c>
      <c r="I17" s="20">
        <v>17</v>
      </c>
      <c r="J17" s="24"/>
      <c r="K17" s="24"/>
      <c r="M17">
        <v>4</v>
      </c>
      <c r="N17" t="s">
        <v>140</v>
      </c>
      <c r="O17">
        <v>194</v>
      </c>
      <c r="P17">
        <v>0</v>
      </c>
      <c r="Q17" s="43">
        <f t="shared" si="0"/>
        <v>0</v>
      </c>
      <c r="R17"/>
      <c r="S17" s="18"/>
      <c r="T17" s="18"/>
      <c r="U17" s="24"/>
      <c r="V17" s="24"/>
      <c r="X17">
        <v>4</v>
      </c>
      <c r="Y17" t="s">
        <v>140</v>
      </c>
      <c r="Z17">
        <v>117</v>
      </c>
      <c r="AA17">
        <v>0</v>
      </c>
      <c r="AB17" s="19">
        <f t="shared" si="2"/>
        <v>0</v>
      </c>
      <c r="AC17" s="26"/>
      <c r="AD17" s="18"/>
      <c r="AE17" s="24"/>
      <c r="AF17" s="24"/>
      <c r="AG17" s="24"/>
    </row>
    <row r="18" spans="1:33" x14ac:dyDescent="0.25">
      <c r="A18">
        <v>1</v>
      </c>
      <c r="B18" t="s">
        <v>141</v>
      </c>
      <c r="C18" s="27">
        <v>26</v>
      </c>
      <c r="D18" s="27">
        <v>0</v>
      </c>
      <c r="E18" s="43">
        <f t="shared" si="1"/>
        <v>0</v>
      </c>
      <c r="F18" s="39" t="s">
        <v>29</v>
      </c>
      <c r="J18" s="24"/>
      <c r="K18" s="24"/>
      <c r="M18">
        <v>1</v>
      </c>
      <c r="N18" t="s">
        <v>141</v>
      </c>
      <c r="O18">
        <v>53</v>
      </c>
      <c r="P18">
        <v>0</v>
      </c>
      <c r="Q18" s="43">
        <f t="shared" si="0"/>
        <v>0</v>
      </c>
      <c r="R18"/>
      <c r="S18" s="18"/>
      <c r="T18" s="18"/>
      <c r="U18" s="24"/>
      <c r="V18" s="24"/>
      <c r="X18">
        <v>1</v>
      </c>
      <c r="Y18" t="s">
        <v>141</v>
      </c>
      <c r="Z18">
        <v>44</v>
      </c>
      <c r="AA18">
        <v>0</v>
      </c>
      <c r="AB18" s="19">
        <f t="shared" si="2"/>
        <v>0</v>
      </c>
      <c r="AC18" s="26"/>
      <c r="AD18" s="18"/>
      <c r="AE18" s="24"/>
      <c r="AF18" s="24"/>
      <c r="AG18" s="24"/>
    </row>
    <row r="19" spans="1:33" x14ac:dyDescent="0.25">
      <c r="A19">
        <v>2</v>
      </c>
      <c r="B19" t="s">
        <v>141</v>
      </c>
      <c r="C19" s="27">
        <v>9</v>
      </c>
      <c r="D19" s="27">
        <v>0</v>
      </c>
      <c r="E19" s="43">
        <f t="shared" si="1"/>
        <v>0</v>
      </c>
      <c r="F19" s="39" t="s">
        <v>29</v>
      </c>
      <c r="G19" s="26"/>
      <c r="H19" s="18"/>
      <c r="I19" s="24"/>
      <c r="J19" s="24"/>
      <c r="K19" s="24"/>
      <c r="M19">
        <v>2</v>
      </c>
      <c r="N19" t="s">
        <v>141</v>
      </c>
      <c r="O19">
        <v>49</v>
      </c>
      <c r="P19">
        <v>3</v>
      </c>
      <c r="Q19" s="43">
        <f t="shared" si="0"/>
        <v>6.1224489795918364</v>
      </c>
      <c r="R19"/>
      <c r="S19" s="18"/>
      <c r="T19" s="18"/>
      <c r="U19" s="24"/>
      <c r="V19" s="24"/>
      <c r="X19">
        <v>2</v>
      </c>
      <c r="Y19" t="s">
        <v>141</v>
      </c>
      <c r="Z19">
        <v>52</v>
      </c>
      <c r="AA19">
        <v>0</v>
      </c>
      <c r="AB19" s="19">
        <f t="shared" si="2"/>
        <v>0</v>
      </c>
      <c r="AC19" s="26"/>
      <c r="AD19" s="18"/>
      <c r="AE19" s="24"/>
      <c r="AF19" s="24"/>
      <c r="AG19" s="24"/>
    </row>
    <row r="20" spans="1:33" x14ac:dyDescent="0.25">
      <c r="A20">
        <v>3</v>
      </c>
      <c r="B20" t="s">
        <v>141</v>
      </c>
      <c r="C20" s="27">
        <v>31</v>
      </c>
      <c r="D20" s="27">
        <v>0</v>
      </c>
      <c r="E20" s="43">
        <f t="shared" si="1"/>
        <v>0</v>
      </c>
      <c r="F20" s="39" t="s">
        <v>29</v>
      </c>
      <c r="G20" s="26"/>
      <c r="H20" s="18"/>
      <c r="I20" s="24"/>
      <c r="J20" s="24"/>
      <c r="K20" s="24"/>
      <c r="M20">
        <v>3</v>
      </c>
      <c r="N20" t="s">
        <v>141</v>
      </c>
      <c r="O20">
        <v>26</v>
      </c>
      <c r="P20">
        <v>0</v>
      </c>
      <c r="Q20" s="43">
        <f t="shared" si="0"/>
        <v>0</v>
      </c>
      <c r="R20"/>
      <c r="S20" s="18"/>
      <c r="T20" s="18"/>
      <c r="U20" s="24"/>
      <c r="V20" s="24"/>
      <c r="X20">
        <v>3</v>
      </c>
      <c r="Y20" t="s">
        <v>141</v>
      </c>
      <c r="Z20">
        <v>50</v>
      </c>
      <c r="AA20">
        <v>0</v>
      </c>
      <c r="AB20" s="19">
        <f t="shared" si="2"/>
        <v>0</v>
      </c>
      <c r="AC20" s="26"/>
      <c r="AD20" s="18"/>
      <c r="AE20" s="24"/>
      <c r="AF20" s="24"/>
      <c r="AG20" s="24"/>
    </row>
    <row r="21" spans="1:33" x14ac:dyDescent="0.25">
      <c r="A21">
        <v>4</v>
      </c>
      <c r="B21" t="s">
        <v>141</v>
      </c>
      <c r="E21" s="43"/>
      <c r="M21">
        <v>4</v>
      </c>
      <c r="N21" t="s">
        <v>141</v>
      </c>
      <c r="O21">
        <v>87</v>
      </c>
      <c r="P21">
        <v>0</v>
      </c>
      <c r="Q21" s="43">
        <f t="shared" si="0"/>
        <v>0</v>
      </c>
      <c r="R21"/>
      <c r="S21"/>
      <c r="T21"/>
      <c r="U21"/>
      <c r="X21">
        <v>4</v>
      </c>
      <c r="Y21" t="s">
        <v>141</v>
      </c>
      <c r="Z21">
        <v>33</v>
      </c>
      <c r="AA21">
        <v>0</v>
      </c>
      <c r="AB21" s="19">
        <f t="shared" si="2"/>
        <v>0</v>
      </c>
    </row>
    <row r="22" spans="1:33" x14ac:dyDescent="0.25">
      <c r="A22">
        <v>1</v>
      </c>
      <c r="B22" t="s">
        <v>142</v>
      </c>
      <c r="C22" s="27">
        <v>26</v>
      </c>
      <c r="D22" s="27">
        <v>1</v>
      </c>
      <c r="E22" s="43">
        <f t="shared" si="1"/>
        <v>3.8461538461538463</v>
      </c>
      <c r="F22" s="39" t="s">
        <v>29</v>
      </c>
      <c r="M22">
        <v>1</v>
      </c>
      <c r="N22" t="s">
        <v>142</v>
      </c>
      <c r="O22">
        <v>65</v>
      </c>
      <c r="P22">
        <v>0</v>
      </c>
      <c r="Q22" s="43">
        <f t="shared" si="0"/>
        <v>0</v>
      </c>
      <c r="R22"/>
      <c r="S22"/>
      <c r="T22"/>
      <c r="U22"/>
      <c r="X22">
        <v>1</v>
      </c>
      <c r="Y22" t="s">
        <v>142</v>
      </c>
    </row>
    <row r="23" spans="1:33" x14ac:dyDescent="0.25">
      <c r="A23">
        <v>2</v>
      </c>
      <c r="B23" t="s">
        <v>142</v>
      </c>
      <c r="C23" s="27">
        <v>24</v>
      </c>
      <c r="D23" s="27">
        <v>0</v>
      </c>
      <c r="E23" s="43">
        <f t="shared" si="1"/>
        <v>0</v>
      </c>
      <c r="F23" s="39" t="s">
        <v>29</v>
      </c>
      <c r="G23" s="21"/>
      <c r="H23" s="19"/>
      <c r="I23" s="19"/>
      <c r="J23" s="19"/>
      <c r="K23" s="19"/>
      <c r="M23">
        <v>2</v>
      </c>
      <c r="N23" t="s">
        <v>142</v>
      </c>
      <c r="O23">
        <v>59</v>
      </c>
      <c r="P23">
        <v>0</v>
      </c>
      <c r="Q23" s="43">
        <f t="shared" si="0"/>
        <v>0</v>
      </c>
      <c r="R23"/>
      <c r="V23" s="19"/>
      <c r="X23">
        <v>2</v>
      </c>
      <c r="Y23" t="s">
        <v>142</v>
      </c>
      <c r="Z23">
        <v>84</v>
      </c>
      <c r="AA23">
        <v>0</v>
      </c>
      <c r="AB23" s="19">
        <f t="shared" si="2"/>
        <v>0</v>
      </c>
      <c r="AC23" s="21"/>
      <c r="AD23" s="19"/>
      <c r="AE23" s="19"/>
      <c r="AF23" s="19"/>
      <c r="AG23" s="19"/>
    </row>
    <row r="24" spans="1:33" x14ac:dyDescent="0.25">
      <c r="A24">
        <v>3</v>
      </c>
      <c r="B24" t="s">
        <v>142</v>
      </c>
      <c r="C24" s="27">
        <v>12</v>
      </c>
      <c r="D24" s="27">
        <v>0</v>
      </c>
      <c r="E24" s="43">
        <f t="shared" si="1"/>
        <v>0</v>
      </c>
      <c r="F24" s="39" t="s">
        <v>29</v>
      </c>
      <c r="M24">
        <v>3</v>
      </c>
      <c r="N24" t="s">
        <v>142</v>
      </c>
      <c r="O24">
        <v>37</v>
      </c>
      <c r="P24">
        <v>0</v>
      </c>
      <c r="Q24" s="43">
        <f t="shared" si="0"/>
        <v>0</v>
      </c>
      <c r="R24"/>
      <c r="S24"/>
      <c r="T24"/>
      <c r="U24"/>
      <c r="X24">
        <v>3</v>
      </c>
      <c r="Y24" t="s">
        <v>142</v>
      </c>
      <c r="Z24">
        <v>55</v>
      </c>
      <c r="AA24">
        <v>0</v>
      </c>
      <c r="AB24" s="19">
        <f t="shared" si="2"/>
        <v>0</v>
      </c>
    </row>
    <row r="25" spans="1:33" x14ac:dyDescent="0.25">
      <c r="A25">
        <v>4</v>
      </c>
      <c r="B25" t="s">
        <v>142</v>
      </c>
      <c r="E25" s="43"/>
      <c r="M25">
        <v>4</v>
      </c>
      <c r="N25" t="s">
        <v>142</v>
      </c>
      <c r="O25">
        <v>64</v>
      </c>
      <c r="P25">
        <v>0</v>
      </c>
      <c r="Q25" s="43">
        <f t="shared" si="0"/>
        <v>0</v>
      </c>
      <c r="R25"/>
      <c r="S25"/>
      <c r="T25"/>
      <c r="U25"/>
      <c r="X25">
        <v>4</v>
      </c>
      <c r="Y25" t="s">
        <v>142</v>
      </c>
      <c r="Z25">
        <v>55</v>
      </c>
      <c r="AA25">
        <v>0</v>
      </c>
      <c r="AB25" s="19">
        <f t="shared" si="2"/>
        <v>0</v>
      </c>
    </row>
    <row r="26" spans="1:33" x14ac:dyDescent="0.25">
      <c r="A26">
        <v>1</v>
      </c>
      <c r="B26" s="27" t="s">
        <v>143</v>
      </c>
      <c r="C26" s="27">
        <v>56</v>
      </c>
      <c r="D26" s="27">
        <v>1</v>
      </c>
      <c r="E26" s="43">
        <f t="shared" si="1"/>
        <v>1.7857142857142856</v>
      </c>
      <c r="F26" s="39" t="s">
        <v>147</v>
      </c>
      <c r="M26">
        <v>1</v>
      </c>
      <c r="N26" s="27" t="s">
        <v>143</v>
      </c>
      <c r="O26">
        <v>128</v>
      </c>
      <c r="P26">
        <v>0</v>
      </c>
      <c r="Q26" s="43">
        <f t="shared" si="0"/>
        <v>0</v>
      </c>
      <c r="R26"/>
      <c r="S26"/>
      <c r="T26"/>
      <c r="U26"/>
      <c r="X26">
        <v>1</v>
      </c>
      <c r="Y26" s="27" t="s">
        <v>143</v>
      </c>
      <c r="Z26">
        <v>54</v>
      </c>
      <c r="AA26">
        <v>0</v>
      </c>
      <c r="AB26" s="19">
        <f t="shared" si="2"/>
        <v>0</v>
      </c>
    </row>
    <row r="27" spans="1:33" x14ac:dyDescent="0.25">
      <c r="A27">
        <v>2</v>
      </c>
      <c r="B27" s="27" t="s">
        <v>143</v>
      </c>
      <c r="C27" s="27">
        <v>156</v>
      </c>
      <c r="D27" s="27">
        <v>0</v>
      </c>
      <c r="E27" s="43">
        <f t="shared" si="1"/>
        <v>0</v>
      </c>
      <c r="F27" s="39" t="s">
        <v>29</v>
      </c>
      <c r="M27">
        <v>2</v>
      </c>
      <c r="N27" s="27" t="s">
        <v>143</v>
      </c>
      <c r="O27">
        <v>125</v>
      </c>
      <c r="P27">
        <v>0</v>
      </c>
      <c r="Q27" s="43">
        <f t="shared" si="0"/>
        <v>0</v>
      </c>
      <c r="R27"/>
      <c r="S27"/>
      <c r="T27"/>
      <c r="U27"/>
      <c r="X27">
        <v>2</v>
      </c>
      <c r="Y27" s="27" t="s">
        <v>143</v>
      </c>
      <c r="Z27">
        <v>53</v>
      </c>
      <c r="AA27">
        <v>0</v>
      </c>
      <c r="AB27" s="19">
        <f t="shared" si="2"/>
        <v>0</v>
      </c>
    </row>
    <row r="28" spans="1:33" x14ac:dyDescent="0.25">
      <c r="A28">
        <v>3</v>
      </c>
      <c r="B28" s="27" t="s">
        <v>143</v>
      </c>
      <c r="C28" s="27">
        <v>121</v>
      </c>
      <c r="D28" s="27">
        <v>0</v>
      </c>
      <c r="E28" s="43">
        <f t="shared" si="1"/>
        <v>0</v>
      </c>
      <c r="F28" s="39" t="s">
        <v>29</v>
      </c>
      <c r="M28">
        <v>3</v>
      </c>
      <c r="N28" s="27" t="s">
        <v>143</v>
      </c>
      <c r="O28">
        <v>89</v>
      </c>
      <c r="P28">
        <v>0</v>
      </c>
      <c r="Q28" s="43">
        <f t="shared" si="0"/>
        <v>0</v>
      </c>
      <c r="R28"/>
      <c r="S28"/>
      <c r="T28"/>
      <c r="U28"/>
      <c r="X28">
        <v>3</v>
      </c>
      <c r="Y28" s="27" t="s">
        <v>143</v>
      </c>
      <c r="Z28">
        <v>119</v>
      </c>
      <c r="AA28">
        <v>0</v>
      </c>
      <c r="AB28" s="19">
        <f t="shared" si="2"/>
        <v>0</v>
      </c>
    </row>
    <row r="29" spans="1:33" x14ac:dyDescent="0.25">
      <c r="A29">
        <v>4</v>
      </c>
      <c r="B29" s="27" t="s">
        <v>143</v>
      </c>
      <c r="C29" s="27">
        <v>86</v>
      </c>
      <c r="D29" s="27">
        <v>1</v>
      </c>
      <c r="E29" s="43">
        <f t="shared" si="1"/>
        <v>1.1627906976744187</v>
      </c>
      <c r="F29" s="39" t="s">
        <v>147</v>
      </c>
      <c r="M29">
        <v>4</v>
      </c>
      <c r="N29" s="27" t="s">
        <v>143</v>
      </c>
      <c r="O29">
        <v>155</v>
      </c>
      <c r="P29">
        <v>0</v>
      </c>
      <c r="Q29" s="43">
        <f t="shared" si="0"/>
        <v>0</v>
      </c>
      <c r="R29"/>
      <c r="S29"/>
      <c r="T29"/>
      <c r="U29"/>
      <c r="X29">
        <v>4</v>
      </c>
      <c r="Y29" s="27" t="s">
        <v>143</v>
      </c>
      <c r="Z29">
        <v>218</v>
      </c>
      <c r="AA29">
        <v>0</v>
      </c>
      <c r="AB29" s="19">
        <f t="shared" si="2"/>
        <v>0</v>
      </c>
    </row>
    <row r="30" spans="1:33" x14ac:dyDescent="0.25">
      <c r="A30">
        <v>1</v>
      </c>
      <c r="B30" s="27" t="s">
        <v>144</v>
      </c>
      <c r="C30" s="27">
        <v>52</v>
      </c>
      <c r="D30" s="27">
        <v>0</v>
      </c>
      <c r="E30" s="43">
        <f t="shared" si="1"/>
        <v>0</v>
      </c>
      <c r="F30" s="39" t="s">
        <v>147</v>
      </c>
      <c r="M30">
        <v>1</v>
      </c>
      <c r="N30" s="27" t="s">
        <v>144</v>
      </c>
      <c r="O30">
        <v>155</v>
      </c>
      <c r="P30">
        <v>0</v>
      </c>
      <c r="Q30" s="43">
        <f t="shared" si="0"/>
        <v>0</v>
      </c>
      <c r="R30"/>
      <c r="S30"/>
      <c r="T30"/>
      <c r="U30"/>
      <c r="X30">
        <v>1</v>
      </c>
      <c r="Y30" s="27" t="s">
        <v>144</v>
      </c>
      <c r="Z30">
        <v>62</v>
      </c>
      <c r="AA30">
        <v>0</v>
      </c>
      <c r="AB30" s="19">
        <f t="shared" si="2"/>
        <v>0</v>
      </c>
    </row>
    <row r="31" spans="1:33" x14ac:dyDescent="0.25">
      <c r="A31">
        <v>2</v>
      </c>
      <c r="B31" s="27" t="s">
        <v>144</v>
      </c>
      <c r="C31" s="27">
        <v>177</v>
      </c>
      <c r="D31" s="27">
        <v>1</v>
      </c>
      <c r="E31" s="43">
        <f t="shared" si="1"/>
        <v>0.56497175141242939</v>
      </c>
      <c r="F31" s="39" t="s">
        <v>29</v>
      </c>
      <c r="M31">
        <v>2</v>
      </c>
      <c r="N31" s="27" t="s">
        <v>144</v>
      </c>
      <c r="O31">
        <v>131</v>
      </c>
      <c r="P31">
        <v>0</v>
      </c>
      <c r="Q31" s="43">
        <f t="shared" si="0"/>
        <v>0</v>
      </c>
      <c r="R31"/>
      <c r="S31"/>
      <c r="T31"/>
      <c r="U31"/>
      <c r="X31">
        <v>2</v>
      </c>
      <c r="Y31" s="27" t="s">
        <v>144</v>
      </c>
      <c r="Z31">
        <v>52</v>
      </c>
      <c r="AA31">
        <v>0</v>
      </c>
      <c r="AB31" s="19">
        <f t="shared" si="2"/>
        <v>0</v>
      </c>
    </row>
    <row r="32" spans="1:33" x14ac:dyDescent="0.25">
      <c r="A32">
        <v>3</v>
      </c>
      <c r="B32" s="27" t="s">
        <v>144</v>
      </c>
      <c r="C32" s="27">
        <v>161</v>
      </c>
      <c r="D32" s="27">
        <v>0</v>
      </c>
      <c r="E32" s="43">
        <f t="shared" si="1"/>
        <v>0</v>
      </c>
      <c r="F32" s="39" t="s">
        <v>29</v>
      </c>
      <c r="M32">
        <v>3</v>
      </c>
      <c r="N32" s="27" t="s">
        <v>144</v>
      </c>
      <c r="O32">
        <v>76</v>
      </c>
      <c r="P32">
        <v>0</v>
      </c>
      <c r="Q32" s="43">
        <f t="shared" si="0"/>
        <v>0</v>
      </c>
      <c r="R32"/>
      <c r="S32"/>
      <c r="T32"/>
      <c r="U32"/>
      <c r="X32">
        <v>3</v>
      </c>
      <c r="Y32" s="27" t="s">
        <v>144</v>
      </c>
      <c r="Z32">
        <v>139</v>
      </c>
      <c r="AA32">
        <v>0</v>
      </c>
      <c r="AB32" s="19">
        <f t="shared" si="2"/>
        <v>0</v>
      </c>
    </row>
    <row r="33" spans="1:33" x14ac:dyDescent="0.25">
      <c r="A33">
        <v>4</v>
      </c>
      <c r="B33" s="27" t="s">
        <v>144</v>
      </c>
      <c r="C33" s="27">
        <v>148</v>
      </c>
      <c r="D33" s="27">
        <v>0</v>
      </c>
      <c r="E33" s="43">
        <f t="shared" si="1"/>
        <v>0</v>
      </c>
      <c r="F33" s="39" t="s">
        <v>29</v>
      </c>
      <c r="M33">
        <v>4</v>
      </c>
      <c r="N33" s="27" t="s">
        <v>144</v>
      </c>
      <c r="O33">
        <v>132</v>
      </c>
      <c r="P33">
        <v>0</v>
      </c>
      <c r="Q33" s="43">
        <f t="shared" si="0"/>
        <v>0</v>
      </c>
      <c r="R33"/>
      <c r="S33"/>
      <c r="T33"/>
      <c r="U33"/>
      <c r="X33">
        <v>4</v>
      </c>
      <c r="Y33" s="27" t="s">
        <v>144</v>
      </c>
      <c r="Z33">
        <v>279</v>
      </c>
      <c r="AA33">
        <v>0</v>
      </c>
      <c r="AB33" s="19">
        <f t="shared" si="2"/>
        <v>0</v>
      </c>
    </row>
    <row r="34" spans="1:33" x14ac:dyDescent="0.25">
      <c r="C34" s="18">
        <f>SUM(C6:C33)</f>
        <v>2128</v>
      </c>
      <c r="D34" s="29">
        <f>SUM(D6:D33)</f>
        <v>21</v>
      </c>
      <c r="E34" s="25">
        <f>(D34/C34)*100</f>
        <v>0.98684210526315785</v>
      </c>
      <c r="F34" s="30"/>
      <c r="O34" s="18">
        <f>SUM(O6:O33)</f>
        <v>2947</v>
      </c>
      <c r="P34" s="29">
        <f>SUM(P6:P33)</f>
        <v>7</v>
      </c>
      <c r="Q34" s="25">
        <f>(P34/O34)*100</f>
        <v>0.23752969121140144</v>
      </c>
      <c r="R34" s="30"/>
      <c r="T34"/>
      <c r="U34"/>
      <c r="Z34" s="18">
        <f>SUM(Z6:Z33)</f>
        <v>3202</v>
      </c>
      <c r="AA34" s="29">
        <f>SUM(AA6:AA33)</f>
        <v>0</v>
      </c>
      <c r="AB34" s="25">
        <f>(AA34/Z34)*100</f>
        <v>0</v>
      </c>
      <c r="AC34" s="30"/>
    </row>
    <row r="35" spans="1:33" x14ac:dyDescent="0.25">
      <c r="D35" s="23" t="s">
        <v>29</v>
      </c>
      <c r="E35">
        <f>COUNT(E6:E33)</f>
        <v>25</v>
      </c>
      <c r="P35" s="23" t="s">
        <v>29</v>
      </c>
      <c r="Q35">
        <f>COUNT(Q6:Q33)</f>
        <v>28</v>
      </c>
      <c r="AA35" s="23" t="s">
        <v>29</v>
      </c>
      <c r="AB35">
        <f>COUNT(AB6:AB33)</f>
        <v>24</v>
      </c>
    </row>
    <row r="36" spans="1:33" x14ac:dyDescent="0.25">
      <c r="A36" t="s">
        <v>218</v>
      </c>
      <c r="M36" t="s">
        <v>219</v>
      </c>
      <c r="X36" t="s">
        <v>220</v>
      </c>
      <c r="AC36" s="21"/>
      <c r="AD36" s="19"/>
      <c r="AE36" s="19"/>
    </row>
    <row r="37" spans="1:33" x14ac:dyDescent="0.25">
      <c r="AC37" s="21"/>
      <c r="AD37" s="19"/>
      <c r="AE37" s="19"/>
    </row>
    <row r="38" spans="1:33" x14ac:dyDescent="0.25">
      <c r="A38" t="s">
        <v>127</v>
      </c>
      <c r="B38" t="s">
        <v>128</v>
      </c>
      <c r="C38" t="s">
        <v>129</v>
      </c>
      <c r="D38" t="s">
        <v>177</v>
      </c>
      <c r="E38" s="19" t="s">
        <v>178</v>
      </c>
      <c r="F38" s="39" t="s">
        <v>146</v>
      </c>
      <c r="G38" s="21"/>
      <c r="H38" s="19" t="s">
        <v>120</v>
      </c>
      <c r="I38" s="19" t="s">
        <v>132</v>
      </c>
      <c r="J38" s="19" t="s">
        <v>122</v>
      </c>
      <c r="K38" s="19" t="s">
        <v>123</v>
      </c>
      <c r="M38" t="s">
        <v>127</v>
      </c>
      <c r="N38" t="s">
        <v>128</v>
      </c>
      <c r="O38" t="s">
        <v>129</v>
      </c>
      <c r="P38" t="s">
        <v>177</v>
      </c>
      <c r="Q38" s="19" t="s">
        <v>178</v>
      </c>
      <c r="R38" s="21"/>
      <c r="S38" s="19" t="s">
        <v>120</v>
      </c>
      <c r="T38" s="19" t="s">
        <v>132</v>
      </c>
      <c r="U38" s="19" t="s">
        <v>122</v>
      </c>
      <c r="V38" s="19" t="s">
        <v>123</v>
      </c>
      <c r="X38" t="s">
        <v>127</v>
      </c>
      <c r="Y38" t="s">
        <v>128</v>
      </c>
      <c r="Z38" t="s">
        <v>129</v>
      </c>
      <c r="AA38" t="s">
        <v>177</v>
      </c>
      <c r="AB38" s="19" t="s">
        <v>178</v>
      </c>
      <c r="AC38" s="21"/>
      <c r="AD38" s="19" t="s">
        <v>120</v>
      </c>
      <c r="AE38" s="19" t="s">
        <v>132</v>
      </c>
      <c r="AF38" s="19" t="s">
        <v>122</v>
      </c>
      <c r="AG38" s="19" t="s">
        <v>123</v>
      </c>
    </row>
    <row r="39" spans="1:33" x14ac:dyDescent="0.25">
      <c r="A39">
        <v>1</v>
      </c>
      <c r="B39" t="s">
        <v>134</v>
      </c>
      <c r="C39">
        <v>44</v>
      </c>
      <c r="D39" s="27">
        <v>0</v>
      </c>
      <c r="E39" s="43">
        <f>(D39/C39)*100</f>
        <v>0</v>
      </c>
      <c r="F39" s="39" t="s">
        <v>147</v>
      </c>
      <c r="G39" s="23" t="s">
        <v>135</v>
      </c>
      <c r="H39" s="20">
        <f>SUM(D39:D42)</f>
        <v>47</v>
      </c>
      <c r="I39" s="20">
        <f>SUM(D43:D50)</f>
        <v>13</v>
      </c>
      <c r="J39" s="20">
        <f>SUM(D51:D58)</f>
        <v>0</v>
      </c>
      <c r="K39" s="20">
        <f>SUM(D59:D66)</f>
        <v>0</v>
      </c>
      <c r="M39">
        <v>1</v>
      </c>
      <c r="N39" t="s">
        <v>134</v>
      </c>
      <c r="O39">
        <v>103</v>
      </c>
      <c r="P39">
        <v>0</v>
      </c>
      <c r="Q39" s="43">
        <f t="shared" ref="Q39:Q41" si="3">(P39/O39)*100</f>
        <v>0</v>
      </c>
      <c r="R39" s="23" t="s">
        <v>135</v>
      </c>
      <c r="S39" s="20">
        <f>SUM(P39:P42)</f>
        <v>0</v>
      </c>
      <c r="T39" s="20">
        <f>SUM(P43:P50)</f>
        <v>2</v>
      </c>
      <c r="U39" s="20">
        <f>SUM(P51:P58)</f>
        <v>0</v>
      </c>
      <c r="V39" s="20">
        <f>SUM(P59:P66)</f>
        <v>0</v>
      </c>
      <c r="X39">
        <v>1</v>
      </c>
      <c r="Y39" t="s">
        <v>134</v>
      </c>
      <c r="Z39" s="27">
        <v>211</v>
      </c>
      <c r="AA39" s="27">
        <v>0</v>
      </c>
      <c r="AB39" s="19">
        <f t="shared" ref="AB39:AB64" si="4">(AA39/Z39)*100</f>
        <v>0</v>
      </c>
      <c r="AC39" s="23" t="s">
        <v>135</v>
      </c>
      <c r="AD39" s="20">
        <f>SUM(AA39:AA42)</f>
        <v>0</v>
      </c>
      <c r="AE39" s="20">
        <f>SUM(AA43:AA50)</f>
        <v>0</v>
      </c>
      <c r="AF39" s="20">
        <f>SUM(AA51:AA58)</f>
        <v>0</v>
      </c>
      <c r="AG39" s="20">
        <f>SUM(AA59:AA66)</f>
        <v>0</v>
      </c>
    </row>
    <row r="40" spans="1:33" x14ac:dyDescent="0.25">
      <c r="A40">
        <v>2</v>
      </c>
      <c r="B40" t="s">
        <v>134</v>
      </c>
      <c r="C40">
        <v>73</v>
      </c>
      <c r="D40" s="27">
        <v>0</v>
      </c>
      <c r="E40" s="43">
        <f>(D40/C40)*100</f>
        <v>0</v>
      </c>
      <c r="F40" s="39" t="s">
        <v>147</v>
      </c>
      <c r="G40" s="23" t="s">
        <v>136</v>
      </c>
      <c r="H40" s="20">
        <f>SUM(C39:C42)</f>
        <v>473</v>
      </c>
      <c r="I40" s="20">
        <f>SUM(C43:C50)</f>
        <v>237</v>
      </c>
      <c r="J40" s="20">
        <f>SUM(C51:C58)</f>
        <v>129</v>
      </c>
      <c r="K40" s="20">
        <f>SUM(C59:C66)</f>
        <v>738</v>
      </c>
      <c r="M40">
        <v>2</v>
      </c>
      <c r="N40" t="s">
        <v>134</v>
      </c>
      <c r="O40">
        <v>100</v>
      </c>
      <c r="P40">
        <v>0</v>
      </c>
      <c r="Q40" s="43">
        <f t="shared" si="3"/>
        <v>0</v>
      </c>
      <c r="R40" s="23" t="s">
        <v>136</v>
      </c>
      <c r="S40" s="20">
        <f>SUM(O39:O42)</f>
        <v>311</v>
      </c>
      <c r="T40" s="20">
        <f>SUM(O43:O50)</f>
        <v>985</v>
      </c>
      <c r="U40" s="20">
        <f>SUM(O51:O58)</f>
        <v>686</v>
      </c>
      <c r="V40" s="20">
        <f>SUM(O59:O66)</f>
        <v>563</v>
      </c>
      <c r="X40">
        <v>2</v>
      </c>
      <c r="Y40" t="s">
        <v>134</v>
      </c>
      <c r="Z40" s="27">
        <v>142</v>
      </c>
      <c r="AA40" s="27">
        <v>0</v>
      </c>
      <c r="AB40" s="19">
        <f t="shared" si="4"/>
        <v>0</v>
      </c>
      <c r="AC40" s="23" t="s">
        <v>136</v>
      </c>
      <c r="AD40" s="20">
        <f>SUM(Z39:Z42)</f>
        <v>353</v>
      </c>
      <c r="AE40" s="20">
        <f>SUM(Z43:Z50)</f>
        <v>597</v>
      </c>
      <c r="AF40" s="20">
        <f>SUM(Z51:Z58)</f>
        <v>330</v>
      </c>
      <c r="AG40" s="20">
        <f>SUM(Z59:Z66)</f>
        <v>448</v>
      </c>
    </row>
    <row r="41" spans="1:33" x14ac:dyDescent="0.25">
      <c r="A41">
        <v>3</v>
      </c>
      <c r="B41" t="s">
        <v>134</v>
      </c>
      <c r="C41">
        <v>162</v>
      </c>
      <c r="D41" s="27">
        <v>19</v>
      </c>
      <c r="E41" s="43">
        <f t="shared" ref="E41:E66" si="5">(D41/C41)*100</f>
        <v>11.728395061728394</v>
      </c>
      <c r="F41" s="39" t="s">
        <v>147</v>
      </c>
      <c r="G41" s="23" t="s">
        <v>137</v>
      </c>
      <c r="H41" s="25">
        <f>AVERAGE(H39/H40)*100</f>
        <v>9.9365750528541223</v>
      </c>
      <c r="I41" s="25">
        <f>AVERAGE(I39/I40)*100</f>
        <v>5.485232067510549</v>
      </c>
      <c r="J41" s="25">
        <f>AVERAGE(J39/J40)*100</f>
        <v>0</v>
      </c>
      <c r="K41" s="25">
        <f>AVERAGE(K39/K40)*100</f>
        <v>0</v>
      </c>
      <c r="M41">
        <v>3</v>
      </c>
      <c r="N41" t="s">
        <v>134</v>
      </c>
      <c r="O41">
        <v>108</v>
      </c>
      <c r="P41">
        <v>0</v>
      </c>
      <c r="Q41" s="43">
        <f t="shared" si="3"/>
        <v>0</v>
      </c>
      <c r="R41" s="23" t="s">
        <v>137</v>
      </c>
      <c r="S41" s="25">
        <f>AVERAGE(S39/S40)*100</f>
        <v>0</v>
      </c>
      <c r="T41" s="25">
        <f>AVERAGE(T39/T40)*100</f>
        <v>0.20304568527918782</v>
      </c>
      <c r="U41" s="25">
        <f>AVERAGE(U39/U40)*100</f>
        <v>0</v>
      </c>
      <c r="V41" s="25">
        <f>AVERAGE(V39/V40)*100</f>
        <v>0</v>
      </c>
      <c r="X41">
        <v>3</v>
      </c>
      <c r="Y41" t="s">
        <v>134</v>
      </c>
      <c r="AC41" s="23" t="s">
        <v>137</v>
      </c>
      <c r="AD41" s="25">
        <f>AVERAGE(AD39/AD40)*100</f>
        <v>0</v>
      </c>
      <c r="AE41" s="25">
        <f>AVERAGE(AE39/AE40)*100</f>
        <v>0</v>
      </c>
      <c r="AF41" s="25">
        <f>AVERAGE(AF39/AF40)*100</f>
        <v>0</v>
      </c>
      <c r="AG41" s="25">
        <f>AVERAGE(AG39/AG40)*100</f>
        <v>0</v>
      </c>
    </row>
    <row r="42" spans="1:33" x14ac:dyDescent="0.25">
      <c r="A42">
        <v>4</v>
      </c>
      <c r="B42" t="s">
        <v>134</v>
      </c>
      <c r="C42">
        <v>194</v>
      </c>
      <c r="D42" s="27">
        <v>28</v>
      </c>
      <c r="E42" s="43">
        <f t="shared" si="5"/>
        <v>14.432989690721648</v>
      </c>
      <c r="F42" s="39" t="s">
        <v>147</v>
      </c>
      <c r="G42" s="23" t="s">
        <v>29</v>
      </c>
      <c r="H42" s="20">
        <f>COUNT(C39:C42)</f>
        <v>4</v>
      </c>
      <c r="I42" s="20">
        <f>COUNT(C43:C50)</f>
        <v>8</v>
      </c>
      <c r="J42" s="20">
        <f>COUNT(C51:C58)</f>
        <v>7</v>
      </c>
      <c r="K42" s="20">
        <f>COUNT(C59:C66)</f>
        <v>8</v>
      </c>
      <c r="M42">
        <v>4</v>
      </c>
      <c r="N42" t="s">
        <v>134</v>
      </c>
      <c r="Q42" s="43"/>
      <c r="R42" s="23" t="s">
        <v>29</v>
      </c>
      <c r="S42" s="20">
        <f>COUNT(Q39:Q42)</f>
        <v>3</v>
      </c>
      <c r="T42" s="20">
        <f>COUNT(Q43:Q50)</f>
        <v>6</v>
      </c>
      <c r="U42" s="20">
        <f>COUNT(Q51:Q58)</f>
        <v>6</v>
      </c>
      <c r="V42" s="20">
        <f>COUNT(Q59:Q66)</f>
        <v>8</v>
      </c>
      <c r="X42">
        <v>4</v>
      </c>
      <c r="Y42" t="s">
        <v>134</v>
      </c>
      <c r="AC42" s="23" t="s">
        <v>29</v>
      </c>
      <c r="AD42" s="20">
        <f>COUNT(Z39:Z42)</f>
        <v>2</v>
      </c>
      <c r="AE42" s="20">
        <f>COUNT(Z43:Z50)</f>
        <v>4</v>
      </c>
      <c r="AF42" s="20">
        <f>COUNT(Z51:Z58)</f>
        <v>4</v>
      </c>
      <c r="AG42" s="20">
        <f>COUNT(Z59:Z66)</f>
        <v>4</v>
      </c>
    </row>
    <row r="43" spans="1:33" x14ac:dyDescent="0.25">
      <c r="A43">
        <v>1</v>
      </c>
      <c r="B43" t="s">
        <v>138</v>
      </c>
      <c r="C43">
        <v>10</v>
      </c>
      <c r="D43" s="27">
        <v>0</v>
      </c>
      <c r="E43" s="43">
        <f t="shared" si="5"/>
        <v>0</v>
      </c>
      <c r="F43" s="39" t="s">
        <v>29</v>
      </c>
      <c r="G43" s="23" t="s">
        <v>139</v>
      </c>
      <c r="H43" s="25">
        <f>H39/D67</f>
        <v>0.78333333333333333</v>
      </c>
      <c r="I43" s="25">
        <f>I39/D67</f>
        <v>0.21666666666666667</v>
      </c>
      <c r="J43" s="25">
        <f>J39/D67</f>
        <v>0</v>
      </c>
      <c r="K43" s="25">
        <f>K39/D67</f>
        <v>0</v>
      </c>
      <c r="M43">
        <v>1</v>
      </c>
      <c r="N43" t="s">
        <v>138</v>
      </c>
      <c r="O43">
        <v>163</v>
      </c>
      <c r="P43">
        <v>1</v>
      </c>
      <c r="Q43" s="43">
        <f t="shared" ref="Q43" si="6">(P43/O43)*100</f>
        <v>0.61349693251533743</v>
      </c>
      <c r="R43" s="23" t="s">
        <v>139</v>
      </c>
      <c r="S43" s="25">
        <f>S39/P67</f>
        <v>0</v>
      </c>
      <c r="T43" s="25">
        <f>T39/P67</f>
        <v>1</v>
      </c>
      <c r="U43" s="25">
        <f>U39/P67</f>
        <v>0</v>
      </c>
      <c r="V43" s="25">
        <f>V39/P67</f>
        <v>0</v>
      </c>
      <c r="X43">
        <v>1</v>
      </c>
      <c r="Y43" t="s">
        <v>138</v>
      </c>
      <c r="Z43" s="27">
        <v>232</v>
      </c>
      <c r="AA43" s="27">
        <v>0</v>
      </c>
      <c r="AB43" s="19">
        <f t="shared" si="4"/>
        <v>0</v>
      </c>
      <c r="AC43" s="23" t="s">
        <v>139</v>
      </c>
      <c r="AD43" s="25" t="e">
        <f>AD39/AA67</f>
        <v>#DIV/0!</v>
      </c>
      <c r="AE43" s="25" t="e">
        <f>AE39/AA67</f>
        <v>#DIV/0!</v>
      </c>
      <c r="AF43" s="25" t="e">
        <f>AF39/AA67</f>
        <v>#DIV/0!</v>
      </c>
      <c r="AG43" s="25" t="e">
        <f>AG39/AA67</f>
        <v>#DIV/0!</v>
      </c>
    </row>
    <row r="44" spans="1:33" x14ac:dyDescent="0.25">
      <c r="A44">
        <v>2</v>
      </c>
      <c r="B44" t="s">
        <v>138</v>
      </c>
      <c r="C44">
        <v>10</v>
      </c>
      <c r="D44" s="27">
        <v>0</v>
      </c>
      <c r="E44" s="43">
        <f t="shared" si="5"/>
        <v>0</v>
      </c>
      <c r="F44" s="39" t="s">
        <v>29</v>
      </c>
      <c r="M44">
        <v>2</v>
      </c>
      <c r="N44" t="s">
        <v>138</v>
      </c>
      <c r="X44">
        <v>2</v>
      </c>
      <c r="Y44" t="s">
        <v>138</v>
      </c>
      <c r="Z44" s="27">
        <v>150</v>
      </c>
      <c r="AA44" s="27">
        <v>0</v>
      </c>
      <c r="AB44" s="19">
        <f t="shared" si="4"/>
        <v>0</v>
      </c>
    </row>
    <row r="45" spans="1:33" x14ac:dyDescent="0.25">
      <c r="A45">
        <v>3</v>
      </c>
      <c r="B45" t="s">
        <v>138</v>
      </c>
      <c r="C45">
        <v>26</v>
      </c>
      <c r="D45" s="27">
        <v>1</v>
      </c>
      <c r="E45" s="43">
        <f t="shared" si="5"/>
        <v>3.8461538461538463</v>
      </c>
      <c r="F45" s="39" t="s">
        <v>29</v>
      </c>
      <c r="J45" s="19"/>
      <c r="K45" s="19"/>
      <c r="M45">
        <v>3</v>
      </c>
      <c r="N45" t="s">
        <v>138</v>
      </c>
      <c r="O45">
        <v>109</v>
      </c>
      <c r="P45">
        <v>0</v>
      </c>
      <c r="Q45" s="43">
        <f t="shared" ref="Q45:Q47" si="7">(P45/O45)*100</f>
        <v>0</v>
      </c>
      <c r="R45"/>
      <c r="S45"/>
      <c r="T45"/>
      <c r="V45" s="19"/>
      <c r="X45">
        <v>3</v>
      </c>
      <c r="Y45" t="s">
        <v>138</v>
      </c>
      <c r="AD45" s="20"/>
      <c r="AE45" s="20"/>
      <c r="AF45" s="19"/>
      <c r="AG45" s="19"/>
    </row>
    <row r="46" spans="1:33" x14ac:dyDescent="0.25">
      <c r="A46">
        <v>4</v>
      </c>
      <c r="B46" t="s">
        <v>138</v>
      </c>
      <c r="C46">
        <v>86</v>
      </c>
      <c r="D46" s="27">
        <v>10</v>
      </c>
      <c r="E46" s="43">
        <f t="shared" si="5"/>
        <v>11.627906976744185</v>
      </c>
      <c r="F46" s="39" t="s">
        <v>147</v>
      </c>
      <c r="H46" t="s">
        <v>148</v>
      </c>
      <c r="I46" s="19" t="s">
        <v>149</v>
      </c>
      <c r="J46" s="19"/>
      <c r="K46" s="19"/>
      <c r="M46">
        <v>4</v>
      </c>
      <c r="N46" t="s">
        <v>138</v>
      </c>
      <c r="O46">
        <v>171</v>
      </c>
      <c r="P46">
        <v>1</v>
      </c>
      <c r="Q46" s="43">
        <f t="shared" si="7"/>
        <v>0.58479532163742687</v>
      </c>
      <c r="R46"/>
      <c r="S46"/>
      <c r="T46"/>
      <c r="V46" s="19"/>
      <c r="X46">
        <v>4</v>
      </c>
      <c r="Y46" t="s">
        <v>138</v>
      </c>
      <c r="AD46" s="20"/>
      <c r="AE46" s="20"/>
      <c r="AF46" s="19"/>
      <c r="AG46" s="19"/>
    </row>
    <row r="47" spans="1:33" x14ac:dyDescent="0.25">
      <c r="A47">
        <v>1</v>
      </c>
      <c r="B47" t="s">
        <v>140</v>
      </c>
      <c r="C47">
        <v>17</v>
      </c>
      <c r="D47" s="27">
        <v>0</v>
      </c>
      <c r="E47" s="43">
        <f t="shared" si="5"/>
        <v>0</v>
      </c>
      <c r="F47" s="39" t="s">
        <v>29</v>
      </c>
      <c r="G47" s="23" t="s">
        <v>135</v>
      </c>
      <c r="H47" s="20">
        <f>SUM(D39,D40,D41,D42,D46,D49,D60,D63,D64,D65)</f>
        <v>57</v>
      </c>
      <c r="I47" s="20">
        <f>SUM(D43,D44,D45,D47,D48,D50,D51,D52,D53,D55,D56,D57,D58,D59,D61,D62,D66)</f>
        <v>3</v>
      </c>
      <c r="J47" s="19"/>
      <c r="K47" s="19"/>
      <c r="M47">
        <v>1</v>
      </c>
      <c r="N47" t="s">
        <v>140</v>
      </c>
      <c r="O47">
        <v>212</v>
      </c>
      <c r="P47">
        <v>0</v>
      </c>
      <c r="Q47" s="43">
        <f t="shared" si="7"/>
        <v>0</v>
      </c>
      <c r="R47"/>
      <c r="S47"/>
      <c r="T47"/>
      <c r="V47" s="19"/>
      <c r="X47">
        <v>1</v>
      </c>
      <c r="Y47" t="s">
        <v>140</v>
      </c>
      <c r="Z47" s="27">
        <v>86</v>
      </c>
      <c r="AA47" s="27">
        <v>0</v>
      </c>
      <c r="AB47" s="19">
        <f t="shared" si="4"/>
        <v>0</v>
      </c>
      <c r="AD47" s="24"/>
      <c r="AE47" s="24"/>
      <c r="AF47" s="19"/>
      <c r="AG47" s="19"/>
    </row>
    <row r="48" spans="1:33" x14ac:dyDescent="0.25">
      <c r="A48">
        <v>2</v>
      </c>
      <c r="B48" t="s">
        <v>140</v>
      </c>
      <c r="C48">
        <v>34</v>
      </c>
      <c r="D48" s="27">
        <v>0</v>
      </c>
      <c r="E48" s="43">
        <f t="shared" si="5"/>
        <v>0</v>
      </c>
      <c r="F48" s="39" t="s">
        <v>29</v>
      </c>
      <c r="G48" s="23" t="s">
        <v>136</v>
      </c>
      <c r="H48" s="20">
        <f>SUM(C39,C40,C41,C42,C46,C49,C60,C63,C64,C65)</f>
        <v>875</v>
      </c>
      <c r="I48" s="20">
        <f>SUM(C43,C44,C45,C47,C48,C50,C51,C52,C53,C55,C56,C57,C58,C59,C61,C62,C66)</f>
        <v>702</v>
      </c>
      <c r="J48" s="19"/>
      <c r="K48" s="19"/>
      <c r="M48">
        <v>2</v>
      </c>
      <c r="N48" t="s">
        <v>140</v>
      </c>
      <c r="R48"/>
      <c r="S48"/>
      <c r="T48"/>
      <c r="V48" s="19"/>
      <c r="X48">
        <v>2</v>
      </c>
      <c r="Y48" t="s">
        <v>140</v>
      </c>
      <c r="Z48" s="27">
        <v>129</v>
      </c>
      <c r="AA48" s="27">
        <v>0</v>
      </c>
      <c r="AB48" s="19">
        <f t="shared" si="4"/>
        <v>0</v>
      </c>
      <c r="AD48" s="19"/>
      <c r="AE48" s="19"/>
      <c r="AF48" s="19"/>
      <c r="AG48" s="19"/>
    </row>
    <row r="49" spans="1:33" x14ac:dyDescent="0.25">
      <c r="A49">
        <v>3</v>
      </c>
      <c r="B49" t="s">
        <v>140</v>
      </c>
      <c r="C49">
        <v>19</v>
      </c>
      <c r="D49" s="27">
        <v>0</v>
      </c>
      <c r="E49" s="43">
        <f t="shared" si="5"/>
        <v>0</v>
      </c>
      <c r="F49" s="39" t="s">
        <v>147</v>
      </c>
      <c r="G49" s="23" t="s">
        <v>137</v>
      </c>
      <c r="H49" s="25">
        <f>(H47/H48)*100</f>
        <v>6.5142857142857142</v>
      </c>
      <c r="I49" s="25">
        <f>(I47/I48)*100</f>
        <v>0.42735042735042739</v>
      </c>
      <c r="J49" s="19"/>
      <c r="K49" s="19"/>
      <c r="M49">
        <v>3</v>
      </c>
      <c r="N49" t="s">
        <v>140</v>
      </c>
      <c r="O49">
        <v>182</v>
      </c>
      <c r="P49">
        <v>0</v>
      </c>
      <c r="Q49" s="43">
        <f t="shared" ref="Q49:Q51" si="8">(P49/O49)*100</f>
        <v>0</v>
      </c>
      <c r="R49"/>
      <c r="S49"/>
      <c r="T49"/>
      <c r="V49" s="19"/>
      <c r="X49">
        <v>3</v>
      </c>
      <c r="Y49" t="s">
        <v>140</v>
      </c>
      <c r="AE49" s="20"/>
      <c r="AF49" s="19"/>
      <c r="AG49" s="19"/>
    </row>
    <row r="50" spans="1:33" x14ac:dyDescent="0.25">
      <c r="A50">
        <v>4</v>
      </c>
      <c r="B50" t="s">
        <v>140</v>
      </c>
      <c r="C50">
        <v>35</v>
      </c>
      <c r="D50" s="27">
        <v>2</v>
      </c>
      <c r="E50" s="43">
        <f t="shared" si="5"/>
        <v>5.7142857142857144</v>
      </c>
      <c r="F50" s="39" t="s">
        <v>29</v>
      </c>
      <c r="G50" s="23" t="s">
        <v>29</v>
      </c>
      <c r="H50" s="20">
        <v>10</v>
      </c>
      <c r="I50" s="20">
        <v>17</v>
      </c>
      <c r="J50" s="24"/>
      <c r="K50" s="24"/>
      <c r="M50">
        <v>4</v>
      </c>
      <c r="N50" t="s">
        <v>140</v>
      </c>
      <c r="O50">
        <v>148</v>
      </c>
      <c r="P50">
        <v>0</v>
      </c>
      <c r="Q50" s="43">
        <f t="shared" si="8"/>
        <v>0</v>
      </c>
      <c r="R50"/>
      <c r="S50" s="18"/>
      <c r="T50" s="18"/>
      <c r="U50" s="24"/>
      <c r="V50" s="24"/>
      <c r="X50">
        <v>4</v>
      </c>
      <c r="Y50" t="s">
        <v>140</v>
      </c>
      <c r="AC50" s="26"/>
      <c r="AD50" s="18"/>
      <c r="AE50" s="24"/>
      <c r="AF50" s="24"/>
      <c r="AG50" s="24"/>
    </row>
    <row r="51" spans="1:33" x14ac:dyDescent="0.25">
      <c r="A51">
        <v>1</v>
      </c>
      <c r="B51" t="s">
        <v>141</v>
      </c>
      <c r="C51">
        <v>10</v>
      </c>
      <c r="D51" s="27">
        <v>0</v>
      </c>
      <c r="E51" s="43">
        <f t="shared" si="5"/>
        <v>0</v>
      </c>
      <c r="F51" s="39" t="s">
        <v>29</v>
      </c>
      <c r="J51" s="24"/>
      <c r="K51" s="24"/>
      <c r="M51">
        <v>1</v>
      </c>
      <c r="N51" t="s">
        <v>141</v>
      </c>
      <c r="O51">
        <v>113</v>
      </c>
      <c r="P51">
        <v>0</v>
      </c>
      <c r="Q51" s="43">
        <f t="shared" si="8"/>
        <v>0</v>
      </c>
      <c r="R51"/>
      <c r="S51" s="18"/>
      <c r="T51" s="18"/>
      <c r="U51" s="24"/>
      <c r="V51" s="24"/>
      <c r="X51">
        <v>1</v>
      </c>
      <c r="Y51" t="s">
        <v>141</v>
      </c>
      <c r="Z51" s="27">
        <v>182</v>
      </c>
      <c r="AA51" s="27">
        <v>0</v>
      </c>
      <c r="AB51" s="19">
        <f t="shared" si="4"/>
        <v>0</v>
      </c>
      <c r="AC51" s="26"/>
      <c r="AD51" s="18"/>
      <c r="AE51" s="24"/>
      <c r="AF51" s="24"/>
      <c r="AG51" s="24"/>
    </row>
    <row r="52" spans="1:33" x14ac:dyDescent="0.25">
      <c r="A52">
        <v>2</v>
      </c>
      <c r="B52" t="s">
        <v>141</v>
      </c>
      <c r="C52">
        <v>12</v>
      </c>
      <c r="D52" s="27">
        <v>0</v>
      </c>
      <c r="E52" s="43">
        <f t="shared" si="5"/>
        <v>0</v>
      </c>
      <c r="F52" s="39" t="s">
        <v>29</v>
      </c>
      <c r="G52" s="26"/>
      <c r="H52" s="18"/>
      <c r="I52" s="24"/>
      <c r="J52" s="24"/>
      <c r="K52" s="24"/>
      <c r="M52">
        <v>2</v>
      </c>
      <c r="N52" t="s">
        <v>141</v>
      </c>
      <c r="R52"/>
      <c r="S52" s="18"/>
      <c r="T52" s="18"/>
      <c r="U52" s="24"/>
      <c r="V52" s="24"/>
      <c r="X52">
        <v>2</v>
      </c>
      <c r="Y52" t="s">
        <v>141</v>
      </c>
      <c r="Z52" s="27">
        <v>31</v>
      </c>
      <c r="AA52" s="27">
        <v>0</v>
      </c>
      <c r="AB52" s="19">
        <f t="shared" si="4"/>
        <v>0</v>
      </c>
      <c r="AC52" s="26"/>
      <c r="AD52" s="18"/>
      <c r="AE52" s="24"/>
      <c r="AF52" s="24"/>
      <c r="AG52" s="24"/>
    </row>
    <row r="53" spans="1:33" x14ac:dyDescent="0.25">
      <c r="A53">
        <v>3</v>
      </c>
      <c r="B53" t="s">
        <v>141</v>
      </c>
      <c r="C53">
        <v>24</v>
      </c>
      <c r="D53" s="27">
        <v>0</v>
      </c>
      <c r="E53" s="43">
        <f t="shared" si="5"/>
        <v>0</v>
      </c>
      <c r="F53" s="39" t="s">
        <v>29</v>
      </c>
      <c r="G53" s="26"/>
      <c r="H53" s="18"/>
      <c r="I53" s="24"/>
      <c r="J53" s="24"/>
      <c r="K53" s="24"/>
      <c r="M53">
        <v>3</v>
      </c>
      <c r="N53" t="s">
        <v>141</v>
      </c>
      <c r="O53">
        <v>35</v>
      </c>
      <c r="P53">
        <v>0</v>
      </c>
      <c r="Q53" s="43">
        <f t="shared" ref="Q53:Q55" si="9">(P53/O53)*100</f>
        <v>0</v>
      </c>
      <c r="R53"/>
      <c r="S53" s="18"/>
      <c r="T53" s="18"/>
      <c r="U53" s="24"/>
      <c r="V53" s="24"/>
      <c r="X53">
        <v>3</v>
      </c>
      <c r="Y53" t="s">
        <v>141</v>
      </c>
      <c r="AC53" s="26"/>
      <c r="AD53" s="18"/>
      <c r="AE53" s="24"/>
      <c r="AF53" s="24"/>
      <c r="AG53" s="24"/>
    </row>
    <row r="54" spans="1:33" x14ac:dyDescent="0.25">
      <c r="A54">
        <v>4</v>
      </c>
      <c r="B54" t="s">
        <v>141</v>
      </c>
      <c r="E54" s="43"/>
      <c r="M54">
        <v>4</v>
      </c>
      <c r="N54" t="s">
        <v>141</v>
      </c>
      <c r="O54">
        <v>252</v>
      </c>
      <c r="P54">
        <v>0</v>
      </c>
      <c r="Q54" s="43">
        <f t="shared" si="9"/>
        <v>0</v>
      </c>
      <c r="R54"/>
      <c r="S54"/>
      <c r="T54"/>
      <c r="U54"/>
      <c r="X54">
        <v>4</v>
      </c>
      <c r="Y54" t="s">
        <v>141</v>
      </c>
    </row>
    <row r="55" spans="1:33" x14ac:dyDescent="0.25">
      <c r="A55">
        <v>1</v>
      </c>
      <c r="B55" t="s">
        <v>142</v>
      </c>
      <c r="C55">
        <v>32</v>
      </c>
      <c r="D55" s="27">
        <v>0</v>
      </c>
      <c r="E55" s="43">
        <f t="shared" si="5"/>
        <v>0</v>
      </c>
      <c r="F55" s="39" t="s">
        <v>29</v>
      </c>
      <c r="M55">
        <v>1</v>
      </c>
      <c r="N55" t="s">
        <v>142</v>
      </c>
      <c r="O55">
        <v>158</v>
      </c>
      <c r="P55">
        <v>0</v>
      </c>
      <c r="Q55" s="43">
        <f t="shared" si="9"/>
        <v>0</v>
      </c>
      <c r="R55"/>
      <c r="S55"/>
      <c r="T55"/>
      <c r="U55"/>
      <c r="X55">
        <v>1</v>
      </c>
      <c r="Y55" t="s">
        <v>142</v>
      </c>
      <c r="Z55" s="27">
        <v>53</v>
      </c>
      <c r="AA55" s="27">
        <v>0</v>
      </c>
      <c r="AB55" s="19">
        <f t="shared" si="4"/>
        <v>0</v>
      </c>
    </row>
    <row r="56" spans="1:33" x14ac:dyDescent="0.25">
      <c r="A56">
        <v>2</v>
      </c>
      <c r="B56" t="s">
        <v>142</v>
      </c>
      <c r="C56">
        <v>18</v>
      </c>
      <c r="D56" s="27">
        <v>0</v>
      </c>
      <c r="E56" s="43">
        <f t="shared" si="5"/>
        <v>0</v>
      </c>
      <c r="F56" s="39" t="s">
        <v>29</v>
      </c>
      <c r="G56" s="21"/>
      <c r="H56" s="19"/>
      <c r="I56" s="19"/>
      <c r="J56" s="19"/>
      <c r="K56" s="19"/>
      <c r="M56">
        <v>2</v>
      </c>
      <c r="N56" t="s">
        <v>142</v>
      </c>
      <c r="R56"/>
      <c r="V56" s="19"/>
      <c r="X56">
        <v>2</v>
      </c>
      <c r="Y56" t="s">
        <v>142</v>
      </c>
      <c r="Z56" s="27">
        <v>64</v>
      </c>
      <c r="AA56" s="27">
        <v>0</v>
      </c>
      <c r="AB56" s="19">
        <f t="shared" si="4"/>
        <v>0</v>
      </c>
      <c r="AC56" s="21"/>
      <c r="AD56" s="19"/>
      <c r="AE56" s="19"/>
      <c r="AF56" s="19"/>
      <c r="AG56" s="19"/>
    </row>
    <row r="57" spans="1:33" x14ac:dyDescent="0.25">
      <c r="A57">
        <v>3</v>
      </c>
      <c r="B57" t="s">
        <v>142</v>
      </c>
      <c r="C57">
        <v>22</v>
      </c>
      <c r="D57" s="27">
        <v>0</v>
      </c>
      <c r="E57" s="43">
        <f t="shared" si="5"/>
        <v>0</v>
      </c>
      <c r="F57" s="39" t="s">
        <v>29</v>
      </c>
      <c r="M57">
        <v>3</v>
      </c>
      <c r="N57" t="s">
        <v>142</v>
      </c>
      <c r="O57">
        <v>26</v>
      </c>
      <c r="P57">
        <v>0</v>
      </c>
      <c r="Q57" s="43">
        <f t="shared" ref="Q57:Q66" si="10">(P57/O57)*100</f>
        <v>0</v>
      </c>
      <c r="R57"/>
      <c r="S57"/>
      <c r="T57"/>
      <c r="U57"/>
      <c r="X57">
        <v>3</v>
      </c>
      <c r="Y57" t="s">
        <v>142</v>
      </c>
    </row>
    <row r="58" spans="1:33" x14ac:dyDescent="0.25">
      <c r="A58">
        <v>4</v>
      </c>
      <c r="B58" t="s">
        <v>142</v>
      </c>
      <c r="C58">
        <v>11</v>
      </c>
      <c r="D58" s="27">
        <v>0</v>
      </c>
      <c r="E58" s="43">
        <f t="shared" si="5"/>
        <v>0</v>
      </c>
      <c r="F58" s="39" t="s">
        <v>29</v>
      </c>
      <c r="M58">
        <v>4</v>
      </c>
      <c r="N58" t="s">
        <v>142</v>
      </c>
      <c r="O58">
        <v>102</v>
      </c>
      <c r="P58">
        <v>0</v>
      </c>
      <c r="Q58" s="43">
        <f t="shared" si="10"/>
        <v>0</v>
      </c>
      <c r="R58"/>
      <c r="S58"/>
      <c r="T58"/>
      <c r="U58"/>
      <c r="X58">
        <v>4</v>
      </c>
      <c r="Y58" t="s">
        <v>142</v>
      </c>
    </row>
    <row r="59" spans="1:33" x14ac:dyDescent="0.25">
      <c r="A59">
        <v>1</v>
      </c>
      <c r="B59" s="27" t="s">
        <v>143</v>
      </c>
      <c r="C59">
        <v>109</v>
      </c>
      <c r="D59" s="27">
        <v>0</v>
      </c>
      <c r="E59" s="43">
        <f t="shared" si="5"/>
        <v>0</v>
      </c>
      <c r="F59" s="39" t="s">
        <v>29</v>
      </c>
      <c r="M59">
        <v>1</v>
      </c>
      <c r="N59" s="27" t="s">
        <v>143</v>
      </c>
      <c r="O59">
        <v>32</v>
      </c>
      <c r="P59">
        <v>0</v>
      </c>
      <c r="Q59" s="43">
        <f t="shared" si="10"/>
        <v>0</v>
      </c>
      <c r="R59"/>
      <c r="S59"/>
      <c r="T59"/>
      <c r="U59"/>
      <c r="X59">
        <v>1</v>
      </c>
      <c r="Y59" s="27" t="s">
        <v>143</v>
      </c>
      <c r="Z59" s="27">
        <v>159</v>
      </c>
      <c r="AA59" s="27">
        <v>0</v>
      </c>
      <c r="AB59" s="19">
        <f t="shared" si="4"/>
        <v>0</v>
      </c>
    </row>
    <row r="60" spans="1:33" x14ac:dyDescent="0.25">
      <c r="A60">
        <v>2</v>
      </c>
      <c r="B60" s="27" t="s">
        <v>143</v>
      </c>
      <c r="C60">
        <v>66</v>
      </c>
      <c r="D60" s="27">
        <v>0</v>
      </c>
      <c r="E60" s="43">
        <f t="shared" si="5"/>
        <v>0</v>
      </c>
      <c r="F60" s="39" t="s">
        <v>147</v>
      </c>
      <c r="M60">
        <v>2</v>
      </c>
      <c r="N60" s="27" t="s">
        <v>143</v>
      </c>
      <c r="O60">
        <v>71</v>
      </c>
      <c r="P60">
        <v>0</v>
      </c>
      <c r="Q60" s="43">
        <f t="shared" si="10"/>
        <v>0</v>
      </c>
      <c r="R60"/>
      <c r="S60"/>
      <c r="T60"/>
      <c r="U60"/>
      <c r="X60">
        <v>2</v>
      </c>
      <c r="Y60" s="27" t="s">
        <v>143</v>
      </c>
      <c r="Z60" s="27">
        <v>70</v>
      </c>
      <c r="AA60" s="27">
        <v>0</v>
      </c>
      <c r="AB60" s="19">
        <f t="shared" si="4"/>
        <v>0</v>
      </c>
    </row>
    <row r="61" spans="1:33" x14ac:dyDescent="0.25">
      <c r="A61">
        <v>3</v>
      </c>
      <c r="B61" s="27" t="s">
        <v>143</v>
      </c>
      <c r="C61">
        <v>60</v>
      </c>
      <c r="D61" s="27">
        <v>0</v>
      </c>
      <c r="E61" s="43">
        <f t="shared" si="5"/>
        <v>0</v>
      </c>
      <c r="F61" s="39" t="s">
        <v>29</v>
      </c>
      <c r="M61">
        <v>3</v>
      </c>
      <c r="N61" s="27" t="s">
        <v>143</v>
      </c>
      <c r="O61">
        <v>81</v>
      </c>
      <c r="P61">
        <v>0</v>
      </c>
      <c r="Q61" s="43">
        <f t="shared" si="10"/>
        <v>0</v>
      </c>
      <c r="R61"/>
      <c r="S61"/>
      <c r="T61"/>
      <c r="U61"/>
      <c r="X61">
        <v>3</v>
      </c>
      <c r="Y61" s="27" t="s">
        <v>143</v>
      </c>
    </row>
    <row r="62" spans="1:33" x14ac:dyDescent="0.25">
      <c r="A62">
        <v>4</v>
      </c>
      <c r="B62" s="27" t="s">
        <v>143</v>
      </c>
      <c r="C62">
        <v>132</v>
      </c>
      <c r="D62" s="27">
        <v>0</v>
      </c>
      <c r="E62" s="43">
        <f t="shared" si="5"/>
        <v>0</v>
      </c>
      <c r="F62" s="39" t="s">
        <v>29</v>
      </c>
      <c r="M62">
        <v>4</v>
      </c>
      <c r="N62" s="27" t="s">
        <v>143</v>
      </c>
      <c r="O62">
        <v>65</v>
      </c>
      <c r="P62">
        <v>0</v>
      </c>
      <c r="Q62" s="43">
        <f t="shared" si="10"/>
        <v>0</v>
      </c>
      <c r="R62"/>
      <c r="S62"/>
      <c r="T62"/>
      <c r="U62"/>
      <c r="X62">
        <v>4</v>
      </c>
      <c r="Y62" s="27" t="s">
        <v>143</v>
      </c>
    </row>
    <row r="63" spans="1:33" x14ac:dyDescent="0.25">
      <c r="A63">
        <v>1</v>
      </c>
      <c r="B63" s="27" t="s">
        <v>144</v>
      </c>
      <c r="C63">
        <v>57</v>
      </c>
      <c r="D63" s="27">
        <v>0</v>
      </c>
      <c r="E63" s="43">
        <f t="shared" si="5"/>
        <v>0</v>
      </c>
      <c r="F63" s="39" t="s">
        <v>147</v>
      </c>
      <c r="M63">
        <v>1</v>
      </c>
      <c r="N63" s="27" t="s">
        <v>144</v>
      </c>
      <c r="O63">
        <v>77</v>
      </c>
      <c r="P63">
        <v>0</v>
      </c>
      <c r="Q63" s="43">
        <f t="shared" si="10"/>
        <v>0</v>
      </c>
      <c r="R63"/>
      <c r="S63"/>
      <c r="T63"/>
      <c r="U63"/>
      <c r="X63">
        <v>1</v>
      </c>
      <c r="Y63" s="27" t="s">
        <v>144</v>
      </c>
      <c r="Z63" s="27">
        <v>128</v>
      </c>
      <c r="AA63" s="27">
        <v>0</v>
      </c>
      <c r="AB63" s="19">
        <f t="shared" si="4"/>
        <v>0</v>
      </c>
    </row>
    <row r="64" spans="1:33" x14ac:dyDescent="0.25">
      <c r="A64">
        <v>2</v>
      </c>
      <c r="B64" s="27" t="s">
        <v>144</v>
      </c>
      <c r="C64">
        <v>52</v>
      </c>
      <c r="D64" s="27">
        <v>0</v>
      </c>
      <c r="E64" s="43">
        <f t="shared" si="5"/>
        <v>0</v>
      </c>
      <c r="F64" s="39" t="s">
        <v>147</v>
      </c>
      <c r="M64">
        <v>2</v>
      </c>
      <c r="N64" s="27" t="s">
        <v>144</v>
      </c>
      <c r="O64">
        <v>63</v>
      </c>
      <c r="P64">
        <v>0</v>
      </c>
      <c r="Q64" s="43">
        <f t="shared" si="10"/>
        <v>0</v>
      </c>
      <c r="R64"/>
      <c r="S64"/>
      <c r="T64"/>
      <c r="U64"/>
      <c r="X64">
        <v>2</v>
      </c>
      <c r="Y64" s="27" t="s">
        <v>144</v>
      </c>
      <c r="Z64" s="27">
        <v>91</v>
      </c>
      <c r="AA64" s="27">
        <v>0</v>
      </c>
      <c r="AB64" s="19">
        <f t="shared" si="4"/>
        <v>0</v>
      </c>
    </row>
    <row r="65" spans="1:33" x14ac:dyDescent="0.25">
      <c r="A65">
        <v>3</v>
      </c>
      <c r="B65" s="27" t="s">
        <v>144</v>
      </c>
      <c r="C65">
        <v>122</v>
      </c>
      <c r="D65" s="27">
        <v>0</v>
      </c>
      <c r="E65" s="43">
        <f t="shared" si="5"/>
        <v>0</v>
      </c>
      <c r="F65" s="39" t="s">
        <v>147</v>
      </c>
      <c r="M65">
        <v>3</v>
      </c>
      <c r="N65" s="27" t="s">
        <v>144</v>
      </c>
      <c r="O65">
        <v>75</v>
      </c>
      <c r="P65">
        <v>0</v>
      </c>
      <c r="Q65" s="43">
        <f t="shared" si="10"/>
        <v>0</v>
      </c>
      <c r="R65"/>
      <c r="S65"/>
      <c r="T65"/>
      <c r="U65"/>
      <c r="X65">
        <v>3</v>
      </c>
      <c r="Y65" s="27" t="s">
        <v>144</v>
      </c>
    </row>
    <row r="66" spans="1:33" x14ac:dyDescent="0.25">
      <c r="A66">
        <v>4</v>
      </c>
      <c r="B66" s="27" t="s">
        <v>144</v>
      </c>
      <c r="C66">
        <v>140</v>
      </c>
      <c r="D66" s="27">
        <v>0</v>
      </c>
      <c r="E66" s="43">
        <f t="shared" si="5"/>
        <v>0</v>
      </c>
      <c r="F66" s="39" t="s">
        <v>29</v>
      </c>
      <c r="M66">
        <v>4</v>
      </c>
      <c r="N66" s="27" t="s">
        <v>144</v>
      </c>
      <c r="O66">
        <v>99</v>
      </c>
      <c r="P66">
        <v>0</v>
      </c>
      <c r="Q66" s="43">
        <f t="shared" si="10"/>
        <v>0</v>
      </c>
      <c r="R66"/>
      <c r="S66"/>
      <c r="T66"/>
      <c r="U66"/>
      <c r="X66">
        <v>4</v>
      </c>
      <c r="Y66" s="27" t="s">
        <v>144</v>
      </c>
    </row>
    <row r="67" spans="1:33" x14ac:dyDescent="0.25">
      <c r="C67" s="18">
        <f>SUM(C39:C66)</f>
        <v>1577</v>
      </c>
      <c r="D67" s="29">
        <f>SUM(D39:D66)</f>
        <v>60</v>
      </c>
      <c r="E67" s="25">
        <f>(D67/C67)*100</f>
        <v>3.8046924540266329</v>
      </c>
      <c r="F67" s="30"/>
      <c r="O67" s="18">
        <f>SUM(O39:O66)</f>
        <v>2545</v>
      </c>
      <c r="P67" s="29">
        <f>SUM(P39:P66)</f>
        <v>2</v>
      </c>
      <c r="Q67" s="25">
        <f>(P67/O67)*100</f>
        <v>7.8585461689587424E-2</v>
      </c>
      <c r="R67" s="30"/>
      <c r="T67"/>
      <c r="U67"/>
      <c r="Z67" s="18">
        <f>SUM(Z39:Z66)</f>
        <v>1728</v>
      </c>
      <c r="AA67" s="29">
        <f>SUM(AA39:AA66)</f>
        <v>0</v>
      </c>
      <c r="AB67" s="25">
        <f>(AA67/Z67)*100</f>
        <v>0</v>
      </c>
      <c r="AC67" s="30"/>
    </row>
    <row r="68" spans="1:33" x14ac:dyDescent="0.25">
      <c r="B68" s="27"/>
      <c r="D68" s="23" t="s">
        <v>29</v>
      </c>
      <c r="E68">
        <f>COUNT(E39:E66)</f>
        <v>27</v>
      </c>
      <c r="O68" s="18"/>
      <c r="P68" s="23" t="s">
        <v>29</v>
      </c>
      <c r="Q68">
        <f>COUNT(Q39:Q66)</f>
        <v>23</v>
      </c>
      <c r="Z68" s="18"/>
      <c r="AA68" s="23" t="s">
        <v>29</v>
      </c>
      <c r="AB68">
        <f>COUNT(AB39:AB66)</f>
        <v>14</v>
      </c>
      <c r="AC68" s="21"/>
      <c r="AD68" s="19"/>
      <c r="AE68" s="19"/>
    </row>
    <row r="69" spans="1:33" x14ac:dyDescent="0.25">
      <c r="A69" t="s">
        <v>221</v>
      </c>
      <c r="M69" s="27" t="s">
        <v>222</v>
      </c>
      <c r="N69" s="27"/>
      <c r="O69" s="27"/>
      <c r="P69" s="27"/>
      <c r="Q69" s="43"/>
      <c r="R69" s="43"/>
      <c r="S69" s="43"/>
      <c r="T69" s="43"/>
      <c r="U69" s="43"/>
      <c r="V69" s="27"/>
      <c r="X69" t="s">
        <v>223</v>
      </c>
      <c r="AC69" s="21"/>
      <c r="AD69" s="19"/>
      <c r="AE69" s="19"/>
    </row>
    <row r="70" spans="1:33" x14ac:dyDescent="0.25">
      <c r="M70" s="27"/>
      <c r="N70" s="27"/>
      <c r="O70" s="27"/>
      <c r="P70" s="27"/>
      <c r="Q70" s="43"/>
      <c r="R70"/>
      <c r="S70"/>
      <c r="T70"/>
      <c r="U70"/>
      <c r="AC70" s="21"/>
      <c r="AD70" s="19"/>
      <c r="AE70" s="19"/>
    </row>
    <row r="71" spans="1:33" x14ac:dyDescent="0.25">
      <c r="A71" t="s">
        <v>127</v>
      </c>
      <c r="B71" t="s">
        <v>128</v>
      </c>
      <c r="C71" t="s">
        <v>129</v>
      </c>
      <c r="D71" t="s">
        <v>177</v>
      </c>
      <c r="E71" s="19" t="s">
        <v>178</v>
      </c>
      <c r="F71" s="39" t="s">
        <v>146</v>
      </c>
      <c r="G71" s="21"/>
      <c r="H71" s="19" t="s">
        <v>120</v>
      </c>
      <c r="I71" s="19" t="s">
        <v>132</v>
      </c>
      <c r="J71" s="19" t="s">
        <v>122</v>
      </c>
      <c r="K71" s="19" t="s">
        <v>123</v>
      </c>
      <c r="M71" s="27" t="s">
        <v>127</v>
      </c>
      <c r="N71" s="27" t="s">
        <v>128</v>
      </c>
      <c r="O71" t="s">
        <v>129</v>
      </c>
      <c r="P71" t="s">
        <v>177</v>
      </c>
      <c r="Q71" s="19" t="s">
        <v>178</v>
      </c>
      <c r="R71" s="21"/>
      <c r="S71" s="19" t="s">
        <v>120</v>
      </c>
      <c r="T71" s="19" t="s">
        <v>132</v>
      </c>
      <c r="U71" s="19" t="s">
        <v>122</v>
      </c>
      <c r="V71" s="19" t="s">
        <v>123</v>
      </c>
      <c r="X71" t="s">
        <v>127</v>
      </c>
      <c r="Y71" t="s">
        <v>128</v>
      </c>
      <c r="Z71" t="s">
        <v>129</v>
      </c>
      <c r="AA71" t="s">
        <v>177</v>
      </c>
      <c r="AB71" s="19" t="s">
        <v>178</v>
      </c>
      <c r="AC71" s="21"/>
      <c r="AD71" s="19" t="s">
        <v>120</v>
      </c>
      <c r="AE71" s="19" t="s">
        <v>132</v>
      </c>
      <c r="AF71" s="19" t="s">
        <v>122</v>
      </c>
      <c r="AG71" s="19" t="s">
        <v>123</v>
      </c>
    </row>
    <row r="72" spans="1:33" x14ac:dyDescent="0.25">
      <c r="A72">
        <v>1</v>
      </c>
      <c r="B72" t="s">
        <v>134</v>
      </c>
      <c r="C72">
        <v>413</v>
      </c>
      <c r="D72">
        <v>4</v>
      </c>
      <c r="E72" s="19">
        <f>(D72/C72)*100</f>
        <v>0.96852300242130751</v>
      </c>
      <c r="F72" s="39" t="s">
        <v>147</v>
      </c>
      <c r="G72" s="23" t="s">
        <v>135</v>
      </c>
      <c r="H72" s="20">
        <f>SUM(D72:D75)</f>
        <v>9</v>
      </c>
      <c r="I72" s="20">
        <f>SUM(D76:D83)</f>
        <v>7</v>
      </c>
      <c r="J72" s="20">
        <f>SUM(D84:D91)</f>
        <v>0</v>
      </c>
      <c r="K72" s="20">
        <f>SUM(D92:D99)</f>
        <v>1</v>
      </c>
      <c r="M72" s="27">
        <v>1</v>
      </c>
      <c r="N72" s="27" t="s">
        <v>134</v>
      </c>
      <c r="O72" s="27"/>
      <c r="P72" s="27"/>
      <c r="Q72" s="43"/>
      <c r="R72" s="23" t="s">
        <v>135</v>
      </c>
      <c r="S72" s="20">
        <f>SUM(P72:P75)</f>
        <v>0</v>
      </c>
      <c r="T72" s="20">
        <f>SUM(P76:P83)</f>
        <v>0</v>
      </c>
      <c r="U72" s="20">
        <f>SUM(P84:P91)</f>
        <v>0</v>
      </c>
      <c r="V72" s="20">
        <f>SUM(P92:P99)</f>
        <v>0</v>
      </c>
      <c r="X72">
        <v>1</v>
      </c>
      <c r="Y72" t="s">
        <v>134</v>
      </c>
      <c r="Z72" s="27">
        <v>145</v>
      </c>
      <c r="AA72" s="27">
        <v>0</v>
      </c>
      <c r="AB72" s="19">
        <f t="shared" ref="AB72:AB99" si="11">(AA72/Z72)*100</f>
        <v>0</v>
      </c>
      <c r="AC72" s="23" t="s">
        <v>135</v>
      </c>
      <c r="AD72" s="20">
        <f>SUM(AA72:AA75)</f>
        <v>0</v>
      </c>
      <c r="AE72" s="20">
        <f>SUM(AA76:AA83)</f>
        <v>0</v>
      </c>
      <c r="AF72" s="20">
        <f>SUM(AA84:AA91)</f>
        <v>0</v>
      </c>
      <c r="AG72" s="20">
        <f>SUM(AA92:AA99)</f>
        <v>0</v>
      </c>
    </row>
    <row r="73" spans="1:33" x14ac:dyDescent="0.25">
      <c r="A73">
        <v>2</v>
      </c>
      <c r="B73" t="s">
        <v>134</v>
      </c>
      <c r="C73">
        <v>354</v>
      </c>
      <c r="D73">
        <v>0</v>
      </c>
      <c r="E73" s="19">
        <f t="shared" ref="E73:E99" si="12">(D73/C73)*100</f>
        <v>0</v>
      </c>
      <c r="F73" s="39" t="s">
        <v>29</v>
      </c>
      <c r="G73" s="23" t="s">
        <v>136</v>
      </c>
      <c r="H73" s="20">
        <f>SUM(C72:C75)</f>
        <v>1205</v>
      </c>
      <c r="I73" s="20">
        <f>SUM(C76:C83)</f>
        <v>1168</v>
      </c>
      <c r="J73" s="20">
        <f>SUM(C84:C91)</f>
        <v>246</v>
      </c>
      <c r="K73" s="20">
        <f>SUM(C92:C99)</f>
        <v>984</v>
      </c>
      <c r="M73" s="27">
        <v>2</v>
      </c>
      <c r="N73" s="27" t="s">
        <v>134</v>
      </c>
      <c r="O73">
        <v>30</v>
      </c>
      <c r="P73">
        <v>0</v>
      </c>
      <c r="Q73" s="43">
        <f t="shared" ref="Q73:Q75" si="13">(P73/O73)*100</f>
        <v>0</v>
      </c>
      <c r="R73" s="23" t="s">
        <v>136</v>
      </c>
      <c r="S73" s="20">
        <f>SUM(O72:O75)</f>
        <v>236</v>
      </c>
      <c r="T73" s="20">
        <f>SUM(O76:O83)</f>
        <v>332</v>
      </c>
      <c r="U73" s="20">
        <f>SUM(O84:O91)</f>
        <v>454</v>
      </c>
      <c r="V73" s="20">
        <f>SUM(O92:O99)</f>
        <v>629</v>
      </c>
      <c r="X73">
        <v>2</v>
      </c>
      <c r="Y73" t="s">
        <v>134</v>
      </c>
      <c r="Z73" s="27">
        <v>346</v>
      </c>
      <c r="AA73" s="27">
        <v>0</v>
      </c>
      <c r="AB73" s="19">
        <f t="shared" si="11"/>
        <v>0</v>
      </c>
      <c r="AC73" s="23" t="s">
        <v>136</v>
      </c>
      <c r="AD73" s="20">
        <f>SUM(Z72:Z75)</f>
        <v>812</v>
      </c>
      <c r="AE73" s="20">
        <f>SUM(Z76:Z83)</f>
        <v>1132</v>
      </c>
      <c r="AF73" s="20">
        <f>SUM(Z84:Z91)</f>
        <v>299</v>
      </c>
      <c r="AG73" s="20">
        <f>SUM(Z92:Z99)</f>
        <v>502</v>
      </c>
    </row>
    <row r="74" spans="1:33" x14ac:dyDescent="0.25">
      <c r="A74">
        <v>3</v>
      </c>
      <c r="B74" t="s">
        <v>134</v>
      </c>
      <c r="C74">
        <v>210</v>
      </c>
      <c r="D74">
        <v>2</v>
      </c>
      <c r="E74" s="19">
        <f t="shared" si="12"/>
        <v>0.95238095238095244</v>
      </c>
      <c r="F74" s="39" t="s">
        <v>147</v>
      </c>
      <c r="G74" s="23" t="s">
        <v>137</v>
      </c>
      <c r="H74" s="25">
        <f>AVERAGE(H72/H73)*100</f>
        <v>0.74688796680497926</v>
      </c>
      <c r="I74" s="25">
        <f>AVERAGE(I72/I73)*100</f>
        <v>0.59931506849315064</v>
      </c>
      <c r="J74" s="25">
        <f>AVERAGE(J72/J73)*100</f>
        <v>0</v>
      </c>
      <c r="K74" s="25">
        <f>AVERAGE(K72/K73)*100</f>
        <v>0.10162601626016261</v>
      </c>
      <c r="M74" s="27">
        <v>3</v>
      </c>
      <c r="N74" s="27" t="s">
        <v>134</v>
      </c>
      <c r="O74">
        <v>36</v>
      </c>
      <c r="P74">
        <v>0</v>
      </c>
      <c r="Q74" s="43">
        <f t="shared" si="13"/>
        <v>0</v>
      </c>
      <c r="R74" s="23" t="s">
        <v>137</v>
      </c>
      <c r="S74" s="25">
        <f>AVERAGE(S72/S73)*100</f>
        <v>0</v>
      </c>
      <c r="T74" s="25">
        <f>AVERAGE(T72/T73)*100</f>
        <v>0</v>
      </c>
      <c r="U74" s="25">
        <f>AVERAGE(U72/U73)*100</f>
        <v>0</v>
      </c>
      <c r="V74" s="25">
        <f>AVERAGE(V72/V73)*100</f>
        <v>0</v>
      </c>
      <c r="X74">
        <v>3</v>
      </c>
      <c r="Y74" t="s">
        <v>134</v>
      </c>
      <c r="Z74" s="27">
        <v>157</v>
      </c>
      <c r="AA74" s="27">
        <v>0</v>
      </c>
      <c r="AB74" s="19">
        <f t="shared" si="11"/>
        <v>0</v>
      </c>
      <c r="AC74" s="23" t="s">
        <v>137</v>
      </c>
      <c r="AD74" s="25">
        <f>AVERAGE(AD72/AD73)*100</f>
        <v>0</v>
      </c>
      <c r="AE74" s="25">
        <f>AVERAGE(AE72/AE73)*100</f>
        <v>0</v>
      </c>
      <c r="AF74" s="25">
        <f>AVERAGE(AF72/AF73)*100</f>
        <v>0</v>
      </c>
      <c r="AG74" s="25">
        <f>AVERAGE(AG72/AG73)*100</f>
        <v>0</v>
      </c>
    </row>
    <row r="75" spans="1:33" x14ac:dyDescent="0.25">
      <c r="A75">
        <v>4</v>
      </c>
      <c r="B75" t="s">
        <v>134</v>
      </c>
      <c r="C75">
        <v>228</v>
      </c>
      <c r="D75">
        <v>3</v>
      </c>
      <c r="E75" s="19">
        <f t="shared" si="12"/>
        <v>1.3157894736842104</v>
      </c>
      <c r="F75" s="39" t="s">
        <v>147</v>
      </c>
      <c r="G75" s="23" t="s">
        <v>29</v>
      </c>
      <c r="H75" s="20">
        <f>COUNT(C72:C75)</f>
        <v>4</v>
      </c>
      <c r="I75" s="20">
        <f>COUNT(C76:C83)</f>
        <v>8</v>
      </c>
      <c r="J75" s="20">
        <f>COUNT(C84:C91)</f>
        <v>8</v>
      </c>
      <c r="K75" s="20">
        <f>COUNT(C92:C99)</f>
        <v>8</v>
      </c>
      <c r="M75" s="27">
        <v>4</v>
      </c>
      <c r="N75" s="27" t="s">
        <v>134</v>
      </c>
      <c r="O75">
        <v>170</v>
      </c>
      <c r="P75">
        <v>0</v>
      </c>
      <c r="Q75" s="43">
        <f t="shared" si="13"/>
        <v>0</v>
      </c>
      <c r="R75" s="23" t="s">
        <v>29</v>
      </c>
      <c r="S75" s="20">
        <f>COUNT(Q72:Q75)</f>
        <v>3</v>
      </c>
      <c r="T75" s="20">
        <f>COUNT(Q76:Q83)</f>
        <v>3</v>
      </c>
      <c r="U75" s="20">
        <f>COUNT(Q84:Q91)</f>
        <v>7</v>
      </c>
      <c r="V75" s="20">
        <f>COUNT(Q92:Q99)</f>
        <v>8</v>
      </c>
      <c r="X75">
        <v>4</v>
      </c>
      <c r="Y75" t="s">
        <v>134</v>
      </c>
      <c r="Z75" s="27">
        <v>164</v>
      </c>
      <c r="AA75" s="27">
        <v>0</v>
      </c>
      <c r="AB75" s="19">
        <f t="shared" si="11"/>
        <v>0</v>
      </c>
      <c r="AC75" s="23" t="s">
        <v>29</v>
      </c>
      <c r="AD75" s="20">
        <f>COUNT(Z72:Z75)</f>
        <v>4</v>
      </c>
      <c r="AE75" s="20">
        <f>COUNT(Z76:Z83)</f>
        <v>8</v>
      </c>
      <c r="AF75" s="20">
        <f>COUNT(Z84:Z91)</f>
        <v>8</v>
      </c>
      <c r="AG75" s="20">
        <f>COUNT(Z92:Z99)</f>
        <v>8</v>
      </c>
    </row>
    <row r="76" spans="1:33" x14ac:dyDescent="0.25">
      <c r="A76">
        <v>1</v>
      </c>
      <c r="B76" t="s">
        <v>138</v>
      </c>
      <c r="C76">
        <v>191</v>
      </c>
      <c r="D76">
        <v>1</v>
      </c>
      <c r="E76" s="19">
        <f t="shared" si="12"/>
        <v>0.52356020942408377</v>
      </c>
      <c r="F76" s="39" t="s">
        <v>147</v>
      </c>
      <c r="G76" s="23" t="s">
        <v>139</v>
      </c>
      <c r="H76" s="25">
        <f>H72/D100</f>
        <v>0.52941176470588236</v>
      </c>
      <c r="I76" s="25">
        <f>I72/D100</f>
        <v>0.41176470588235292</v>
      </c>
      <c r="J76" s="25">
        <f>J72/D100</f>
        <v>0</v>
      </c>
      <c r="K76" s="25">
        <f>K72/D100</f>
        <v>5.8823529411764705E-2</v>
      </c>
      <c r="M76" s="27">
        <v>1</v>
      </c>
      <c r="N76" s="27" t="s">
        <v>138</v>
      </c>
      <c r="O76" s="27"/>
      <c r="P76" s="27"/>
      <c r="Q76" s="43"/>
      <c r="R76" s="23" t="s">
        <v>139</v>
      </c>
      <c r="S76" s="25" t="e">
        <f>S72/P100</f>
        <v>#DIV/0!</v>
      </c>
      <c r="T76" s="25" t="e">
        <f>T72/P100</f>
        <v>#DIV/0!</v>
      </c>
      <c r="U76" s="25" t="e">
        <f>U72/P100</f>
        <v>#DIV/0!</v>
      </c>
      <c r="V76" s="25" t="e">
        <f>V72/P100</f>
        <v>#DIV/0!</v>
      </c>
      <c r="X76">
        <v>1</v>
      </c>
      <c r="Y76" t="s">
        <v>138</v>
      </c>
      <c r="Z76" s="27">
        <v>162</v>
      </c>
      <c r="AA76" s="27">
        <v>0</v>
      </c>
      <c r="AB76" s="19">
        <f t="shared" si="11"/>
        <v>0</v>
      </c>
      <c r="AC76" s="23" t="s">
        <v>139</v>
      </c>
      <c r="AD76" s="25" t="e">
        <f>AD72/AA100</f>
        <v>#DIV/0!</v>
      </c>
      <c r="AE76" s="25" t="e">
        <f>AE72/AA100</f>
        <v>#DIV/0!</v>
      </c>
      <c r="AF76" s="25" t="e">
        <f>AF72/AA100</f>
        <v>#DIV/0!</v>
      </c>
      <c r="AG76" s="25" t="e">
        <f>AG72/AA100</f>
        <v>#DIV/0!</v>
      </c>
    </row>
    <row r="77" spans="1:33" x14ac:dyDescent="0.25">
      <c r="A77">
        <v>2</v>
      </c>
      <c r="B77" t="s">
        <v>138</v>
      </c>
      <c r="C77">
        <v>139</v>
      </c>
      <c r="D77">
        <v>0</v>
      </c>
      <c r="E77" s="19">
        <f t="shared" si="12"/>
        <v>0</v>
      </c>
      <c r="F77" s="39" t="s">
        <v>147</v>
      </c>
      <c r="G77"/>
      <c r="M77" s="27">
        <v>2</v>
      </c>
      <c r="N77" s="27" t="s">
        <v>138</v>
      </c>
      <c r="O77" s="27"/>
      <c r="P77" s="27"/>
      <c r="Q77" s="43"/>
      <c r="R77"/>
      <c r="S77"/>
      <c r="T77"/>
      <c r="U77"/>
      <c r="X77">
        <v>2</v>
      </c>
      <c r="Y77" t="s">
        <v>138</v>
      </c>
      <c r="Z77" s="27">
        <v>122</v>
      </c>
      <c r="AA77" s="27">
        <v>0</v>
      </c>
      <c r="AB77" s="19">
        <f t="shared" si="11"/>
        <v>0</v>
      </c>
      <c r="AC77"/>
    </row>
    <row r="78" spans="1:33" x14ac:dyDescent="0.25">
      <c r="A78">
        <v>3</v>
      </c>
      <c r="B78" t="s">
        <v>138</v>
      </c>
      <c r="C78">
        <v>100</v>
      </c>
      <c r="D78">
        <v>1</v>
      </c>
      <c r="E78" s="19">
        <f t="shared" si="12"/>
        <v>1</v>
      </c>
      <c r="F78" s="39" t="s">
        <v>29</v>
      </c>
      <c r="G78"/>
      <c r="J78" s="19"/>
      <c r="K78" s="19"/>
      <c r="M78" s="27">
        <v>3</v>
      </c>
      <c r="N78" s="27" t="s">
        <v>138</v>
      </c>
      <c r="O78" s="27"/>
      <c r="P78" s="27"/>
      <c r="Q78" s="43"/>
      <c r="R78" s="27"/>
      <c r="S78" s="27"/>
      <c r="T78" s="27"/>
      <c r="U78" s="43"/>
      <c r="V78" s="43"/>
      <c r="X78">
        <v>3</v>
      </c>
      <c r="Y78" t="s">
        <v>138</v>
      </c>
      <c r="Z78" s="27">
        <v>165</v>
      </c>
      <c r="AA78" s="27">
        <v>0</v>
      </c>
      <c r="AB78" s="19">
        <f t="shared" si="11"/>
        <v>0</v>
      </c>
      <c r="AD78" s="20"/>
      <c r="AE78" s="20"/>
      <c r="AF78" s="19"/>
      <c r="AG78" s="19"/>
    </row>
    <row r="79" spans="1:33" x14ac:dyDescent="0.25">
      <c r="A79">
        <v>4</v>
      </c>
      <c r="B79" t="s">
        <v>138</v>
      </c>
      <c r="C79">
        <v>231</v>
      </c>
      <c r="D79">
        <v>3</v>
      </c>
      <c r="E79" s="19">
        <f t="shared" si="12"/>
        <v>1.2987012987012987</v>
      </c>
      <c r="F79" s="39" t="s">
        <v>147</v>
      </c>
      <c r="H79" t="s">
        <v>148</v>
      </c>
      <c r="I79" s="19" t="s">
        <v>149</v>
      </c>
      <c r="J79" s="19"/>
      <c r="K79" s="19"/>
      <c r="M79" s="27">
        <v>4</v>
      </c>
      <c r="N79" s="27" t="s">
        <v>138</v>
      </c>
      <c r="O79" s="27"/>
      <c r="P79" s="27"/>
      <c r="Q79" s="43"/>
      <c r="R79" s="27"/>
      <c r="S79" s="27"/>
      <c r="T79" s="27"/>
      <c r="U79" s="43"/>
      <c r="V79" s="43"/>
      <c r="X79">
        <v>4</v>
      </c>
      <c r="Y79" t="s">
        <v>138</v>
      </c>
      <c r="Z79" s="27">
        <v>176</v>
      </c>
      <c r="AA79" s="27">
        <v>0</v>
      </c>
      <c r="AB79" s="19">
        <f t="shared" si="11"/>
        <v>0</v>
      </c>
      <c r="AD79" s="20"/>
      <c r="AE79" s="20"/>
      <c r="AF79" s="19"/>
      <c r="AG79" s="19"/>
    </row>
    <row r="80" spans="1:33" x14ac:dyDescent="0.25">
      <c r="A80">
        <v>1</v>
      </c>
      <c r="B80" t="s">
        <v>140</v>
      </c>
      <c r="C80">
        <v>175</v>
      </c>
      <c r="D80">
        <v>2</v>
      </c>
      <c r="E80" s="19">
        <f t="shared" si="12"/>
        <v>1.1428571428571428</v>
      </c>
      <c r="F80" s="39" t="s">
        <v>29</v>
      </c>
      <c r="G80" s="23" t="s">
        <v>135</v>
      </c>
      <c r="H80" s="20">
        <f>SUM(D72,D74,D75,D76,D77,D79,D93,D94,D97,D99)</f>
        <v>13</v>
      </c>
      <c r="I80" s="20">
        <f>SUM(D73,D78,D80,D81,D82,D83,D84,D85,D86,D87,D88,D89,D90,D91,D92,D95,D96,D98)</f>
        <v>4</v>
      </c>
      <c r="J80" s="19"/>
      <c r="K80" s="19"/>
      <c r="M80" s="27">
        <v>1</v>
      </c>
      <c r="N80" s="27" t="s">
        <v>140</v>
      </c>
      <c r="O80" s="27"/>
      <c r="P80" s="27"/>
      <c r="Q80" s="43"/>
      <c r="R80" s="27"/>
      <c r="S80" s="27"/>
      <c r="T80" s="27"/>
      <c r="U80" s="43"/>
      <c r="V80" s="43"/>
      <c r="X80">
        <v>1</v>
      </c>
      <c r="Y80" t="s">
        <v>140</v>
      </c>
      <c r="Z80" s="27">
        <v>100</v>
      </c>
      <c r="AA80" s="27">
        <v>0</v>
      </c>
      <c r="AB80" s="19">
        <f t="shared" si="11"/>
        <v>0</v>
      </c>
      <c r="AD80" s="24"/>
      <c r="AE80" s="24"/>
      <c r="AF80" s="19"/>
      <c r="AG80" s="19"/>
    </row>
    <row r="81" spans="1:33" x14ac:dyDescent="0.25">
      <c r="A81">
        <v>2</v>
      </c>
      <c r="B81" t="s">
        <v>140</v>
      </c>
      <c r="C81">
        <v>145</v>
      </c>
      <c r="D81">
        <v>0</v>
      </c>
      <c r="E81" s="19">
        <f t="shared" si="12"/>
        <v>0</v>
      </c>
      <c r="F81" s="39" t="s">
        <v>29</v>
      </c>
      <c r="G81" s="23" t="s">
        <v>136</v>
      </c>
      <c r="H81" s="20">
        <f>SUM(C72,C74,C75,C76,C77,C79,C93,C94,C97,C99)</f>
        <v>1788</v>
      </c>
      <c r="I81" s="20">
        <f>SUM(C73,C78,C80,C81,C82,C83,C84,C85,C86,C87,C88,C89,C90,C91,C92,C95,C96,C98)</f>
        <v>1815</v>
      </c>
      <c r="J81" s="19"/>
      <c r="K81" s="19"/>
      <c r="M81" s="27">
        <v>2</v>
      </c>
      <c r="N81" s="27" t="s">
        <v>140</v>
      </c>
      <c r="O81">
        <v>102</v>
      </c>
      <c r="P81">
        <v>0</v>
      </c>
      <c r="Q81" s="43">
        <f t="shared" ref="Q81:Q87" si="14">(P81/O81)*100</f>
        <v>0</v>
      </c>
      <c r="R81" s="27"/>
      <c r="S81" s="27"/>
      <c r="T81" s="27"/>
      <c r="U81" s="43"/>
      <c r="V81" s="43"/>
      <c r="X81">
        <v>2</v>
      </c>
      <c r="Y81" t="s">
        <v>140</v>
      </c>
      <c r="Z81" s="27">
        <v>87</v>
      </c>
      <c r="AA81" s="27">
        <v>0</v>
      </c>
      <c r="AB81" s="19">
        <f t="shared" si="11"/>
        <v>0</v>
      </c>
      <c r="AD81" s="19"/>
      <c r="AE81" s="19"/>
      <c r="AF81" s="19"/>
      <c r="AG81" s="19"/>
    </row>
    <row r="82" spans="1:33" x14ac:dyDescent="0.25">
      <c r="A82">
        <v>3</v>
      </c>
      <c r="B82" t="s">
        <v>140</v>
      </c>
      <c r="C82">
        <v>102</v>
      </c>
      <c r="D82">
        <v>0</v>
      </c>
      <c r="E82" s="19">
        <f t="shared" si="12"/>
        <v>0</v>
      </c>
      <c r="F82" s="39" t="s">
        <v>29</v>
      </c>
      <c r="G82" s="23" t="s">
        <v>137</v>
      </c>
      <c r="H82" s="25">
        <f>(H80/H81)*100</f>
        <v>0.72706935123042504</v>
      </c>
      <c r="I82" s="25">
        <f>(I80/I81)*100</f>
        <v>0.22038567493112945</v>
      </c>
      <c r="J82" s="19"/>
      <c r="K82" s="19"/>
      <c r="M82" s="27">
        <v>3</v>
      </c>
      <c r="N82" s="27" t="s">
        <v>140</v>
      </c>
      <c r="O82">
        <v>134</v>
      </c>
      <c r="P82">
        <v>0</v>
      </c>
      <c r="Q82" s="43">
        <f t="shared" si="14"/>
        <v>0</v>
      </c>
      <c r="R82" s="27"/>
      <c r="S82" s="27"/>
      <c r="T82" s="27"/>
      <c r="U82" s="43"/>
      <c r="V82" s="43"/>
      <c r="X82">
        <v>3</v>
      </c>
      <c r="Y82" t="s">
        <v>140</v>
      </c>
      <c r="Z82" s="27">
        <v>163</v>
      </c>
      <c r="AA82" s="27">
        <v>0</v>
      </c>
      <c r="AB82" s="19">
        <f t="shared" si="11"/>
        <v>0</v>
      </c>
      <c r="AE82" s="20"/>
      <c r="AF82" s="19"/>
      <c r="AG82" s="19"/>
    </row>
    <row r="83" spans="1:33" x14ac:dyDescent="0.25">
      <c r="A83">
        <v>4</v>
      </c>
      <c r="B83" t="s">
        <v>140</v>
      </c>
      <c r="C83">
        <v>85</v>
      </c>
      <c r="D83">
        <v>0</v>
      </c>
      <c r="E83" s="19">
        <f t="shared" si="12"/>
        <v>0</v>
      </c>
      <c r="F83" s="39" t="s">
        <v>29</v>
      </c>
      <c r="G83" s="23" t="s">
        <v>29</v>
      </c>
      <c r="H83" s="20">
        <v>10</v>
      </c>
      <c r="I83" s="20">
        <v>18</v>
      </c>
      <c r="J83" s="24"/>
      <c r="K83" s="24"/>
      <c r="M83" s="27">
        <v>4</v>
      </c>
      <c r="N83" s="27" t="s">
        <v>140</v>
      </c>
      <c r="O83">
        <v>96</v>
      </c>
      <c r="P83">
        <v>0</v>
      </c>
      <c r="Q83" s="43">
        <f t="shared" si="14"/>
        <v>0</v>
      </c>
      <c r="R83" s="27"/>
      <c r="S83" s="44"/>
      <c r="T83" s="44"/>
      <c r="U83" s="45"/>
      <c r="V83" s="45"/>
      <c r="X83">
        <v>4</v>
      </c>
      <c r="Y83" t="s">
        <v>140</v>
      </c>
      <c r="Z83" s="27">
        <v>157</v>
      </c>
      <c r="AA83" s="27">
        <v>0</v>
      </c>
      <c r="AB83" s="19">
        <f t="shared" si="11"/>
        <v>0</v>
      </c>
      <c r="AC83" s="26"/>
      <c r="AD83" s="18"/>
      <c r="AE83" s="24"/>
      <c r="AF83" s="24"/>
      <c r="AG83" s="24"/>
    </row>
    <row r="84" spans="1:33" x14ac:dyDescent="0.25">
      <c r="A84">
        <v>1</v>
      </c>
      <c r="B84" t="s">
        <v>141</v>
      </c>
      <c r="C84">
        <v>24</v>
      </c>
      <c r="D84">
        <v>0</v>
      </c>
      <c r="E84" s="19">
        <f t="shared" si="12"/>
        <v>0</v>
      </c>
      <c r="F84" s="39" t="s">
        <v>29</v>
      </c>
      <c r="G84"/>
      <c r="K84" s="24"/>
      <c r="M84" s="27">
        <v>1</v>
      </c>
      <c r="N84" s="27" t="s">
        <v>141</v>
      </c>
      <c r="O84">
        <v>73</v>
      </c>
      <c r="P84">
        <v>0</v>
      </c>
      <c r="Q84" s="43">
        <f t="shared" si="14"/>
        <v>0</v>
      </c>
      <c r="R84" s="27"/>
      <c r="S84" s="44"/>
      <c r="T84" s="44"/>
      <c r="U84" s="45"/>
      <c r="V84" s="45"/>
      <c r="X84">
        <v>1</v>
      </c>
      <c r="Y84" t="s">
        <v>141</v>
      </c>
      <c r="Z84" s="27">
        <v>29</v>
      </c>
      <c r="AA84" s="27">
        <v>0</v>
      </c>
      <c r="AB84" s="19">
        <f t="shared" si="11"/>
        <v>0</v>
      </c>
      <c r="AC84" s="26"/>
      <c r="AD84" s="18"/>
      <c r="AE84" s="24"/>
      <c r="AF84" s="24"/>
      <c r="AG84" s="24"/>
    </row>
    <row r="85" spans="1:33" x14ac:dyDescent="0.25">
      <c r="A85">
        <v>2</v>
      </c>
      <c r="B85" t="s">
        <v>141</v>
      </c>
      <c r="C85">
        <v>39</v>
      </c>
      <c r="D85">
        <v>0</v>
      </c>
      <c r="E85" s="19">
        <f t="shared" si="12"/>
        <v>0</v>
      </c>
      <c r="F85" s="39" t="s">
        <v>29</v>
      </c>
      <c r="G85" s="26"/>
      <c r="H85" s="18"/>
      <c r="I85" s="24"/>
      <c r="J85" s="24"/>
      <c r="K85" s="24"/>
      <c r="M85" s="27">
        <v>2</v>
      </c>
      <c r="N85" s="27" t="s">
        <v>141</v>
      </c>
      <c r="O85">
        <v>56</v>
      </c>
      <c r="P85">
        <v>0</v>
      </c>
      <c r="Q85" s="43">
        <f t="shared" si="14"/>
        <v>0</v>
      </c>
      <c r="R85" s="27"/>
      <c r="S85" s="44"/>
      <c r="T85" s="44"/>
      <c r="U85" s="45"/>
      <c r="V85" s="45"/>
      <c r="X85">
        <v>2</v>
      </c>
      <c r="Y85" t="s">
        <v>141</v>
      </c>
      <c r="Z85" s="27">
        <v>27</v>
      </c>
      <c r="AA85" s="27">
        <v>0</v>
      </c>
      <c r="AB85" s="19">
        <f t="shared" si="11"/>
        <v>0</v>
      </c>
      <c r="AC85" s="26"/>
      <c r="AD85" s="18"/>
      <c r="AE85" s="24"/>
      <c r="AF85" s="24"/>
      <c r="AG85" s="24"/>
    </row>
    <row r="86" spans="1:33" x14ac:dyDescent="0.25">
      <c r="A86">
        <v>3</v>
      </c>
      <c r="B86" t="s">
        <v>141</v>
      </c>
      <c r="C86">
        <v>41</v>
      </c>
      <c r="D86">
        <v>0</v>
      </c>
      <c r="E86" s="19">
        <f t="shared" si="12"/>
        <v>0</v>
      </c>
      <c r="F86" s="39" t="s">
        <v>29</v>
      </c>
      <c r="G86" s="26"/>
      <c r="H86" s="18"/>
      <c r="I86" s="24"/>
      <c r="J86" s="24"/>
      <c r="K86" s="24"/>
      <c r="M86" s="27">
        <v>3</v>
      </c>
      <c r="N86" s="27" t="s">
        <v>141</v>
      </c>
      <c r="O86">
        <v>41</v>
      </c>
      <c r="P86">
        <v>0</v>
      </c>
      <c r="Q86" s="43">
        <f t="shared" si="14"/>
        <v>0</v>
      </c>
      <c r="R86" s="27"/>
      <c r="S86" s="44"/>
      <c r="T86" s="44"/>
      <c r="U86" s="45"/>
      <c r="V86" s="45"/>
      <c r="X86">
        <v>3</v>
      </c>
      <c r="Y86" t="s">
        <v>141</v>
      </c>
      <c r="Z86" s="27">
        <v>40</v>
      </c>
      <c r="AA86" s="27">
        <v>0</v>
      </c>
      <c r="AB86" s="19">
        <f t="shared" si="11"/>
        <v>0</v>
      </c>
      <c r="AC86" s="26"/>
      <c r="AD86" s="18"/>
      <c r="AE86" s="24"/>
      <c r="AF86" s="24"/>
      <c r="AG86" s="24"/>
    </row>
    <row r="87" spans="1:33" x14ac:dyDescent="0.25">
      <c r="A87">
        <v>4</v>
      </c>
      <c r="B87" t="s">
        <v>141</v>
      </c>
      <c r="C87">
        <v>42</v>
      </c>
      <c r="D87">
        <v>0</v>
      </c>
      <c r="E87" s="19">
        <f t="shared" si="12"/>
        <v>0</v>
      </c>
      <c r="F87" s="39" t="s">
        <v>29</v>
      </c>
      <c r="M87" s="27">
        <v>4</v>
      </c>
      <c r="N87" s="27" t="s">
        <v>141</v>
      </c>
      <c r="O87">
        <v>94</v>
      </c>
      <c r="P87">
        <v>0</v>
      </c>
      <c r="Q87" s="43">
        <f t="shared" si="14"/>
        <v>0</v>
      </c>
      <c r="R87" s="27"/>
      <c r="S87" s="27"/>
      <c r="T87" s="27"/>
      <c r="U87" s="27"/>
      <c r="V87" s="27"/>
      <c r="X87">
        <v>4</v>
      </c>
      <c r="Y87" t="s">
        <v>141</v>
      </c>
      <c r="Z87" s="27">
        <v>53</v>
      </c>
      <c r="AA87" s="27">
        <v>0</v>
      </c>
      <c r="AB87" s="19">
        <f t="shared" si="11"/>
        <v>0</v>
      </c>
    </row>
    <row r="88" spans="1:33" x14ac:dyDescent="0.25">
      <c r="A88">
        <v>1</v>
      </c>
      <c r="B88" t="s">
        <v>142</v>
      </c>
      <c r="C88">
        <v>17</v>
      </c>
      <c r="D88">
        <v>0</v>
      </c>
      <c r="E88" s="19">
        <f t="shared" si="12"/>
        <v>0</v>
      </c>
      <c r="F88" s="39" t="s">
        <v>29</v>
      </c>
      <c r="M88" s="27">
        <v>1</v>
      </c>
      <c r="N88" s="27" t="s">
        <v>142</v>
      </c>
      <c r="O88" s="27"/>
      <c r="P88" s="27"/>
      <c r="Q88" s="43"/>
      <c r="R88" s="27"/>
      <c r="S88" s="27"/>
      <c r="T88" s="27"/>
      <c r="U88" s="27"/>
      <c r="V88" s="27"/>
      <c r="X88">
        <v>1</v>
      </c>
      <c r="Y88" t="s">
        <v>142</v>
      </c>
      <c r="Z88" s="27">
        <v>30</v>
      </c>
      <c r="AA88" s="27">
        <v>0</v>
      </c>
      <c r="AB88" s="19">
        <f t="shared" si="11"/>
        <v>0</v>
      </c>
    </row>
    <row r="89" spans="1:33" x14ac:dyDescent="0.25">
      <c r="A89">
        <v>2</v>
      </c>
      <c r="B89" t="s">
        <v>142</v>
      </c>
      <c r="C89">
        <v>15</v>
      </c>
      <c r="D89">
        <v>0</v>
      </c>
      <c r="E89" s="19">
        <f t="shared" si="12"/>
        <v>0</v>
      </c>
      <c r="F89" s="39" t="s">
        <v>29</v>
      </c>
      <c r="G89" s="21"/>
      <c r="H89" s="19"/>
      <c r="I89" s="19"/>
      <c r="J89" s="19"/>
      <c r="K89" s="19"/>
      <c r="M89" s="27">
        <v>2</v>
      </c>
      <c r="N89" s="27" t="s">
        <v>142</v>
      </c>
      <c r="O89">
        <v>47</v>
      </c>
      <c r="P89">
        <v>0</v>
      </c>
      <c r="Q89" s="43">
        <f t="shared" ref="Q89:Q99" si="15">(P89/O89)*100</f>
        <v>0</v>
      </c>
      <c r="R89" s="27"/>
      <c r="S89" s="43"/>
      <c r="T89" s="43"/>
      <c r="U89" s="43"/>
      <c r="V89" s="43"/>
      <c r="X89">
        <v>2</v>
      </c>
      <c r="Y89" t="s">
        <v>142</v>
      </c>
      <c r="Z89" s="27">
        <v>33</v>
      </c>
      <c r="AA89" s="27">
        <v>0</v>
      </c>
      <c r="AB89" s="19">
        <f t="shared" si="11"/>
        <v>0</v>
      </c>
      <c r="AC89" s="21"/>
      <c r="AD89" s="19"/>
      <c r="AE89" s="19"/>
      <c r="AF89" s="19"/>
      <c r="AG89" s="19"/>
    </row>
    <row r="90" spans="1:33" x14ac:dyDescent="0.25">
      <c r="A90">
        <v>3</v>
      </c>
      <c r="B90" t="s">
        <v>142</v>
      </c>
      <c r="C90">
        <v>42</v>
      </c>
      <c r="D90">
        <v>0</v>
      </c>
      <c r="E90" s="19">
        <f t="shared" si="12"/>
        <v>0</v>
      </c>
      <c r="F90" s="39" t="s">
        <v>29</v>
      </c>
      <c r="M90" s="27">
        <v>3</v>
      </c>
      <c r="N90" s="27" t="s">
        <v>142</v>
      </c>
      <c r="O90">
        <v>70</v>
      </c>
      <c r="P90">
        <v>0</v>
      </c>
      <c r="Q90" s="43">
        <f t="shared" si="15"/>
        <v>0</v>
      </c>
      <c r="R90" s="27"/>
      <c r="S90" s="27"/>
      <c r="T90" s="27"/>
      <c r="U90" s="27"/>
      <c r="V90" s="27"/>
      <c r="X90">
        <v>3</v>
      </c>
      <c r="Y90" t="s">
        <v>142</v>
      </c>
      <c r="Z90" s="27">
        <v>38</v>
      </c>
      <c r="AA90" s="27">
        <v>0</v>
      </c>
      <c r="AB90" s="19">
        <f t="shared" si="11"/>
        <v>0</v>
      </c>
    </row>
    <row r="91" spans="1:33" x14ac:dyDescent="0.25">
      <c r="A91">
        <v>4</v>
      </c>
      <c r="B91" t="s">
        <v>142</v>
      </c>
      <c r="C91">
        <v>26</v>
      </c>
      <c r="D91">
        <v>0</v>
      </c>
      <c r="E91" s="19">
        <f t="shared" si="12"/>
        <v>0</v>
      </c>
      <c r="F91" s="39" t="s">
        <v>29</v>
      </c>
      <c r="M91" s="27">
        <v>4</v>
      </c>
      <c r="N91" s="27" t="s">
        <v>142</v>
      </c>
      <c r="O91">
        <v>73</v>
      </c>
      <c r="P91">
        <v>0</v>
      </c>
      <c r="Q91" s="43">
        <f t="shared" si="15"/>
        <v>0</v>
      </c>
      <c r="R91" s="27"/>
      <c r="S91" s="27"/>
      <c r="T91" s="27"/>
      <c r="U91" s="27"/>
      <c r="V91" s="27"/>
      <c r="X91">
        <v>4</v>
      </c>
      <c r="Y91" t="s">
        <v>142</v>
      </c>
      <c r="Z91" s="27">
        <v>49</v>
      </c>
      <c r="AA91" s="27">
        <v>0</v>
      </c>
      <c r="AB91" s="19">
        <f t="shared" si="11"/>
        <v>0</v>
      </c>
    </row>
    <row r="92" spans="1:33" s="19" customFormat="1" x14ac:dyDescent="0.25">
      <c r="A92">
        <v>1</v>
      </c>
      <c r="B92" s="27" t="s">
        <v>143</v>
      </c>
      <c r="C92">
        <v>146</v>
      </c>
      <c r="D92">
        <v>0</v>
      </c>
      <c r="E92" s="19">
        <f t="shared" si="12"/>
        <v>0</v>
      </c>
      <c r="F92" s="39" t="s">
        <v>29</v>
      </c>
      <c r="G92" s="23"/>
      <c r="H92"/>
      <c r="I92"/>
      <c r="J92"/>
      <c r="K92"/>
      <c r="L92"/>
      <c r="M92" s="27">
        <v>1</v>
      </c>
      <c r="N92" s="27" t="s">
        <v>143</v>
      </c>
      <c r="O92">
        <v>47</v>
      </c>
      <c r="P92">
        <v>0</v>
      </c>
      <c r="Q92" s="43">
        <f t="shared" si="15"/>
        <v>0</v>
      </c>
      <c r="R92" s="27"/>
      <c r="S92" s="27"/>
      <c r="T92" s="27"/>
      <c r="U92" s="27"/>
      <c r="V92" s="27"/>
      <c r="X92">
        <v>1</v>
      </c>
      <c r="Y92" s="27" t="s">
        <v>143</v>
      </c>
      <c r="Z92" s="27">
        <v>62</v>
      </c>
      <c r="AA92" s="27">
        <v>0</v>
      </c>
      <c r="AB92" s="19">
        <f t="shared" si="11"/>
        <v>0</v>
      </c>
      <c r="AC92" s="23"/>
      <c r="AD92"/>
      <c r="AE92"/>
      <c r="AF92"/>
      <c r="AG92"/>
    </row>
    <row r="93" spans="1:33" s="19" customFormat="1" x14ac:dyDescent="0.25">
      <c r="A93">
        <v>2</v>
      </c>
      <c r="B93" s="27" t="s">
        <v>143</v>
      </c>
      <c r="C93">
        <v>80</v>
      </c>
      <c r="D93">
        <v>0</v>
      </c>
      <c r="E93" s="19">
        <f t="shared" si="12"/>
        <v>0</v>
      </c>
      <c r="F93" s="39" t="s">
        <v>147</v>
      </c>
      <c r="G93" s="23"/>
      <c r="H93"/>
      <c r="I93"/>
      <c r="J93"/>
      <c r="K93"/>
      <c r="L93"/>
      <c r="M93" s="27">
        <v>2</v>
      </c>
      <c r="N93" s="27" t="s">
        <v>143</v>
      </c>
      <c r="O93">
        <v>102</v>
      </c>
      <c r="P93">
        <v>0</v>
      </c>
      <c r="Q93" s="43">
        <f t="shared" si="15"/>
        <v>0</v>
      </c>
      <c r="R93" s="27"/>
      <c r="S93" s="27"/>
      <c r="T93" s="27"/>
      <c r="U93" s="27"/>
      <c r="V93" s="27"/>
      <c r="X93">
        <v>2</v>
      </c>
      <c r="Y93" s="27" t="s">
        <v>143</v>
      </c>
      <c r="Z93" s="27">
        <v>103</v>
      </c>
      <c r="AA93" s="27">
        <v>0</v>
      </c>
      <c r="AB93" s="19">
        <f t="shared" si="11"/>
        <v>0</v>
      </c>
      <c r="AC93" s="23"/>
      <c r="AD93"/>
      <c r="AE93"/>
      <c r="AF93"/>
      <c r="AG93"/>
    </row>
    <row r="94" spans="1:33" s="19" customFormat="1" x14ac:dyDescent="0.25">
      <c r="A94">
        <v>3</v>
      </c>
      <c r="B94" s="27" t="s">
        <v>143</v>
      </c>
      <c r="C94">
        <v>63</v>
      </c>
      <c r="D94">
        <v>0</v>
      </c>
      <c r="E94" s="19">
        <f t="shared" si="12"/>
        <v>0</v>
      </c>
      <c r="F94" s="39" t="s">
        <v>147</v>
      </c>
      <c r="G94" s="23"/>
      <c r="H94"/>
      <c r="I94"/>
      <c r="J94"/>
      <c r="K94"/>
      <c r="L94"/>
      <c r="M94" s="27">
        <v>3</v>
      </c>
      <c r="N94" s="27" t="s">
        <v>143</v>
      </c>
      <c r="O94">
        <v>166</v>
      </c>
      <c r="P94">
        <v>0</v>
      </c>
      <c r="Q94" s="43">
        <f t="shared" si="15"/>
        <v>0</v>
      </c>
      <c r="R94" s="27"/>
      <c r="S94" s="27"/>
      <c r="T94" s="27"/>
      <c r="U94" s="27"/>
      <c r="V94" s="27"/>
      <c r="X94">
        <v>3</v>
      </c>
      <c r="Y94" s="27" t="s">
        <v>143</v>
      </c>
      <c r="Z94" s="27">
        <v>52</v>
      </c>
      <c r="AA94" s="27">
        <v>0</v>
      </c>
      <c r="AB94" s="19">
        <f t="shared" si="11"/>
        <v>0</v>
      </c>
      <c r="AC94" s="23"/>
      <c r="AD94"/>
      <c r="AE94"/>
      <c r="AF94"/>
      <c r="AG94"/>
    </row>
    <row r="95" spans="1:33" s="19" customFormat="1" x14ac:dyDescent="0.25">
      <c r="A95">
        <v>4</v>
      </c>
      <c r="B95" s="27" t="s">
        <v>143</v>
      </c>
      <c r="C95">
        <v>243</v>
      </c>
      <c r="D95">
        <v>1</v>
      </c>
      <c r="E95" s="19">
        <f t="shared" si="12"/>
        <v>0.41152263374485598</v>
      </c>
      <c r="F95" s="39" t="s">
        <v>29</v>
      </c>
      <c r="G95" s="23"/>
      <c r="H95"/>
      <c r="I95"/>
      <c r="J95"/>
      <c r="K95"/>
      <c r="L95"/>
      <c r="M95" s="27">
        <v>4</v>
      </c>
      <c r="N95" s="27" t="s">
        <v>143</v>
      </c>
      <c r="O95">
        <v>52</v>
      </c>
      <c r="P95">
        <v>0</v>
      </c>
      <c r="Q95" s="43">
        <f t="shared" si="15"/>
        <v>0</v>
      </c>
      <c r="R95" s="27"/>
      <c r="S95" s="27"/>
      <c r="T95" s="27"/>
      <c r="U95" s="27"/>
      <c r="V95" s="27"/>
      <c r="X95">
        <v>4</v>
      </c>
      <c r="Y95" s="27" t="s">
        <v>143</v>
      </c>
      <c r="Z95" s="27">
        <v>48</v>
      </c>
      <c r="AA95" s="27">
        <v>0</v>
      </c>
      <c r="AB95" s="19">
        <f t="shared" si="11"/>
        <v>0</v>
      </c>
      <c r="AC95" s="23"/>
      <c r="AD95"/>
      <c r="AE95"/>
      <c r="AF95"/>
      <c r="AG95"/>
    </row>
    <row r="96" spans="1:33" x14ac:dyDescent="0.25">
      <c r="A96">
        <v>1</v>
      </c>
      <c r="B96" s="27" t="s">
        <v>144</v>
      </c>
      <c r="C96">
        <v>121</v>
      </c>
      <c r="D96">
        <v>0</v>
      </c>
      <c r="E96" s="19">
        <f t="shared" si="12"/>
        <v>0</v>
      </c>
      <c r="F96" s="39" t="s">
        <v>29</v>
      </c>
      <c r="M96" s="27">
        <v>1</v>
      </c>
      <c r="N96" s="27" t="s">
        <v>144</v>
      </c>
      <c r="O96">
        <v>73</v>
      </c>
      <c r="P96">
        <v>0</v>
      </c>
      <c r="Q96" s="43">
        <f t="shared" si="15"/>
        <v>0</v>
      </c>
      <c r="R96" s="27"/>
      <c r="S96" s="27"/>
      <c r="T96" s="27"/>
      <c r="U96" s="27"/>
      <c r="V96" s="27"/>
      <c r="X96">
        <v>1</v>
      </c>
      <c r="Y96" s="27" t="s">
        <v>144</v>
      </c>
      <c r="Z96" s="27">
        <v>50</v>
      </c>
      <c r="AA96" s="27">
        <v>0</v>
      </c>
      <c r="AB96" s="19">
        <f t="shared" si="11"/>
        <v>0</v>
      </c>
    </row>
    <row r="97" spans="1:33" s="19" customFormat="1" x14ac:dyDescent="0.25">
      <c r="A97">
        <v>2</v>
      </c>
      <c r="B97" s="27" t="s">
        <v>144</v>
      </c>
      <c r="C97">
        <v>79</v>
      </c>
      <c r="D97">
        <v>0</v>
      </c>
      <c r="E97" s="19">
        <f t="shared" si="12"/>
        <v>0</v>
      </c>
      <c r="F97" s="39" t="s">
        <v>147</v>
      </c>
      <c r="G97" s="23"/>
      <c r="H97"/>
      <c r="I97"/>
      <c r="J97"/>
      <c r="K97"/>
      <c r="L97"/>
      <c r="M97" s="27">
        <v>2</v>
      </c>
      <c r="N97" s="27" t="s">
        <v>144</v>
      </c>
      <c r="O97">
        <v>54</v>
      </c>
      <c r="P97">
        <v>0</v>
      </c>
      <c r="Q97" s="43">
        <f t="shared" si="15"/>
        <v>0</v>
      </c>
      <c r="R97" s="27"/>
      <c r="S97" s="27"/>
      <c r="T97" s="27"/>
      <c r="U97" s="27"/>
      <c r="V97" s="27"/>
      <c r="X97">
        <v>2</v>
      </c>
      <c r="Y97" s="27" t="s">
        <v>144</v>
      </c>
      <c r="Z97" s="27">
        <v>60</v>
      </c>
      <c r="AA97" s="27">
        <v>0</v>
      </c>
      <c r="AB97" s="19">
        <f t="shared" si="11"/>
        <v>0</v>
      </c>
      <c r="AC97" s="23"/>
      <c r="AD97"/>
      <c r="AE97"/>
      <c r="AF97"/>
      <c r="AG97"/>
    </row>
    <row r="98" spans="1:33" s="19" customFormat="1" x14ac:dyDescent="0.25">
      <c r="A98">
        <v>3</v>
      </c>
      <c r="B98" s="27" t="s">
        <v>144</v>
      </c>
      <c r="C98">
        <v>98</v>
      </c>
      <c r="D98">
        <v>0</v>
      </c>
      <c r="E98" s="19">
        <f t="shared" si="12"/>
        <v>0</v>
      </c>
      <c r="F98" s="39" t="s">
        <v>29</v>
      </c>
      <c r="G98" s="23"/>
      <c r="H98"/>
      <c r="I98"/>
      <c r="J98"/>
      <c r="K98"/>
      <c r="L98"/>
      <c r="M98" s="27">
        <v>3</v>
      </c>
      <c r="N98" s="27" t="s">
        <v>144</v>
      </c>
      <c r="O98">
        <v>57</v>
      </c>
      <c r="P98">
        <v>0</v>
      </c>
      <c r="Q98" s="43">
        <f t="shared" si="15"/>
        <v>0</v>
      </c>
      <c r="R98" s="27"/>
      <c r="S98" s="27"/>
      <c r="T98" s="27"/>
      <c r="U98" s="27"/>
      <c r="V98" s="27"/>
      <c r="X98">
        <v>3</v>
      </c>
      <c r="Y98" s="27" t="s">
        <v>144</v>
      </c>
      <c r="Z98" s="27">
        <v>65</v>
      </c>
      <c r="AA98" s="27">
        <v>0</v>
      </c>
      <c r="AB98" s="19">
        <f t="shared" si="11"/>
        <v>0</v>
      </c>
      <c r="AC98" s="23"/>
      <c r="AD98"/>
      <c r="AE98"/>
      <c r="AF98"/>
      <c r="AG98"/>
    </row>
    <row r="99" spans="1:33" s="19" customFormat="1" x14ac:dyDescent="0.25">
      <c r="A99">
        <v>4</v>
      </c>
      <c r="B99" s="27" t="s">
        <v>144</v>
      </c>
      <c r="C99">
        <v>154</v>
      </c>
      <c r="D99">
        <v>0</v>
      </c>
      <c r="E99" s="19">
        <f t="shared" si="12"/>
        <v>0</v>
      </c>
      <c r="F99" s="39" t="s">
        <v>147</v>
      </c>
      <c r="G99" s="23"/>
      <c r="H99"/>
      <c r="I99"/>
      <c r="J99"/>
      <c r="K99"/>
      <c r="L99"/>
      <c r="M99" s="27">
        <v>4</v>
      </c>
      <c r="N99" s="27" t="s">
        <v>144</v>
      </c>
      <c r="O99">
        <v>78</v>
      </c>
      <c r="P99">
        <v>0</v>
      </c>
      <c r="Q99" s="43">
        <f t="shared" si="15"/>
        <v>0</v>
      </c>
      <c r="R99" s="27"/>
      <c r="S99" s="27"/>
      <c r="T99" s="27"/>
      <c r="U99" s="27"/>
      <c r="V99" s="27"/>
      <c r="X99">
        <v>4</v>
      </c>
      <c r="Y99" s="27" t="s">
        <v>144</v>
      </c>
      <c r="Z99" s="27">
        <v>62</v>
      </c>
      <c r="AA99" s="27">
        <v>0</v>
      </c>
      <c r="AB99" s="19">
        <f t="shared" si="11"/>
        <v>0</v>
      </c>
      <c r="AC99" s="23"/>
      <c r="AD99"/>
      <c r="AE99"/>
      <c r="AF99"/>
      <c r="AG99"/>
    </row>
    <row r="100" spans="1:33" s="19" customFormat="1" x14ac:dyDescent="0.25">
      <c r="A100"/>
      <c r="B100"/>
      <c r="C100" s="18">
        <f>SUM(C72:C99)</f>
        <v>3603</v>
      </c>
      <c r="D100" s="29">
        <f>SUM(D72:D99)</f>
        <v>17</v>
      </c>
      <c r="E100" s="25">
        <f>(D100/C100)*100</f>
        <v>0.47182903136275328</v>
      </c>
      <c r="F100" s="30"/>
      <c r="H100"/>
      <c r="I100"/>
      <c r="J100"/>
      <c r="K100"/>
      <c r="L100"/>
      <c r="M100" s="27"/>
      <c r="N100" s="27"/>
      <c r="O100" s="18">
        <f>SUM(O72:O99)</f>
        <v>1651</v>
      </c>
      <c r="P100" s="29">
        <f>SUM(P72:P99)</f>
        <v>0</v>
      </c>
      <c r="Q100" s="25">
        <f>(P100/O100)*100</f>
        <v>0</v>
      </c>
      <c r="R100" s="30"/>
      <c r="T100" s="27"/>
      <c r="U100" s="27"/>
      <c r="V100" s="27"/>
      <c r="X100"/>
      <c r="Y100"/>
      <c r="Z100" s="18">
        <f>SUM(Z72:Z99)</f>
        <v>2745</v>
      </c>
      <c r="AA100" s="29">
        <f>SUM(AA72:AA99)</f>
        <v>0</v>
      </c>
      <c r="AB100" s="25">
        <f>(AA100/Z100)*100</f>
        <v>0</v>
      </c>
      <c r="AC100" s="30"/>
      <c r="AE100"/>
      <c r="AF100"/>
      <c r="AG100"/>
    </row>
    <row r="101" spans="1:33" s="19" customFormat="1" x14ac:dyDescent="0.25">
      <c r="A101"/>
      <c r="B101"/>
      <c r="C101"/>
      <c r="D101" s="23" t="s">
        <v>29</v>
      </c>
      <c r="E101">
        <f>COUNT(E72:E99)</f>
        <v>28</v>
      </c>
      <c r="F101" s="39"/>
      <c r="G101" s="23"/>
      <c r="H101"/>
      <c r="I101"/>
      <c r="J101"/>
      <c r="K101"/>
      <c r="L101"/>
      <c r="M101"/>
      <c r="N101"/>
      <c r="O101"/>
      <c r="P101" s="23" t="s">
        <v>29</v>
      </c>
      <c r="Q101">
        <f>COUNT(Q72:Q99)</f>
        <v>21</v>
      </c>
      <c r="V101"/>
      <c r="X101"/>
      <c r="Y101"/>
      <c r="Z101"/>
      <c r="AA101" s="23" t="s">
        <v>29</v>
      </c>
      <c r="AB101">
        <f>COUNT(AB72:AB99)</f>
        <v>28</v>
      </c>
      <c r="AC101" s="23"/>
      <c r="AD101"/>
      <c r="AE101"/>
      <c r="AF101"/>
      <c r="AG101"/>
    </row>
    <row r="102" spans="1:33" s="19" customFormat="1" x14ac:dyDescent="0.25">
      <c r="A102"/>
      <c r="B102"/>
      <c r="C102"/>
      <c r="D102"/>
      <c r="F102" s="39"/>
      <c r="G102" s="23"/>
      <c r="H102"/>
      <c r="I102"/>
      <c r="J102"/>
      <c r="K102"/>
      <c r="L102"/>
      <c r="M102"/>
      <c r="N102"/>
      <c r="O102"/>
      <c r="P102"/>
      <c r="V102"/>
      <c r="X102"/>
      <c r="Y102"/>
      <c r="Z102"/>
      <c r="AA102"/>
      <c r="AC102" s="23"/>
      <c r="AD102"/>
      <c r="AE102"/>
      <c r="AF102"/>
      <c r="AG102"/>
    </row>
    <row r="103" spans="1:33" s="19" customFormat="1" x14ac:dyDescent="0.25">
      <c r="A103" t="s">
        <v>224</v>
      </c>
      <c r="B103"/>
      <c r="C103"/>
      <c r="D103"/>
      <c r="F103" s="39"/>
      <c r="G103" s="23"/>
      <c r="H103"/>
      <c r="I103"/>
      <c r="J103"/>
      <c r="K103"/>
      <c r="L103"/>
      <c r="M103" s="27" t="s">
        <v>225</v>
      </c>
      <c r="N103" s="27"/>
      <c r="O103" s="27"/>
      <c r="P103" s="27"/>
      <c r="Q103" s="43"/>
      <c r="R103" s="43"/>
      <c r="S103" s="43"/>
      <c r="T103" s="43"/>
      <c r="U103" s="43"/>
      <c r="V103" s="27"/>
      <c r="X103"/>
      <c r="Y103"/>
      <c r="Z103"/>
      <c r="AA103"/>
      <c r="AC103" s="23"/>
      <c r="AD103"/>
      <c r="AE103"/>
      <c r="AF103"/>
      <c r="AG103"/>
    </row>
    <row r="104" spans="1:33" x14ac:dyDescent="0.25">
      <c r="M104" s="27"/>
      <c r="N104" s="27"/>
      <c r="O104" s="27"/>
      <c r="P104" s="27"/>
      <c r="Q104" s="43"/>
      <c r="R104" s="43"/>
      <c r="S104" s="43"/>
      <c r="T104" s="43"/>
      <c r="U104" s="43"/>
      <c r="V104" s="27"/>
    </row>
    <row r="105" spans="1:33" x14ac:dyDescent="0.25">
      <c r="A105" t="s">
        <v>127</v>
      </c>
      <c r="B105" t="s">
        <v>128</v>
      </c>
      <c r="C105" t="s">
        <v>129</v>
      </c>
      <c r="D105" t="s">
        <v>177</v>
      </c>
      <c r="E105" s="19" t="s">
        <v>178</v>
      </c>
      <c r="F105" s="39" t="s">
        <v>146</v>
      </c>
      <c r="G105" s="21"/>
      <c r="H105" s="19" t="s">
        <v>120</v>
      </c>
      <c r="I105" s="19" t="s">
        <v>132</v>
      </c>
      <c r="J105" s="19" t="s">
        <v>122</v>
      </c>
      <c r="K105" s="19" t="s">
        <v>123</v>
      </c>
      <c r="M105" s="27" t="s">
        <v>127</v>
      </c>
      <c r="N105" s="27" t="s">
        <v>128</v>
      </c>
      <c r="O105" t="s">
        <v>129</v>
      </c>
      <c r="P105" t="s">
        <v>177</v>
      </c>
      <c r="Q105" s="19" t="s">
        <v>178</v>
      </c>
      <c r="R105" s="21"/>
      <c r="S105" s="19" t="s">
        <v>120</v>
      </c>
      <c r="T105" s="19" t="s">
        <v>132</v>
      </c>
      <c r="U105" s="19" t="s">
        <v>122</v>
      </c>
      <c r="V105" s="19" t="s">
        <v>123</v>
      </c>
    </row>
    <row r="106" spans="1:33" s="19" customFormat="1" x14ac:dyDescent="0.25">
      <c r="A106">
        <v>1</v>
      </c>
      <c r="B106" t="s">
        <v>134</v>
      </c>
      <c r="C106">
        <v>85</v>
      </c>
      <c r="D106">
        <v>0</v>
      </c>
      <c r="E106" s="19">
        <f>(D106/C106)*100</f>
        <v>0</v>
      </c>
      <c r="F106" s="39" t="s">
        <v>29</v>
      </c>
      <c r="G106" s="23" t="s">
        <v>135</v>
      </c>
      <c r="H106" s="20">
        <f>SUM(D106:D109)</f>
        <v>1</v>
      </c>
      <c r="I106" s="20">
        <f>SUM(D110:D117)</f>
        <v>2</v>
      </c>
      <c r="J106" s="20">
        <f>SUM(D118:D125)</f>
        <v>2</v>
      </c>
      <c r="K106" s="20">
        <f>SUM(D126:D133)</f>
        <v>1</v>
      </c>
      <c r="L106"/>
      <c r="M106" s="27">
        <v>1</v>
      </c>
      <c r="N106" s="27" t="s">
        <v>134</v>
      </c>
      <c r="O106">
        <v>83</v>
      </c>
      <c r="P106">
        <v>0</v>
      </c>
      <c r="Q106" s="43">
        <f t="shared" ref="Q106:Q109" si="16">(P106/O106)*100</f>
        <v>0</v>
      </c>
      <c r="R106" s="23" t="s">
        <v>135</v>
      </c>
      <c r="S106" s="20">
        <f>SUM(P106:P109)</f>
        <v>0</v>
      </c>
      <c r="T106" s="20">
        <f>SUM(P110:P117)</f>
        <v>0</v>
      </c>
      <c r="U106" s="20">
        <f>SUM(P118:P125)</f>
        <v>1</v>
      </c>
      <c r="V106" s="20">
        <f>SUM(P126:P133)</f>
        <v>0</v>
      </c>
      <c r="X106"/>
      <c r="Y106"/>
      <c r="Z106"/>
      <c r="AA106"/>
      <c r="AC106" s="23"/>
      <c r="AD106"/>
      <c r="AE106"/>
      <c r="AF106"/>
      <c r="AG106"/>
    </row>
    <row r="107" spans="1:33" x14ac:dyDescent="0.25">
      <c r="A107">
        <v>2</v>
      </c>
      <c r="B107" t="s">
        <v>134</v>
      </c>
      <c r="C107">
        <v>131</v>
      </c>
      <c r="D107">
        <v>1</v>
      </c>
      <c r="E107" s="19">
        <f t="shared" ref="E107:E133" si="17">(D107/C107)*100</f>
        <v>0.76335877862595414</v>
      </c>
      <c r="F107" s="39" t="s">
        <v>147</v>
      </c>
      <c r="G107" s="23" t="s">
        <v>136</v>
      </c>
      <c r="H107" s="20">
        <f>SUM(C106:C109)</f>
        <v>733</v>
      </c>
      <c r="I107" s="20">
        <f>SUM(C110:C117)</f>
        <v>990</v>
      </c>
      <c r="J107" s="20">
        <f>SUM(C118:C125)</f>
        <v>181</v>
      </c>
      <c r="K107" s="20">
        <f>SUM(C126:C133)</f>
        <v>1526</v>
      </c>
      <c r="M107" s="27">
        <v>2</v>
      </c>
      <c r="N107" s="27" t="s">
        <v>134</v>
      </c>
      <c r="O107">
        <v>177</v>
      </c>
      <c r="P107">
        <v>0</v>
      </c>
      <c r="Q107" s="43">
        <f t="shared" si="16"/>
        <v>0</v>
      </c>
      <c r="R107" s="23" t="s">
        <v>136</v>
      </c>
      <c r="S107" s="20">
        <f>SUM(O106:O109)</f>
        <v>687</v>
      </c>
      <c r="T107" s="20">
        <f>SUM(O110:O117)</f>
        <v>947</v>
      </c>
      <c r="U107" s="20">
        <f>SUM(O118:O125)</f>
        <v>565</v>
      </c>
      <c r="V107" s="20">
        <f>SUM(O126:O133)</f>
        <v>1234</v>
      </c>
    </row>
    <row r="108" spans="1:33" x14ac:dyDescent="0.25">
      <c r="A108">
        <v>3</v>
      </c>
      <c r="B108" t="s">
        <v>134</v>
      </c>
      <c r="C108">
        <v>218</v>
      </c>
      <c r="D108">
        <v>0</v>
      </c>
      <c r="E108" s="19">
        <f t="shared" si="17"/>
        <v>0</v>
      </c>
      <c r="F108" s="39" t="s">
        <v>29</v>
      </c>
      <c r="G108" s="23" t="s">
        <v>137</v>
      </c>
      <c r="H108" s="25">
        <f>AVERAGE(H106/H107)*100</f>
        <v>0.13642564802182811</v>
      </c>
      <c r="I108" s="25">
        <f>AVERAGE(I106/I107)*100</f>
        <v>0.20202020202020202</v>
      </c>
      <c r="J108" s="25">
        <f>AVERAGE(J106/J107)*100</f>
        <v>1.1049723756906076</v>
      </c>
      <c r="K108" s="25">
        <f>AVERAGE(K106/K107)*100</f>
        <v>6.5530799475753604E-2</v>
      </c>
      <c r="M108" s="27">
        <v>3</v>
      </c>
      <c r="N108" s="27" t="s">
        <v>134</v>
      </c>
      <c r="O108">
        <v>159</v>
      </c>
      <c r="P108">
        <v>0</v>
      </c>
      <c r="Q108" s="43">
        <f t="shared" si="16"/>
        <v>0</v>
      </c>
      <c r="R108" s="23" t="s">
        <v>137</v>
      </c>
      <c r="S108" s="25">
        <f>AVERAGE(S106/S107)*100</f>
        <v>0</v>
      </c>
      <c r="T108" s="25">
        <f>AVERAGE(T106/T107)*100</f>
        <v>0</v>
      </c>
      <c r="U108" s="25">
        <f>AVERAGE(U106/U107)*100</f>
        <v>0.17699115044247787</v>
      </c>
      <c r="V108" s="25">
        <f>AVERAGE(V106/V107)*100</f>
        <v>0</v>
      </c>
    </row>
    <row r="109" spans="1:33" x14ac:dyDescent="0.25">
      <c r="A109">
        <v>4</v>
      </c>
      <c r="B109" t="s">
        <v>134</v>
      </c>
      <c r="C109">
        <v>299</v>
      </c>
      <c r="D109">
        <v>0</v>
      </c>
      <c r="E109" s="19">
        <f t="shared" si="17"/>
        <v>0</v>
      </c>
      <c r="F109" s="39" t="s">
        <v>29</v>
      </c>
      <c r="G109" s="23" t="s">
        <v>29</v>
      </c>
      <c r="H109" s="20">
        <f>COUNT(C106:C109)</f>
        <v>4</v>
      </c>
      <c r="I109" s="20">
        <f>COUNT(C110:C117)</f>
        <v>8</v>
      </c>
      <c r="J109" s="20">
        <f>COUNT(C118:C125)</f>
        <v>7</v>
      </c>
      <c r="K109" s="20">
        <f>COUNT(C126:C133)</f>
        <v>8</v>
      </c>
      <c r="M109" s="27">
        <v>4</v>
      </c>
      <c r="N109" s="27" t="s">
        <v>134</v>
      </c>
      <c r="O109">
        <v>268</v>
      </c>
      <c r="P109">
        <v>0</v>
      </c>
      <c r="Q109" s="43">
        <f t="shared" si="16"/>
        <v>0</v>
      </c>
      <c r="R109" s="23" t="s">
        <v>29</v>
      </c>
      <c r="S109" s="20">
        <f>COUNT(Q106:Q109)</f>
        <v>4</v>
      </c>
      <c r="T109" s="20">
        <f>COUNT(Q110:Q117)</f>
        <v>6</v>
      </c>
      <c r="U109" s="20">
        <f>COUNT(Q118:Q125)</f>
        <v>8</v>
      </c>
      <c r="V109" s="20">
        <f>COUNT(Q126:Q133)</f>
        <v>8</v>
      </c>
    </row>
    <row r="110" spans="1:33" x14ac:dyDescent="0.25">
      <c r="A110">
        <v>1</v>
      </c>
      <c r="B110" t="s">
        <v>138</v>
      </c>
      <c r="C110">
        <v>102</v>
      </c>
      <c r="D110">
        <v>1</v>
      </c>
      <c r="E110" s="19">
        <f t="shared" si="17"/>
        <v>0.98039215686274506</v>
      </c>
      <c r="F110" s="39" t="s">
        <v>147</v>
      </c>
      <c r="G110" s="23" t="s">
        <v>139</v>
      </c>
      <c r="H110" s="25">
        <f>H106/D134</f>
        <v>0.16666666666666666</v>
      </c>
      <c r="I110" s="25">
        <f>I106/D134</f>
        <v>0.33333333333333331</v>
      </c>
      <c r="J110" s="25">
        <f>J106/D134</f>
        <v>0.33333333333333331</v>
      </c>
      <c r="K110" s="25">
        <f>K106/D134</f>
        <v>0.16666666666666666</v>
      </c>
      <c r="M110" s="27">
        <v>1</v>
      </c>
      <c r="N110" s="27" t="s">
        <v>138</v>
      </c>
      <c r="O110" s="27"/>
      <c r="P110" s="27"/>
      <c r="Q110" s="43"/>
      <c r="R110" s="23" t="s">
        <v>139</v>
      </c>
      <c r="S110" s="25">
        <f>S106/P134</f>
        <v>0</v>
      </c>
      <c r="T110" s="25">
        <f>T106/P134</f>
        <v>0</v>
      </c>
      <c r="U110" s="25">
        <f>U106/P134</f>
        <v>1</v>
      </c>
      <c r="V110" s="25">
        <f>V106/P134</f>
        <v>0</v>
      </c>
    </row>
    <row r="111" spans="1:33" x14ac:dyDescent="0.25">
      <c r="A111">
        <v>2</v>
      </c>
      <c r="B111" t="s">
        <v>138</v>
      </c>
      <c r="C111">
        <v>122</v>
      </c>
      <c r="D111">
        <v>0</v>
      </c>
      <c r="E111" s="19">
        <f t="shared" si="17"/>
        <v>0</v>
      </c>
      <c r="F111" s="39" t="s">
        <v>147</v>
      </c>
      <c r="G111"/>
      <c r="M111" s="27">
        <v>2</v>
      </c>
      <c r="N111" s="27" t="s">
        <v>138</v>
      </c>
      <c r="O111">
        <v>145</v>
      </c>
      <c r="P111">
        <v>0</v>
      </c>
      <c r="Q111" s="43">
        <f t="shared" ref="Q111:Q113" si="18">(P111/O111)*100</f>
        <v>0</v>
      </c>
      <c r="R111"/>
      <c r="S111"/>
      <c r="T111"/>
      <c r="U111"/>
    </row>
    <row r="112" spans="1:33" x14ac:dyDescent="0.25">
      <c r="A112">
        <v>3</v>
      </c>
      <c r="B112" t="s">
        <v>138</v>
      </c>
      <c r="C112">
        <v>88</v>
      </c>
      <c r="D112">
        <v>1</v>
      </c>
      <c r="E112" s="19">
        <f t="shared" si="17"/>
        <v>1.1363636363636365</v>
      </c>
      <c r="F112" s="39" t="s">
        <v>147</v>
      </c>
      <c r="G112"/>
      <c r="J112" s="19"/>
      <c r="K112" s="19"/>
      <c r="M112" s="27">
        <v>3</v>
      </c>
      <c r="N112" s="27" t="s">
        <v>138</v>
      </c>
      <c r="O112">
        <v>208</v>
      </c>
      <c r="P112">
        <v>0</v>
      </c>
      <c r="Q112" s="43">
        <f t="shared" si="18"/>
        <v>0</v>
      </c>
      <c r="R112" s="27"/>
      <c r="S112" s="27"/>
      <c r="T112" s="27"/>
      <c r="U112" s="43"/>
      <c r="V112" s="43"/>
    </row>
    <row r="113" spans="1:33" x14ac:dyDescent="0.25">
      <c r="A113">
        <v>4</v>
      </c>
      <c r="B113" t="s">
        <v>138</v>
      </c>
      <c r="C113">
        <v>154</v>
      </c>
      <c r="D113">
        <v>0</v>
      </c>
      <c r="E113" s="19">
        <f t="shared" si="17"/>
        <v>0</v>
      </c>
      <c r="F113" s="39" t="s">
        <v>29</v>
      </c>
      <c r="H113" t="s">
        <v>148</v>
      </c>
      <c r="I113" s="19" t="s">
        <v>149</v>
      </c>
      <c r="J113" s="19"/>
      <c r="K113" s="19"/>
      <c r="M113" s="27">
        <v>4</v>
      </c>
      <c r="N113" s="27" t="s">
        <v>138</v>
      </c>
      <c r="O113">
        <v>107</v>
      </c>
      <c r="P113">
        <v>0</v>
      </c>
      <c r="Q113" s="43">
        <f t="shared" si="18"/>
        <v>0</v>
      </c>
      <c r="R113" s="27"/>
      <c r="S113" s="27"/>
      <c r="T113" s="27"/>
      <c r="U113" s="43"/>
      <c r="V113" s="43"/>
    </row>
    <row r="114" spans="1:33" x14ac:dyDescent="0.25">
      <c r="A114">
        <v>1</v>
      </c>
      <c r="B114" t="s">
        <v>140</v>
      </c>
      <c r="C114">
        <v>88</v>
      </c>
      <c r="D114">
        <v>0</v>
      </c>
      <c r="E114" s="19">
        <f t="shared" si="17"/>
        <v>0</v>
      </c>
      <c r="F114" s="39" t="s">
        <v>147</v>
      </c>
      <c r="G114" s="23" t="s">
        <v>135</v>
      </c>
      <c r="H114" s="20">
        <f>SUM(D107,D110,D111,D112,D114,D126,D127,D130,D131,D132,D133)</f>
        <v>4</v>
      </c>
      <c r="I114" s="20">
        <f>SUM(D106,D108,D109,D113,D115,D116,D117,D118,D119,D120,D121,D122,D123,D124,D128,D129)</f>
        <v>2</v>
      </c>
      <c r="J114" s="19"/>
      <c r="K114" s="19"/>
      <c r="M114" s="27">
        <v>1</v>
      </c>
      <c r="N114" s="27" t="s">
        <v>140</v>
      </c>
      <c r="O114" s="27"/>
      <c r="P114" s="27"/>
      <c r="Q114" s="43"/>
      <c r="R114" s="27"/>
      <c r="S114" s="27"/>
      <c r="T114" s="27"/>
      <c r="U114" s="43"/>
      <c r="V114" s="43"/>
    </row>
    <row r="115" spans="1:33" x14ac:dyDescent="0.25">
      <c r="A115">
        <v>2</v>
      </c>
      <c r="B115" t="s">
        <v>140</v>
      </c>
      <c r="C115">
        <v>202</v>
      </c>
      <c r="D115">
        <v>0</v>
      </c>
      <c r="E115" s="19">
        <f t="shared" si="17"/>
        <v>0</v>
      </c>
      <c r="F115" s="39" t="s">
        <v>29</v>
      </c>
      <c r="G115" s="23" t="s">
        <v>136</v>
      </c>
      <c r="H115" s="20">
        <f>SUM(C107,C110,C111,C112,C114,C126,C127,C130,C131,C132,C133)</f>
        <v>1558</v>
      </c>
      <c r="I115" s="20">
        <f>SUM(C106,C108,C109,C113,C115,C116,C117,C118,C119,C120,C121,C122,C123,C124,C128,C129)</f>
        <v>1872</v>
      </c>
      <c r="J115" s="19"/>
      <c r="K115" s="19"/>
      <c r="M115" s="27">
        <v>2</v>
      </c>
      <c r="N115" s="27" t="s">
        <v>140</v>
      </c>
      <c r="O115">
        <v>95</v>
      </c>
      <c r="P115">
        <v>0</v>
      </c>
      <c r="Q115" s="43">
        <f t="shared" ref="Q115:Q133" si="19">(P115/O115)*100</f>
        <v>0</v>
      </c>
      <c r="R115" s="27"/>
      <c r="S115" s="27"/>
      <c r="T115" s="27"/>
      <c r="U115" s="43"/>
      <c r="V115" s="43"/>
    </row>
    <row r="116" spans="1:33" x14ac:dyDescent="0.25">
      <c r="A116">
        <v>3</v>
      </c>
      <c r="B116" t="s">
        <v>140</v>
      </c>
      <c r="C116">
        <v>136</v>
      </c>
      <c r="D116">
        <v>0</v>
      </c>
      <c r="E116" s="19">
        <f t="shared" si="17"/>
        <v>0</v>
      </c>
      <c r="F116" s="39" t="s">
        <v>29</v>
      </c>
      <c r="G116" s="23" t="s">
        <v>137</v>
      </c>
      <c r="H116" s="25">
        <f>(H114/H115)*100</f>
        <v>0.25673940949935814</v>
      </c>
      <c r="I116" s="25">
        <f>(I114/I115)*100</f>
        <v>0.10683760683760685</v>
      </c>
      <c r="J116" s="19"/>
      <c r="K116" s="19"/>
      <c r="M116" s="27">
        <v>3</v>
      </c>
      <c r="N116" s="27" t="s">
        <v>140</v>
      </c>
      <c r="O116">
        <v>273</v>
      </c>
      <c r="P116">
        <v>0</v>
      </c>
      <c r="Q116" s="43">
        <f t="shared" si="19"/>
        <v>0</v>
      </c>
      <c r="R116" s="27"/>
      <c r="S116" s="27"/>
      <c r="T116" s="27"/>
      <c r="U116" s="43"/>
      <c r="V116" s="43"/>
    </row>
    <row r="117" spans="1:33" x14ac:dyDescent="0.25">
      <c r="A117">
        <v>4</v>
      </c>
      <c r="B117" t="s">
        <v>140</v>
      </c>
      <c r="C117">
        <v>98</v>
      </c>
      <c r="D117">
        <v>0</v>
      </c>
      <c r="E117" s="19">
        <f t="shared" si="17"/>
        <v>0</v>
      </c>
      <c r="F117" s="39" t="s">
        <v>29</v>
      </c>
      <c r="G117" s="23" t="s">
        <v>29</v>
      </c>
      <c r="H117" s="20">
        <v>11</v>
      </c>
      <c r="I117" s="20">
        <v>16</v>
      </c>
      <c r="J117" s="24"/>
      <c r="K117" s="24"/>
      <c r="M117" s="27">
        <v>4</v>
      </c>
      <c r="N117" s="27" t="s">
        <v>140</v>
      </c>
      <c r="O117">
        <v>119</v>
      </c>
      <c r="P117">
        <v>0</v>
      </c>
      <c r="Q117" s="43">
        <f t="shared" si="19"/>
        <v>0</v>
      </c>
      <c r="R117" s="27"/>
      <c r="S117" s="44"/>
      <c r="T117" s="44"/>
      <c r="U117" s="45"/>
      <c r="V117" s="45"/>
    </row>
    <row r="118" spans="1:33" x14ac:dyDescent="0.25">
      <c r="A118">
        <v>1</v>
      </c>
      <c r="B118" t="s">
        <v>141</v>
      </c>
      <c r="C118">
        <v>31</v>
      </c>
      <c r="D118">
        <v>0</v>
      </c>
      <c r="E118" s="19">
        <f t="shared" si="17"/>
        <v>0</v>
      </c>
      <c r="F118" s="39" t="s">
        <v>29</v>
      </c>
      <c r="G118"/>
      <c r="J118" s="24"/>
      <c r="K118" s="24"/>
      <c r="M118" s="27">
        <v>1</v>
      </c>
      <c r="N118" s="27" t="s">
        <v>141</v>
      </c>
      <c r="O118">
        <v>65</v>
      </c>
      <c r="P118">
        <v>0</v>
      </c>
      <c r="Q118" s="43">
        <f t="shared" si="19"/>
        <v>0</v>
      </c>
      <c r="R118" s="27"/>
      <c r="S118" s="44"/>
      <c r="T118" s="44"/>
      <c r="U118" s="45"/>
      <c r="V118" s="45"/>
    </row>
    <row r="119" spans="1:33" x14ac:dyDescent="0.25">
      <c r="A119">
        <v>2</v>
      </c>
      <c r="B119" t="s">
        <v>141</v>
      </c>
      <c r="C119">
        <v>18</v>
      </c>
      <c r="D119">
        <v>0</v>
      </c>
      <c r="E119" s="19">
        <f t="shared" si="17"/>
        <v>0</v>
      </c>
      <c r="F119" s="39" t="s">
        <v>29</v>
      </c>
      <c r="G119" s="26"/>
      <c r="H119" s="18"/>
      <c r="I119" s="24"/>
      <c r="J119" s="24"/>
      <c r="K119" s="24"/>
      <c r="M119" s="27">
        <v>2</v>
      </c>
      <c r="N119" s="27" t="s">
        <v>141</v>
      </c>
      <c r="O119">
        <v>53</v>
      </c>
      <c r="P119">
        <v>1</v>
      </c>
      <c r="Q119" s="43">
        <f t="shared" si="19"/>
        <v>1.8867924528301887</v>
      </c>
      <c r="R119" s="27"/>
      <c r="S119" s="44"/>
      <c r="T119" s="44"/>
      <c r="U119" s="45"/>
      <c r="V119" s="45"/>
    </row>
    <row r="120" spans="1:33" x14ac:dyDescent="0.25">
      <c r="A120">
        <v>3</v>
      </c>
      <c r="B120" t="s">
        <v>141</v>
      </c>
      <c r="C120">
        <v>38</v>
      </c>
      <c r="D120">
        <v>0</v>
      </c>
      <c r="E120" s="19">
        <f t="shared" si="17"/>
        <v>0</v>
      </c>
      <c r="F120" s="39" t="s">
        <v>29</v>
      </c>
      <c r="G120" s="26"/>
      <c r="H120" s="18"/>
      <c r="I120" s="24"/>
      <c r="J120" s="24"/>
      <c r="K120" s="24"/>
      <c r="M120" s="27">
        <v>3</v>
      </c>
      <c r="N120" s="27" t="s">
        <v>141</v>
      </c>
      <c r="O120">
        <v>43</v>
      </c>
      <c r="P120">
        <v>0</v>
      </c>
      <c r="Q120" s="43">
        <f t="shared" si="19"/>
        <v>0</v>
      </c>
      <c r="R120" s="27"/>
      <c r="S120" s="44"/>
      <c r="T120" s="44"/>
      <c r="U120" s="45"/>
      <c r="V120" s="45"/>
    </row>
    <row r="121" spans="1:33" x14ac:dyDescent="0.25">
      <c r="A121">
        <v>4</v>
      </c>
      <c r="B121" t="s">
        <v>141</v>
      </c>
      <c r="C121">
        <v>19</v>
      </c>
      <c r="D121">
        <v>0</v>
      </c>
      <c r="E121" s="19">
        <f t="shared" si="17"/>
        <v>0</v>
      </c>
      <c r="F121" s="39" t="s">
        <v>29</v>
      </c>
      <c r="M121" s="27">
        <v>4</v>
      </c>
      <c r="N121" s="27" t="s">
        <v>141</v>
      </c>
      <c r="O121">
        <v>71</v>
      </c>
      <c r="P121">
        <v>0</v>
      </c>
      <c r="Q121" s="43">
        <f t="shared" si="19"/>
        <v>0</v>
      </c>
      <c r="R121" s="27"/>
      <c r="S121" s="27"/>
      <c r="T121" s="27"/>
      <c r="U121" s="27"/>
      <c r="V121" s="27"/>
    </row>
    <row r="122" spans="1:33" x14ac:dyDescent="0.25">
      <c r="A122">
        <v>1</v>
      </c>
      <c r="B122" t="s">
        <v>142</v>
      </c>
      <c r="C122">
        <v>34</v>
      </c>
      <c r="D122">
        <v>0</v>
      </c>
      <c r="E122" s="19">
        <f t="shared" si="17"/>
        <v>0</v>
      </c>
      <c r="F122" s="39" t="s">
        <v>29</v>
      </c>
      <c r="M122" s="27">
        <v>1</v>
      </c>
      <c r="N122" s="27" t="s">
        <v>142</v>
      </c>
      <c r="O122">
        <v>53</v>
      </c>
      <c r="P122">
        <v>0</v>
      </c>
      <c r="Q122" s="43">
        <f t="shared" si="19"/>
        <v>0</v>
      </c>
      <c r="R122" s="27"/>
      <c r="S122" s="27"/>
      <c r="T122" s="27"/>
      <c r="U122" s="27"/>
      <c r="V122" s="27"/>
    </row>
    <row r="123" spans="1:33" x14ac:dyDescent="0.25">
      <c r="A123">
        <v>2</v>
      </c>
      <c r="B123" t="s">
        <v>142</v>
      </c>
      <c r="C123">
        <v>23</v>
      </c>
      <c r="D123">
        <v>2</v>
      </c>
      <c r="E123" s="19">
        <f t="shared" si="17"/>
        <v>8.695652173913043</v>
      </c>
      <c r="F123" s="39" t="s">
        <v>29</v>
      </c>
      <c r="G123" s="21"/>
      <c r="H123" s="19"/>
      <c r="I123" s="19"/>
      <c r="J123" s="19"/>
      <c r="K123" s="19"/>
      <c r="M123" s="27">
        <v>2</v>
      </c>
      <c r="N123" s="27" t="s">
        <v>142</v>
      </c>
      <c r="O123">
        <v>83</v>
      </c>
      <c r="P123">
        <v>0</v>
      </c>
      <c r="Q123" s="43">
        <f t="shared" si="19"/>
        <v>0</v>
      </c>
      <c r="R123" s="27"/>
      <c r="S123" s="43"/>
      <c r="T123" s="43"/>
      <c r="U123" s="43"/>
      <c r="V123" s="43"/>
    </row>
    <row r="124" spans="1:33" s="19" customFormat="1" x14ac:dyDescent="0.25">
      <c r="A124">
        <v>3</v>
      </c>
      <c r="B124" t="s">
        <v>142</v>
      </c>
      <c r="C124">
        <v>18</v>
      </c>
      <c r="D124">
        <v>0</v>
      </c>
      <c r="E124" s="19">
        <f t="shared" si="17"/>
        <v>0</v>
      </c>
      <c r="F124" s="39" t="s">
        <v>29</v>
      </c>
      <c r="G124" s="23"/>
      <c r="H124"/>
      <c r="I124"/>
      <c r="J124"/>
      <c r="K124"/>
      <c r="L124"/>
      <c r="M124" s="27">
        <v>3</v>
      </c>
      <c r="N124" s="27" t="s">
        <v>142</v>
      </c>
      <c r="O124">
        <v>130</v>
      </c>
      <c r="P124">
        <v>0</v>
      </c>
      <c r="Q124" s="43">
        <f t="shared" si="19"/>
        <v>0</v>
      </c>
      <c r="R124" s="27"/>
      <c r="S124" s="27"/>
      <c r="T124" s="27"/>
      <c r="U124" s="27"/>
      <c r="V124" s="27"/>
      <c r="X124"/>
      <c r="Y124"/>
      <c r="Z124"/>
      <c r="AA124"/>
      <c r="AC124" s="23"/>
      <c r="AD124"/>
      <c r="AE124"/>
      <c r="AF124"/>
      <c r="AG124"/>
    </row>
    <row r="125" spans="1:33" s="19" customFormat="1" x14ac:dyDescent="0.25">
      <c r="A125">
        <v>4</v>
      </c>
      <c r="B125" t="s">
        <v>142</v>
      </c>
      <c r="C125"/>
      <c r="D125"/>
      <c r="F125" s="39"/>
      <c r="G125" s="23"/>
      <c r="H125"/>
      <c r="I125"/>
      <c r="J125"/>
      <c r="K125"/>
      <c r="L125"/>
      <c r="M125" s="27">
        <v>4</v>
      </c>
      <c r="N125" s="27" t="s">
        <v>142</v>
      </c>
      <c r="O125">
        <v>67</v>
      </c>
      <c r="P125">
        <v>0</v>
      </c>
      <c r="Q125" s="43">
        <f t="shared" si="19"/>
        <v>0</v>
      </c>
      <c r="R125" s="27"/>
      <c r="S125" s="27"/>
      <c r="T125" s="27"/>
      <c r="U125" s="27"/>
      <c r="V125" s="27"/>
      <c r="X125"/>
      <c r="Y125"/>
      <c r="Z125"/>
      <c r="AA125"/>
      <c r="AC125" s="23"/>
      <c r="AD125"/>
      <c r="AE125"/>
      <c r="AF125"/>
      <c r="AG125"/>
    </row>
    <row r="126" spans="1:33" s="19" customFormat="1" x14ac:dyDescent="0.25">
      <c r="A126">
        <v>1</v>
      </c>
      <c r="B126" s="27" t="s">
        <v>143</v>
      </c>
      <c r="C126">
        <v>75</v>
      </c>
      <c r="D126">
        <v>0</v>
      </c>
      <c r="E126" s="19">
        <f t="shared" si="17"/>
        <v>0</v>
      </c>
      <c r="F126" s="39" t="s">
        <v>147</v>
      </c>
      <c r="G126" s="23"/>
      <c r="H126"/>
      <c r="I126"/>
      <c r="J126"/>
      <c r="K126"/>
      <c r="L126"/>
      <c r="M126" s="27">
        <v>1</v>
      </c>
      <c r="N126" s="27" t="s">
        <v>143</v>
      </c>
      <c r="O126">
        <v>81</v>
      </c>
      <c r="P126">
        <v>0</v>
      </c>
      <c r="Q126" s="43">
        <f t="shared" si="19"/>
        <v>0</v>
      </c>
      <c r="R126" s="27"/>
      <c r="S126" s="27"/>
      <c r="T126" s="27"/>
      <c r="U126" s="27"/>
      <c r="V126" s="27"/>
      <c r="X126"/>
      <c r="Y126"/>
      <c r="Z126"/>
      <c r="AA126"/>
      <c r="AC126" s="23"/>
      <c r="AD126"/>
      <c r="AE126"/>
      <c r="AF126"/>
      <c r="AG126"/>
    </row>
    <row r="127" spans="1:33" s="19" customFormat="1" x14ac:dyDescent="0.25">
      <c r="A127">
        <v>2</v>
      </c>
      <c r="B127" s="27" t="s">
        <v>143</v>
      </c>
      <c r="C127">
        <v>262</v>
      </c>
      <c r="D127">
        <v>0</v>
      </c>
      <c r="E127" s="19">
        <f t="shared" si="17"/>
        <v>0</v>
      </c>
      <c r="F127" s="39" t="s">
        <v>147</v>
      </c>
      <c r="G127" s="23"/>
      <c r="H127"/>
      <c r="I127"/>
      <c r="J127"/>
      <c r="K127"/>
      <c r="L127"/>
      <c r="M127" s="27">
        <v>2</v>
      </c>
      <c r="N127" s="27" t="s">
        <v>143</v>
      </c>
      <c r="O127">
        <v>242</v>
      </c>
      <c r="P127">
        <v>0</v>
      </c>
      <c r="Q127" s="43">
        <f t="shared" si="19"/>
        <v>0</v>
      </c>
      <c r="R127" s="27"/>
      <c r="S127" s="27"/>
      <c r="T127" s="27"/>
      <c r="U127" s="27"/>
      <c r="V127" s="27"/>
      <c r="X127"/>
      <c r="Y127"/>
      <c r="Z127"/>
      <c r="AA127"/>
      <c r="AC127" s="23"/>
      <c r="AD127"/>
      <c r="AE127"/>
      <c r="AF127"/>
      <c r="AG127"/>
    </row>
    <row r="128" spans="1:33" s="19" customFormat="1" x14ac:dyDescent="0.25">
      <c r="A128">
        <v>3</v>
      </c>
      <c r="B128" s="27" t="s">
        <v>143</v>
      </c>
      <c r="C128">
        <v>307</v>
      </c>
      <c r="D128">
        <v>0</v>
      </c>
      <c r="E128" s="19">
        <f t="shared" si="17"/>
        <v>0</v>
      </c>
      <c r="F128" s="39" t="s">
        <v>29</v>
      </c>
      <c r="G128" s="23"/>
      <c r="H128"/>
      <c r="I128"/>
      <c r="J128"/>
      <c r="K128"/>
      <c r="L128"/>
      <c r="M128" s="27">
        <v>3</v>
      </c>
      <c r="N128" s="27" t="s">
        <v>143</v>
      </c>
      <c r="O128">
        <v>190</v>
      </c>
      <c r="P128">
        <v>0</v>
      </c>
      <c r="Q128" s="43">
        <f t="shared" si="19"/>
        <v>0</v>
      </c>
      <c r="R128" s="27"/>
      <c r="S128" s="27"/>
      <c r="T128" s="27"/>
      <c r="U128" s="27"/>
      <c r="V128" s="27"/>
      <c r="X128"/>
      <c r="Y128"/>
      <c r="Z128"/>
      <c r="AA128"/>
      <c r="AC128" s="23"/>
      <c r="AD128"/>
      <c r="AE128"/>
      <c r="AF128"/>
      <c r="AG128"/>
    </row>
    <row r="129" spans="1:33" s="19" customFormat="1" x14ac:dyDescent="0.25">
      <c r="A129">
        <v>4</v>
      </c>
      <c r="B129" s="27" t="s">
        <v>143</v>
      </c>
      <c r="C129">
        <v>192</v>
      </c>
      <c r="D129">
        <v>0</v>
      </c>
      <c r="E129" s="19">
        <f t="shared" si="17"/>
        <v>0</v>
      </c>
      <c r="F129" s="39" t="s">
        <v>29</v>
      </c>
      <c r="G129" s="23"/>
      <c r="H129"/>
      <c r="I129"/>
      <c r="J129"/>
      <c r="K129"/>
      <c r="L129"/>
      <c r="M129" s="27">
        <v>4</v>
      </c>
      <c r="N129" s="27" t="s">
        <v>143</v>
      </c>
      <c r="O129">
        <v>223</v>
      </c>
      <c r="P129">
        <v>0</v>
      </c>
      <c r="Q129" s="43">
        <f t="shared" si="19"/>
        <v>0</v>
      </c>
      <c r="R129" s="27"/>
      <c r="S129" s="27"/>
      <c r="T129" s="27"/>
      <c r="U129" s="27"/>
      <c r="V129" s="27"/>
      <c r="X129"/>
      <c r="Y129"/>
      <c r="Z129"/>
      <c r="AA129"/>
      <c r="AC129" s="23"/>
      <c r="AD129"/>
      <c r="AE129"/>
      <c r="AF129"/>
      <c r="AG129"/>
    </row>
    <row r="130" spans="1:33" s="19" customFormat="1" x14ac:dyDescent="0.25">
      <c r="A130">
        <v>1</v>
      </c>
      <c r="B130" s="27" t="s">
        <v>144</v>
      </c>
      <c r="C130">
        <v>110</v>
      </c>
      <c r="D130">
        <v>0</v>
      </c>
      <c r="E130" s="19">
        <f t="shared" si="17"/>
        <v>0</v>
      </c>
      <c r="F130" s="39" t="s">
        <v>147</v>
      </c>
      <c r="G130" s="23"/>
      <c r="H130"/>
      <c r="I130"/>
      <c r="J130"/>
      <c r="K130"/>
      <c r="L130"/>
      <c r="M130" s="27">
        <v>1</v>
      </c>
      <c r="N130" s="27" t="s">
        <v>144</v>
      </c>
      <c r="O130">
        <v>58</v>
      </c>
      <c r="P130">
        <v>0</v>
      </c>
      <c r="Q130" s="43">
        <f t="shared" si="19"/>
        <v>0</v>
      </c>
      <c r="R130" s="27"/>
      <c r="S130" s="27"/>
      <c r="T130" s="27"/>
      <c r="U130" s="27"/>
      <c r="V130" s="27"/>
      <c r="X130"/>
      <c r="Y130"/>
      <c r="Z130"/>
      <c r="AA130"/>
      <c r="AC130" s="23"/>
      <c r="AD130"/>
      <c r="AE130"/>
      <c r="AF130"/>
      <c r="AG130"/>
    </row>
    <row r="131" spans="1:33" x14ac:dyDescent="0.25">
      <c r="A131">
        <v>2</v>
      </c>
      <c r="B131" s="27" t="s">
        <v>144</v>
      </c>
      <c r="C131">
        <v>194</v>
      </c>
      <c r="D131">
        <v>1</v>
      </c>
      <c r="E131" s="19">
        <f t="shared" si="17"/>
        <v>0.51546391752577314</v>
      </c>
      <c r="F131" s="39" t="s">
        <v>147</v>
      </c>
      <c r="M131" s="27">
        <v>2</v>
      </c>
      <c r="N131" s="27" t="s">
        <v>144</v>
      </c>
      <c r="O131">
        <v>143</v>
      </c>
      <c r="P131">
        <v>0</v>
      </c>
      <c r="Q131" s="43">
        <f t="shared" si="19"/>
        <v>0</v>
      </c>
      <c r="R131" s="27"/>
      <c r="S131" s="27"/>
      <c r="T131" s="27"/>
      <c r="U131" s="27"/>
      <c r="V131" s="27"/>
    </row>
    <row r="132" spans="1:33" s="19" customFormat="1" x14ac:dyDescent="0.25">
      <c r="A132">
        <v>3</v>
      </c>
      <c r="B132" s="27" t="s">
        <v>144</v>
      </c>
      <c r="C132">
        <v>164</v>
      </c>
      <c r="D132">
        <v>0</v>
      </c>
      <c r="E132" s="19">
        <f t="shared" si="17"/>
        <v>0</v>
      </c>
      <c r="F132" s="39" t="s">
        <v>147</v>
      </c>
      <c r="G132" s="23"/>
      <c r="H132"/>
      <c r="I132"/>
      <c r="J132"/>
      <c r="K132"/>
      <c r="L132"/>
      <c r="M132" s="27">
        <v>3</v>
      </c>
      <c r="N132" s="27" t="s">
        <v>144</v>
      </c>
      <c r="O132">
        <v>133</v>
      </c>
      <c r="P132">
        <v>0</v>
      </c>
      <c r="Q132" s="43">
        <f t="shared" si="19"/>
        <v>0</v>
      </c>
      <c r="R132" s="27"/>
      <c r="S132" s="27"/>
      <c r="T132" s="27"/>
      <c r="U132" s="27"/>
      <c r="V132" s="27"/>
      <c r="X132"/>
      <c r="Y132"/>
      <c r="Z132"/>
      <c r="AA132"/>
      <c r="AC132" s="23"/>
      <c r="AD132"/>
      <c r="AE132"/>
      <c r="AF132"/>
      <c r="AG132"/>
    </row>
    <row r="133" spans="1:33" s="19" customFormat="1" x14ac:dyDescent="0.25">
      <c r="A133">
        <v>4</v>
      </c>
      <c r="B133" s="27" t="s">
        <v>144</v>
      </c>
      <c r="C133">
        <v>222</v>
      </c>
      <c r="D133">
        <v>0</v>
      </c>
      <c r="E133" s="19">
        <f t="shared" si="17"/>
        <v>0</v>
      </c>
      <c r="F133" s="39" t="s">
        <v>147</v>
      </c>
      <c r="G133" s="23"/>
      <c r="H133"/>
      <c r="I133"/>
      <c r="J133"/>
      <c r="K133"/>
      <c r="L133"/>
      <c r="M133" s="27">
        <v>4</v>
      </c>
      <c r="N133" s="27" t="s">
        <v>144</v>
      </c>
      <c r="O133">
        <v>164</v>
      </c>
      <c r="P133">
        <v>0</v>
      </c>
      <c r="Q133" s="43">
        <f t="shared" si="19"/>
        <v>0</v>
      </c>
      <c r="R133" s="27"/>
      <c r="S133" s="27"/>
      <c r="T133" s="27"/>
      <c r="U133" s="27"/>
      <c r="V133" s="27"/>
      <c r="X133"/>
      <c r="Y133"/>
      <c r="Z133"/>
      <c r="AA133"/>
      <c r="AC133" s="23"/>
      <c r="AD133"/>
      <c r="AE133"/>
      <c r="AF133"/>
      <c r="AG133"/>
    </row>
    <row r="134" spans="1:33" s="19" customFormat="1" x14ac:dyDescent="0.25">
      <c r="A134"/>
      <c r="B134"/>
      <c r="C134" s="18">
        <f>SUM(C106:C133)</f>
        <v>3430</v>
      </c>
      <c r="D134" s="29">
        <f>SUM(D106:D133)</f>
        <v>6</v>
      </c>
      <c r="E134" s="25">
        <f>(D134/C134)*100</f>
        <v>0.1749271137026239</v>
      </c>
      <c r="F134" s="30"/>
      <c r="H134"/>
      <c r="I134"/>
      <c r="J134"/>
      <c r="K134"/>
      <c r="L134"/>
      <c r="M134" s="27"/>
      <c r="N134" s="27"/>
      <c r="O134" s="18">
        <f>SUM(O106:O133)</f>
        <v>3433</v>
      </c>
      <c r="P134" s="29">
        <f>SUM(P106:P133)</f>
        <v>1</v>
      </c>
      <c r="Q134" s="25">
        <f>(P134/O134)*100</f>
        <v>2.9129041654529564E-2</v>
      </c>
      <c r="R134" s="30"/>
      <c r="T134" s="27"/>
      <c r="U134" s="27"/>
      <c r="V134" s="27"/>
      <c r="X134"/>
      <c r="Y134"/>
      <c r="Z134"/>
      <c r="AA134"/>
      <c r="AC134" s="23"/>
      <c r="AD134"/>
      <c r="AE134"/>
      <c r="AF134"/>
      <c r="AG134"/>
    </row>
    <row r="135" spans="1:33" s="19" customFormat="1" x14ac:dyDescent="0.25">
      <c r="A135"/>
      <c r="B135"/>
      <c r="C135"/>
      <c r="D135" s="23" t="s">
        <v>29</v>
      </c>
      <c r="E135">
        <f>COUNT(E106:E133)</f>
        <v>27</v>
      </c>
      <c r="F135" s="39"/>
      <c r="G135" s="23"/>
      <c r="H135"/>
      <c r="I135"/>
      <c r="J135"/>
      <c r="K135"/>
      <c r="L135"/>
      <c r="M135"/>
      <c r="N135"/>
      <c r="O135"/>
      <c r="P135" s="23" t="s">
        <v>29</v>
      </c>
      <c r="Q135">
        <f>COUNT(Q106:Q133)</f>
        <v>26</v>
      </c>
      <c r="V135"/>
      <c r="X135"/>
      <c r="Y135"/>
      <c r="Z135"/>
      <c r="AA135"/>
      <c r="AC135" s="23"/>
      <c r="AD135"/>
      <c r="AE135"/>
      <c r="AF135"/>
      <c r="AG135"/>
    </row>
    <row r="136" spans="1:33" s="19" customFormat="1" x14ac:dyDescent="0.25">
      <c r="A136" t="s">
        <v>226</v>
      </c>
      <c r="B136"/>
      <c r="C136"/>
      <c r="D136"/>
      <c r="F136" s="39"/>
      <c r="G136" s="23"/>
      <c r="H136"/>
      <c r="I136"/>
      <c r="J136"/>
      <c r="K136"/>
      <c r="L136"/>
      <c r="M136" s="27" t="s">
        <v>227</v>
      </c>
      <c r="N136" s="27"/>
      <c r="O136" s="27"/>
      <c r="P136" s="27"/>
      <c r="Q136" s="43"/>
      <c r="R136" s="43"/>
      <c r="S136" s="43"/>
      <c r="T136" s="43"/>
      <c r="U136" s="43"/>
      <c r="V136" s="27"/>
      <c r="X136"/>
      <c r="Y136"/>
      <c r="Z136"/>
      <c r="AA136"/>
      <c r="AC136" s="23"/>
      <c r="AD136"/>
      <c r="AE136"/>
      <c r="AF136"/>
      <c r="AG136"/>
    </row>
    <row r="137" spans="1:33" s="19" customFormat="1" x14ac:dyDescent="0.25">
      <c r="A137"/>
      <c r="B137"/>
      <c r="C137"/>
      <c r="D137"/>
      <c r="F137" s="39"/>
      <c r="G137" s="23"/>
      <c r="H137"/>
      <c r="I137"/>
      <c r="J137"/>
      <c r="K137"/>
      <c r="L137"/>
      <c r="M137" s="27"/>
      <c r="N137" s="27"/>
      <c r="O137" s="27"/>
      <c r="P137" s="27"/>
      <c r="Q137" s="43"/>
      <c r="R137" s="43"/>
      <c r="S137" s="43"/>
      <c r="T137" s="43"/>
      <c r="U137" s="43"/>
      <c r="V137" s="27"/>
      <c r="X137"/>
      <c r="Y137"/>
      <c r="Z137"/>
      <c r="AA137"/>
      <c r="AC137" s="23"/>
      <c r="AD137"/>
      <c r="AE137"/>
      <c r="AF137"/>
      <c r="AG137"/>
    </row>
    <row r="138" spans="1:33" x14ac:dyDescent="0.25">
      <c r="A138" t="s">
        <v>127</v>
      </c>
      <c r="B138" t="s">
        <v>128</v>
      </c>
      <c r="C138" t="s">
        <v>129</v>
      </c>
      <c r="D138" t="s">
        <v>177</v>
      </c>
      <c r="E138" s="19" t="s">
        <v>178</v>
      </c>
      <c r="F138" s="39" t="s">
        <v>146</v>
      </c>
      <c r="G138" s="21"/>
      <c r="H138" s="19" t="s">
        <v>120</v>
      </c>
      <c r="I138" s="19" t="s">
        <v>132</v>
      </c>
      <c r="J138" s="19" t="s">
        <v>122</v>
      </c>
      <c r="K138" s="19" t="s">
        <v>123</v>
      </c>
      <c r="M138" s="27" t="s">
        <v>127</v>
      </c>
      <c r="N138" s="27" t="s">
        <v>128</v>
      </c>
      <c r="O138" t="s">
        <v>129</v>
      </c>
      <c r="P138" t="s">
        <v>177</v>
      </c>
      <c r="Q138" s="19" t="s">
        <v>178</v>
      </c>
      <c r="R138" s="21"/>
      <c r="S138" s="19" t="s">
        <v>120</v>
      </c>
      <c r="T138" s="19" t="s">
        <v>132</v>
      </c>
      <c r="U138" s="19" t="s">
        <v>122</v>
      </c>
      <c r="V138" s="19" t="s">
        <v>123</v>
      </c>
    </row>
    <row r="139" spans="1:33" x14ac:dyDescent="0.25">
      <c r="A139">
        <v>1</v>
      </c>
      <c r="B139" t="s">
        <v>134</v>
      </c>
      <c r="C139" s="27">
        <v>41</v>
      </c>
      <c r="D139" s="27">
        <v>0</v>
      </c>
      <c r="E139" s="19">
        <f t="shared" ref="E139:E166" si="20">(D139/C139)*100</f>
        <v>0</v>
      </c>
      <c r="F139" s="39" t="s">
        <v>29</v>
      </c>
      <c r="G139" s="23" t="s">
        <v>135</v>
      </c>
      <c r="H139" s="20">
        <f>SUM(D139:D142)</f>
        <v>0</v>
      </c>
      <c r="I139" s="20">
        <f>SUM(D143:D150)</f>
        <v>2</v>
      </c>
      <c r="J139" s="20">
        <f>SUM(D151:D158)</f>
        <v>0</v>
      </c>
      <c r="K139" s="20">
        <f>SUM(D159:D166)</f>
        <v>1</v>
      </c>
      <c r="M139" s="27">
        <v>1</v>
      </c>
      <c r="N139" s="27" t="s">
        <v>134</v>
      </c>
      <c r="O139">
        <v>136</v>
      </c>
      <c r="P139">
        <v>0</v>
      </c>
      <c r="Q139" s="43">
        <f t="shared" ref="Q139:Q143" si="21">(P139/O139)*100</f>
        <v>0</v>
      </c>
      <c r="R139" s="23" t="s">
        <v>135</v>
      </c>
      <c r="S139" s="20">
        <f>SUM(P139:P142)</f>
        <v>0</v>
      </c>
      <c r="T139" s="20">
        <f>SUM(P143:P150)</f>
        <v>3</v>
      </c>
      <c r="U139" s="20">
        <f>SUM(P151:P158)</f>
        <v>1</v>
      </c>
      <c r="V139" s="20">
        <f>SUM(P159:P166)</f>
        <v>0</v>
      </c>
    </row>
    <row r="140" spans="1:33" x14ac:dyDescent="0.25">
      <c r="A140">
        <v>2</v>
      </c>
      <c r="B140" t="s">
        <v>134</v>
      </c>
      <c r="C140" s="27">
        <v>102</v>
      </c>
      <c r="D140" s="27">
        <v>0</v>
      </c>
      <c r="E140" s="19">
        <f t="shared" si="20"/>
        <v>0</v>
      </c>
      <c r="F140" s="39" t="s">
        <v>29</v>
      </c>
      <c r="G140" s="23" t="s">
        <v>136</v>
      </c>
      <c r="H140" s="20">
        <f>SUM(C139:C142)</f>
        <v>326</v>
      </c>
      <c r="I140" s="20">
        <f>SUM(C143:C150)</f>
        <v>602</v>
      </c>
      <c r="J140" s="20">
        <f>SUM(C151:C158)</f>
        <v>134</v>
      </c>
      <c r="K140" s="20">
        <f>SUM(C159:C166)</f>
        <v>327</v>
      </c>
      <c r="M140" s="27">
        <v>2</v>
      </c>
      <c r="N140" s="27" t="s">
        <v>134</v>
      </c>
      <c r="O140">
        <v>262</v>
      </c>
      <c r="P140">
        <v>0</v>
      </c>
      <c r="Q140" s="43">
        <f t="shared" si="21"/>
        <v>0</v>
      </c>
      <c r="R140" s="23" t="s">
        <v>136</v>
      </c>
      <c r="S140" s="20">
        <f>SUM(O139:O142)</f>
        <v>1059</v>
      </c>
      <c r="T140" s="20">
        <f>SUM(O143:O150)</f>
        <v>308</v>
      </c>
      <c r="U140" s="20">
        <f>SUM(O151:O158)</f>
        <v>881</v>
      </c>
      <c r="V140" s="20">
        <f>SUM(O159:O166)</f>
        <v>1849</v>
      </c>
    </row>
    <row r="141" spans="1:33" x14ac:dyDescent="0.25">
      <c r="A141">
        <v>3</v>
      </c>
      <c r="B141" t="s">
        <v>134</v>
      </c>
      <c r="C141" s="27">
        <v>79</v>
      </c>
      <c r="D141" s="27">
        <v>0</v>
      </c>
      <c r="E141" s="19">
        <f t="shared" si="20"/>
        <v>0</v>
      </c>
      <c r="F141" s="39" t="s">
        <v>29</v>
      </c>
      <c r="G141" s="23" t="s">
        <v>137</v>
      </c>
      <c r="H141" s="25">
        <f>AVERAGE(H139/H140)*100</f>
        <v>0</v>
      </c>
      <c r="I141" s="25">
        <f>AVERAGE(I139/I140)*100</f>
        <v>0.33222591362126247</v>
      </c>
      <c r="J141" s="25">
        <f>AVERAGE(J139/J140)*100</f>
        <v>0</v>
      </c>
      <c r="K141" s="25">
        <f>AVERAGE(K139/K140)*100</f>
        <v>0.3058103975535168</v>
      </c>
      <c r="M141" s="27">
        <v>3</v>
      </c>
      <c r="N141" s="27" t="s">
        <v>134</v>
      </c>
      <c r="O141">
        <v>444</v>
      </c>
      <c r="P141">
        <v>0</v>
      </c>
      <c r="Q141" s="43">
        <f t="shared" si="21"/>
        <v>0</v>
      </c>
      <c r="R141" s="23" t="s">
        <v>137</v>
      </c>
      <c r="S141" s="25">
        <f>AVERAGE(S139/S140)*100</f>
        <v>0</v>
      </c>
      <c r="T141" s="25">
        <f>AVERAGE(T139/T140)*100</f>
        <v>0.97402597402597402</v>
      </c>
      <c r="U141" s="25">
        <f>AVERAGE(U139/U140)*100</f>
        <v>0.11350737797956867</v>
      </c>
      <c r="V141" s="25">
        <f>AVERAGE(V139/V140)*100</f>
        <v>0</v>
      </c>
    </row>
    <row r="142" spans="1:33" x14ac:dyDescent="0.25">
      <c r="A142">
        <v>4</v>
      </c>
      <c r="B142" t="s">
        <v>134</v>
      </c>
      <c r="C142" s="27">
        <v>104</v>
      </c>
      <c r="D142" s="27">
        <v>0</v>
      </c>
      <c r="E142" s="19">
        <f t="shared" si="20"/>
        <v>0</v>
      </c>
      <c r="F142" s="39" t="s">
        <v>29</v>
      </c>
      <c r="G142" s="23" t="s">
        <v>29</v>
      </c>
      <c r="H142" s="20">
        <f>COUNT(C139:C142)</f>
        <v>4</v>
      </c>
      <c r="I142" s="20">
        <f>COUNT(C143:C150)</f>
        <v>8</v>
      </c>
      <c r="J142" s="20">
        <f>COUNT(C151:C158)</f>
        <v>7</v>
      </c>
      <c r="K142" s="20">
        <f>COUNT(C159:C166)</f>
        <v>8</v>
      </c>
      <c r="M142" s="27">
        <v>4</v>
      </c>
      <c r="N142" s="27" t="s">
        <v>134</v>
      </c>
      <c r="O142">
        <v>217</v>
      </c>
      <c r="P142">
        <v>0</v>
      </c>
      <c r="Q142" s="43">
        <f t="shared" si="21"/>
        <v>0</v>
      </c>
      <c r="R142" s="23" t="s">
        <v>29</v>
      </c>
      <c r="S142" s="20">
        <f>COUNT(Q139:Q142)</f>
        <v>4</v>
      </c>
      <c r="T142" s="20">
        <f>COUNT(Q143:Q150)</f>
        <v>4</v>
      </c>
      <c r="U142" s="20">
        <f>COUNT(Q151:Q158)</f>
        <v>7</v>
      </c>
      <c r="V142" s="20">
        <f>COUNT(Q159:Q166)</f>
        <v>8</v>
      </c>
    </row>
    <row r="143" spans="1:33" x14ac:dyDescent="0.25">
      <c r="A143">
        <v>1</v>
      </c>
      <c r="B143" t="s">
        <v>138</v>
      </c>
      <c r="C143" s="27">
        <v>60</v>
      </c>
      <c r="D143" s="27">
        <v>1</v>
      </c>
      <c r="E143" s="19">
        <f t="shared" si="20"/>
        <v>1.6666666666666667</v>
      </c>
      <c r="F143" s="39" t="s">
        <v>29</v>
      </c>
      <c r="G143" s="23" t="s">
        <v>139</v>
      </c>
      <c r="H143" s="25">
        <f>H139/D167</f>
        <v>0</v>
      </c>
      <c r="I143" s="25">
        <f>I139/D167</f>
        <v>0.66666666666666663</v>
      </c>
      <c r="J143" s="25">
        <f>J139/D167</f>
        <v>0</v>
      </c>
      <c r="K143" s="25">
        <f>K139/D167</f>
        <v>0.33333333333333331</v>
      </c>
      <c r="M143" s="27">
        <v>1</v>
      </c>
      <c r="N143" s="27" t="s">
        <v>138</v>
      </c>
      <c r="O143">
        <v>98</v>
      </c>
      <c r="P143">
        <v>0</v>
      </c>
      <c r="Q143" s="43">
        <f t="shared" si="21"/>
        <v>0</v>
      </c>
      <c r="R143" s="23" t="s">
        <v>139</v>
      </c>
      <c r="S143" s="25">
        <f>S139/P167</f>
        <v>0</v>
      </c>
      <c r="T143" s="25">
        <f>T139/P167</f>
        <v>0.75</v>
      </c>
      <c r="U143" s="25">
        <f>U139/P167</f>
        <v>0.25</v>
      </c>
      <c r="V143" s="25">
        <f>V139/P167</f>
        <v>0</v>
      </c>
    </row>
    <row r="144" spans="1:33" x14ac:dyDescent="0.25">
      <c r="A144">
        <v>2</v>
      </c>
      <c r="B144" t="s">
        <v>138</v>
      </c>
      <c r="C144" s="27">
        <v>106</v>
      </c>
      <c r="D144" s="27">
        <v>1</v>
      </c>
      <c r="E144" s="19">
        <f t="shared" si="20"/>
        <v>0.94339622641509435</v>
      </c>
      <c r="F144" s="39" t="s">
        <v>147</v>
      </c>
      <c r="G144"/>
      <c r="M144" s="27">
        <v>2</v>
      </c>
      <c r="N144" s="27" t="s">
        <v>138</v>
      </c>
      <c r="O144" s="27"/>
      <c r="P144" s="27"/>
      <c r="Q144" s="43"/>
      <c r="R144"/>
      <c r="S144"/>
      <c r="T144"/>
      <c r="U144"/>
    </row>
    <row r="145" spans="1:22" x14ac:dyDescent="0.25">
      <c r="A145">
        <v>3</v>
      </c>
      <c r="B145" t="s">
        <v>138</v>
      </c>
      <c r="C145" s="27">
        <v>44</v>
      </c>
      <c r="D145" s="27">
        <v>0</v>
      </c>
      <c r="E145" s="19">
        <f t="shared" si="20"/>
        <v>0</v>
      </c>
      <c r="F145" s="39" t="s">
        <v>147</v>
      </c>
      <c r="G145"/>
      <c r="J145" s="19"/>
      <c r="K145" s="19"/>
      <c r="M145" s="27">
        <v>3</v>
      </c>
      <c r="N145" s="27" t="s">
        <v>138</v>
      </c>
      <c r="O145" s="27"/>
      <c r="P145" s="27"/>
      <c r="Q145" s="43"/>
      <c r="R145" s="27"/>
      <c r="S145" s="27"/>
      <c r="T145" s="27"/>
      <c r="U145" s="43"/>
      <c r="V145" s="43"/>
    </row>
    <row r="146" spans="1:22" x14ac:dyDescent="0.25">
      <c r="A146">
        <v>4</v>
      </c>
      <c r="B146" t="s">
        <v>138</v>
      </c>
      <c r="C146" s="27">
        <v>119</v>
      </c>
      <c r="D146" s="27">
        <v>0</v>
      </c>
      <c r="E146" s="19">
        <f t="shared" si="20"/>
        <v>0</v>
      </c>
      <c r="F146" s="39" t="s">
        <v>29</v>
      </c>
      <c r="H146" t="s">
        <v>148</v>
      </c>
      <c r="I146" s="19" t="s">
        <v>149</v>
      </c>
      <c r="J146" s="19"/>
      <c r="K146" s="19"/>
      <c r="M146" s="27">
        <v>4</v>
      </c>
      <c r="N146" s="27" t="s">
        <v>138</v>
      </c>
      <c r="O146" s="27"/>
      <c r="P146" s="27"/>
      <c r="Q146" s="43"/>
      <c r="R146" s="27"/>
      <c r="S146" s="27"/>
      <c r="T146" s="27"/>
      <c r="U146" s="43"/>
      <c r="V146" s="43"/>
    </row>
    <row r="147" spans="1:22" x14ac:dyDescent="0.25">
      <c r="A147">
        <v>1</v>
      </c>
      <c r="B147" t="s">
        <v>140</v>
      </c>
      <c r="C147" s="27">
        <v>13</v>
      </c>
      <c r="D147" s="27">
        <v>0</v>
      </c>
      <c r="E147" s="19">
        <f t="shared" si="20"/>
        <v>0</v>
      </c>
      <c r="F147" s="39" t="s">
        <v>29</v>
      </c>
      <c r="G147" s="23" t="s">
        <v>135</v>
      </c>
      <c r="H147" s="20">
        <f>SUM(D144,D145,D148,D156,D160,D161,D166)</f>
        <v>1</v>
      </c>
      <c r="I147" s="20">
        <f>SUM(D139,D140,D141,D142,D143,D146,D147,D149,D150,D151,D152,D154,D155,D158,D159,D162,D163,D164,D165,D153)</f>
        <v>2</v>
      </c>
      <c r="J147" s="19"/>
      <c r="K147" s="19"/>
      <c r="M147" s="27">
        <v>1</v>
      </c>
      <c r="N147" s="27" t="s">
        <v>140</v>
      </c>
      <c r="O147" s="27"/>
      <c r="P147" s="27"/>
      <c r="R147" s="27"/>
      <c r="S147" s="27"/>
      <c r="T147" s="27"/>
      <c r="U147" s="43"/>
      <c r="V147" s="43"/>
    </row>
    <row r="148" spans="1:22" x14ac:dyDescent="0.25">
      <c r="A148">
        <v>2</v>
      </c>
      <c r="B148" t="s">
        <v>140</v>
      </c>
      <c r="C148" s="27">
        <v>130</v>
      </c>
      <c r="D148" s="27">
        <v>0</v>
      </c>
      <c r="E148" s="19">
        <f t="shared" si="20"/>
        <v>0</v>
      </c>
      <c r="F148" s="39" t="s">
        <v>147</v>
      </c>
      <c r="G148" s="23" t="s">
        <v>136</v>
      </c>
      <c r="H148" s="20">
        <f>SUM(C144,C145,C148,C156,C160,C161,C166)</f>
        <v>455</v>
      </c>
      <c r="I148" s="20">
        <f>SUM(C139,C140,C141,C142,C143,C146,C147,C149,C150,C151,C152,C154,C155,C158,C159,C162,C163,C164,C165,C153)</f>
        <v>934</v>
      </c>
      <c r="J148" s="19"/>
      <c r="K148" s="19"/>
      <c r="M148" s="27">
        <v>2</v>
      </c>
      <c r="N148" s="27" t="s">
        <v>140</v>
      </c>
      <c r="O148">
        <v>45</v>
      </c>
      <c r="P148">
        <v>0</v>
      </c>
      <c r="Q148" s="43">
        <f t="shared" ref="Q148:Q154" si="22">(P148/O148)*100</f>
        <v>0</v>
      </c>
      <c r="R148" s="27"/>
      <c r="S148" s="27"/>
      <c r="T148" s="27"/>
      <c r="U148" s="43"/>
      <c r="V148" s="43"/>
    </row>
    <row r="149" spans="1:22" x14ac:dyDescent="0.25">
      <c r="A149">
        <v>3</v>
      </c>
      <c r="B149" t="s">
        <v>140</v>
      </c>
      <c r="C149" s="27">
        <v>59</v>
      </c>
      <c r="D149" s="27">
        <v>0</v>
      </c>
      <c r="E149" s="19">
        <f t="shared" si="20"/>
        <v>0</v>
      </c>
      <c r="F149" s="39" t="s">
        <v>29</v>
      </c>
      <c r="G149" s="23" t="s">
        <v>137</v>
      </c>
      <c r="H149" s="25">
        <f>(H147/H148)*100</f>
        <v>0.21978021978021978</v>
      </c>
      <c r="I149" s="25">
        <f>(I147/I148)*100</f>
        <v>0.21413276231263384</v>
      </c>
      <c r="J149" s="19"/>
      <c r="K149" s="19"/>
      <c r="M149" s="27">
        <v>3</v>
      </c>
      <c r="N149" s="27" t="s">
        <v>140</v>
      </c>
      <c r="O149">
        <v>76</v>
      </c>
      <c r="P149">
        <v>0</v>
      </c>
      <c r="Q149" s="43">
        <f t="shared" si="22"/>
        <v>0</v>
      </c>
      <c r="R149" s="27"/>
      <c r="S149" s="27"/>
      <c r="T149" s="27"/>
      <c r="U149" s="43"/>
      <c r="V149" s="43"/>
    </row>
    <row r="150" spans="1:22" x14ac:dyDescent="0.25">
      <c r="A150">
        <v>4</v>
      </c>
      <c r="B150" t="s">
        <v>140</v>
      </c>
      <c r="C150" s="27">
        <v>71</v>
      </c>
      <c r="D150" s="27">
        <v>0</v>
      </c>
      <c r="E150" s="19">
        <f t="shared" si="20"/>
        <v>0</v>
      </c>
      <c r="F150" s="39" t="s">
        <v>29</v>
      </c>
      <c r="G150" s="23" t="s">
        <v>29</v>
      </c>
      <c r="H150" s="20">
        <f>COUNT(C144,C145,C148,C156,C160,C161,C166)</f>
        <v>7</v>
      </c>
      <c r="I150" s="20">
        <f>COUNT(C139,C140,C141,C142,C143,C146,C147,C149,C150,C151,C152,C153,C154,C155,C158,C159,C162,C163,C164,C165)</f>
        <v>20</v>
      </c>
      <c r="J150" s="24"/>
      <c r="K150" s="24"/>
      <c r="M150" s="27">
        <v>4</v>
      </c>
      <c r="N150" s="27" t="s">
        <v>140</v>
      </c>
      <c r="O150">
        <v>89</v>
      </c>
      <c r="P150">
        <v>3</v>
      </c>
      <c r="Q150" s="43">
        <f t="shared" si="22"/>
        <v>3.3707865168539324</v>
      </c>
      <c r="R150" s="27"/>
      <c r="S150" s="44"/>
      <c r="T150" s="44"/>
      <c r="U150" s="45"/>
      <c r="V150" s="45"/>
    </row>
    <row r="151" spans="1:22" x14ac:dyDescent="0.25">
      <c r="A151">
        <v>1</v>
      </c>
      <c r="B151" t="s">
        <v>141</v>
      </c>
      <c r="C151" s="27">
        <v>6</v>
      </c>
      <c r="D151" s="27">
        <v>0</v>
      </c>
      <c r="E151" s="19">
        <f t="shared" si="20"/>
        <v>0</v>
      </c>
      <c r="F151" s="39" t="s">
        <v>29</v>
      </c>
      <c r="G151"/>
      <c r="J151" s="24"/>
      <c r="K151" s="24"/>
      <c r="M151" s="27">
        <v>1</v>
      </c>
      <c r="N151" s="27" t="s">
        <v>141</v>
      </c>
      <c r="O151">
        <v>84</v>
      </c>
      <c r="P151">
        <v>0</v>
      </c>
      <c r="Q151" s="43">
        <f t="shared" si="22"/>
        <v>0</v>
      </c>
      <c r="R151" s="27"/>
      <c r="S151" s="44"/>
      <c r="T151" s="44"/>
      <c r="U151" s="45"/>
      <c r="V151" s="45"/>
    </row>
    <row r="152" spans="1:22" x14ac:dyDescent="0.25">
      <c r="A152">
        <v>2</v>
      </c>
      <c r="B152" t="s">
        <v>141</v>
      </c>
      <c r="C152" s="27">
        <v>20</v>
      </c>
      <c r="D152" s="27">
        <v>0</v>
      </c>
      <c r="E152" s="19">
        <f t="shared" si="20"/>
        <v>0</v>
      </c>
      <c r="F152" s="39" t="s">
        <v>29</v>
      </c>
      <c r="G152" s="26"/>
      <c r="H152" s="18"/>
      <c r="I152" s="24"/>
      <c r="J152" s="24"/>
      <c r="K152" s="24"/>
      <c r="M152" s="27">
        <v>2</v>
      </c>
      <c r="N152" s="27" t="s">
        <v>141</v>
      </c>
      <c r="O152">
        <v>100</v>
      </c>
      <c r="P152">
        <v>0</v>
      </c>
      <c r="Q152" s="43">
        <f t="shared" si="22"/>
        <v>0</v>
      </c>
      <c r="R152" s="27"/>
      <c r="S152" s="44"/>
      <c r="T152" s="44"/>
      <c r="U152" s="45"/>
      <c r="V152" s="45"/>
    </row>
    <row r="153" spans="1:22" x14ac:dyDescent="0.25">
      <c r="A153">
        <v>3</v>
      </c>
      <c r="B153" t="s">
        <v>141</v>
      </c>
      <c r="C153" s="27">
        <v>15</v>
      </c>
      <c r="D153" s="27">
        <v>0</v>
      </c>
      <c r="E153" s="19">
        <f t="shared" si="20"/>
        <v>0</v>
      </c>
      <c r="F153" s="39" t="s">
        <v>29</v>
      </c>
      <c r="G153" s="26"/>
      <c r="H153" s="18"/>
      <c r="I153" s="24"/>
      <c r="J153" s="24"/>
      <c r="K153" s="24"/>
      <c r="M153" s="27">
        <v>3</v>
      </c>
      <c r="N153" s="27" t="s">
        <v>141</v>
      </c>
      <c r="O153">
        <v>362</v>
      </c>
      <c r="P153">
        <v>0</v>
      </c>
      <c r="Q153" s="43">
        <f t="shared" si="22"/>
        <v>0</v>
      </c>
      <c r="R153" s="27"/>
      <c r="S153" s="44"/>
      <c r="T153" s="44"/>
      <c r="U153" s="45"/>
      <c r="V153" s="45"/>
    </row>
    <row r="154" spans="1:22" x14ac:dyDescent="0.25">
      <c r="A154">
        <v>4</v>
      </c>
      <c r="B154" t="s">
        <v>141</v>
      </c>
      <c r="C154" s="27">
        <v>27</v>
      </c>
      <c r="D154" s="27">
        <v>0</v>
      </c>
      <c r="E154" s="19">
        <f t="shared" si="20"/>
        <v>0</v>
      </c>
      <c r="F154" s="39" t="s">
        <v>29</v>
      </c>
      <c r="M154" s="27">
        <v>4</v>
      </c>
      <c r="N154" s="27" t="s">
        <v>141</v>
      </c>
      <c r="O154">
        <v>98</v>
      </c>
      <c r="P154">
        <v>0</v>
      </c>
      <c r="Q154" s="43">
        <f t="shared" si="22"/>
        <v>0</v>
      </c>
      <c r="R154" s="27"/>
      <c r="S154" s="27"/>
      <c r="T154" s="27"/>
      <c r="U154" s="27"/>
      <c r="V154" s="27"/>
    </row>
    <row r="155" spans="1:22" x14ac:dyDescent="0.25">
      <c r="A155">
        <v>1</v>
      </c>
      <c r="B155" t="s">
        <v>142</v>
      </c>
      <c r="C155" s="27">
        <v>11</v>
      </c>
      <c r="D155" s="27">
        <v>0</v>
      </c>
      <c r="E155" s="19">
        <f t="shared" si="20"/>
        <v>0</v>
      </c>
      <c r="F155" s="39" t="s">
        <v>29</v>
      </c>
      <c r="M155" s="27">
        <v>1</v>
      </c>
      <c r="N155" s="27" t="s">
        <v>142</v>
      </c>
      <c r="O155" s="27"/>
      <c r="P155" s="27"/>
      <c r="Q155" s="43"/>
      <c r="R155" s="27"/>
      <c r="S155" s="27"/>
      <c r="T155" s="27"/>
      <c r="U155" s="27"/>
      <c r="V155" s="27"/>
    </row>
    <row r="156" spans="1:22" x14ac:dyDescent="0.25">
      <c r="A156">
        <v>2</v>
      </c>
      <c r="B156" t="s">
        <v>142</v>
      </c>
      <c r="C156" s="27">
        <v>15</v>
      </c>
      <c r="D156" s="27">
        <v>0</v>
      </c>
      <c r="E156" s="19">
        <f t="shared" si="20"/>
        <v>0</v>
      </c>
      <c r="F156" s="39" t="s">
        <v>147</v>
      </c>
      <c r="G156" s="21"/>
      <c r="H156" s="19"/>
      <c r="I156" s="19"/>
      <c r="J156" s="19"/>
      <c r="K156" s="19"/>
      <c r="M156" s="27">
        <v>2</v>
      </c>
      <c r="N156" s="27" t="s">
        <v>142</v>
      </c>
      <c r="O156">
        <v>62</v>
      </c>
      <c r="P156">
        <v>1</v>
      </c>
      <c r="Q156" s="43">
        <f t="shared" ref="Q156:Q166" si="23">(P156/O156)*100</f>
        <v>1.6129032258064515</v>
      </c>
      <c r="R156" s="27"/>
      <c r="S156" s="43"/>
      <c r="T156" s="43"/>
      <c r="U156" s="43"/>
      <c r="V156" s="43"/>
    </row>
    <row r="157" spans="1:22" x14ac:dyDescent="0.25">
      <c r="A157">
        <v>3</v>
      </c>
      <c r="B157" t="s">
        <v>142</v>
      </c>
      <c r="M157" s="27">
        <v>3</v>
      </c>
      <c r="N157" s="27" t="s">
        <v>142</v>
      </c>
      <c r="O157">
        <v>74</v>
      </c>
      <c r="P157">
        <v>0</v>
      </c>
      <c r="Q157" s="43">
        <f t="shared" si="23"/>
        <v>0</v>
      </c>
      <c r="R157" s="27"/>
      <c r="S157" s="27"/>
      <c r="T157" s="27"/>
      <c r="U157" s="27"/>
      <c r="V157" s="27"/>
    </row>
    <row r="158" spans="1:22" x14ac:dyDescent="0.25">
      <c r="A158">
        <v>4</v>
      </c>
      <c r="B158" t="s">
        <v>142</v>
      </c>
      <c r="C158" s="27">
        <v>40</v>
      </c>
      <c r="D158" s="27">
        <v>0</v>
      </c>
      <c r="E158" s="19">
        <f t="shared" si="20"/>
        <v>0</v>
      </c>
      <c r="F158" s="39" t="s">
        <v>29</v>
      </c>
      <c r="M158" s="27">
        <v>4</v>
      </c>
      <c r="N158" s="27" t="s">
        <v>142</v>
      </c>
      <c r="O158">
        <v>101</v>
      </c>
      <c r="P158">
        <v>0</v>
      </c>
      <c r="Q158" s="43">
        <f t="shared" si="23"/>
        <v>0</v>
      </c>
      <c r="R158" s="27"/>
      <c r="S158" s="27"/>
      <c r="T158" s="27"/>
      <c r="U158" s="27"/>
      <c r="V158" s="27"/>
    </row>
    <row r="159" spans="1:22" x14ac:dyDescent="0.25">
      <c r="A159">
        <v>1</v>
      </c>
      <c r="B159" s="27" t="s">
        <v>143</v>
      </c>
      <c r="C159" s="27">
        <v>18</v>
      </c>
      <c r="D159" s="27">
        <v>0</v>
      </c>
      <c r="E159" s="19">
        <f t="shared" si="20"/>
        <v>0</v>
      </c>
      <c r="F159" s="39" t="s">
        <v>29</v>
      </c>
      <c r="M159" s="27">
        <v>1</v>
      </c>
      <c r="N159" s="27" t="s">
        <v>143</v>
      </c>
      <c r="O159">
        <v>215</v>
      </c>
      <c r="P159">
        <v>0</v>
      </c>
      <c r="Q159" s="43">
        <f t="shared" si="23"/>
        <v>0</v>
      </c>
      <c r="R159" s="27"/>
      <c r="S159" s="27"/>
      <c r="T159" s="27"/>
      <c r="U159" s="27"/>
      <c r="V159" s="27"/>
    </row>
    <row r="160" spans="1:22" x14ac:dyDescent="0.25">
      <c r="A160">
        <v>2</v>
      </c>
      <c r="B160" s="27" t="s">
        <v>143</v>
      </c>
      <c r="C160" s="27">
        <v>57</v>
      </c>
      <c r="D160" s="27">
        <v>0</v>
      </c>
      <c r="E160" s="19">
        <f t="shared" si="20"/>
        <v>0</v>
      </c>
      <c r="F160" s="39" t="s">
        <v>147</v>
      </c>
      <c r="M160" s="27">
        <v>2</v>
      </c>
      <c r="N160" s="27" t="s">
        <v>143</v>
      </c>
      <c r="O160">
        <v>373</v>
      </c>
      <c r="P160">
        <v>0</v>
      </c>
      <c r="Q160" s="43">
        <f t="shared" si="23"/>
        <v>0</v>
      </c>
      <c r="R160" s="27"/>
      <c r="S160" s="27"/>
      <c r="T160" s="27"/>
      <c r="U160" s="27"/>
      <c r="V160" s="27"/>
    </row>
    <row r="161" spans="1:33" x14ac:dyDescent="0.25">
      <c r="A161">
        <v>3</v>
      </c>
      <c r="B161" s="27" t="s">
        <v>143</v>
      </c>
      <c r="C161" s="27">
        <v>50</v>
      </c>
      <c r="D161" s="27">
        <v>0</v>
      </c>
      <c r="E161" s="19">
        <f t="shared" si="20"/>
        <v>0</v>
      </c>
      <c r="F161" s="39" t="s">
        <v>147</v>
      </c>
      <c r="M161" s="27">
        <v>3</v>
      </c>
      <c r="N161" s="27" t="s">
        <v>143</v>
      </c>
      <c r="O161">
        <v>265</v>
      </c>
      <c r="P161">
        <v>0</v>
      </c>
      <c r="Q161" s="43">
        <f t="shared" si="23"/>
        <v>0</v>
      </c>
      <c r="R161" s="27"/>
      <c r="S161" s="27"/>
      <c r="T161" s="27"/>
      <c r="U161" s="27"/>
      <c r="V161" s="27"/>
    </row>
    <row r="162" spans="1:33" x14ac:dyDescent="0.25">
      <c r="A162">
        <v>4</v>
      </c>
      <c r="B162" s="27" t="s">
        <v>143</v>
      </c>
      <c r="C162" s="27">
        <v>27</v>
      </c>
      <c r="D162" s="27">
        <v>1</v>
      </c>
      <c r="E162" s="19">
        <f t="shared" si="20"/>
        <v>3.7037037037037033</v>
      </c>
      <c r="F162" s="39" t="s">
        <v>29</v>
      </c>
      <c r="M162" s="27">
        <v>4</v>
      </c>
      <c r="N162" s="27" t="s">
        <v>143</v>
      </c>
      <c r="O162">
        <v>196</v>
      </c>
      <c r="P162">
        <v>0</v>
      </c>
      <c r="Q162" s="43">
        <f t="shared" si="23"/>
        <v>0</v>
      </c>
      <c r="R162" s="27"/>
      <c r="S162" s="27"/>
      <c r="T162" s="27"/>
      <c r="U162" s="27"/>
      <c r="V162" s="27"/>
    </row>
    <row r="163" spans="1:33" x14ac:dyDescent="0.25">
      <c r="A163">
        <v>1</v>
      </c>
      <c r="B163" s="27" t="s">
        <v>144</v>
      </c>
      <c r="C163" s="27">
        <v>22</v>
      </c>
      <c r="D163" s="27">
        <v>0</v>
      </c>
      <c r="E163" s="19">
        <f t="shared" si="20"/>
        <v>0</v>
      </c>
      <c r="F163" s="39" t="s">
        <v>29</v>
      </c>
      <c r="M163" s="27">
        <v>1</v>
      </c>
      <c r="N163" s="27" t="s">
        <v>144</v>
      </c>
      <c r="O163">
        <v>139</v>
      </c>
      <c r="P163">
        <v>0</v>
      </c>
      <c r="Q163" s="43">
        <f t="shared" si="23"/>
        <v>0</v>
      </c>
      <c r="R163" s="27"/>
      <c r="S163" s="27"/>
      <c r="T163" s="27"/>
      <c r="U163" s="27"/>
      <c r="V163" s="27"/>
    </row>
    <row r="164" spans="1:33" x14ac:dyDescent="0.25">
      <c r="A164">
        <v>2</v>
      </c>
      <c r="B164" s="27" t="s">
        <v>144</v>
      </c>
      <c r="C164" s="27">
        <v>66</v>
      </c>
      <c r="D164" s="27">
        <v>0</v>
      </c>
      <c r="E164" s="19">
        <f t="shared" si="20"/>
        <v>0</v>
      </c>
      <c r="F164" s="39" t="s">
        <v>29</v>
      </c>
      <c r="M164" s="27">
        <v>2</v>
      </c>
      <c r="N164" s="27" t="s">
        <v>144</v>
      </c>
      <c r="O164">
        <v>153</v>
      </c>
      <c r="P164">
        <v>0</v>
      </c>
      <c r="Q164" s="43">
        <f t="shared" si="23"/>
        <v>0</v>
      </c>
      <c r="R164" s="27"/>
      <c r="S164" s="27"/>
      <c r="T164" s="27"/>
      <c r="U164" s="27"/>
      <c r="V164" s="27"/>
      <c r="X164" s="19"/>
      <c r="Y164" s="19"/>
      <c r="Z164" s="19"/>
      <c r="AA164" s="19"/>
      <c r="AC164" s="21"/>
      <c r="AD164" s="19"/>
      <c r="AE164" s="19"/>
      <c r="AF164" s="19"/>
      <c r="AG164" s="19"/>
    </row>
    <row r="165" spans="1:33" x14ac:dyDescent="0.25">
      <c r="A165">
        <v>3</v>
      </c>
      <c r="B165" s="27" t="s">
        <v>144</v>
      </c>
      <c r="C165" s="27">
        <v>34</v>
      </c>
      <c r="D165" s="27">
        <v>0</v>
      </c>
      <c r="E165" s="19">
        <f t="shared" si="20"/>
        <v>0</v>
      </c>
      <c r="F165" s="39" t="s">
        <v>29</v>
      </c>
      <c r="M165" s="27">
        <v>3</v>
      </c>
      <c r="N165" s="27" t="s">
        <v>144</v>
      </c>
      <c r="O165">
        <v>247</v>
      </c>
      <c r="P165">
        <v>0</v>
      </c>
      <c r="Q165" s="43">
        <f t="shared" si="23"/>
        <v>0</v>
      </c>
      <c r="R165" s="27"/>
      <c r="S165" s="27"/>
      <c r="T165" s="27"/>
      <c r="U165" s="27"/>
      <c r="V165" s="27"/>
      <c r="X165" s="19"/>
      <c r="Y165" s="19"/>
      <c r="Z165" s="19"/>
      <c r="AA165" s="19"/>
      <c r="AC165" s="21"/>
      <c r="AD165" s="19"/>
      <c r="AE165" s="19"/>
      <c r="AF165" s="19"/>
      <c r="AG165" s="19"/>
    </row>
    <row r="166" spans="1:33" x14ac:dyDescent="0.25">
      <c r="A166">
        <v>4</v>
      </c>
      <c r="B166" s="27" t="s">
        <v>144</v>
      </c>
      <c r="C166" s="27">
        <v>53</v>
      </c>
      <c r="D166" s="27">
        <v>0</v>
      </c>
      <c r="E166" s="19">
        <f t="shared" si="20"/>
        <v>0</v>
      </c>
      <c r="F166" s="39" t="s">
        <v>147</v>
      </c>
      <c r="M166" s="27">
        <v>4</v>
      </c>
      <c r="N166" s="27" t="s">
        <v>144</v>
      </c>
      <c r="O166">
        <v>261</v>
      </c>
      <c r="P166">
        <v>0</v>
      </c>
      <c r="Q166" s="43">
        <f t="shared" si="23"/>
        <v>0</v>
      </c>
      <c r="R166" s="27"/>
      <c r="S166" s="27"/>
      <c r="T166" s="27"/>
      <c r="U166" s="27"/>
      <c r="V166" s="27"/>
      <c r="X166" s="19"/>
      <c r="Y166" s="19"/>
      <c r="Z166" s="19"/>
      <c r="AA166" s="19"/>
      <c r="AC166" s="21"/>
      <c r="AD166" s="19"/>
      <c r="AE166" s="19"/>
      <c r="AF166" s="19"/>
      <c r="AG166" s="19"/>
    </row>
    <row r="167" spans="1:33" x14ac:dyDescent="0.25">
      <c r="C167" s="18">
        <f>SUM(C139:C166)</f>
        <v>1389</v>
      </c>
      <c r="D167" s="29">
        <f>SUM(D139:D166)</f>
        <v>3</v>
      </c>
      <c r="E167" s="25">
        <f>(D167/C167)*100</f>
        <v>0.21598272138228944</v>
      </c>
      <c r="F167" s="30"/>
      <c r="G167"/>
      <c r="M167" s="27"/>
      <c r="N167" s="27"/>
      <c r="O167" s="18">
        <f>SUM(O139:O166)</f>
        <v>4097</v>
      </c>
      <c r="P167" s="29">
        <f>SUM(P139:P166)</f>
        <v>4</v>
      </c>
      <c r="Q167" s="25">
        <f>(P167/O167)*100</f>
        <v>9.7632413961435197E-2</v>
      </c>
      <c r="R167" s="30"/>
      <c r="S167"/>
      <c r="T167" s="27"/>
      <c r="U167" s="27"/>
      <c r="V167" s="27"/>
      <c r="X167" s="19"/>
      <c r="Y167" s="19"/>
      <c r="Z167" s="19"/>
      <c r="AA167" s="19"/>
      <c r="AC167" s="21"/>
      <c r="AD167" s="19"/>
      <c r="AE167" s="19"/>
      <c r="AF167" s="19"/>
      <c r="AG167" s="19"/>
    </row>
    <row r="168" spans="1:33" x14ac:dyDescent="0.25">
      <c r="D168" s="23" t="s">
        <v>29</v>
      </c>
      <c r="E168">
        <f>COUNT(E139:E166)</f>
        <v>27</v>
      </c>
      <c r="N168" s="27"/>
      <c r="O168" s="18"/>
      <c r="P168" s="23" t="s">
        <v>29</v>
      </c>
      <c r="Q168">
        <f>COUNT(Q139:Q166)</f>
        <v>23</v>
      </c>
    </row>
    <row r="169" spans="1:33" x14ac:dyDescent="0.25">
      <c r="A169" t="s">
        <v>228</v>
      </c>
      <c r="M169" s="27" t="s">
        <v>229</v>
      </c>
      <c r="N169" s="27"/>
      <c r="O169" s="27"/>
      <c r="P169" s="27"/>
      <c r="Q169" s="43"/>
      <c r="R169" s="43"/>
      <c r="S169" s="43"/>
      <c r="T169" s="43"/>
      <c r="U169" s="43"/>
      <c r="V169" s="27"/>
      <c r="X169" s="19"/>
      <c r="Y169" s="19"/>
      <c r="Z169" s="19"/>
      <c r="AA169" s="19"/>
      <c r="AC169" s="21"/>
      <c r="AD169" s="19"/>
      <c r="AE169" s="19"/>
      <c r="AF169" s="19"/>
      <c r="AG169" s="19"/>
    </row>
    <row r="170" spans="1:33" x14ac:dyDescent="0.25">
      <c r="M170" s="27"/>
      <c r="N170" s="27"/>
      <c r="O170" s="27"/>
      <c r="P170" s="27"/>
      <c r="Q170" s="43"/>
      <c r="R170"/>
      <c r="S170"/>
      <c r="T170"/>
      <c r="U170"/>
      <c r="X170" s="19"/>
      <c r="Y170" s="19"/>
      <c r="Z170" s="19"/>
      <c r="AA170" s="19"/>
      <c r="AC170" s="21"/>
      <c r="AD170" s="19"/>
      <c r="AE170" s="19"/>
      <c r="AF170" s="19"/>
      <c r="AG170" s="19"/>
    </row>
    <row r="171" spans="1:33" x14ac:dyDescent="0.25">
      <c r="A171" t="s">
        <v>127</v>
      </c>
      <c r="B171" t="s">
        <v>128</v>
      </c>
      <c r="C171" t="s">
        <v>129</v>
      </c>
      <c r="D171" t="s">
        <v>177</v>
      </c>
      <c r="E171" s="19" t="s">
        <v>178</v>
      </c>
      <c r="F171" s="39" t="s">
        <v>146</v>
      </c>
      <c r="G171" s="21"/>
      <c r="H171" s="19" t="s">
        <v>120</v>
      </c>
      <c r="I171" s="19" t="s">
        <v>132</v>
      </c>
      <c r="J171" s="19" t="s">
        <v>122</v>
      </c>
      <c r="K171" s="19" t="s">
        <v>123</v>
      </c>
      <c r="M171" s="27" t="s">
        <v>127</v>
      </c>
      <c r="N171" s="27" t="s">
        <v>128</v>
      </c>
      <c r="O171" t="s">
        <v>129</v>
      </c>
      <c r="P171" t="s">
        <v>177</v>
      </c>
      <c r="Q171" s="19" t="s">
        <v>178</v>
      </c>
      <c r="R171" s="21"/>
      <c r="S171" s="19" t="s">
        <v>120</v>
      </c>
      <c r="T171" s="19" t="s">
        <v>132</v>
      </c>
      <c r="U171" s="19" t="s">
        <v>122</v>
      </c>
      <c r="V171" s="19" t="s">
        <v>123</v>
      </c>
      <c r="X171" s="19"/>
      <c r="Y171" s="19"/>
      <c r="Z171" s="19"/>
      <c r="AA171" s="19"/>
      <c r="AC171" s="21"/>
      <c r="AD171" s="19"/>
      <c r="AE171" s="19"/>
      <c r="AF171" s="19"/>
      <c r="AG171" s="19"/>
    </row>
    <row r="172" spans="1:33" x14ac:dyDescent="0.25">
      <c r="A172">
        <v>1</v>
      </c>
      <c r="B172" t="s">
        <v>134</v>
      </c>
      <c r="C172" s="27">
        <v>133</v>
      </c>
      <c r="D172" s="27">
        <v>1</v>
      </c>
      <c r="E172" s="19">
        <f t="shared" ref="E172:E197" si="24">(D172/C172)*100</f>
        <v>0.75187969924812026</v>
      </c>
      <c r="F172" s="39" t="s">
        <v>147</v>
      </c>
      <c r="G172" s="23" t="s">
        <v>135</v>
      </c>
      <c r="H172" s="20">
        <f>SUM(D172:D175)</f>
        <v>11</v>
      </c>
      <c r="I172" s="20">
        <f>SUM(D176:D183)</f>
        <v>1</v>
      </c>
      <c r="J172" s="20">
        <f>SUM(D184:D191)</f>
        <v>0</v>
      </c>
      <c r="K172" s="20">
        <f>SUM(D192:D199)</f>
        <v>0</v>
      </c>
      <c r="M172" s="27">
        <v>1</v>
      </c>
      <c r="N172" s="27" t="s">
        <v>134</v>
      </c>
      <c r="O172" s="27"/>
      <c r="P172" s="27"/>
      <c r="Q172" s="43"/>
      <c r="R172" s="23" t="s">
        <v>135</v>
      </c>
      <c r="S172" s="20">
        <f>SUM(P172:P175)</f>
        <v>0</v>
      </c>
      <c r="T172" s="20">
        <f>SUM(P176:P183)</f>
        <v>0</v>
      </c>
      <c r="U172" s="20">
        <f>SUM(P184:P191)</f>
        <v>1</v>
      </c>
      <c r="V172" s="20">
        <f>SUM(P192:P199)</f>
        <v>0</v>
      </c>
      <c r="X172" s="19"/>
      <c r="Y172" s="19"/>
      <c r="Z172" s="19"/>
      <c r="AA172" s="19"/>
      <c r="AC172" s="21"/>
      <c r="AD172" s="19"/>
      <c r="AE172" s="19"/>
      <c r="AF172" s="19"/>
      <c r="AG172" s="19"/>
    </row>
    <row r="173" spans="1:33" x14ac:dyDescent="0.25">
      <c r="A173">
        <v>2</v>
      </c>
      <c r="B173" t="s">
        <v>134</v>
      </c>
      <c r="C173" s="27">
        <v>246</v>
      </c>
      <c r="D173" s="27">
        <v>5</v>
      </c>
      <c r="E173" s="19">
        <f t="shared" si="24"/>
        <v>2.0325203252032518</v>
      </c>
      <c r="F173" s="39" t="s">
        <v>147</v>
      </c>
      <c r="G173" s="23" t="s">
        <v>136</v>
      </c>
      <c r="H173" s="20">
        <f>SUM(C172:C175)</f>
        <v>666</v>
      </c>
      <c r="I173" s="20">
        <f>SUM(C176:C183)</f>
        <v>514</v>
      </c>
      <c r="J173" s="20">
        <f>SUM(C184:C191)</f>
        <v>223</v>
      </c>
      <c r="K173" s="20">
        <f>SUM(C192:C199)</f>
        <v>239</v>
      </c>
      <c r="M173" s="27">
        <v>2</v>
      </c>
      <c r="N173" s="27" t="s">
        <v>134</v>
      </c>
      <c r="O173">
        <v>97</v>
      </c>
      <c r="P173">
        <v>0</v>
      </c>
      <c r="Q173" s="43">
        <f t="shared" ref="Q173:Q187" si="25">(P173/O173)*100</f>
        <v>0</v>
      </c>
      <c r="R173" s="23" t="s">
        <v>136</v>
      </c>
      <c r="S173" s="20">
        <f>SUM(O172:O175)</f>
        <v>462</v>
      </c>
      <c r="T173" s="20">
        <f>SUM(O176:O183)</f>
        <v>445</v>
      </c>
      <c r="U173" s="20">
        <f>SUM(O184:O191)</f>
        <v>227</v>
      </c>
      <c r="V173" s="20">
        <f>SUM(O192:O199)</f>
        <v>965</v>
      </c>
      <c r="X173" s="19"/>
      <c r="Y173" s="19"/>
      <c r="Z173" s="19"/>
      <c r="AA173" s="19"/>
      <c r="AC173" s="21"/>
      <c r="AD173" s="19"/>
      <c r="AE173" s="19"/>
      <c r="AF173" s="19"/>
      <c r="AG173" s="19"/>
    </row>
    <row r="174" spans="1:33" x14ac:dyDescent="0.25">
      <c r="A174">
        <v>3</v>
      </c>
      <c r="B174" t="s">
        <v>134</v>
      </c>
      <c r="C174" s="27">
        <v>287</v>
      </c>
      <c r="D174" s="27">
        <v>5</v>
      </c>
      <c r="E174" s="19">
        <f t="shared" si="24"/>
        <v>1.7421602787456445</v>
      </c>
      <c r="F174" s="39" t="s">
        <v>29</v>
      </c>
      <c r="G174" s="23" t="s">
        <v>137</v>
      </c>
      <c r="H174" s="25">
        <f>AVERAGE(H172/H173)*100</f>
        <v>1.6516516516516515</v>
      </c>
      <c r="I174" s="25">
        <f>AVERAGE(I172/I173)*100</f>
        <v>0.19455252918287938</v>
      </c>
      <c r="J174" s="25">
        <f>AVERAGE(J172/J173)*100</f>
        <v>0</v>
      </c>
      <c r="K174" s="25">
        <f>AVERAGE(K172/K173)*100</f>
        <v>0</v>
      </c>
      <c r="M174" s="27">
        <v>3</v>
      </c>
      <c r="N174" s="27" t="s">
        <v>134</v>
      </c>
      <c r="O174">
        <v>240</v>
      </c>
      <c r="P174">
        <v>0</v>
      </c>
      <c r="Q174" s="43">
        <f t="shared" si="25"/>
        <v>0</v>
      </c>
      <c r="R174" s="23" t="s">
        <v>137</v>
      </c>
      <c r="S174" s="25">
        <f>AVERAGE(S172/S173)*100</f>
        <v>0</v>
      </c>
      <c r="T174" s="25">
        <f>AVERAGE(T172/T173)*100</f>
        <v>0</v>
      </c>
      <c r="U174" s="25">
        <f>AVERAGE(U172/U173)*100</f>
        <v>0.44052863436123352</v>
      </c>
      <c r="V174" s="25">
        <f>AVERAGE(V172/V173)*100</f>
        <v>0</v>
      </c>
      <c r="X174" s="19"/>
      <c r="Y174" s="19"/>
      <c r="Z174" s="19"/>
      <c r="AA174" s="19"/>
      <c r="AC174" s="21"/>
      <c r="AD174" s="19"/>
      <c r="AE174" s="19"/>
      <c r="AF174" s="19"/>
      <c r="AG174" s="19"/>
    </row>
    <row r="175" spans="1:33" x14ac:dyDescent="0.25">
      <c r="A175">
        <v>4</v>
      </c>
      <c r="B175" t="s">
        <v>134</v>
      </c>
      <c r="G175" s="23" t="s">
        <v>29</v>
      </c>
      <c r="H175" s="20">
        <f>COUNT(C172:C175)</f>
        <v>3</v>
      </c>
      <c r="I175" s="20">
        <f>COUNT(C176:C183)</f>
        <v>6</v>
      </c>
      <c r="J175" s="20">
        <f>COUNT(C184:C191)</f>
        <v>6</v>
      </c>
      <c r="K175" s="20">
        <f>COUNT(C192:C199)</f>
        <v>4</v>
      </c>
      <c r="M175" s="27">
        <v>4</v>
      </c>
      <c r="N175" s="27" t="s">
        <v>134</v>
      </c>
      <c r="O175">
        <v>125</v>
      </c>
      <c r="P175">
        <v>0</v>
      </c>
      <c r="Q175" s="43">
        <f t="shared" si="25"/>
        <v>0</v>
      </c>
      <c r="R175" s="23" t="s">
        <v>29</v>
      </c>
      <c r="S175" s="20">
        <f>COUNT(Q172:Q175)</f>
        <v>3</v>
      </c>
      <c r="T175" s="20">
        <f>COUNT(Q176:Q183)</f>
        <v>8</v>
      </c>
      <c r="U175" s="20">
        <f>COUNT(Q184:Q191)</f>
        <v>6</v>
      </c>
      <c r="V175" s="20">
        <f>COUNT(Q192:Q199)</f>
        <v>8</v>
      </c>
      <c r="X175" s="19"/>
      <c r="Y175" s="19"/>
      <c r="Z175" s="19"/>
      <c r="AA175" s="19"/>
      <c r="AC175" s="21"/>
      <c r="AD175" s="19"/>
      <c r="AE175" s="19"/>
      <c r="AF175" s="19"/>
      <c r="AG175" s="19"/>
    </row>
    <row r="176" spans="1:33" x14ac:dyDescent="0.25">
      <c r="A176">
        <v>1</v>
      </c>
      <c r="B176" t="s">
        <v>138</v>
      </c>
      <c r="C176" s="27">
        <v>141</v>
      </c>
      <c r="D176" s="27">
        <v>0</v>
      </c>
      <c r="E176" s="19">
        <f t="shared" si="24"/>
        <v>0</v>
      </c>
      <c r="F176" s="39" t="s">
        <v>29</v>
      </c>
      <c r="G176" s="23" t="s">
        <v>139</v>
      </c>
      <c r="H176" s="25">
        <f>H172/D200</f>
        <v>0.91666666666666663</v>
      </c>
      <c r="I176" s="25">
        <f>I172/D200</f>
        <v>8.3333333333333329E-2</v>
      </c>
      <c r="J176" s="25">
        <f>J172/D200</f>
        <v>0</v>
      </c>
      <c r="K176" s="25">
        <f>K172/D200</f>
        <v>0</v>
      </c>
      <c r="M176" s="27">
        <v>1</v>
      </c>
      <c r="N176" s="27" t="s">
        <v>138</v>
      </c>
      <c r="O176">
        <v>85</v>
      </c>
      <c r="P176">
        <v>0</v>
      </c>
      <c r="Q176" s="43">
        <f t="shared" si="25"/>
        <v>0</v>
      </c>
      <c r="R176" s="23" t="s">
        <v>139</v>
      </c>
      <c r="S176" s="25">
        <f>S172/P200</f>
        <v>0</v>
      </c>
      <c r="T176" s="25">
        <f>T172/P200</f>
        <v>0</v>
      </c>
      <c r="U176" s="25">
        <f>U172/P200</f>
        <v>1</v>
      </c>
      <c r="V176" s="25">
        <f>V172/P200</f>
        <v>0</v>
      </c>
      <c r="X176" s="19"/>
      <c r="Y176" s="19"/>
      <c r="Z176" s="19"/>
      <c r="AA176" s="19"/>
      <c r="AC176" s="21"/>
      <c r="AD176" s="19"/>
      <c r="AE176" s="19"/>
      <c r="AF176" s="19"/>
      <c r="AG176" s="19"/>
    </row>
    <row r="177" spans="1:22" x14ac:dyDescent="0.25">
      <c r="A177">
        <v>2</v>
      </c>
      <c r="B177" t="s">
        <v>138</v>
      </c>
      <c r="C177" s="27">
        <v>109</v>
      </c>
      <c r="D177" s="27">
        <v>1</v>
      </c>
      <c r="E177" s="19">
        <f t="shared" si="24"/>
        <v>0.91743119266055051</v>
      </c>
      <c r="F177" s="39" t="s">
        <v>29</v>
      </c>
      <c r="G177"/>
      <c r="M177" s="27">
        <v>2</v>
      </c>
      <c r="N177" s="27" t="s">
        <v>138</v>
      </c>
      <c r="O177">
        <v>23</v>
      </c>
      <c r="P177">
        <v>0</v>
      </c>
      <c r="Q177" s="43">
        <f t="shared" si="25"/>
        <v>0</v>
      </c>
      <c r="R177"/>
      <c r="S177"/>
      <c r="T177"/>
      <c r="U177"/>
    </row>
    <row r="178" spans="1:22" x14ac:dyDescent="0.25">
      <c r="A178">
        <v>3</v>
      </c>
      <c r="B178" t="s">
        <v>138</v>
      </c>
      <c r="C178" s="27">
        <v>40</v>
      </c>
      <c r="D178" s="27">
        <v>0</v>
      </c>
      <c r="E178" s="19">
        <f t="shared" si="24"/>
        <v>0</v>
      </c>
      <c r="F178" s="39" t="s">
        <v>147</v>
      </c>
      <c r="I178" s="19"/>
      <c r="J178" s="19"/>
      <c r="K178" s="19"/>
      <c r="M178" s="27">
        <v>3</v>
      </c>
      <c r="N178" s="27" t="s">
        <v>138</v>
      </c>
      <c r="O178">
        <v>26</v>
      </c>
      <c r="P178">
        <v>0</v>
      </c>
      <c r="Q178" s="43">
        <f t="shared" si="25"/>
        <v>0</v>
      </c>
      <c r="R178" s="27"/>
      <c r="S178" s="27"/>
      <c r="T178" s="27"/>
      <c r="U178" s="43"/>
      <c r="V178" s="43"/>
    </row>
    <row r="179" spans="1:22" x14ac:dyDescent="0.25">
      <c r="A179">
        <v>4</v>
      </c>
      <c r="B179" t="s">
        <v>138</v>
      </c>
      <c r="H179" t="s">
        <v>148</v>
      </c>
      <c r="I179" s="19" t="s">
        <v>149</v>
      </c>
      <c r="J179" s="19"/>
      <c r="K179" s="19"/>
      <c r="M179" s="27">
        <v>4</v>
      </c>
      <c r="N179" s="27" t="s">
        <v>138</v>
      </c>
      <c r="O179">
        <v>27</v>
      </c>
      <c r="P179">
        <v>0</v>
      </c>
      <c r="Q179" s="43">
        <f t="shared" si="25"/>
        <v>0</v>
      </c>
      <c r="R179" s="27"/>
      <c r="S179" s="27"/>
      <c r="T179" s="27"/>
      <c r="U179" s="43"/>
      <c r="V179" s="43"/>
    </row>
    <row r="180" spans="1:22" x14ac:dyDescent="0.25">
      <c r="A180">
        <v>1</v>
      </c>
      <c r="B180" t="s">
        <v>140</v>
      </c>
      <c r="C180" s="27">
        <v>102</v>
      </c>
      <c r="D180" s="27">
        <v>0</v>
      </c>
      <c r="E180" s="19">
        <f t="shared" si="24"/>
        <v>0</v>
      </c>
      <c r="F180" s="39" t="s">
        <v>147</v>
      </c>
      <c r="G180" s="23" t="s">
        <v>135</v>
      </c>
      <c r="H180" s="20">
        <f>SUM(D172,D173,D178,D180,D181,D186,D190,D192,D193)</f>
        <v>6</v>
      </c>
      <c r="I180" s="20">
        <f>SUM(D174,D176,D177,D182,D184,D185,D189,D188,D196,D197)</f>
        <v>6</v>
      </c>
      <c r="J180" s="19"/>
      <c r="K180" s="19"/>
      <c r="M180" s="27">
        <v>1</v>
      </c>
      <c r="N180" s="27" t="s">
        <v>140</v>
      </c>
      <c r="O180">
        <v>153</v>
      </c>
      <c r="P180">
        <v>0</v>
      </c>
      <c r="Q180" s="43">
        <f t="shared" si="25"/>
        <v>0</v>
      </c>
      <c r="R180" s="27"/>
      <c r="S180" s="27"/>
      <c r="T180" s="27"/>
      <c r="U180" s="43"/>
      <c r="V180" s="43"/>
    </row>
    <row r="181" spans="1:22" x14ac:dyDescent="0.25">
      <c r="A181">
        <v>2</v>
      </c>
      <c r="B181" t="s">
        <v>140</v>
      </c>
      <c r="C181" s="27">
        <v>71</v>
      </c>
      <c r="D181" s="27">
        <v>0</v>
      </c>
      <c r="E181" s="19">
        <f t="shared" si="24"/>
        <v>0</v>
      </c>
      <c r="F181" s="39" t="s">
        <v>147</v>
      </c>
      <c r="G181" s="23" t="s">
        <v>136</v>
      </c>
      <c r="H181" s="20">
        <f>SUM(C172,C173,C178,C180,C181,C186,C190,C192,C193)</f>
        <v>760</v>
      </c>
      <c r="I181" s="20">
        <f>SUM(C174,C176,C177,C182,C184,C185,C188,C189,C196,C197)</f>
        <v>882</v>
      </c>
      <c r="J181" s="19"/>
      <c r="K181" s="19"/>
      <c r="M181" s="27">
        <v>2</v>
      </c>
      <c r="N181" s="27" t="s">
        <v>140</v>
      </c>
      <c r="O181">
        <v>16</v>
      </c>
      <c r="P181">
        <v>0</v>
      </c>
      <c r="Q181" s="43">
        <f t="shared" si="25"/>
        <v>0</v>
      </c>
      <c r="R181" s="27"/>
      <c r="S181" s="27"/>
      <c r="T181" s="27"/>
      <c r="U181" s="43"/>
      <c r="V181" s="43"/>
    </row>
    <row r="182" spans="1:22" x14ac:dyDescent="0.25">
      <c r="A182">
        <v>3</v>
      </c>
      <c r="B182" t="s">
        <v>140</v>
      </c>
      <c r="C182" s="27">
        <v>51</v>
      </c>
      <c r="D182" s="27">
        <v>0</v>
      </c>
      <c r="E182" s="19">
        <f t="shared" si="24"/>
        <v>0</v>
      </c>
      <c r="F182" s="39" t="s">
        <v>29</v>
      </c>
      <c r="G182" s="23" t="s">
        <v>137</v>
      </c>
      <c r="H182" s="25">
        <f>(H180/H181)*100</f>
        <v>0.78947368421052633</v>
      </c>
      <c r="I182" s="25">
        <f>(I180/I181)*100</f>
        <v>0.68027210884353739</v>
      </c>
      <c r="J182" s="19"/>
      <c r="K182" s="19"/>
      <c r="M182" s="27">
        <v>3</v>
      </c>
      <c r="N182" s="27" t="s">
        <v>140</v>
      </c>
      <c r="O182">
        <v>79</v>
      </c>
      <c r="P182">
        <v>0</v>
      </c>
      <c r="Q182" s="43">
        <f t="shared" si="25"/>
        <v>0</v>
      </c>
      <c r="R182" s="27"/>
      <c r="S182" s="27"/>
      <c r="T182" s="27"/>
      <c r="U182" s="43"/>
      <c r="V182" s="43"/>
    </row>
    <row r="183" spans="1:22" x14ac:dyDescent="0.25">
      <c r="A183">
        <v>4</v>
      </c>
      <c r="B183" t="s">
        <v>140</v>
      </c>
      <c r="G183" s="23" t="s">
        <v>29</v>
      </c>
      <c r="H183" s="20">
        <f>COUNT(C172,C173,C178,C180,C181,C186,C190,C192,C193)</f>
        <v>9</v>
      </c>
      <c r="I183" s="20">
        <f>COUNT(C174,C176,C177,C182,C184,C185,C188,C189,C196,C197)</f>
        <v>10</v>
      </c>
      <c r="J183" s="24"/>
      <c r="K183" s="24"/>
      <c r="M183" s="27">
        <v>4</v>
      </c>
      <c r="N183" s="27" t="s">
        <v>140</v>
      </c>
      <c r="O183">
        <v>36</v>
      </c>
      <c r="P183">
        <v>0</v>
      </c>
      <c r="Q183" s="43">
        <f t="shared" si="25"/>
        <v>0</v>
      </c>
      <c r="R183" s="27"/>
      <c r="S183" s="44"/>
      <c r="T183" s="44"/>
      <c r="U183" s="45"/>
      <c r="V183" s="45"/>
    </row>
    <row r="184" spans="1:22" x14ac:dyDescent="0.25">
      <c r="A184">
        <v>1</v>
      </c>
      <c r="B184" t="s">
        <v>141</v>
      </c>
      <c r="C184" s="27">
        <v>51</v>
      </c>
      <c r="D184" s="27">
        <v>0</v>
      </c>
      <c r="E184" s="19">
        <f t="shared" si="24"/>
        <v>0</v>
      </c>
      <c r="F184" s="39" t="s">
        <v>29</v>
      </c>
      <c r="G184"/>
      <c r="J184" s="24"/>
      <c r="K184" s="24"/>
      <c r="M184" s="27">
        <v>1</v>
      </c>
      <c r="N184" s="27" t="s">
        <v>141</v>
      </c>
      <c r="O184">
        <v>73</v>
      </c>
      <c r="P184">
        <v>0</v>
      </c>
      <c r="Q184" s="43">
        <f t="shared" si="25"/>
        <v>0</v>
      </c>
      <c r="R184" s="27"/>
      <c r="S184" s="44"/>
      <c r="T184" s="44"/>
      <c r="U184" s="45"/>
      <c r="V184" s="45"/>
    </row>
    <row r="185" spans="1:22" x14ac:dyDescent="0.25">
      <c r="A185">
        <v>2</v>
      </c>
      <c r="B185" t="s">
        <v>141</v>
      </c>
      <c r="C185" s="27">
        <v>48</v>
      </c>
      <c r="D185" s="27">
        <v>0</v>
      </c>
      <c r="E185" s="19">
        <f t="shared" si="24"/>
        <v>0</v>
      </c>
      <c r="F185" s="39" t="s">
        <v>29</v>
      </c>
      <c r="G185" s="26"/>
      <c r="H185" s="18"/>
      <c r="I185" s="24"/>
      <c r="J185" s="24"/>
      <c r="K185" s="24"/>
      <c r="M185" s="27">
        <v>2</v>
      </c>
      <c r="N185" s="27" t="s">
        <v>141</v>
      </c>
      <c r="O185">
        <v>16</v>
      </c>
      <c r="P185">
        <v>0</v>
      </c>
      <c r="Q185" s="43">
        <f t="shared" si="25"/>
        <v>0</v>
      </c>
      <c r="R185" s="27"/>
      <c r="S185" s="44"/>
      <c r="T185" s="44"/>
      <c r="U185" s="45"/>
      <c r="V185" s="45"/>
    </row>
    <row r="186" spans="1:22" x14ac:dyDescent="0.25">
      <c r="A186">
        <v>3</v>
      </c>
      <c r="B186" t="s">
        <v>141</v>
      </c>
      <c r="C186" s="27">
        <v>28</v>
      </c>
      <c r="D186" s="27">
        <v>0</v>
      </c>
      <c r="E186" s="19">
        <f t="shared" si="24"/>
        <v>0</v>
      </c>
      <c r="F186" s="39" t="s">
        <v>147</v>
      </c>
      <c r="G186" s="26"/>
      <c r="H186" s="18"/>
      <c r="I186" s="24"/>
      <c r="J186" s="24"/>
      <c r="K186" s="24"/>
      <c r="M186" s="27">
        <v>3</v>
      </c>
      <c r="N186" s="27" t="s">
        <v>141</v>
      </c>
      <c r="O186">
        <v>26</v>
      </c>
      <c r="P186">
        <v>0</v>
      </c>
      <c r="Q186" s="43">
        <f t="shared" si="25"/>
        <v>0</v>
      </c>
      <c r="R186" s="27"/>
      <c r="S186" s="44"/>
      <c r="T186" s="44"/>
      <c r="U186" s="45"/>
      <c r="V186" s="45"/>
    </row>
    <row r="187" spans="1:22" x14ac:dyDescent="0.25">
      <c r="A187">
        <v>4</v>
      </c>
      <c r="B187" t="s">
        <v>141</v>
      </c>
      <c r="M187" s="27">
        <v>4</v>
      </c>
      <c r="N187" s="27" t="s">
        <v>141</v>
      </c>
      <c r="O187">
        <v>39</v>
      </c>
      <c r="P187">
        <v>1</v>
      </c>
      <c r="Q187" s="43">
        <f t="shared" si="25"/>
        <v>2.5641025641025639</v>
      </c>
      <c r="R187" s="27"/>
      <c r="S187" s="27"/>
      <c r="T187" s="27"/>
      <c r="U187" s="27"/>
      <c r="V187" s="27"/>
    </row>
    <row r="188" spans="1:22" x14ac:dyDescent="0.25">
      <c r="A188">
        <v>1</v>
      </c>
      <c r="B188" t="s">
        <v>142</v>
      </c>
      <c r="C188" s="27">
        <v>23</v>
      </c>
      <c r="D188" s="27">
        <v>0</v>
      </c>
      <c r="E188" s="19">
        <f t="shared" si="24"/>
        <v>0</v>
      </c>
      <c r="F188" s="39" t="s">
        <v>29</v>
      </c>
      <c r="M188" s="27">
        <v>1</v>
      </c>
      <c r="N188" s="27" t="s">
        <v>142</v>
      </c>
      <c r="O188" s="27"/>
      <c r="P188" s="27"/>
      <c r="Q188" s="43"/>
      <c r="R188" s="27"/>
      <c r="S188" s="27"/>
      <c r="T188" s="27"/>
      <c r="U188" s="27"/>
      <c r="V188" s="27"/>
    </row>
    <row r="189" spans="1:22" x14ac:dyDescent="0.25">
      <c r="A189">
        <v>2</v>
      </c>
      <c r="B189" t="s">
        <v>142</v>
      </c>
      <c r="C189" s="27">
        <v>36</v>
      </c>
      <c r="D189" s="27">
        <v>0</v>
      </c>
      <c r="E189" s="19">
        <f t="shared" si="24"/>
        <v>0</v>
      </c>
      <c r="F189" s="39" t="s">
        <v>29</v>
      </c>
      <c r="G189" s="21"/>
      <c r="H189" s="19"/>
      <c r="I189" s="19"/>
      <c r="J189" s="19"/>
      <c r="K189" s="19"/>
      <c r="M189" s="27">
        <v>2</v>
      </c>
      <c r="N189" s="27" t="s">
        <v>142</v>
      </c>
      <c r="O189">
        <v>44</v>
      </c>
      <c r="P189">
        <v>0</v>
      </c>
      <c r="Q189" s="43">
        <f t="shared" ref="Q189:Q190" si="26">(P189/O189)*100</f>
        <v>0</v>
      </c>
      <c r="R189" s="27"/>
      <c r="S189" s="43"/>
      <c r="T189" s="43"/>
      <c r="U189" s="43"/>
      <c r="V189" s="43"/>
    </row>
    <row r="190" spans="1:22" x14ac:dyDescent="0.25">
      <c r="A190">
        <v>3</v>
      </c>
      <c r="B190" t="s">
        <v>142</v>
      </c>
      <c r="C190" s="27">
        <v>37</v>
      </c>
      <c r="D190" s="27">
        <v>0</v>
      </c>
      <c r="E190" s="19">
        <f t="shared" si="24"/>
        <v>0</v>
      </c>
      <c r="F190" s="39" t="s">
        <v>147</v>
      </c>
      <c r="M190" s="27">
        <v>3</v>
      </c>
      <c r="N190" s="27" t="s">
        <v>142</v>
      </c>
      <c r="O190">
        <v>29</v>
      </c>
      <c r="P190">
        <v>0</v>
      </c>
      <c r="Q190" s="43">
        <f t="shared" si="26"/>
        <v>0</v>
      </c>
      <c r="R190" s="27"/>
      <c r="S190" s="27"/>
      <c r="T190" s="27"/>
      <c r="U190" s="27"/>
      <c r="V190" s="27"/>
    </row>
    <row r="191" spans="1:22" x14ac:dyDescent="0.25">
      <c r="A191">
        <v>4</v>
      </c>
      <c r="B191" t="s">
        <v>142</v>
      </c>
      <c r="M191" s="27">
        <v>4</v>
      </c>
      <c r="N191" s="27" t="s">
        <v>142</v>
      </c>
      <c r="O191" s="27"/>
      <c r="P191" s="27"/>
      <c r="Q191" s="43"/>
      <c r="R191" s="27"/>
      <c r="S191" s="27"/>
      <c r="T191" s="27"/>
      <c r="U191" s="27"/>
      <c r="V191" s="27"/>
    </row>
    <row r="192" spans="1:22" x14ac:dyDescent="0.25">
      <c r="A192">
        <v>1</v>
      </c>
      <c r="B192" s="27" t="s">
        <v>143</v>
      </c>
      <c r="C192" s="27">
        <v>42</v>
      </c>
      <c r="D192" s="27">
        <v>0</v>
      </c>
      <c r="E192" s="19">
        <f t="shared" si="24"/>
        <v>0</v>
      </c>
      <c r="F192" s="39" t="s">
        <v>147</v>
      </c>
      <c r="M192" s="27">
        <v>1</v>
      </c>
      <c r="N192" s="27" t="s">
        <v>143</v>
      </c>
      <c r="O192">
        <v>89</v>
      </c>
      <c r="P192">
        <v>0</v>
      </c>
      <c r="Q192" s="43">
        <f t="shared" ref="Q192:Q199" si="27">(P192/O192)*100</f>
        <v>0</v>
      </c>
      <c r="R192" s="27"/>
      <c r="S192" s="27"/>
      <c r="T192" s="27"/>
      <c r="U192" s="27"/>
      <c r="V192" s="27"/>
    </row>
    <row r="193" spans="1:22" x14ac:dyDescent="0.25">
      <c r="A193">
        <v>2</v>
      </c>
      <c r="B193" s="27" t="s">
        <v>143</v>
      </c>
      <c r="C193" s="27">
        <v>61</v>
      </c>
      <c r="D193" s="27">
        <v>0</v>
      </c>
      <c r="E193" s="19">
        <f t="shared" si="24"/>
        <v>0</v>
      </c>
      <c r="F193" s="39" t="s">
        <v>147</v>
      </c>
      <c r="M193" s="27">
        <v>2</v>
      </c>
      <c r="N193" s="27" t="s">
        <v>143</v>
      </c>
      <c r="O193">
        <v>173</v>
      </c>
      <c r="P193">
        <v>0</v>
      </c>
      <c r="Q193" s="43">
        <f t="shared" si="27"/>
        <v>0</v>
      </c>
      <c r="R193" s="27"/>
      <c r="S193" s="27"/>
      <c r="T193" s="27"/>
      <c r="U193" s="27"/>
      <c r="V193" s="27"/>
    </row>
    <row r="194" spans="1:22" x14ac:dyDescent="0.25">
      <c r="A194">
        <v>3</v>
      </c>
      <c r="B194" s="27" t="s">
        <v>143</v>
      </c>
      <c r="M194" s="27">
        <v>3</v>
      </c>
      <c r="N194" s="27" t="s">
        <v>143</v>
      </c>
      <c r="O194">
        <v>130</v>
      </c>
      <c r="P194">
        <v>0</v>
      </c>
      <c r="Q194" s="43">
        <f t="shared" si="27"/>
        <v>0</v>
      </c>
      <c r="R194" s="27"/>
      <c r="S194" s="27"/>
      <c r="T194" s="27"/>
      <c r="U194" s="27"/>
      <c r="V194" s="27"/>
    </row>
    <row r="195" spans="1:22" x14ac:dyDescent="0.25">
      <c r="A195">
        <v>4</v>
      </c>
      <c r="B195" s="27" t="s">
        <v>143</v>
      </c>
      <c r="M195" s="27">
        <v>4</v>
      </c>
      <c r="N195" s="27" t="s">
        <v>143</v>
      </c>
      <c r="O195">
        <v>126</v>
      </c>
      <c r="P195">
        <v>0</v>
      </c>
      <c r="Q195" s="43">
        <f t="shared" si="27"/>
        <v>0</v>
      </c>
      <c r="R195" s="27"/>
      <c r="S195" s="27"/>
      <c r="T195" s="27"/>
      <c r="U195" s="27"/>
      <c r="V195" s="27"/>
    </row>
    <row r="196" spans="1:22" x14ac:dyDescent="0.25">
      <c r="A196">
        <v>1</v>
      </c>
      <c r="B196" s="27" t="s">
        <v>144</v>
      </c>
      <c r="C196" s="27">
        <v>50</v>
      </c>
      <c r="D196" s="27">
        <v>0</v>
      </c>
      <c r="E196" s="19">
        <f t="shared" si="24"/>
        <v>0</v>
      </c>
      <c r="F196" s="39" t="s">
        <v>29</v>
      </c>
      <c r="M196" s="27">
        <v>1</v>
      </c>
      <c r="N196" s="27" t="s">
        <v>144</v>
      </c>
      <c r="O196">
        <v>151</v>
      </c>
      <c r="P196">
        <v>0</v>
      </c>
      <c r="Q196" s="43">
        <f t="shared" si="27"/>
        <v>0</v>
      </c>
      <c r="R196" s="27"/>
      <c r="S196" s="27"/>
      <c r="T196" s="27"/>
      <c r="U196" s="27"/>
      <c r="V196" s="27"/>
    </row>
    <row r="197" spans="1:22" x14ac:dyDescent="0.25">
      <c r="A197">
        <v>2</v>
      </c>
      <c r="B197" s="27" t="s">
        <v>144</v>
      </c>
      <c r="C197" s="27">
        <v>86</v>
      </c>
      <c r="D197" s="27">
        <v>0</v>
      </c>
      <c r="E197" s="19">
        <f t="shared" si="24"/>
        <v>0</v>
      </c>
      <c r="F197" s="39" t="s">
        <v>29</v>
      </c>
      <c r="M197" s="27">
        <v>2</v>
      </c>
      <c r="N197" s="27" t="s">
        <v>144</v>
      </c>
      <c r="O197">
        <v>80</v>
      </c>
      <c r="P197">
        <v>0</v>
      </c>
      <c r="Q197" s="43">
        <f t="shared" si="27"/>
        <v>0</v>
      </c>
      <c r="R197" s="27"/>
      <c r="S197" s="27"/>
      <c r="T197" s="27"/>
      <c r="U197" s="27"/>
      <c r="V197" s="27"/>
    </row>
    <row r="198" spans="1:22" x14ac:dyDescent="0.25">
      <c r="A198">
        <v>3</v>
      </c>
      <c r="B198" s="27" t="s">
        <v>144</v>
      </c>
      <c r="M198" s="27">
        <v>3</v>
      </c>
      <c r="N198" s="27" t="s">
        <v>144</v>
      </c>
      <c r="O198">
        <v>118</v>
      </c>
      <c r="P198">
        <v>0</v>
      </c>
      <c r="Q198" s="43">
        <f t="shared" si="27"/>
        <v>0</v>
      </c>
      <c r="R198" s="27"/>
      <c r="S198" s="27"/>
      <c r="T198" s="27"/>
      <c r="U198" s="27"/>
      <c r="V198" s="27"/>
    </row>
    <row r="199" spans="1:22" x14ac:dyDescent="0.25">
      <c r="A199">
        <v>4</v>
      </c>
      <c r="B199" s="27" t="s">
        <v>144</v>
      </c>
      <c r="M199" s="27">
        <v>4</v>
      </c>
      <c r="N199" s="27" t="s">
        <v>144</v>
      </c>
      <c r="O199">
        <v>98</v>
      </c>
      <c r="P199">
        <v>0</v>
      </c>
      <c r="Q199" s="43">
        <f t="shared" si="27"/>
        <v>0</v>
      </c>
      <c r="R199" s="27"/>
      <c r="S199" s="27"/>
      <c r="T199" s="27"/>
      <c r="U199" s="27"/>
      <c r="V199" s="27"/>
    </row>
    <row r="200" spans="1:22" x14ac:dyDescent="0.25">
      <c r="C200" s="18">
        <f>SUM(C172:C199)</f>
        <v>1642</v>
      </c>
      <c r="D200" s="29">
        <f>SUM(D172:D199)</f>
        <v>12</v>
      </c>
      <c r="E200" s="25">
        <f>(D200/C200)*100</f>
        <v>0.73081607795371495</v>
      </c>
      <c r="F200" s="30"/>
      <c r="G200"/>
      <c r="M200" s="27"/>
      <c r="N200" s="27"/>
      <c r="O200" s="18">
        <f>SUM(O172:O199)</f>
        <v>2099</v>
      </c>
      <c r="P200" s="29">
        <f>SUM(P172:P199)</f>
        <v>1</v>
      </c>
      <c r="Q200" s="25">
        <f>(P200/O200)*100</f>
        <v>4.7641734159123393E-2</v>
      </c>
      <c r="R200" s="30"/>
      <c r="S200"/>
      <c r="T200" s="27"/>
      <c r="U200" s="27"/>
      <c r="V200" s="27"/>
    </row>
    <row r="201" spans="1:22" x14ac:dyDescent="0.25">
      <c r="D201" s="23" t="s">
        <v>29</v>
      </c>
      <c r="E201">
        <f>COUNT(E172:E199)</f>
        <v>19</v>
      </c>
      <c r="N201" s="27"/>
      <c r="P201" s="23" t="s">
        <v>29</v>
      </c>
      <c r="Q201">
        <f>COUNT(Q172:Q199)</f>
        <v>25</v>
      </c>
      <c r="T201" s="24"/>
      <c r="U201" s="24"/>
    </row>
    <row r="202" spans="1:22" x14ac:dyDescent="0.25">
      <c r="A202" t="s">
        <v>230</v>
      </c>
      <c r="N202" s="27"/>
    </row>
    <row r="203" spans="1:22" x14ac:dyDescent="0.25">
      <c r="N203" s="27"/>
    </row>
    <row r="204" spans="1:22" x14ac:dyDescent="0.25">
      <c r="A204" t="s">
        <v>127</v>
      </c>
      <c r="B204" t="s">
        <v>128</v>
      </c>
      <c r="C204" t="s">
        <v>129</v>
      </c>
      <c r="D204" t="s">
        <v>177</v>
      </c>
      <c r="E204" s="19" t="s">
        <v>178</v>
      </c>
      <c r="F204" s="39" t="s">
        <v>146</v>
      </c>
      <c r="G204" s="21"/>
      <c r="H204" s="19" t="s">
        <v>120</v>
      </c>
      <c r="I204" s="19" t="s">
        <v>132</v>
      </c>
      <c r="J204" s="19" t="s">
        <v>122</v>
      </c>
      <c r="K204" s="19" t="s">
        <v>123</v>
      </c>
    </row>
    <row r="205" spans="1:22" x14ac:dyDescent="0.25">
      <c r="A205">
        <v>1</v>
      </c>
      <c r="B205" t="s">
        <v>134</v>
      </c>
      <c r="C205" s="27">
        <v>123</v>
      </c>
      <c r="D205" s="27">
        <v>0</v>
      </c>
      <c r="E205" s="19">
        <f t="shared" ref="E205:E232" si="28">(D205/C205)*100</f>
        <v>0</v>
      </c>
      <c r="F205" s="39" t="s">
        <v>29</v>
      </c>
      <c r="G205" s="23" t="s">
        <v>135</v>
      </c>
      <c r="H205" s="20">
        <f>SUM(D205:D208)</f>
        <v>5</v>
      </c>
      <c r="I205" s="20">
        <f>SUM(D209:D216)</f>
        <v>1</v>
      </c>
      <c r="J205" s="20">
        <f>SUM(D217:D224)</f>
        <v>0</v>
      </c>
      <c r="K205" s="20">
        <f>SUM(D225:D232)</f>
        <v>0</v>
      </c>
    </row>
    <row r="206" spans="1:22" x14ac:dyDescent="0.25">
      <c r="A206">
        <v>2</v>
      </c>
      <c r="B206" t="s">
        <v>134</v>
      </c>
      <c r="C206" s="27">
        <v>180</v>
      </c>
      <c r="D206" s="27">
        <v>0</v>
      </c>
      <c r="E206" s="19">
        <f t="shared" si="28"/>
        <v>0</v>
      </c>
      <c r="F206" s="39" t="s">
        <v>147</v>
      </c>
      <c r="G206" s="23" t="s">
        <v>136</v>
      </c>
      <c r="H206" s="20">
        <f>SUM(C205:C208)</f>
        <v>509</v>
      </c>
      <c r="I206" s="20">
        <f>SUM(C209:C216)</f>
        <v>359</v>
      </c>
      <c r="J206" s="20">
        <f>SUM(C217:C224)</f>
        <v>127</v>
      </c>
      <c r="K206" s="20">
        <f>SUM(C225:C232)</f>
        <v>489</v>
      </c>
    </row>
    <row r="207" spans="1:22" x14ac:dyDescent="0.25">
      <c r="A207">
        <v>3</v>
      </c>
      <c r="B207" t="s">
        <v>134</v>
      </c>
      <c r="C207" s="27">
        <v>120</v>
      </c>
      <c r="D207" s="27">
        <v>5</v>
      </c>
      <c r="E207" s="19">
        <f t="shared" si="28"/>
        <v>4.1666666666666661</v>
      </c>
      <c r="F207" s="39" t="s">
        <v>147</v>
      </c>
      <c r="G207" s="23" t="s">
        <v>137</v>
      </c>
      <c r="H207" s="25">
        <f>AVERAGE(H205/H206)*100</f>
        <v>0.98231827111984282</v>
      </c>
      <c r="I207" s="25">
        <f>AVERAGE(I205/I206)*100</f>
        <v>0.2785515320334262</v>
      </c>
      <c r="J207" s="25">
        <f>AVERAGE(J205/J206)*100</f>
        <v>0</v>
      </c>
      <c r="K207" s="25">
        <f>AVERAGE(K205/K206)*100</f>
        <v>0</v>
      </c>
      <c r="O207" s="18"/>
      <c r="P207" s="29"/>
      <c r="Q207" s="24"/>
    </row>
    <row r="208" spans="1:22" x14ac:dyDescent="0.25">
      <c r="A208">
        <v>4</v>
      </c>
      <c r="B208" t="s">
        <v>134</v>
      </c>
      <c r="C208" s="27">
        <v>86</v>
      </c>
      <c r="D208" s="27">
        <v>0</v>
      </c>
      <c r="E208" s="19">
        <f t="shared" si="28"/>
        <v>0</v>
      </c>
      <c r="F208" s="39" t="s">
        <v>147</v>
      </c>
      <c r="G208" s="23" t="s">
        <v>29</v>
      </c>
      <c r="H208" s="20">
        <f>COUNT(C205:C208)</f>
        <v>4</v>
      </c>
      <c r="I208" s="20">
        <f>COUNT(C209:C216)</f>
        <v>7</v>
      </c>
      <c r="J208" s="20">
        <f>COUNT(C217:C224)</f>
        <v>8</v>
      </c>
      <c r="K208" s="20">
        <f>COUNT(C225:C232)</f>
        <v>8</v>
      </c>
    </row>
    <row r="209" spans="1:22" x14ac:dyDescent="0.25">
      <c r="A209">
        <v>1</v>
      </c>
      <c r="B209" t="s">
        <v>138</v>
      </c>
      <c r="C209" s="27">
        <v>32</v>
      </c>
      <c r="D209" s="27">
        <v>0</v>
      </c>
      <c r="E209" s="19">
        <f t="shared" si="28"/>
        <v>0</v>
      </c>
      <c r="F209" s="39" t="s">
        <v>147</v>
      </c>
      <c r="G209" s="23" t="s">
        <v>139</v>
      </c>
      <c r="H209" s="25">
        <f>H205/D233</f>
        <v>0.83333333333333337</v>
      </c>
      <c r="I209" s="25">
        <f>I205/D233</f>
        <v>0.16666666666666666</v>
      </c>
      <c r="J209" s="25">
        <f>J205/D233</f>
        <v>0</v>
      </c>
      <c r="K209" s="25">
        <f>K205/D233</f>
        <v>0</v>
      </c>
    </row>
    <row r="210" spans="1:22" x14ac:dyDescent="0.25">
      <c r="A210">
        <v>2</v>
      </c>
      <c r="B210" t="s">
        <v>138</v>
      </c>
      <c r="C210" s="27">
        <v>32</v>
      </c>
      <c r="D210" s="27">
        <v>0</v>
      </c>
      <c r="E210" s="19">
        <f t="shared" si="28"/>
        <v>0</v>
      </c>
      <c r="F210" s="39" t="s">
        <v>147</v>
      </c>
      <c r="G210"/>
    </row>
    <row r="211" spans="1:22" x14ac:dyDescent="0.25">
      <c r="A211">
        <v>3</v>
      </c>
      <c r="B211" t="s">
        <v>138</v>
      </c>
      <c r="C211" s="27">
        <v>22</v>
      </c>
      <c r="D211" s="27">
        <v>0</v>
      </c>
      <c r="E211" s="19">
        <f t="shared" si="28"/>
        <v>0</v>
      </c>
      <c r="F211" s="39" t="s">
        <v>29</v>
      </c>
      <c r="I211" s="19"/>
      <c r="J211" s="19"/>
      <c r="K211" s="19"/>
      <c r="V211" s="19"/>
    </row>
    <row r="212" spans="1:22" x14ac:dyDescent="0.25">
      <c r="A212">
        <v>4</v>
      </c>
      <c r="B212" t="s">
        <v>138</v>
      </c>
      <c r="C212" s="27">
        <v>79</v>
      </c>
      <c r="D212" s="27">
        <v>0</v>
      </c>
      <c r="E212" s="19">
        <f t="shared" si="28"/>
        <v>0</v>
      </c>
      <c r="F212" s="39" t="s">
        <v>29</v>
      </c>
      <c r="H212" t="s">
        <v>148</v>
      </c>
      <c r="I212" s="19" t="s">
        <v>149</v>
      </c>
      <c r="J212" s="19"/>
      <c r="K212" s="19"/>
      <c r="T212" s="20"/>
      <c r="U212" s="20"/>
      <c r="V212" s="20"/>
    </row>
    <row r="213" spans="1:22" x14ac:dyDescent="0.25">
      <c r="A213">
        <v>1</v>
      </c>
      <c r="B213" t="s">
        <v>140</v>
      </c>
      <c r="G213" s="23" t="s">
        <v>135</v>
      </c>
      <c r="H213" s="20">
        <f>SUM(D206,D207,D208,D209,D210,D216,D225,D226,D227,D228,D229)</f>
        <v>5</v>
      </c>
      <c r="I213" s="20">
        <f>SUM(D205,D211,D212,D214,D215,D217,D218,D219,D220,D221,D222,D223,D224,D230,D231,D232)</f>
        <v>1</v>
      </c>
      <c r="J213" s="19"/>
      <c r="K213" s="19"/>
      <c r="T213" s="20"/>
      <c r="U213" s="20"/>
      <c r="V213" s="20"/>
    </row>
    <row r="214" spans="1:22" x14ac:dyDescent="0.25">
      <c r="A214">
        <v>2</v>
      </c>
      <c r="B214" t="s">
        <v>140</v>
      </c>
      <c r="C214" s="27">
        <v>72</v>
      </c>
      <c r="D214" s="27">
        <v>1</v>
      </c>
      <c r="E214" s="19">
        <f t="shared" si="28"/>
        <v>1.3888888888888888</v>
      </c>
      <c r="F214" s="39" t="s">
        <v>29</v>
      </c>
      <c r="G214" s="23" t="s">
        <v>136</v>
      </c>
      <c r="H214" s="20">
        <f>SUM(C206,C207,C208,C209,C210,C216,C226,C227,C228,C229)</f>
        <v>729</v>
      </c>
      <c r="I214" s="20">
        <f>SUM(C205,C211,C212,C214,C215,C217,C218,C219,C220,C221,C222,C223,C224,C230,C231,C232)</f>
        <v>708</v>
      </c>
      <c r="J214" s="19"/>
      <c r="K214" s="19"/>
      <c r="T214" s="24"/>
      <c r="U214" s="24"/>
      <c r="V214" s="24"/>
    </row>
    <row r="215" spans="1:22" x14ac:dyDescent="0.25">
      <c r="A215">
        <v>3</v>
      </c>
      <c r="B215" t="s">
        <v>140</v>
      </c>
      <c r="C215" s="27">
        <v>64</v>
      </c>
      <c r="D215" s="27">
        <v>0</v>
      </c>
      <c r="E215" s="19">
        <f t="shared" si="28"/>
        <v>0</v>
      </c>
      <c r="F215" s="39" t="s">
        <v>29</v>
      </c>
      <c r="G215" s="23" t="s">
        <v>137</v>
      </c>
      <c r="H215" s="25">
        <f>(H213/H214)*100</f>
        <v>0.68587105624142664</v>
      </c>
      <c r="I215" s="25">
        <f>(I213/I214)*100</f>
        <v>0.14124293785310735</v>
      </c>
      <c r="J215" s="19"/>
      <c r="K215" s="19"/>
    </row>
    <row r="216" spans="1:22" x14ac:dyDescent="0.25">
      <c r="A216">
        <v>4</v>
      </c>
      <c r="B216" t="s">
        <v>140</v>
      </c>
      <c r="C216" s="27">
        <v>58</v>
      </c>
      <c r="D216" s="27">
        <v>0</v>
      </c>
      <c r="E216" s="19">
        <f t="shared" si="28"/>
        <v>0</v>
      </c>
      <c r="F216" s="39" t="s">
        <v>147</v>
      </c>
      <c r="G216" s="23" t="s">
        <v>29</v>
      </c>
      <c r="H216" s="20">
        <f>COUNT(C206,C207,C208,C209,C210,C216,C225,C226,C227,C228,C229)</f>
        <v>11</v>
      </c>
      <c r="I216" s="20">
        <f>COUNT(C205,C211,C212,C214,C215,C217,C218,C219,C220,C221,C222,C223,C224,C230,C231,C232)</f>
        <v>16</v>
      </c>
      <c r="J216" s="24"/>
      <c r="K216" s="24"/>
    </row>
    <row r="217" spans="1:22" x14ac:dyDescent="0.25">
      <c r="A217">
        <v>1</v>
      </c>
      <c r="B217" t="s">
        <v>141</v>
      </c>
      <c r="C217" s="27">
        <v>11</v>
      </c>
      <c r="D217" s="27">
        <v>0</v>
      </c>
      <c r="E217" s="19">
        <f t="shared" si="28"/>
        <v>0</v>
      </c>
      <c r="F217" s="39" t="s">
        <v>29</v>
      </c>
      <c r="G217"/>
      <c r="J217" s="24"/>
      <c r="K217" s="24"/>
    </row>
    <row r="218" spans="1:22" x14ac:dyDescent="0.25">
      <c r="A218">
        <v>2</v>
      </c>
      <c r="B218" t="s">
        <v>141</v>
      </c>
      <c r="C218" s="27">
        <v>20</v>
      </c>
      <c r="D218" s="27">
        <v>0</v>
      </c>
      <c r="E218" s="19">
        <f t="shared" si="28"/>
        <v>0</v>
      </c>
      <c r="F218" s="39" t="s">
        <v>29</v>
      </c>
      <c r="G218" s="26"/>
      <c r="H218" s="18"/>
      <c r="I218" s="24"/>
      <c r="J218" s="24"/>
      <c r="K218" s="24"/>
    </row>
    <row r="219" spans="1:22" x14ac:dyDescent="0.25">
      <c r="A219">
        <v>3</v>
      </c>
      <c r="B219" t="s">
        <v>141</v>
      </c>
      <c r="C219" s="27">
        <v>8</v>
      </c>
      <c r="D219" s="27">
        <v>0</v>
      </c>
      <c r="E219" s="19">
        <f t="shared" si="28"/>
        <v>0</v>
      </c>
      <c r="F219" s="39" t="s">
        <v>29</v>
      </c>
      <c r="G219" s="26"/>
      <c r="H219" s="18"/>
      <c r="I219" s="24"/>
      <c r="J219" s="24"/>
      <c r="K219" s="24"/>
    </row>
    <row r="220" spans="1:22" x14ac:dyDescent="0.25">
      <c r="A220">
        <v>4</v>
      </c>
      <c r="B220" t="s">
        <v>141</v>
      </c>
      <c r="C220" s="27">
        <v>15</v>
      </c>
      <c r="D220" s="27">
        <v>0</v>
      </c>
      <c r="E220" s="19">
        <f t="shared" si="28"/>
        <v>0</v>
      </c>
      <c r="F220" s="39" t="s">
        <v>29</v>
      </c>
    </row>
    <row r="221" spans="1:22" x14ac:dyDescent="0.25">
      <c r="A221">
        <v>1</v>
      </c>
      <c r="B221" t="s">
        <v>142</v>
      </c>
      <c r="C221" s="27">
        <v>39</v>
      </c>
      <c r="D221" s="27">
        <v>0</v>
      </c>
      <c r="E221" s="19">
        <f t="shared" si="28"/>
        <v>0</v>
      </c>
      <c r="F221" s="39" t="s">
        <v>29</v>
      </c>
    </row>
    <row r="222" spans="1:22" x14ac:dyDescent="0.25">
      <c r="A222">
        <v>2</v>
      </c>
      <c r="B222" t="s">
        <v>142</v>
      </c>
      <c r="C222" s="27">
        <v>12</v>
      </c>
      <c r="D222" s="27">
        <v>0</v>
      </c>
      <c r="E222" s="19">
        <f t="shared" si="28"/>
        <v>0</v>
      </c>
      <c r="F222" s="39" t="s">
        <v>29</v>
      </c>
      <c r="G222" s="21"/>
      <c r="H222" s="19"/>
      <c r="I222" s="19"/>
      <c r="J222" s="19"/>
      <c r="K222" s="19"/>
    </row>
    <row r="223" spans="1:22" x14ac:dyDescent="0.25">
      <c r="A223">
        <v>3</v>
      </c>
      <c r="B223" t="s">
        <v>142</v>
      </c>
      <c r="C223" s="27">
        <v>5</v>
      </c>
      <c r="D223" s="27">
        <v>0</v>
      </c>
      <c r="E223" s="19">
        <f t="shared" si="28"/>
        <v>0</v>
      </c>
      <c r="F223" s="39" t="s">
        <v>29</v>
      </c>
    </row>
    <row r="224" spans="1:22" x14ac:dyDescent="0.25">
      <c r="A224">
        <v>4</v>
      </c>
      <c r="B224" t="s">
        <v>142</v>
      </c>
      <c r="C224" s="27">
        <v>17</v>
      </c>
      <c r="D224" s="27">
        <v>0</v>
      </c>
      <c r="E224" s="19">
        <f t="shared" si="28"/>
        <v>0</v>
      </c>
      <c r="F224" s="39" t="s">
        <v>29</v>
      </c>
    </row>
    <row r="225" spans="1:33" x14ac:dyDescent="0.25">
      <c r="A225">
        <v>1</v>
      </c>
      <c r="B225" s="27" t="s">
        <v>143</v>
      </c>
      <c r="C225" s="27">
        <v>47</v>
      </c>
      <c r="D225" s="27">
        <v>0</v>
      </c>
      <c r="E225" s="19">
        <f t="shared" si="28"/>
        <v>0</v>
      </c>
      <c r="F225" s="39" t="s">
        <v>147</v>
      </c>
    </row>
    <row r="226" spans="1:33" x14ac:dyDescent="0.25">
      <c r="A226">
        <v>2</v>
      </c>
      <c r="B226" s="27" t="s">
        <v>143</v>
      </c>
      <c r="C226" s="27">
        <v>65</v>
      </c>
      <c r="D226" s="27">
        <v>0</v>
      </c>
      <c r="E226" s="19">
        <f t="shared" si="28"/>
        <v>0</v>
      </c>
      <c r="F226" s="39" t="s">
        <v>147</v>
      </c>
      <c r="X226" s="19"/>
      <c r="Y226" s="19"/>
      <c r="Z226" s="19"/>
      <c r="AA226" s="19"/>
      <c r="AC226" s="21"/>
      <c r="AD226" s="19"/>
      <c r="AE226" s="19"/>
      <c r="AF226" s="19"/>
      <c r="AG226" s="19"/>
    </row>
    <row r="227" spans="1:33" x14ac:dyDescent="0.25">
      <c r="A227">
        <v>3</v>
      </c>
      <c r="B227" s="27" t="s">
        <v>143</v>
      </c>
      <c r="C227" s="27">
        <v>63</v>
      </c>
      <c r="D227" s="27">
        <v>0</v>
      </c>
      <c r="E227" s="19">
        <f t="shared" si="28"/>
        <v>0</v>
      </c>
      <c r="F227" s="39" t="s">
        <v>147</v>
      </c>
      <c r="S227" s="24"/>
      <c r="T227" s="24"/>
      <c r="U227" s="24"/>
      <c r="X227" s="19"/>
      <c r="Y227" s="19"/>
      <c r="Z227" s="19"/>
      <c r="AA227" s="19"/>
      <c r="AC227" s="21"/>
      <c r="AD227" s="19"/>
      <c r="AE227" s="19"/>
      <c r="AF227" s="19"/>
      <c r="AG227" s="19"/>
    </row>
    <row r="228" spans="1:33" x14ac:dyDescent="0.25">
      <c r="A228">
        <v>4</v>
      </c>
      <c r="B228" s="27" t="s">
        <v>143</v>
      </c>
      <c r="C228" s="27">
        <v>40</v>
      </c>
      <c r="D228" s="27">
        <v>0</v>
      </c>
      <c r="E228" s="19">
        <f t="shared" si="28"/>
        <v>0</v>
      </c>
      <c r="F228" s="39" t="s">
        <v>147</v>
      </c>
      <c r="N228" s="27"/>
      <c r="X228" s="19"/>
      <c r="Y228" s="19"/>
      <c r="Z228" s="19"/>
      <c r="AA228" s="19"/>
      <c r="AC228" s="21"/>
      <c r="AD228" s="19"/>
      <c r="AE228" s="19"/>
      <c r="AF228" s="19"/>
      <c r="AG228" s="19"/>
    </row>
    <row r="229" spans="1:33" x14ac:dyDescent="0.25">
      <c r="A229">
        <v>1</v>
      </c>
      <c r="B229" s="27" t="s">
        <v>144</v>
      </c>
      <c r="C229" s="27">
        <v>53</v>
      </c>
      <c r="D229" s="27">
        <v>0</v>
      </c>
      <c r="E229" s="19">
        <f t="shared" si="28"/>
        <v>0</v>
      </c>
      <c r="F229" s="39" t="s">
        <v>147</v>
      </c>
      <c r="N229" s="27"/>
      <c r="X229" s="19"/>
      <c r="Y229" s="19"/>
      <c r="Z229" s="19"/>
      <c r="AA229" s="19"/>
      <c r="AC229" s="21"/>
      <c r="AD229" s="19"/>
      <c r="AE229" s="19"/>
      <c r="AF229" s="19"/>
      <c r="AG229" s="19"/>
    </row>
    <row r="230" spans="1:33" x14ac:dyDescent="0.25">
      <c r="A230">
        <v>2</v>
      </c>
      <c r="B230" s="27" t="s">
        <v>144</v>
      </c>
      <c r="C230" s="27">
        <v>69</v>
      </c>
      <c r="D230" s="27">
        <v>0</v>
      </c>
      <c r="E230" s="19">
        <f t="shared" si="28"/>
        <v>0</v>
      </c>
      <c r="F230" s="39" t="s">
        <v>29</v>
      </c>
      <c r="N230" s="27"/>
      <c r="X230" s="19"/>
      <c r="Y230" s="19"/>
      <c r="Z230" s="19"/>
      <c r="AA230" s="19"/>
      <c r="AC230" s="21"/>
      <c r="AD230" s="19"/>
      <c r="AE230" s="19"/>
      <c r="AF230" s="19"/>
      <c r="AG230" s="19"/>
    </row>
    <row r="231" spans="1:33" x14ac:dyDescent="0.25">
      <c r="A231">
        <v>3</v>
      </c>
      <c r="B231" s="27" t="s">
        <v>144</v>
      </c>
      <c r="C231" s="27">
        <v>85</v>
      </c>
      <c r="D231" s="27">
        <v>0</v>
      </c>
      <c r="E231" s="19">
        <f t="shared" si="28"/>
        <v>0</v>
      </c>
      <c r="F231" s="39" t="s">
        <v>29</v>
      </c>
      <c r="N231" s="27"/>
    </row>
    <row r="232" spans="1:33" x14ac:dyDescent="0.25">
      <c r="A232">
        <v>4</v>
      </c>
      <c r="B232" s="27" t="s">
        <v>144</v>
      </c>
      <c r="C232" s="27">
        <v>67</v>
      </c>
      <c r="D232" s="27">
        <v>0</v>
      </c>
      <c r="E232" s="19">
        <f t="shared" si="28"/>
        <v>0</v>
      </c>
      <c r="F232" s="39" t="s">
        <v>29</v>
      </c>
      <c r="X232" s="19"/>
      <c r="Y232" s="19"/>
      <c r="Z232" s="19"/>
      <c r="AA232" s="19"/>
      <c r="AC232" s="21"/>
      <c r="AD232" s="19"/>
      <c r="AE232" s="19"/>
      <c r="AF232" s="19"/>
      <c r="AG232" s="19"/>
    </row>
    <row r="233" spans="1:33" x14ac:dyDescent="0.25">
      <c r="C233" s="18">
        <f>SUM(C205:C232)</f>
        <v>1484</v>
      </c>
      <c r="D233" s="29">
        <f>SUM(D205:D232)</f>
        <v>6</v>
      </c>
      <c r="E233" s="25">
        <f>(D233/C233)*100</f>
        <v>0.40431266846361186</v>
      </c>
      <c r="F233" s="30"/>
      <c r="G233"/>
      <c r="X233" s="19"/>
      <c r="Y233" s="19"/>
      <c r="Z233" s="19"/>
      <c r="AA233" s="19"/>
      <c r="AC233" s="21"/>
      <c r="AD233" s="19"/>
      <c r="AE233" s="19"/>
      <c r="AF233" s="19"/>
      <c r="AG233" s="19"/>
    </row>
    <row r="234" spans="1:33" x14ac:dyDescent="0.25">
      <c r="D234" s="23" t="s">
        <v>29</v>
      </c>
      <c r="E234">
        <f>COUNT(E205:E232)</f>
        <v>27</v>
      </c>
      <c r="X234" s="19"/>
      <c r="Y234" s="19"/>
      <c r="Z234" s="19"/>
      <c r="AA234" s="19"/>
      <c r="AC234" s="21"/>
      <c r="AD234" s="19"/>
      <c r="AE234" s="19"/>
      <c r="AF234" s="19"/>
      <c r="AG234" s="19"/>
    </row>
    <row r="235" spans="1:33" x14ac:dyDescent="0.25">
      <c r="A235" t="s">
        <v>231</v>
      </c>
      <c r="N235" s="27"/>
      <c r="X235" s="19"/>
      <c r="Y235" s="19"/>
      <c r="Z235" s="19"/>
      <c r="AA235" s="19"/>
      <c r="AC235" s="21"/>
      <c r="AD235" s="19"/>
      <c r="AE235" s="19"/>
      <c r="AF235" s="19"/>
      <c r="AG235" s="19"/>
    </row>
    <row r="236" spans="1:33" x14ac:dyDescent="0.25">
      <c r="N236" s="27"/>
      <c r="X236" s="19"/>
      <c r="Y236" s="19"/>
      <c r="Z236" s="19"/>
      <c r="AA236" s="19"/>
      <c r="AC236" s="21"/>
      <c r="AD236" s="19"/>
      <c r="AE236" s="19"/>
      <c r="AF236" s="19"/>
      <c r="AG236" s="19"/>
    </row>
    <row r="237" spans="1:33" x14ac:dyDescent="0.25">
      <c r="A237" t="s">
        <v>127</v>
      </c>
      <c r="B237" t="s">
        <v>128</v>
      </c>
      <c r="C237" t="s">
        <v>129</v>
      </c>
      <c r="D237" t="s">
        <v>177</v>
      </c>
      <c r="E237" s="19" t="s">
        <v>178</v>
      </c>
      <c r="F237" s="39" t="s">
        <v>146</v>
      </c>
      <c r="G237" s="21"/>
      <c r="H237" s="19" t="s">
        <v>120</v>
      </c>
      <c r="I237" s="19" t="s">
        <v>132</v>
      </c>
      <c r="J237" s="19" t="s">
        <v>122</v>
      </c>
      <c r="K237" s="19" t="s">
        <v>123</v>
      </c>
      <c r="N237" s="27"/>
      <c r="X237" s="19"/>
      <c r="Y237" s="19"/>
      <c r="Z237" s="19"/>
      <c r="AA237" s="19"/>
      <c r="AC237" s="21"/>
      <c r="AD237" s="19"/>
      <c r="AE237" s="19"/>
      <c r="AF237" s="19"/>
      <c r="AG237" s="19"/>
    </row>
    <row r="238" spans="1:33" x14ac:dyDescent="0.25">
      <c r="A238">
        <v>1</v>
      </c>
      <c r="B238" t="s">
        <v>134</v>
      </c>
      <c r="C238" s="27">
        <v>99</v>
      </c>
      <c r="D238" s="27">
        <v>1</v>
      </c>
      <c r="E238" s="19">
        <f t="shared" ref="E238:E265" si="29">(D238/C238)*100</f>
        <v>1.0101010101010102</v>
      </c>
      <c r="F238" s="39" t="s">
        <v>29</v>
      </c>
      <c r="G238" s="23" t="s">
        <v>135</v>
      </c>
      <c r="H238" s="20">
        <f>SUM(D238:D241)</f>
        <v>4</v>
      </c>
      <c r="I238" s="20">
        <f>SUM(D242:D249)</f>
        <v>10</v>
      </c>
      <c r="J238" s="20">
        <f>SUM(D250:D257)</f>
        <v>0</v>
      </c>
      <c r="K238" s="20">
        <f>SUM(D258:D265)</f>
        <v>2</v>
      </c>
      <c r="N238" s="27"/>
    </row>
    <row r="239" spans="1:33" x14ac:dyDescent="0.25">
      <c r="A239">
        <v>2</v>
      </c>
      <c r="B239" t="s">
        <v>134</v>
      </c>
      <c r="C239" s="27">
        <v>223</v>
      </c>
      <c r="D239" s="27">
        <v>0</v>
      </c>
      <c r="E239" s="19">
        <f t="shared" si="29"/>
        <v>0</v>
      </c>
      <c r="F239" s="39" t="s">
        <v>29</v>
      </c>
      <c r="G239" s="23" t="s">
        <v>136</v>
      </c>
      <c r="H239" s="20">
        <f>SUM(C238:C241)</f>
        <v>518</v>
      </c>
      <c r="I239" s="20">
        <f>SUM(C242:C249)</f>
        <v>1713</v>
      </c>
      <c r="J239" s="20">
        <f>SUM(C250:C257)</f>
        <v>329</v>
      </c>
      <c r="K239" s="20">
        <f>SUM(C258:C265)</f>
        <v>641</v>
      </c>
      <c r="X239" s="19"/>
      <c r="Y239" s="19"/>
      <c r="Z239" s="19"/>
      <c r="AA239" s="19"/>
      <c r="AC239" s="21"/>
      <c r="AD239" s="19"/>
      <c r="AE239" s="19"/>
      <c r="AF239" s="19"/>
      <c r="AG239" s="19"/>
    </row>
    <row r="240" spans="1:33" x14ac:dyDescent="0.25">
      <c r="A240">
        <v>3</v>
      </c>
      <c r="B240" t="s">
        <v>134</v>
      </c>
      <c r="C240" s="27">
        <v>119</v>
      </c>
      <c r="D240" s="27">
        <v>2</v>
      </c>
      <c r="E240" s="19">
        <f t="shared" si="29"/>
        <v>1.680672268907563</v>
      </c>
      <c r="F240" s="39" t="s">
        <v>29</v>
      </c>
      <c r="G240" s="23" t="s">
        <v>137</v>
      </c>
      <c r="H240" s="25">
        <f>AVERAGE(H238/H239)*100</f>
        <v>0.77220077220077221</v>
      </c>
      <c r="I240" s="25">
        <f>AVERAGE(I238/I239)*100</f>
        <v>0.58377116170461174</v>
      </c>
      <c r="J240" s="25">
        <f>AVERAGE(J238/J239)*100</f>
        <v>0</v>
      </c>
      <c r="K240" s="25">
        <f>AVERAGE(K238/K239)*100</f>
        <v>0.31201248049921998</v>
      </c>
      <c r="X240" s="19"/>
      <c r="Y240" s="19"/>
      <c r="Z240" s="19"/>
      <c r="AA240" s="19"/>
      <c r="AC240" s="21"/>
      <c r="AD240" s="19"/>
      <c r="AE240" s="19"/>
      <c r="AF240" s="19"/>
      <c r="AG240" s="19"/>
    </row>
    <row r="241" spans="1:22" x14ac:dyDescent="0.25">
      <c r="A241">
        <v>4</v>
      </c>
      <c r="B241" t="s">
        <v>134</v>
      </c>
      <c r="C241" s="27">
        <v>77</v>
      </c>
      <c r="D241" s="27">
        <v>1</v>
      </c>
      <c r="E241" s="19">
        <f t="shared" si="29"/>
        <v>1.2987012987012987</v>
      </c>
      <c r="F241" s="39" t="s">
        <v>29</v>
      </c>
      <c r="G241" s="23" t="s">
        <v>29</v>
      </c>
      <c r="H241" s="20">
        <f>COUNT(C238:C241)</f>
        <v>4</v>
      </c>
      <c r="I241" s="20">
        <f>COUNT(C242:C249)</f>
        <v>8</v>
      </c>
      <c r="J241" s="20">
        <f>COUNT(C250:C257)</f>
        <v>7</v>
      </c>
      <c r="K241" s="20">
        <f>COUNT(C258:C265)</f>
        <v>8</v>
      </c>
    </row>
    <row r="242" spans="1:22" x14ac:dyDescent="0.25">
      <c r="A242">
        <v>1</v>
      </c>
      <c r="B242" t="s">
        <v>138</v>
      </c>
      <c r="C242" s="27">
        <v>186</v>
      </c>
      <c r="D242" s="27">
        <v>0</v>
      </c>
      <c r="E242" s="19">
        <f t="shared" si="29"/>
        <v>0</v>
      </c>
      <c r="F242" s="39" t="s">
        <v>147</v>
      </c>
      <c r="G242" s="23" t="s">
        <v>139</v>
      </c>
      <c r="H242" s="25">
        <f>H238/D266</f>
        <v>0.25</v>
      </c>
      <c r="I242" s="25">
        <f>I238/D266</f>
        <v>0.625</v>
      </c>
      <c r="J242" s="25">
        <f>J238/D266</f>
        <v>0</v>
      </c>
      <c r="K242" s="25">
        <f>K238/D266</f>
        <v>0.125</v>
      </c>
      <c r="O242" s="18"/>
      <c r="P242" s="29"/>
      <c r="Q242" s="24"/>
    </row>
    <row r="243" spans="1:22" x14ac:dyDescent="0.25">
      <c r="A243">
        <v>2</v>
      </c>
      <c r="B243" t="s">
        <v>138</v>
      </c>
      <c r="C243" s="27">
        <v>244</v>
      </c>
      <c r="D243" s="27">
        <v>0</v>
      </c>
      <c r="E243" s="19">
        <f t="shared" si="29"/>
        <v>0</v>
      </c>
      <c r="F243" s="39" t="s">
        <v>29</v>
      </c>
      <c r="G243"/>
    </row>
    <row r="244" spans="1:22" x14ac:dyDescent="0.25">
      <c r="A244">
        <v>3</v>
      </c>
      <c r="B244" t="s">
        <v>138</v>
      </c>
      <c r="C244" s="27">
        <v>160</v>
      </c>
      <c r="D244" s="27">
        <v>3</v>
      </c>
      <c r="E244" s="19">
        <f t="shared" si="29"/>
        <v>1.875</v>
      </c>
      <c r="F244" s="39" t="s">
        <v>29</v>
      </c>
      <c r="I244" s="19"/>
      <c r="J244" s="19"/>
      <c r="K244" s="19"/>
    </row>
    <row r="245" spans="1:22" x14ac:dyDescent="0.25">
      <c r="A245">
        <v>4</v>
      </c>
      <c r="B245" t="s">
        <v>138</v>
      </c>
      <c r="C245" s="27">
        <v>197</v>
      </c>
      <c r="D245" s="27">
        <v>0</v>
      </c>
      <c r="E245" s="19">
        <f t="shared" si="29"/>
        <v>0</v>
      </c>
      <c r="F245" s="39" t="s">
        <v>29</v>
      </c>
      <c r="H245" t="s">
        <v>148</v>
      </c>
      <c r="I245" s="19" t="s">
        <v>149</v>
      </c>
      <c r="J245" s="19"/>
      <c r="K245" s="19"/>
      <c r="V245" s="19"/>
    </row>
    <row r="246" spans="1:22" x14ac:dyDescent="0.25">
      <c r="A246">
        <v>1</v>
      </c>
      <c r="B246" t="s">
        <v>140</v>
      </c>
      <c r="C246" s="27">
        <v>300</v>
      </c>
      <c r="D246" s="27">
        <v>2</v>
      </c>
      <c r="E246" s="19">
        <f t="shared" si="29"/>
        <v>0.66666666666666674</v>
      </c>
      <c r="F246" s="39" t="s">
        <v>29</v>
      </c>
      <c r="G246" s="23" t="s">
        <v>135</v>
      </c>
      <c r="H246" s="20">
        <f>SUM(D242,D248,D253,D258,D259,D260,D262,D263,D265)</f>
        <v>3</v>
      </c>
      <c r="I246" s="20">
        <f>SUM(D238,D239,D240,D241,D243,D244,D245,D246,D247,D249,D250,D251,D252,D254,D256,D257,D261,D264)</f>
        <v>13</v>
      </c>
      <c r="J246" s="19"/>
      <c r="K246" s="19"/>
      <c r="T246" s="20"/>
      <c r="U246" s="20"/>
      <c r="V246" s="20"/>
    </row>
    <row r="247" spans="1:22" x14ac:dyDescent="0.25">
      <c r="A247">
        <v>2</v>
      </c>
      <c r="B247" t="s">
        <v>140</v>
      </c>
      <c r="C247" s="27">
        <v>209</v>
      </c>
      <c r="D247" s="27">
        <v>1</v>
      </c>
      <c r="E247" s="19">
        <f t="shared" si="29"/>
        <v>0.4784688995215311</v>
      </c>
      <c r="F247" s="39" t="s">
        <v>29</v>
      </c>
      <c r="G247" s="23" t="s">
        <v>136</v>
      </c>
      <c r="H247" s="20">
        <f>SUM(C242,C248,C253,C258,C259,C260,C262,C263,C265)</f>
        <v>849</v>
      </c>
      <c r="I247" s="20">
        <f>SUM(C238,C239,C240,C241,C243,C244,C245,C246,C247,C249,C250,C251,C252,C254,C256,C257,C261,C264)</f>
        <v>2352</v>
      </c>
      <c r="J247" s="19"/>
      <c r="K247" s="19"/>
      <c r="T247" s="20"/>
      <c r="U247" s="20"/>
      <c r="V247" s="20"/>
    </row>
    <row r="248" spans="1:22" x14ac:dyDescent="0.25">
      <c r="A248">
        <v>3</v>
      </c>
      <c r="B248" t="s">
        <v>140</v>
      </c>
      <c r="C248" s="27">
        <v>246</v>
      </c>
      <c r="D248" s="27">
        <v>1</v>
      </c>
      <c r="E248" s="19">
        <f t="shared" si="29"/>
        <v>0.40650406504065045</v>
      </c>
      <c r="F248" s="39" t="s">
        <v>147</v>
      </c>
      <c r="G248" s="23" t="s">
        <v>137</v>
      </c>
      <c r="H248" s="25">
        <f>(H246/H247)*100</f>
        <v>0.35335689045936397</v>
      </c>
      <c r="I248" s="25">
        <f>(I246/I247)*100</f>
        <v>0.55272108843537415</v>
      </c>
      <c r="J248" s="19"/>
      <c r="K248" s="19"/>
      <c r="T248" s="24"/>
      <c r="U248" s="24"/>
      <c r="V248" s="24"/>
    </row>
    <row r="249" spans="1:22" x14ac:dyDescent="0.25">
      <c r="A249">
        <v>4</v>
      </c>
      <c r="B249" t="s">
        <v>140</v>
      </c>
      <c r="C249" s="27">
        <v>171</v>
      </c>
      <c r="D249" s="27">
        <v>3</v>
      </c>
      <c r="E249" s="19">
        <f t="shared" si="29"/>
        <v>1.7543859649122806</v>
      </c>
      <c r="F249" s="39" t="s">
        <v>29</v>
      </c>
      <c r="G249" s="23" t="s">
        <v>29</v>
      </c>
      <c r="H249" s="20">
        <f>COUNT(C242,C248,C253,C258,C260,C259,C262,C263,C265)</f>
        <v>9</v>
      </c>
      <c r="I249" s="20">
        <f>COUNT(C238,C239,C240,C241,C243,C244,C245,C246,C247,C249,C250,C251,C252,C254,C256,C257,C261,C264)</f>
        <v>18</v>
      </c>
      <c r="J249" s="24"/>
      <c r="K249" s="24"/>
    </row>
    <row r="250" spans="1:22" x14ac:dyDescent="0.25">
      <c r="A250">
        <v>1</v>
      </c>
      <c r="B250" t="s">
        <v>141</v>
      </c>
      <c r="C250" s="27">
        <v>43</v>
      </c>
      <c r="D250" s="27">
        <v>0</v>
      </c>
      <c r="E250" s="19">
        <f t="shared" si="29"/>
        <v>0</v>
      </c>
      <c r="F250" s="39" t="s">
        <v>29</v>
      </c>
      <c r="G250"/>
      <c r="J250" s="24"/>
      <c r="K250" s="24"/>
    </row>
    <row r="251" spans="1:22" x14ac:dyDescent="0.25">
      <c r="A251">
        <v>2</v>
      </c>
      <c r="B251" t="s">
        <v>141</v>
      </c>
      <c r="C251" s="27">
        <v>30</v>
      </c>
      <c r="D251" s="27">
        <v>0</v>
      </c>
      <c r="E251" s="19">
        <f t="shared" si="29"/>
        <v>0</v>
      </c>
      <c r="F251" s="39" t="s">
        <v>29</v>
      </c>
      <c r="G251" s="26"/>
      <c r="H251" s="18"/>
      <c r="I251" s="24"/>
      <c r="J251" s="24"/>
      <c r="K251" s="24"/>
    </row>
    <row r="252" spans="1:22" x14ac:dyDescent="0.25">
      <c r="A252">
        <v>3</v>
      </c>
      <c r="B252" t="s">
        <v>141</v>
      </c>
      <c r="C252" s="27">
        <v>44</v>
      </c>
      <c r="D252" s="27">
        <v>0</v>
      </c>
      <c r="E252" s="19">
        <f t="shared" si="29"/>
        <v>0</v>
      </c>
      <c r="F252" s="39" t="s">
        <v>29</v>
      </c>
      <c r="G252" s="26"/>
      <c r="H252" s="18"/>
      <c r="I252" s="24"/>
      <c r="J252" s="24"/>
      <c r="K252" s="24"/>
    </row>
    <row r="253" spans="1:22" x14ac:dyDescent="0.25">
      <c r="A253">
        <v>4</v>
      </c>
      <c r="B253" t="s">
        <v>141</v>
      </c>
      <c r="C253" s="27">
        <v>52</v>
      </c>
      <c r="D253" s="27">
        <v>0</v>
      </c>
      <c r="E253" s="19">
        <f t="shared" si="29"/>
        <v>0</v>
      </c>
      <c r="F253" s="39" t="s">
        <v>147</v>
      </c>
    </row>
    <row r="254" spans="1:22" x14ac:dyDescent="0.25">
      <c r="A254">
        <v>1</v>
      </c>
      <c r="B254" t="s">
        <v>142</v>
      </c>
      <c r="C254" s="27">
        <v>62</v>
      </c>
      <c r="D254" s="27">
        <v>0</v>
      </c>
      <c r="E254" s="19">
        <f t="shared" si="29"/>
        <v>0</v>
      </c>
      <c r="F254" s="39" t="s">
        <v>29</v>
      </c>
    </row>
    <row r="255" spans="1:22" x14ac:dyDescent="0.25">
      <c r="A255">
        <v>2</v>
      </c>
      <c r="B255" t="s">
        <v>142</v>
      </c>
      <c r="G255" s="21"/>
      <c r="H255" s="19"/>
      <c r="I255" s="19"/>
      <c r="J255" s="19"/>
      <c r="K255" s="19"/>
    </row>
    <row r="256" spans="1:22" x14ac:dyDescent="0.25">
      <c r="A256">
        <v>3</v>
      </c>
      <c r="B256" t="s">
        <v>142</v>
      </c>
      <c r="C256" s="27">
        <v>67</v>
      </c>
      <c r="D256" s="27">
        <v>0</v>
      </c>
      <c r="E256" s="19">
        <f t="shared" si="29"/>
        <v>0</v>
      </c>
      <c r="F256" s="39" t="s">
        <v>29</v>
      </c>
    </row>
    <row r="257" spans="1:33" x14ac:dyDescent="0.25">
      <c r="A257">
        <v>4</v>
      </c>
      <c r="B257" t="s">
        <v>142</v>
      </c>
      <c r="C257" s="27">
        <v>31</v>
      </c>
      <c r="D257" s="27">
        <v>0</v>
      </c>
      <c r="E257" s="19">
        <f t="shared" si="29"/>
        <v>0</v>
      </c>
      <c r="F257" s="39" t="s">
        <v>29</v>
      </c>
      <c r="S257" s="24"/>
      <c r="T257" s="24"/>
      <c r="U257" s="24"/>
    </row>
    <row r="258" spans="1:33" x14ac:dyDescent="0.25">
      <c r="A258">
        <v>1</v>
      </c>
      <c r="B258" s="27" t="s">
        <v>143</v>
      </c>
      <c r="C258" s="27">
        <v>65</v>
      </c>
      <c r="D258" s="27">
        <v>2</v>
      </c>
      <c r="E258" s="19">
        <f t="shared" si="29"/>
        <v>3.0769230769230771</v>
      </c>
      <c r="F258" s="39" t="s">
        <v>147</v>
      </c>
      <c r="S258" s="24"/>
      <c r="T258" s="24"/>
      <c r="U258" s="24"/>
    </row>
    <row r="259" spans="1:33" x14ac:dyDescent="0.25">
      <c r="A259">
        <v>2</v>
      </c>
      <c r="B259" s="27" t="s">
        <v>143</v>
      </c>
      <c r="C259" s="27">
        <v>58</v>
      </c>
      <c r="D259" s="27">
        <v>0</v>
      </c>
      <c r="E259" s="19">
        <f t="shared" si="29"/>
        <v>0</v>
      </c>
      <c r="F259" s="39" t="s">
        <v>147</v>
      </c>
      <c r="S259" s="24"/>
      <c r="T259" s="24"/>
      <c r="U259" s="24"/>
    </row>
    <row r="260" spans="1:33" x14ac:dyDescent="0.25">
      <c r="A260">
        <v>3</v>
      </c>
      <c r="B260" s="27" t="s">
        <v>143</v>
      </c>
      <c r="C260" s="27">
        <v>99</v>
      </c>
      <c r="D260" s="27">
        <v>0</v>
      </c>
      <c r="E260" s="19">
        <f t="shared" si="29"/>
        <v>0</v>
      </c>
      <c r="F260" s="39" t="s">
        <v>147</v>
      </c>
      <c r="S260" s="24"/>
      <c r="T260" s="24"/>
      <c r="U260" s="24"/>
    </row>
    <row r="261" spans="1:33" x14ac:dyDescent="0.25">
      <c r="A261">
        <v>4</v>
      </c>
      <c r="B261" s="27" t="s">
        <v>143</v>
      </c>
      <c r="C261" s="27">
        <v>226</v>
      </c>
      <c r="D261" s="27">
        <v>0</v>
      </c>
      <c r="E261" s="19">
        <f t="shared" si="29"/>
        <v>0</v>
      </c>
      <c r="F261" s="39" t="s">
        <v>29</v>
      </c>
    </row>
    <row r="262" spans="1:33" x14ac:dyDescent="0.25">
      <c r="A262">
        <v>1</v>
      </c>
      <c r="B262" s="27" t="s">
        <v>144</v>
      </c>
      <c r="C262" s="27">
        <v>50</v>
      </c>
      <c r="D262" s="27">
        <v>0</v>
      </c>
      <c r="E262" s="19">
        <f t="shared" si="29"/>
        <v>0</v>
      </c>
      <c r="F262" s="39" t="s">
        <v>147</v>
      </c>
      <c r="N262" s="27"/>
    </row>
    <row r="263" spans="1:33" x14ac:dyDescent="0.25">
      <c r="A263">
        <v>2</v>
      </c>
      <c r="B263" s="27" t="s">
        <v>144</v>
      </c>
      <c r="C263" s="27">
        <v>48</v>
      </c>
      <c r="D263" s="27">
        <v>0</v>
      </c>
      <c r="E263" s="19">
        <f t="shared" si="29"/>
        <v>0</v>
      </c>
      <c r="F263" s="39" t="s">
        <v>147</v>
      </c>
      <c r="N263" s="27"/>
    </row>
    <row r="264" spans="1:33" s="19" customFormat="1" x14ac:dyDescent="0.25">
      <c r="A264">
        <v>3</v>
      </c>
      <c r="B264" s="27" t="s">
        <v>144</v>
      </c>
      <c r="C264" s="27">
        <v>50</v>
      </c>
      <c r="D264" s="27">
        <v>0</v>
      </c>
      <c r="E264" s="19">
        <f t="shared" si="29"/>
        <v>0</v>
      </c>
      <c r="F264" s="39" t="s">
        <v>29</v>
      </c>
      <c r="G264" s="23"/>
      <c r="H264"/>
      <c r="I264"/>
      <c r="J264"/>
      <c r="K264"/>
      <c r="L264"/>
      <c r="M264"/>
      <c r="N264" s="27"/>
      <c r="O264"/>
      <c r="P264"/>
      <c r="V264"/>
      <c r="X264"/>
      <c r="Y264"/>
      <c r="Z264"/>
      <c r="AA264"/>
      <c r="AC264" s="23"/>
      <c r="AD264"/>
      <c r="AE264"/>
      <c r="AF264"/>
      <c r="AG264"/>
    </row>
    <row r="265" spans="1:33" s="19" customFormat="1" x14ac:dyDescent="0.25">
      <c r="A265">
        <v>4</v>
      </c>
      <c r="B265" s="27" t="s">
        <v>144</v>
      </c>
      <c r="C265" s="27">
        <v>45</v>
      </c>
      <c r="D265" s="27">
        <v>0</v>
      </c>
      <c r="E265" s="19">
        <f t="shared" si="29"/>
        <v>0</v>
      </c>
      <c r="F265" s="39" t="s">
        <v>147</v>
      </c>
      <c r="G265" s="23"/>
      <c r="H265"/>
      <c r="I265"/>
      <c r="J265"/>
      <c r="K265"/>
      <c r="L265"/>
      <c r="M265"/>
      <c r="N265" s="27"/>
      <c r="O265"/>
      <c r="P265"/>
      <c r="V265"/>
      <c r="X265"/>
      <c r="Y265"/>
      <c r="Z265"/>
      <c r="AA265"/>
      <c r="AC265" s="23"/>
      <c r="AD265"/>
      <c r="AE265"/>
      <c r="AF265"/>
      <c r="AG265"/>
    </row>
    <row r="266" spans="1:33" s="19" customFormat="1" x14ac:dyDescent="0.25">
      <c r="A266"/>
      <c r="B266"/>
      <c r="C266" s="18">
        <f>SUM(C238:C265)</f>
        <v>3201</v>
      </c>
      <c r="D266" s="29">
        <f>SUM(D238:D265)</f>
        <v>16</v>
      </c>
      <c r="E266" s="25">
        <f>(D266/C266)*100</f>
        <v>0.49984379881287094</v>
      </c>
      <c r="F266" s="30"/>
      <c r="H266"/>
      <c r="I266"/>
      <c r="J266"/>
      <c r="K266"/>
      <c r="L266"/>
      <c r="M266"/>
      <c r="N266"/>
      <c r="O266"/>
      <c r="P266"/>
      <c r="V266"/>
      <c r="X266"/>
      <c r="Y266"/>
      <c r="Z266"/>
      <c r="AA266"/>
      <c r="AC266" s="23"/>
      <c r="AD266"/>
      <c r="AE266"/>
      <c r="AF266"/>
      <c r="AG266"/>
    </row>
    <row r="267" spans="1:33" s="19" customFormat="1" x14ac:dyDescent="0.25">
      <c r="A267"/>
      <c r="B267"/>
      <c r="C267"/>
      <c r="D267" s="23" t="s">
        <v>29</v>
      </c>
      <c r="E267">
        <f>COUNT(E238:E265)</f>
        <v>27</v>
      </c>
      <c r="G267" s="23"/>
      <c r="H267"/>
      <c r="I267"/>
      <c r="J267"/>
      <c r="K267"/>
      <c r="L267"/>
      <c r="M267"/>
      <c r="N267"/>
      <c r="O267"/>
      <c r="P267"/>
      <c r="V267"/>
      <c r="X267"/>
      <c r="Y267"/>
      <c r="Z267"/>
      <c r="AA267"/>
      <c r="AC267" s="23"/>
      <c r="AD267"/>
      <c r="AE267"/>
      <c r="AF267"/>
      <c r="AG267"/>
    </row>
    <row r="269" spans="1:33" s="19" customFormat="1" x14ac:dyDescent="0.25">
      <c r="A269"/>
      <c r="B269"/>
      <c r="C269"/>
      <c r="D269"/>
      <c r="F269" s="39"/>
      <c r="G269" s="23"/>
      <c r="H269"/>
      <c r="I269"/>
      <c r="J269"/>
      <c r="K269"/>
      <c r="L269"/>
      <c r="M269"/>
      <c r="N269" s="27"/>
      <c r="O269"/>
      <c r="P269"/>
      <c r="V269"/>
      <c r="X269"/>
      <c r="Y269"/>
      <c r="Z269"/>
      <c r="AA269"/>
      <c r="AC269" s="23"/>
      <c r="AD269"/>
      <c r="AE269"/>
      <c r="AF269"/>
      <c r="AG269"/>
    </row>
    <row r="270" spans="1:33" s="19" customFormat="1" x14ac:dyDescent="0.25">
      <c r="A270"/>
      <c r="B270"/>
      <c r="C270"/>
      <c r="D270"/>
      <c r="F270" s="39"/>
      <c r="G270" s="23"/>
      <c r="H270"/>
      <c r="I270"/>
      <c r="J270"/>
      <c r="K270"/>
      <c r="L270"/>
      <c r="M270"/>
      <c r="N270" s="27"/>
      <c r="O270"/>
      <c r="P270"/>
      <c r="V270"/>
      <c r="X270"/>
      <c r="Y270"/>
      <c r="Z270"/>
      <c r="AA270"/>
      <c r="AC270" s="23"/>
      <c r="AD270"/>
      <c r="AE270"/>
      <c r="AF270"/>
      <c r="AG270"/>
    </row>
    <row r="271" spans="1:33" s="19" customFormat="1" x14ac:dyDescent="0.25">
      <c r="A271"/>
      <c r="B271"/>
      <c r="C271"/>
      <c r="D271"/>
      <c r="F271" s="39"/>
      <c r="G271" s="23"/>
      <c r="H271"/>
      <c r="I271"/>
      <c r="J271"/>
      <c r="K271"/>
      <c r="L271"/>
      <c r="M271"/>
      <c r="N271" s="27"/>
      <c r="O271"/>
      <c r="P271"/>
      <c r="V271"/>
      <c r="X271"/>
      <c r="Y271"/>
      <c r="Z271"/>
      <c r="AA271"/>
      <c r="AC271" s="23"/>
      <c r="AD271"/>
      <c r="AE271"/>
      <c r="AF271"/>
      <c r="AG271"/>
    </row>
    <row r="272" spans="1:33" s="19" customFormat="1" x14ac:dyDescent="0.25">
      <c r="A272"/>
      <c r="B272"/>
      <c r="C272"/>
      <c r="D272"/>
      <c r="F272" s="39"/>
      <c r="G272" s="23"/>
      <c r="H272"/>
      <c r="I272"/>
      <c r="J272"/>
      <c r="K272"/>
      <c r="L272"/>
      <c r="M272"/>
      <c r="N272" s="27"/>
      <c r="O272"/>
      <c r="P272"/>
      <c r="V272"/>
      <c r="AC272" s="21"/>
    </row>
    <row r="273" spans="1:33" s="19" customFormat="1" x14ac:dyDescent="0.25">
      <c r="A273"/>
      <c r="B273"/>
      <c r="C273"/>
      <c r="D273"/>
      <c r="F273" s="39"/>
      <c r="G273" s="23"/>
      <c r="H273"/>
      <c r="I273"/>
      <c r="J273"/>
      <c r="K273"/>
      <c r="L273"/>
      <c r="M273"/>
      <c r="N273"/>
      <c r="O273"/>
      <c r="P273"/>
      <c r="V273"/>
      <c r="AC273" s="21"/>
    </row>
    <row r="274" spans="1:33" s="19" customFormat="1" x14ac:dyDescent="0.25">
      <c r="A274"/>
      <c r="B274"/>
      <c r="C274"/>
      <c r="D274"/>
      <c r="F274" s="39"/>
      <c r="G274" s="23"/>
      <c r="H274"/>
      <c r="I274"/>
      <c r="J274"/>
      <c r="K274"/>
      <c r="L274"/>
      <c r="M274"/>
      <c r="N274"/>
      <c r="O274"/>
      <c r="P274"/>
      <c r="V274"/>
      <c r="AC274" s="21"/>
    </row>
    <row r="275" spans="1:33" s="19" customFormat="1" x14ac:dyDescent="0.25">
      <c r="A275"/>
      <c r="B275"/>
      <c r="C275"/>
      <c r="D275"/>
      <c r="F275" s="39"/>
      <c r="G275" s="23"/>
      <c r="H275"/>
      <c r="I275"/>
      <c r="J275"/>
      <c r="K275"/>
      <c r="L275"/>
      <c r="M275"/>
      <c r="N275"/>
      <c r="O275"/>
      <c r="P275"/>
      <c r="V275"/>
      <c r="AC275" s="21"/>
    </row>
    <row r="276" spans="1:33" s="19" customFormat="1" x14ac:dyDescent="0.25">
      <c r="A276"/>
      <c r="B276"/>
      <c r="C276"/>
      <c r="D276"/>
      <c r="F276" s="39"/>
      <c r="G276" s="23"/>
      <c r="H276"/>
      <c r="I276"/>
      <c r="J276"/>
      <c r="K276"/>
      <c r="L276"/>
      <c r="M276"/>
      <c r="N276"/>
      <c r="O276" s="18"/>
      <c r="P276" s="29"/>
      <c r="Q276" s="24"/>
      <c r="V276"/>
      <c r="AC276" s="21"/>
    </row>
    <row r="277" spans="1:33" x14ac:dyDescent="0.25">
      <c r="X277" s="19"/>
      <c r="Y277" s="19"/>
      <c r="Z277" s="19"/>
      <c r="AA277" s="19"/>
      <c r="AC277" s="21"/>
      <c r="AD277" s="19"/>
      <c r="AE277" s="19"/>
      <c r="AF277" s="19"/>
      <c r="AG277" s="19"/>
    </row>
    <row r="278" spans="1:33" x14ac:dyDescent="0.25">
      <c r="X278" s="19"/>
      <c r="Y278" s="19"/>
      <c r="Z278" s="19"/>
      <c r="AA278" s="19"/>
      <c r="AC278" s="21"/>
      <c r="AD278" s="19"/>
      <c r="AE278" s="19"/>
      <c r="AF278" s="19"/>
      <c r="AG278" s="19"/>
    </row>
    <row r="279" spans="1:33" x14ac:dyDescent="0.25">
      <c r="X279" s="19"/>
      <c r="Y279" s="19"/>
      <c r="Z279" s="19"/>
      <c r="AA279" s="19"/>
      <c r="AC279" s="21"/>
      <c r="AD279" s="19"/>
      <c r="AE279" s="19"/>
      <c r="AF279" s="19"/>
      <c r="AG279" s="19"/>
    </row>
    <row r="280" spans="1:33" x14ac:dyDescent="0.25">
      <c r="V280" s="19"/>
      <c r="X280" s="19"/>
      <c r="Y280" s="19"/>
      <c r="Z280" s="19"/>
      <c r="AA280" s="19"/>
      <c r="AC280" s="21"/>
      <c r="AD280" s="19"/>
      <c r="AE280" s="19"/>
      <c r="AF280" s="19"/>
      <c r="AG280" s="19"/>
    </row>
    <row r="281" spans="1:33" x14ac:dyDescent="0.25">
      <c r="T281" s="20"/>
      <c r="U281" s="20"/>
      <c r="V281" s="20"/>
      <c r="X281" s="19"/>
      <c r="Y281" s="19"/>
      <c r="Z281" s="19"/>
      <c r="AA281" s="19"/>
      <c r="AC281" s="21"/>
      <c r="AD281" s="19"/>
      <c r="AE281" s="19"/>
      <c r="AF281" s="19"/>
      <c r="AG281" s="19"/>
    </row>
    <row r="282" spans="1:33" x14ac:dyDescent="0.25">
      <c r="T282" s="20"/>
      <c r="U282" s="20"/>
      <c r="V282" s="20"/>
    </row>
    <row r="283" spans="1:33" x14ac:dyDescent="0.25">
      <c r="T283" s="24"/>
      <c r="U283" s="24"/>
      <c r="V283" s="24"/>
    </row>
    <row r="292" spans="14:21" x14ac:dyDescent="0.25">
      <c r="S292" s="24"/>
      <c r="T292" s="24"/>
      <c r="U292" s="24"/>
    </row>
    <row r="293" spans="14:21" x14ac:dyDescent="0.25">
      <c r="S293" s="24"/>
      <c r="T293" s="24"/>
      <c r="U293" s="24"/>
    </row>
    <row r="294" spans="14:21" x14ac:dyDescent="0.25">
      <c r="S294" s="24"/>
      <c r="T294" s="24"/>
      <c r="U294" s="24"/>
    </row>
    <row r="295" spans="14:21" x14ac:dyDescent="0.25">
      <c r="S295" s="24"/>
      <c r="T295" s="24"/>
      <c r="U295" s="24"/>
    </row>
    <row r="297" spans="14:21" x14ac:dyDescent="0.25">
      <c r="N297" s="27"/>
    </row>
    <row r="298" spans="14:21" x14ac:dyDescent="0.25">
      <c r="N298" s="27"/>
    </row>
    <row r="299" spans="14:21" x14ac:dyDescent="0.25">
      <c r="N299" s="27"/>
    </row>
    <row r="300" spans="14:21" x14ac:dyDescent="0.25">
      <c r="N300" s="27"/>
    </row>
    <row r="305" spans="14:22" x14ac:dyDescent="0.25">
      <c r="N305" s="27"/>
    </row>
    <row r="306" spans="14:22" x14ac:dyDescent="0.25">
      <c r="N306" s="27"/>
    </row>
    <row r="307" spans="14:22" x14ac:dyDescent="0.25">
      <c r="N307" s="27"/>
    </row>
    <row r="308" spans="14:22" x14ac:dyDescent="0.25">
      <c r="N308" s="27"/>
    </row>
    <row r="312" spans="14:22" x14ac:dyDescent="0.25">
      <c r="O312" s="18"/>
      <c r="P312" s="29"/>
      <c r="Q312" s="24"/>
    </row>
    <row r="316" spans="14:22" x14ac:dyDescent="0.25">
      <c r="V316" s="19"/>
    </row>
    <row r="317" spans="14:22" x14ac:dyDescent="0.25">
      <c r="T317" s="20"/>
      <c r="U317" s="20"/>
      <c r="V317" s="20"/>
    </row>
    <row r="318" spans="14:22" x14ac:dyDescent="0.25">
      <c r="T318" s="20"/>
      <c r="U318" s="20"/>
      <c r="V318" s="20"/>
    </row>
    <row r="319" spans="14:22" x14ac:dyDescent="0.25">
      <c r="T319" s="24"/>
      <c r="U319" s="24"/>
      <c r="V319" s="24"/>
    </row>
    <row r="326" spans="1:33" x14ac:dyDescent="0.25">
      <c r="S326" s="24"/>
      <c r="T326" s="24"/>
      <c r="U326" s="24"/>
    </row>
    <row r="327" spans="1:33" s="19" customFormat="1" x14ac:dyDescent="0.25">
      <c r="A327"/>
      <c r="B327"/>
      <c r="C327"/>
      <c r="D327"/>
      <c r="F327" s="39"/>
      <c r="G327" s="23"/>
      <c r="H327"/>
      <c r="I327"/>
      <c r="J327"/>
      <c r="K327"/>
      <c r="L327"/>
      <c r="M327"/>
      <c r="N327"/>
      <c r="O327"/>
      <c r="P327"/>
      <c r="V327"/>
      <c r="X327"/>
      <c r="Y327"/>
      <c r="Z327"/>
      <c r="AA327"/>
      <c r="AC327" s="23"/>
      <c r="AD327"/>
      <c r="AE327"/>
      <c r="AF327"/>
      <c r="AG327"/>
    </row>
    <row r="328" spans="1:33" s="19" customFormat="1" x14ac:dyDescent="0.25">
      <c r="A328"/>
      <c r="B328"/>
      <c r="C328"/>
      <c r="D328"/>
      <c r="F328" s="39"/>
      <c r="G328" s="23"/>
      <c r="H328"/>
      <c r="I328"/>
      <c r="J328"/>
      <c r="K328"/>
      <c r="L328"/>
      <c r="M328"/>
      <c r="N328"/>
      <c r="O328"/>
      <c r="P328"/>
      <c r="V328"/>
      <c r="X328"/>
      <c r="Y328"/>
      <c r="Z328"/>
      <c r="AA328"/>
      <c r="AC328" s="23"/>
      <c r="AD328"/>
      <c r="AE328"/>
      <c r="AF328"/>
      <c r="AG328"/>
    </row>
    <row r="329" spans="1:33" s="19" customFormat="1" x14ac:dyDescent="0.25">
      <c r="A329"/>
      <c r="B329"/>
      <c r="C329"/>
      <c r="D329"/>
      <c r="F329" s="39"/>
      <c r="G329" s="23"/>
      <c r="H329"/>
      <c r="I329"/>
      <c r="J329"/>
      <c r="K329"/>
      <c r="L329"/>
      <c r="M329"/>
      <c r="N329"/>
      <c r="O329"/>
      <c r="P329"/>
      <c r="V329"/>
      <c r="X329"/>
      <c r="Y329"/>
      <c r="Z329"/>
      <c r="AA329"/>
      <c r="AC329" s="23"/>
      <c r="AD329"/>
      <c r="AE329"/>
      <c r="AF329"/>
      <c r="AG329"/>
    </row>
    <row r="330" spans="1:33" s="19" customFormat="1" x14ac:dyDescent="0.25">
      <c r="A330"/>
      <c r="B330"/>
      <c r="C330"/>
      <c r="D330"/>
      <c r="F330" s="39"/>
      <c r="G330" s="23"/>
      <c r="H330"/>
      <c r="I330"/>
      <c r="J330"/>
      <c r="K330"/>
      <c r="L330"/>
      <c r="M330"/>
      <c r="N330"/>
      <c r="O330"/>
      <c r="P330"/>
      <c r="V330"/>
      <c r="X330"/>
      <c r="Y330"/>
      <c r="Z330"/>
      <c r="AA330"/>
      <c r="AC330" s="23"/>
      <c r="AD330"/>
      <c r="AE330"/>
      <c r="AF330"/>
      <c r="AG330"/>
    </row>
    <row r="331" spans="1:33" s="19" customFormat="1" x14ac:dyDescent="0.25">
      <c r="A331"/>
      <c r="B331"/>
      <c r="C331"/>
      <c r="D331"/>
      <c r="F331" s="39"/>
      <c r="G331" s="23"/>
      <c r="H331"/>
      <c r="I331"/>
      <c r="J331"/>
      <c r="K331"/>
      <c r="L331"/>
      <c r="M331"/>
      <c r="N331"/>
      <c r="O331"/>
      <c r="P331"/>
      <c r="V331"/>
      <c r="X331"/>
      <c r="Y331"/>
      <c r="Z331"/>
      <c r="AA331"/>
      <c r="AC331" s="23"/>
      <c r="AD331"/>
      <c r="AE331"/>
      <c r="AF331"/>
      <c r="AG331"/>
    </row>
    <row r="333" spans="1:33" s="19" customFormat="1" x14ac:dyDescent="0.25">
      <c r="A333"/>
      <c r="B333"/>
      <c r="C333"/>
      <c r="D333"/>
      <c r="F333" s="39"/>
      <c r="G333" s="23"/>
      <c r="H333"/>
      <c r="I333"/>
      <c r="J333"/>
      <c r="K333"/>
      <c r="L333"/>
      <c r="M333"/>
      <c r="N333" s="27"/>
      <c r="O333"/>
      <c r="P333"/>
      <c r="V333"/>
      <c r="X333"/>
      <c r="Y333"/>
      <c r="Z333"/>
      <c r="AA333"/>
      <c r="AC333" s="23"/>
      <c r="AD333"/>
      <c r="AE333"/>
      <c r="AF333"/>
      <c r="AG333"/>
    </row>
    <row r="334" spans="1:33" s="19" customFormat="1" x14ac:dyDescent="0.25">
      <c r="A334"/>
      <c r="B334"/>
      <c r="C334"/>
      <c r="D334"/>
      <c r="F334" s="39"/>
      <c r="G334" s="23"/>
      <c r="H334"/>
      <c r="I334"/>
      <c r="J334"/>
      <c r="K334"/>
      <c r="L334"/>
      <c r="M334"/>
      <c r="N334" s="27"/>
      <c r="O334"/>
      <c r="P334"/>
      <c r="V334"/>
      <c r="X334"/>
      <c r="Y334"/>
      <c r="Z334"/>
      <c r="AA334"/>
      <c r="AC334" s="23"/>
      <c r="AD334"/>
      <c r="AE334"/>
      <c r="AF334"/>
      <c r="AG334"/>
    </row>
    <row r="335" spans="1:33" s="19" customFormat="1" x14ac:dyDescent="0.25">
      <c r="A335"/>
      <c r="B335"/>
      <c r="C335"/>
      <c r="D335"/>
      <c r="F335" s="39"/>
      <c r="G335" s="23"/>
      <c r="H335"/>
      <c r="I335"/>
      <c r="J335"/>
      <c r="K335"/>
      <c r="L335"/>
      <c r="M335"/>
      <c r="N335" s="27"/>
      <c r="O335"/>
      <c r="P335"/>
      <c r="V335"/>
      <c r="X335"/>
      <c r="Y335"/>
      <c r="Z335"/>
      <c r="AA335"/>
      <c r="AC335" s="23"/>
      <c r="AD335"/>
      <c r="AE335"/>
      <c r="AF335"/>
      <c r="AG335"/>
    </row>
    <row r="336" spans="1:33" s="19" customFormat="1" x14ac:dyDescent="0.25">
      <c r="A336"/>
      <c r="B336"/>
      <c r="C336"/>
      <c r="D336"/>
      <c r="F336" s="39"/>
      <c r="G336" s="23"/>
      <c r="H336"/>
      <c r="I336"/>
      <c r="J336"/>
      <c r="K336"/>
      <c r="L336"/>
      <c r="M336"/>
      <c r="N336" s="27"/>
      <c r="O336"/>
      <c r="P336"/>
      <c r="V336"/>
      <c r="X336"/>
      <c r="Y336"/>
      <c r="Z336"/>
      <c r="AA336"/>
      <c r="AC336" s="23"/>
      <c r="AD336"/>
      <c r="AE336"/>
      <c r="AF336"/>
      <c r="AG336"/>
    </row>
    <row r="337" spans="1:33" s="19" customFormat="1" x14ac:dyDescent="0.25">
      <c r="A337"/>
      <c r="B337"/>
      <c r="C337"/>
      <c r="D337"/>
      <c r="F337" s="39"/>
      <c r="G337" s="23"/>
      <c r="H337"/>
      <c r="I337"/>
      <c r="J337"/>
      <c r="K337"/>
      <c r="L337"/>
      <c r="M337"/>
      <c r="N337"/>
      <c r="O337"/>
      <c r="P337"/>
      <c r="V337"/>
      <c r="X337"/>
      <c r="Y337"/>
      <c r="Z337"/>
      <c r="AA337"/>
      <c r="AC337" s="23"/>
      <c r="AD337"/>
      <c r="AE337"/>
      <c r="AF337"/>
      <c r="AG337"/>
    </row>
    <row r="338" spans="1:33" s="19" customFormat="1" x14ac:dyDescent="0.25">
      <c r="A338"/>
      <c r="B338"/>
      <c r="C338"/>
      <c r="D338"/>
      <c r="F338" s="39"/>
      <c r="G338" s="23"/>
      <c r="H338"/>
      <c r="I338"/>
      <c r="J338"/>
      <c r="K338"/>
      <c r="L338"/>
      <c r="M338"/>
      <c r="N338"/>
      <c r="O338"/>
      <c r="P338"/>
      <c r="V338"/>
      <c r="X338"/>
      <c r="Y338"/>
      <c r="Z338"/>
      <c r="AA338"/>
      <c r="AC338" s="23"/>
      <c r="AD338"/>
      <c r="AE338"/>
      <c r="AF338"/>
      <c r="AG338"/>
    </row>
    <row r="339" spans="1:33" s="19" customFormat="1" x14ac:dyDescent="0.25">
      <c r="A339"/>
      <c r="B339"/>
      <c r="C339"/>
      <c r="D339"/>
      <c r="F339" s="39"/>
      <c r="G339" s="23"/>
      <c r="H339"/>
      <c r="I339"/>
      <c r="J339"/>
      <c r="K339"/>
      <c r="L339"/>
      <c r="M339"/>
      <c r="N339"/>
      <c r="O339"/>
      <c r="P339"/>
      <c r="V339"/>
      <c r="X339"/>
      <c r="Y339"/>
      <c r="Z339"/>
      <c r="AA339"/>
      <c r="AC339" s="23"/>
      <c r="AD339"/>
      <c r="AE339"/>
      <c r="AF339"/>
      <c r="AG339"/>
    </row>
    <row r="341" spans="1:33" s="19" customFormat="1" x14ac:dyDescent="0.25">
      <c r="A341"/>
      <c r="B341"/>
      <c r="C341"/>
      <c r="D341"/>
      <c r="F341" s="39"/>
      <c r="G341" s="23"/>
      <c r="H341"/>
      <c r="I341"/>
      <c r="J341"/>
      <c r="K341"/>
      <c r="L341"/>
      <c r="M341"/>
      <c r="N341" s="27"/>
      <c r="O341"/>
      <c r="P341"/>
      <c r="V341"/>
      <c r="X341"/>
      <c r="Y341"/>
      <c r="Z341"/>
      <c r="AA341"/>
      <c r="AC341" s="23"/>
      <c r="AD341"/>
      <c r="AE341"/>
      <c r="AF341"/>
      <c r="AG341"/>
    </row>
    <row r="342" spans="1:33" s="19" customFormat="1" x14ac:dyDescent="0.25">
      <c r="A342"/>
      <c r="B342"/>
      <c r="C342"/>
      <c r="D342"/>
      <c r="F342" s="39"/>
      <c r="G342" s="23"/>
      <c r="H342"/>
      <c r="I342"/>
      <c r="J342"/>
      <c r="K342"/>
      <c r="L342"/>
      <c r="M342"/>
      <c r="N342" s="27"/>
      <c r="O342"/>
      <c r="P342"/>
      <c r="V342"/>
      <c r="X342"/>
      <c r="Y342"/>
      <c r="Z342"/>
      <c r="AA342"/>
      <c r="AC342" s="23"/>
      <c r="AD342"/>
      <c r="AE342"/>
      <c r="AF342"/>
      <c r="AG342"/>
    </row>
    <row r="343" spans="1:33" x14ac:dyDescent="0.25">
      <c r="N343" s="27"/>
    </row>
    <row r="344" spans="1:33" x14ac:dyDescent="0.25">
      <c r="N344" s="27"/>
    </row>
    <row r="348" spans="1:33" x14ac:dyDescent="0.25">
      <c r="O348" s="18"/>
      <c r="P348" s="29"/>
      <c r="Q348" s="24"/>
    </row>
    <row r="352" spans="1:33" x14ac:dyDescent="0.25">
      <c r="V352" s="19"/>
    </row>
    <row r="353" spans="15:22" x14ac:dyDescent="0.25">
      <c r="T353" s="20"/>
      <c r="U353" s="20"/>
      <c r="V353" s="20"/>
    </row>
    <row r="354" spans="15:22" x14ac:dyDescent="0.25">
      <c r="T354" s="20"/>
      <c r="U354" s="20"/>
      <c r="V354" s="20"/>
    </row>
    <row r="355" spans="15:22" x14ac:dyDescent="0.25">
      <c r="T355" s="24"/>
      <c r="U355" s="24"/>
      <c r="V355" s="24"/>
    </row>
    <row r="360" spans="15:22" x14ac:dyDescent="0.25">
      <c r="O360" s="22"/>
    </row>
    <row r="362" spans="15:22" x14ac:dyDescent="0.25">
      <c r="S362" s="24"/>
      <c r="T362" s="24"/>
      <c r="U362" s="24"/>
    </row>
    <row r="368" spans="15:22" x14ac:dyDescent="0.25">
      <c r="O368" s="22"/>
    </row>
    <row r="369" spans="1:33" x14ac:dyDescent="0.25">
      <c r="N369" s="27"/>
    </row>
    <row r="370" spans="1:33" x14ac:dyDescent="0.25">
      <c r="N370" s="27"/>
    </row>
    <row r="371" spans="1:33" x14ac:dyDescent="0.25">
      <c r="N371" s="27"/>
    </row>
    <row r="372" spans="1:33" x14ac:dyDescent="0.25">
      <c r="N372" s="27"/>
    </row>
    <row r="375" spans="1:33" s="19" customFormat="1" x14ac:dyDescent="0.25">
      <c r="A375"/>
      <c r="B375"/>
      <c r="C375"/>
      <c r="D375"/>
      <c r="F375" s="39"/>
      <c r="G375" s="23"/>
      <c r="H375"/>
      <c r="I375"/>
      <c r="J375"/>
      <c r="K375"/>
      <c r="L375"/>
      <c r="M375"/>
      <c r="N375"/>
      <c r="O375"/>
      <c r="P375"/>
      <c r="V375"/>
      <c r="X375"/>
      <c r="Y375"/>
      <c r="Z375"/>
      <c r="AA375"/>
      <c r="AC375" s="23"/>
      <c r="AD375"/>
      <c r="AE375"/>
      <c r="AF375"/>
      <c r="AG375"/>
    </row>
    <row r="376" spans="1:33" s="19" customFormat="1" x14ac:dyDescent="0.25">
      <c r="A376"/>
      <c r="B376"/>
      <c r="C376"/>
      <c r="D376"/>
      <c r="F376" s="39"/>
      <c r="G376" s="23"/>
      <c r="H376"/>
      <c r="I376"/>
      <c r="J376"/>
      <c r="K376"/>
      <c r="L376"/>
      <c r="M376"/>
      <c r="N376"/>
      <c r="O376"/>
      <c r="P376"/>
      <c r="V376"/>
      <c r="X376"/>
      <c r="Y376"/>
      <c r="Z376"/>
      <c r="AA376"/>
      <c r="AC376" s="23"/>
      <c r="AD376"/>
      <c r="AE376"/>
      <c r="AF376"/>
      <c r="AG376"/>
    </row>
    <row r="377" spans="1:33" s="19" customFormat="1" x14ac:dyDescent="0.25">
      <c r="A377"/>
      <c r="B377"/>
      <c r="C377"/>
      <c r="D377"/>
      <c r="F377" s="39"/>
      <c r="G377" s="23"/>
      <c r="H377"/>
      <c r="I377"/>
      <c r="J377"/>
      <c r="K377"/>
      <c r="L377"/>
      <c r="M377"/>
      <c r="N377" s="27"/>
      <c r="O377"/>
      <c r="P377"/>
      <c r="V377"/>
      <c r="X377"/>
      <c r="Y377"/>
      <c r="Z377"/>
      <c r="AA377"/>
      <c r="AC377" s="23"/>
      <c r="AD377"/>
      <c r="AE377"/>
      <c r="AF377"/>
      <c r="AG377"/>
    </row>
    <row r="378" spans="1:33" s="19" customFormat="1" x14ac:dyDescent="0.25">
      <c r="A378"/>
      <c r="B378"/>
      <c r="C378"/>
      <c r="D378"/>
      <c r="F378" s="39"/>
      <c r="G378" s="23"/>
      <c r="H378"/>
      <c r="I378"/>
      <c r="J378"/>
      <c r="K378"/>
      <c r="L378"/>
      <c r="M378"/>
      <c r="N378" s="27"/>
      <c r="O378"/>
      <c r="P378"/>
      <c r="V378"/>
      <c r="X378"/>
      <c r="Y378"/>
      <c r="Z378"/>
      <c r="AA378"/>
      <c r="AC378" s="23"/>
      <c r="AD378"/>
      <c r="AE378"/>
      <c r="AF378"/>
      <c r="AG378"/>
    </row>
    <row r="379" spans="1:33" s="19" customFormat="1" x14ac:dyDescent="0.25">
      <c r="A379"/>
      <c r="B379"/>
      <c r="C379"/>
      <c r="D379"/>
      <c r="F379" s="39"/>
      <c r="G379" s="23"/>
      <c r="H379"/>
      <c r="I379"/>
      <c r="J379"/>
      <c r="K379"/>
      <c r="L379"/>
      <c r="M379"/>
      <c r="N379" s="27"/>
      <c r="O379"/>
      <c r="P379"/>
      <c r="V379"/>
      <c r="X379"/>
      <c r="Y379"/>
      <c r="Z379"/>
      <c r="AA379"/>
      <c r="AC379" s="23"/>
      <c r="AD379"/>
      <c r="AE379"/>
      <c r="AF379"/>
      <c r="AG379"/>
    </row>
    <row r="380" spans="1:33" s="19" customFormat="1" x14ac:dyDescent="0.25">
      <c r="A380"/>
      <c r="B380"/>
      <c r="C380"/>
      <c r="D380"/>
      <c r="F380" s="39"/>
      <c r="G380" s="23"/>
      <c r="H380"/>
      <c r="I380"/>
      <c r="J380"/>
      <c r="K380"/>
      <c r="L380"/>
      <c r="M380"/>
      <c r="N380" s="27"/>
      <c r="O380"/>
      <c r="P380"/>
      <c r="V380"/>
      <c r="X380"/>
      <c r="Y380"/>
      <c r="Z380"/>
      <c r="AA380"/>
      <c r="AC380" s="23"/>
      <c r="AD380"/>
      <c r="AE380"/>
      <c r="AF380"/>
      <c r="AG380"/>
    </row>
    <row r="381" spans="1:33" s="19" customFormat="1" x14ac:dyDescent="0.25">
      <c r="A381"/>
      <c r="B381"/>
      <c r="C381"/>
      <c r="D381"/>
      <c r="F381" s="39"/>
      <c r="G381" s="23"/>
      <c r="H381"/>
      <c r="I381"/>
      <c r="J381"/>
      <c r="K381"/>
      <c r="L381"/>
      <c r="M381"/>
      <c r="N381"/>
      <c r="O381"/>
      <c r="P381"/>
      <c r="V381"/>
      <c r="X381"/>
      <c r="Y381"/>
      <c r="Z381"/>
      <c r="AA381"/>
      <c r="AC381" s="23"/>
      <c r="AD381"/>
      <c r="AE381"/>
      <c r="AF381"/>
      <c r="AG381"/>
    </row>
    <row r="382" spans="1:33" s="19" customFormat="1" x14ac:dyDescent="0.25">
      <c r="A382"/>
      <c r="B382"/>
      <c r="C382"/>
      <c r="D382"/>
      <c r="F382" s="39"/>
      <c r="G382" s="23"/>
      <c r="H382"/>
      <c r="I382"/>
      <c r="J382"/>
      <c r="K382"/>
      <c r="L382"/>
      <c r="M382"/>
      <c r="N382"/>
      <c r="O382"/>
      <c r="P382"/>
      <c r="V382"/>
      <c r="X382"/>
      <c r="Y382"/>
      <c r="Z382"/>
      <c r="AA382"/>
      <c r="AC382" s="23"/>
      <c r="AD382"/>
      <c r="AE382"/>
      <c r="AF382"/>
      <c r="AG382"/>
    </row>
    <row r="383" spans="1:33" s="19" customFormat="1" x14ac:dyDescent="0.25">
      <c r="A383"/>
      <c r="B383"/>
      <c r="C383"/>
      <c r="D383"/>
      <c r="F383" s="39"/>
      <c r="G383" s="23"/>
      <c r="H383"/>
      <c r="I383"/>
      <c r="J383"/>
      <c r="K383"/>
      <c r="L383"/>
      <c r="M383"/>
      <c r="N383"/>
      <c r="O383"/>
      <c r="P383"/>
      <c r="V383"/>
      <c r="X383"/>
      <c r="Y383"/>
      <c r="Z383"/>
      <c r="AA383"/>
      <c r="AC383" s="23"/>
      <c r="AD383"/>
      <c r="AE383"/>
      <c r="AF383"/>
      <c r="AG383"/>
    </row>
    <row r="384" spans="1:33" s="19" customFormat="1" x14ac:dyDescent="0.25">
      <c r="A384"/>
      <c r="B384"/>
      <c r="C384"/>
      <c r="D384"/>
      <c r="F384" s="39"/>
      <c r="G384" s="23"/>
      <c r="H384"/>
      <c r="I384"/>
      <c r="J384"/>
      <c r="K384"/>
      <c r="L384"/>
      <c r="M384"/>
      <c r="N384"/>
      <c r="O384" s="18"/>
      <c r="P384" s="29"/>
      <c r="Q384" s="24"/>
      <c r="V384"/>
      <c r="X384"/>
      <c r="Y384"/>
      <c r="Z384"/>
      <c r="AA384"/>
      <c r="AC384" s="23"/>
      <c r="AD384"/>
      <c r="AE384"/>
      <c r="AF384"/>
      <c r="AG3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Panel E</vt:lpstr>
      <vt:lpstr>Panel F</vt:lpstr>
      <vt:lpstr>Panel H</vt:lpstr>
      <vt:lpstr>Panel I</vt:lpstr>
      <vt:lpstr>B2m brain EAE</vt:lpstr>
      <vt:lpstr>CD74 brain EAE</vt:lpstr>
      <vt:lpstr>B2m brain ATCUP</vt:lpstr>
      <vt:lpstr>CD74 brain ATCUP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Harrington</dc:creator>
  <cp:lastModifiedBy>Harrington, Em</cp:lastModifiedBy>
  <dcterms:created xsi:type="dcterms:W3CDTF">2022-09-21T17:23:01Z</dcterms:created>
  <dcterms:modified xsi:type="dcterms:W3CDTF">2023-04-05T16:00:28Z</dcterms:modified>
</cp:coreProperties>
</file>