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ule\Downloads\"/>
    </mc:Choice>
  </mc:AlternateContent>
  <xr:revisionPtr revIDLastSave="0" documentId="13_ncr:1_{BABB0B79-9A25-4732-8794-2F578524B7A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External GSM" sheetId="8" r:id="rId1"/>
    <sheet name="Luciferase assay data" sheetId="9" r:id="rId2"/>
    <sheet name="Cell fractionation assay data" sheetId="12" r:id="rId3"/>
    <sheet name="MinION spliced reads" sheetId="10" r:id="rId4"/>
    <sheet name="Isoform sequences" sheetId="11" r:id="rId5"/>
    <sheet name="WB band intensity quant" sheetId="13" r:id="rId6"/>
  </sheets>
  <definedNames>
    <definedName name="visibleData" localSheetId="3">'MinION spliced reads'!$B$2:$F$135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3" l="1"/>
  <c r="I22" i="13" s="1"/>
  <c r="E22" i="13"/>
  <c r="H21" i="13"/>
  <c r="E21" i="13"/>
  <c r="H20" i="13"/>
  <c r="E20" i="13"/>
  <c r="H19" i="13"/>
  <c r="E19" i="13"/>
  <c r="H15" i="13"/>
  <c r="I15" i="13" s="1"/>
  <c r="E15" i="13"/>
  <c r="H14" i="13"/>
  <c r="E14" i="13"/>
  <c r="H13" i="13"/>
  <c r="E13" i="13"/>
  <c r="H12" i="13"/>
  <c r="E12" i="13"/>
  <c r="H8" i="13"/>
  <c r="I8" i="13" s="1"/>
  <c r="E8" i="13"/>
  <c r="H7" i="13"/>
  <c r="E7" i="13"/>
  <c r="H6" i="13"/>
  <c r="E6" i="13"/>
  <c r="H5" i="13"/>
  <c r="E5" i="13"/>
  <c r="I19" i="13" l="1"/>
  <c r="I20" i="13"/>
  <c r="I5" i="13"/>
  <c r="I6" i="13"/>
  <c r="M6" i="13" s="1"/>
  <c r="I13" i="13"/>
  <c r="M13" i="13" s="1"/>
  <c r="I21" i="13"/>
  <c r="K22" i="13" s="1"/>
  <c r="I14" i="13"/>
  <c r="M15" i="13" s="1"/>
  <c r="I12" i="13"/>
  <c r="I7" i="13"/>
  <c r="K6" i="13"/>
  <c r="M20" i="13"/>
  <c r="K20" i="13"/>
  <c r="M8" i="13"/>
  <c r="K8" i="13"/>
  <c r="M22" i="13" l="1"/>
  <c r="K15" i="13"/>
  <c r="K13" i="13"/>
  <c r="O12" i="12" l="1"/>
  <c r="L12" i="12"/>
  <c r="I12" i="12"/>
  <c r="J10" i="12" s="1"/>
  <c r="F12" i="12"/>
  <c r="G11" i="12" s="1"/>
  <c r="C12" i="12"/>
  <c r="D11" i="12" s="1"/>
  <c r="P11" i="12"/>
  <c r="M11" i="12"/>
  <c r="J11" i="12"/>
  <c r="P10" i="12"/>
  <c r="M10" i="12"/>
  <c r="P9" i="12"/>
  <c r="M9" i="12"/>
  <c r="J9" i="12"/>
  <c r="O7" i="12"/>
  <c r="P6" i="12" s="1"/>
  <c r="L7" i="12"/>
  <c r="M6" i="12" s="1"/>
  <c r="I7" i="12"/>
  <c r="J5" i="12" s="1"/>
  <c r="F7" i="12"/>
  <c r="G5" i="12" s="1"/>
  <c r="C7" i="12"/>
  <c r="D5" i="12" s="1"/>
  <c r="D6" i="12"/>
  <c r="M5" i="12"/>
  <c r="D10" i="12" l="1"/>
  <c r="P5" i="12"/>
  <c r="G10" i="12"/>
  <c r="D4" i="12"/>
  <c r="G9" i="12"/>
  <c r="M4" i="12"/>
  <c r="J4" i="12"/>
  <c r="G6" i="12"/>
  <c r="P4" i="12"/>
  <c r="J6" i="12"/>
  <c r="D9" i="12"/>
  <c r="G4" i="12"/>
  <c r="D149" i="9" l="1"/>
  <c r="E149" i="9"/>
  <c r="F149" i="9"/>
  <c r="G149" i="9"/>
  <c r="H149" i="9"/>
  <c r="I149" i="9"/>
  <c r="J149" i="9"/>
  <c r="D150" i="9"/>
  <c r="E150" i="9"/>
  <c r="F150" i="9"/>
  <c r="G150" i="9"/>
  <c r="H150" i="9"/>
  <c r="I150" i="9"/>
  <c r="J150" i="9"/>
  <c r="D151" i="9"/>
  <c r="E151" i="9"/>
  <c r="F151" i="9"/>
  <c r="G151" i="9"/>
  <c r="H151" i="9"/>
  <c r="I151" i="9"/>
  <c r="J151" i="9"/>
  <c r="C150" i="9"/>
  <c r="C151" i="9"/>
  <c r="C149" i="9"/>
  <c r="K111" i="9"/>
  <c r="J111" i="9"/>
  <c r="I111" i="9"/>
  <c r="H111" i="9"/>
  <c r="G111" i="9"/>
  <c r="F111" i="9"/>
  <c r="E111" i="9"/>
  <c r="D111" i="9"/>
  <c r="C111" i="9"/>
  <c r="K110" i="9"/>
  <c r="J110" i="9"/>
  <c r="I110" i="9"/>
  <c r="H110" i="9"/>
  <c r="G110" i="9"/>
  <c r="F110" i="9"/>
  <c r="E110" i="9"/>
  <c r="D110" i="9"/>
  <c r="C110" i="9"/>
  <c r="K109" i="9"/>
  <c r="J109" i="9"/>
  <c r="I109" i="9"/>
  <c r="H109" i="9"/>
  <c r="G109" i="9"/>
  <c r="F109" i="9"/>
  <c r="E109" i="9"/>
  <c r="D109" i="9"/>
  <c r="C109" i="9"/>
  <c r="O109" i="9" s="1"/>
  <c r="G29" i="9"/>
  <c r="D31" i="9"/>
  <c r="E31" i="9"/>
  <c r="F31" i="9"/>
  <c r="G31" i="9"/>
  <c r="H31" i="9"/>
  <c r="I31" i="9"/>
  <c r="J31" i="9"/>
  <c r="K31" i="9"/>
  <c r="L31" i="9"/>
  <c r="M31" i="9"/>
  <c r="N31" i="9"/>
  <c r="C31" i="9"/>
  <c r="D30" i="9"/>
  <c r="E30" i="9"/>
  <c r="F30" i="9"/>
  <c r="G30" i="9"/>
  <c r="H30" i="9"/>
  <c r="I30" i="9"/>
  <c r="J30" i="9"/>
  <c r="K30" i="9"/>
  <c r="L30" i="9"/>
  <c r="M30" i="9"/>
  <c r="N30" i="9"/>
  <c r="C30" i="9"/>
  <c r="H29" i="9"/>
  <c r="I29" i="9"/>
  <c r="J29" i="9"/>
  <c r="K29" i="9"/>
  <c r="L29" i="9"/>
  <c r="M29" i="9"/>
  <c r="N29" i="9"/>
  <c r="M71" i="9"/>
  <c r="L71" i="9"/>
  <c r="K71" i="9"/>
  <c r="J71" i="9"/>
  <c r="I71" i="9"/>
  <c r="H71" i="9"/>
  <c r="G71" i="9"/>
  <c r="F71" i="9"/>
  <c r="E71" i="9"/>
  <c r="D71" i="9"/>
  <c r="C71" i="9"/>
  <c r="N70" i="9"/>
  <c r="M70" i="9"/>
  <c r="L70" i="9"/>
  <c r="K70" i="9"/>
  <c r="J70" i="9"/>
  <c r="I70" i="9"/>
  <c r="H70" i="9"/>
  <c r="G70" i="9"/>
  <c r="F70" i="9"/>
  <c r="E70" i="9"/>
  <c r="D70" i="9"/>
  <c r="C70" i="9"/>
  <c r="N69" i="9"/>
  <c r="M69" i="9"/>
  <c r="L69" i="9"/>
  <c r="K69" i="9"/>
  <c r="J69" i="9"/>
  <c r="I69" i="9"/>
  <c r="H69" i="9"/>
  <c r="G69" i="9"/>
  <c r="F69" i="9"/>
  <c r="E69" i="9"/>
  <c r="D69" i="9"/>
  <c r="C69" i="9"/>
  <c r="D29" i="9"/>
  <c r="E29" i="9"/>
  <c r="F29" i="9"/>
  <c r="C29" i="9"/>
  <c r="I158" i="9"/>
  <c r="J158" i="9"/>
  <c r="F158" i="9"/>
  <c r="G158" i="9"/>
  <c r="C158" i="9"/>
  <c r="D158" i="9"/>
  <c r="K76" i="9"/>
  <c r="K77" i="9"/>
  <c r="K78" i="9"/>
  <c r="K75" i="9"/>
  <c r="O69" i="9" l="1"/>
  <c r="O149" i="9"/>
  <c r="O29" i="9"/>
  <c r="T71" i="9"/>
  <c r="U70" i="9"/>
  <c r="T70" i="9"/>
  <c r="S71" i="9"/>
  <c r="S70" i="9"/>
  <c r="U71" i="9"/>
  <c r="U151" i="9"/>
  <c r="U150" i="9"/>
  <c r="S150" i="9"/>
  <c r="T151" i="9"/>
  <c r="S151" i="9"/>
  <c r="T150" i="9"/>
  <c r="U31" i="9"/>
  <c r="T30" i="9"/>
  <c r="U30" i="9"/>
  <c r="T31" i="9"/>
  <c r="S30" i="9"/>
  <c r="S31" i="9"/>
  <c r="U111" i="9"/>
  <c r="T111" i="9"/>
  <c r="U110" i="9"/>
  <c r="T110" i="9"/>
  <c r="S111" i="9"/>
  <c r="S110" i="9"/>
  <c r="V31" i="9" l="1"/>
  <c r="Y71" i="9" s="1"/>
  <c r="V30" i="9"/>
  <c r="W150" i="9" s="1"/>
  <c r="W151" i="9" l="1"/>
  <c r="Y151" i="9"/>
  <c r="W111" i="9"/>
  <c r="W71" i="9"/>
  <c r="X70" i="9"/>
  <c r="X151" i="9"/>
  <c r="X111" i="9"/>
  <c r="X150" i="9"/>
  <c r="W70" i="9"/>
  <c r="W110" i="9"/>
  <c r="X71" i="9"/>
  <c r="X110" i="9"/>
  <c r="Y110" i="9"/>
  <c r="Y70" i="9"/>
  <c r="Y111" i="9"/>
  <c r="Y150" i="9"/>
  <c r="J78" i="9"/>
  <c r="I78" i="9"/>
  <c r="H78" i="9"/>
  <c r="G78" i="9"/>
  <c r="F78" i="9"/>
  <c r="E78" i="9"/>
  <c r="D78" i="9"/>
  <c r="C78" i="9"/>
  <c r="J77" i="9"/>
  <c r="I77" i="9"/>
  <c r="H77" i="9"/>
  <c r="G77" i="9"/>
  <c r="F77" i="9"/>
  <c r="E77" i="9"/>
  <c r="D77" i="9"/>
  <c r="C77" i="9"/>
  <c r="J76" i="9"/>
  <c r="I76" i="9"/>
  <c r="H76" i="9"/>
  <c r="G76" i="9"/>
  <c r="F76" i="9"/>
  <c r="E76" i="9"/>
  <c r="D76" i="9"/>
  <c r="C76" i="9"/>
  <c r="J75" i="9"/>
  <c r="I75" i="9"/>
  <c r="H75" i="9"/>
  <c r="G75" i="9"/>
  <c r="F75" i="9"/>
  <c r="E75" i="9"/>
  <c r="D75" i="9"/>
  <c r="C75" i="9"/>
  <c r="O75" i="9" l="1"/>
  <c r="T77" i="9"/>
  <c r="U77" i="9"/>
  <c r="U76" i="9"/>
  <c r="T76" i="9"/>
  <c r="S78" i="9"/>
  <c r="S76" i="9"/>
  <c r="T78" i="9"/>
  <c r="U78" i="9"/>
  <c r="S77" i="9"/>
  <c r="C157" i="9"/>
  <c r="D157" i="9"/>
  <c r="E157" i="9"/>
  <c r="J38" i="9" l="1"/>
  <c r="I38" i="9"/>
  <c r="H38" i="9"/>
  <c r="G38" i="9"/>
  <c r="F38" i="9"/>
  <c r="E38" i="9"/>
  <c r="D38" i="9"/>
  <c r="C38" i="9"/>
  <c r="J37" i="9"/>
  <c r="I37" i="9"/>
  <c r="H37" i="9"/>
  <c r="G37" i="9"/>
  <c r="F37" i="9"/>
  <c r="E37" i="9"/>
  <c r="D37" i="9"/>
  <c r="C37" i="9"/>
  <c r="J36" i="9"/>
  <c r="I36" i="9"/>
  <c r="H36" i="9"/>
  <c r="G36" i="9"/>
  <c r="F36" i="9"/>
  <c r="E36" i="9"/>
  <c r="D36" i="9"/>
  <c r="C36" i="9"/>
  <c r="J35" i="9"/>
  <c r="I35" i="9"/>
  <c r="H35" i="9"/>
  <c r="G35" i="9"/>
  <c r="F35" i="9"/>
  <c r="E35" i="9"/>
  <c r="D35" i="9"/>
  <c r="C35" i="9"/>
  <c r="O35" i="9" s="1"/>
  <c r="K157" i="9"/>
  <c r="J157" i="9"/>
  <c r="I157" i="9"/>
  <c r="H157" i="9"/>
  <c r="G157" i="9"/>
  <c r="F157" i="9"/>
  <c r="K156" i="9"/>
  <c r="J156" i="9"/>
  <c r="I156" i="9"/>
  <c r="H156" i="9"/>
  <c r="G156" i="9"/>
  <c r="F156" i="9"/>
  <c r="E156" i="9"/>
  <c r="D156" i="9"/>
  <c r="C156" i="9"/>
  <c r="K155" i="9"/>
  <c r="J155" i="9"/>
  <c r="I155" i="9"/>
  <c r="H155" i="9"/>
  <c r="G155" i="9"/>
  <c r="F155" i="9"/>
  <c r="E155" i="9"/>
  <c r="D155" i="9"/>
  <c r="C155" i="9"/>
  <c r="K118" i="9"/>
  <c r="J118" i="9"/>
  <c r="I118" i="9"/>
  <c r="H118" i="9"/>
  <c r="G118" i="9"/>
  <c r="F118" i="9"/>
  <c r="E118" i="9"/>
  <c r="D118" i="9"/>
  <c r="C118" i="9"/>
  <c r="K117" i="9"/>
  <c r="J117" i="9"/>
  <c r="I117" i="9"/>
  <c r="H117" i="9"/>
  <c r="G117" i="9"/>
  <c r="F117" i="9"/>
  <c r="E117" i="9"/>
  <c r="D117" i="9"/>
  <c r="C117" i="9"/>
  <c r="K116" i="9"/>
  <c r="J116" i="9"/>
  <c r="I116" i="9"/>
  <c r="H116" i="9"/>
  <c r="G116" i="9"/>
  <c r="F116" i="9"/>
  <c r="E116" i="9"/>
  <c r="D116" i="9"/>
  <c r="C116" i="9"/>
  <c r="K115" i="9"/>
  <c r="J115" i="9"/>
  <c r="I115" i="9"/>
  <c r="H115" i="9"/>
  <c r="G115" i="9"/>
  <c r="F115" i="9"/>
  <c r="E115" i="9"/>
  <c r="D115" i="9"/>
  <c r="C115" i="9"/>
  <c r="O155" i="9" l="1"/>
  <c r="S38" i="9"/>
  <c r="T38" i="9"/>
  <c r="U38" i="9"/>
  <c r="U36" i="9"/>
  <c r="T36" i="9"/>
  <c r="S37" i="9"/>
  <c r="V37" i="9" s="1"/>
  <c r="S36" i="9"/>
  <c r="V36" i="9" s="1"/>
  <c r="T37" i="9"/>
  <c r="U37" i="9"/>
  <c r="O115" i="9"/>
  <c r="V38" i="9" l="1"/>
  <c r="X78" i="9"/>
  <c r="W78" i="9"/>
  <c r="Y78" i="9"/>
  <c r="Y77" i="9"/>
  <c r="X77" i="9"/>
  <c r="W77" i="9"/>
  <c r="T116" i="9"/>
  <c r="X116" i="9" s="1"/>
  <c r="U117" i="9"/>
  <c r="Y117" i="9" s="1"/>
  <c r="T117" i="9"/>
  <c r="X117" i="9" s="1"/>
  <c r="S117" i="9"/>
  <c r="W117" i="9" s="1"/>
  <c r="S118" i="9"/>
  <c r="W118" i="9" s="1"/>
  <c r="U118" i="9"/>
  <c r="Y118" i="9" s="1"/>
  <c r="S116" i="9"/>
  <c r="T118" i="9"/>
  <c r="X118" i="9" s="1"/>
  <c r="U116" i="9"/>
  <c r="Y116" i="9" s="1"/>
  <c r="S158" i="9"/>
  <c r="W158" i="9" s="1"/>
  <c r="S157" i="9"/>
  <c r="W157" i="9" s="1"/>
  <c r="T157" i="9"/>
  <c r="X157" i="9" s="1"/>
  <c r="U157" i="9"/>
  <c r="Y157" i="9" s="1"/>
  <c r="U156" i="9"/>
  <c r="T156" i="9"/>
  <c r="X156" i="9" s="1"/>
  <c r="U158" i="9"/>
  <c r="Y158" i="9" s="1"/>
  <c r="S156" i="9"/>
  <c r="W156" i="9" s="1"/>
  <c r="T158" i="9"/>
  <c r="X158" i="9" s="1"/>
  <c r="Y76" i="9"/>
  <c r="W76" i="9"/>
  <c r="W116" i="9"/>
  <c r="Y156" i="9"/>
  <c r="X76" i="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isibleData" type="6" refreshedVersion="6" background="1" saveData="1">
    <textPr codePage="850" sourceFile="C:\Users\landsham\Desktop\visibleData.bed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<sst xmlns="http://schemas.openxmlformats.org/spreadsheetml/2006/main" count="831" uniqueCount="192">
  <si>
    <t>Figure</t>
  </si>
  <si>
    <t>Datatype</t>
  </si>
  <si>
    <t>Cell Type</t>
  </si>
  <si>
    <t>GSM#</t>
  </si>
  <si>
    <t>1a</t>
  </si>
  <si>
    <t>CTCF-ChIP</t>
  </si>
  <si>
    <t>PSC</t>
  </si>
  <si>
    <t>Cell Line</t>
  </si>
  <si>
    <t>HuES64</t>
  </si>
  <si>
    <t>GSM1505622</t>
  </si>
  <si>
    <t>EN</t>
  </si>
  <si>
    <t>GSM1505625</t>
  </si>
  <si>
    <t>WGBS</t>
  </si>
  <si>
    <t>GSM1112840</t>
  </si>
  <si>
    <t>GSM916051</t>
  </si>
  <si>
    <t>H3K36me3</t>
  </si>
  <si>
    <t>GSM669932</t>
  </si>
  <si>
    <t>GSM772912</t>
  </si>
  <si>
    <t>H3K4me3</t>
  </si>
  <si>
    <t>GSM669967</t>
  </si>
  <si>
    <t>GSM772978</t>
  </si>
  <si>
    <t>1b</t>
  </si>
  <si>
    <t>ATAC</t>
  </si>
  <si>
    <t>H3K27ac</t>
  </si>
  <si>
    <t>FOXA2</t>
  </si>
  <si>
    <t>RNA</t>
  </si>
  <si>
    <t>2a</t>
  </si>
  <si>
    <t>Thymus</t>
  </si>
  <si>
    <t>Definitive Endoderm</t>
  </si>
  <si>
    <t>Pancreatic Islets</t>
  </si>
  <si>
    <t>Ovary</t>
  </si>
  <si>
    <t>Pancreas</t>
  </si>
  <si>
    <t>Mesoderm</t>
  </si>
  <si>
    <t>Small Intestine</t>
  </si>
  <si>
    <t>Mesendoderm</t>
  </si>
  <si>
    <t>HUVEC</t>
  </si>
  <si>
    <t>Adult Liver</t>
  </si>
  <si>
    <t>Lung</t>
  </si>
  <si>
    <t>Mesenchymal Stem Cells</t>
  </si>
  <si>
    <t>Ectoderm</t>
  </si>
  <si>
    <t>Trophoblast Cells</t>
  </si>
  <si>
    <t>H1</t>
  </si>
  <si>
    <t>NHEK</t>
  </si>
  <si>
    <t>Breast Myoepithel</t>
  </si>
  <si>
    <t>NHLF</t>
  </si>
  <si>
    <t>Esophagus</t>
  </si>
  <si>
    <t>Aorta</t>
  </si>
  <si>
    <t>Sigmoid Colon</t>
  </si>
  <si>
    <t>2b</t>
  </si>
  <si>
    <t>Endocrine Progenitors</t>
  </si>
  <si>
    <t>Early Pancreatic Progenitors</t>
  </si>
  <si>
    <t>Late Pancreatic Progenitors</t>
  </si>
  <si>
    <t>Polyhormonal cells</t>
  </si>
  <si>
    <t>PSC β-cell (SC-β)</t>
  </si>
  <si>
    <t>GSM4146876</t>
  </si>
  <si>
    <t>HUES8</t>
  </si>
  <si>
    <t>GSM4146877</t>
  </si>
  <si>
    <t>GSM4146878</t>
  </si>
  <si>
    <t>GSM4146879</t>
  </si>
  <si>
    <t>GSM4146880</t>
  </si>
  <si>
    <t>GSM4146881</t>
  </si>
  <si>
    <t>GSM4146882</t>
  </si>
  <si>
    <t>GSM4146883</t>
  </si>
  <si>
    <t>GSM4146884</t>
  </si>
  <si>
    <t>Firefly</t>
  </si>
  <si>
    <t>Read 1</t>
  </si>
  <si>
    <t>A</t>
  </si>
  <si>
    <t>B</t>
  </si>
  <si>
    <t>C</t>
  </si>
  <si>
    <t>D</t>
  </si>
  <si>
    <t>E</t>
  </si>
  <si>
    <t>F</t>
  </si>
  <si>
    <t>G</t>
  </si>
  <si>
    <t>H</t>
  </si>
  <si>
    <t>Renilla</t>
  </si>
  <si>
    <t>Norm.</t>
  </si>
  <si>
    <t>empty 
pGL4.27</t>
  </si>
  <si>
    <t>Day 0</t>
  </si>
  <si>
    <t>Day 3</t>
  </si>
  <si>
    <t>Day 5</t>
  </si>
  <si>
    <t>GSM1112837</t>
  </si>
  <si>
    <t>GSM1112844</t>
  </si>
  <si>
    <t>GSM1112833</t>
  </si>
  <si>
    <t>GSM1112847</t>
  </si>
  <si>
    <t>eSOX17</t>
  </si>
  <si>
    <t>eSOX17.1</t>
  </si>
  <si>
    <t>eSOX17.2</t>
  </si>
  <si>
    <t>chr8</t>
  </si>
  <si>
    <t>-</t>
  </si>
  <si>
    <t>1+2</t>
  </si>
  <si>
    <t>+</t>
  </si>
  <si>
    <t>1+3</t>
  </si>
  <si>
    <t>GSM3630246/7</t>
  </si>
  <si>
    <t>GSM3630258/9</t>
  </si>
  <si>
    <t>GSM3630252/3</t>
  </si>
  <si>
    <t>Fig &amp; Extended Data Figure</t>
  </si>
  <si>
    <t>Extended Data Fig</t>
  </si>
  <si>
    <t>aPS</t>
  </si>
  <si>
    <t>AFG</t>
  </si>
  <si>
    <t>PFG</t>
  </si>
  <si>
    <t>MHG</t>
  </si>
  <si>
    <t>GSM1273673</t>
  </si>
  <si>
    <t>GSM1273675</t>
  </si>
  <si>
    <t>GSM1273676</t>
  </si>
  <si>
    <t>GSM1273677</t>
  </si>
  <si>
    <t>GSM2343138</t>
  </si>
  <si>
    <t>GSM2344001</t>
  </si>
  <si>
    <t>GSM2343737</t>
  </si>
  <si>
    <t>Stomach</t>
  </si>
  <si>
    <t>GSM2072332</t>
  </si>
  <si>
    <t>GSM2072372</t>
  </si>
  <si>
    <t>Peyer's Patch</t>
  </si>
  <si>
    <t>GSM2344171</t>
  </si>
  <si>
    <t>GSM2344258</t>
  </si>
  <si>
    <t>Transverse Colon</t>
  </si>
  <si>
    <t>GSM2343980</t>
  </si>
  <si>
    <t>GSM2343602</t>
  </si>
  <si>
    <t>Chr</t>
  </si>
  <si>
    <t>Start</t>
  </si>
  <si>
    <t>End</t>
  </si>
  <si>
    <t>Strand</t>
  </si>
  <si>
    <t>Isoform</t>
  </si>
  <si>
    <t>"Sloppy"</t>
  </si>
  <si>
    <t>Read #</t>
  </si>
  <si>
    <t>Primary α-cell</t>
  </si>
  <si>
    <t>Primary β-cell</t>
  </si>
  <si>
    <t>Sloppy</t>
  </si>
  <si>
    <t>Ex1+2</t>
  </si>
  <si>
    <t>Ex1+3</t>
  </si>
  <si>
    <t>76,7%</t>
  </si>
  <si>
    <t>9,5%</t>
  </si>
  <si>
    <t>13,8%</t>
  </si>
  <si>
    <t>GSM765394</t>
  </si>
  <si>
    <t>GSM1010952</t>
  </si>
  <si>
    <t>GSM669621</t>
  </si>
  <si>
    <t>GSM765401</t>
  </si>
  <si>
    <t>GSM758563</t>
  </si>
  <si>
    <t>GSM915324-25</t>
  </si>
  <si>
    <t>GSM1127105</t>
  </si>
  <si>
    <t>GSM1010944</t>
  </si>
  <si>
    <t>GSM1120314</t>
  </si>
  <si>
    <t>GSM915322-23</t>
  </si>
  <si>
    <t>GSM915328-29</t>
  </si>
  <si>
    <t>GSM915320-21</t>
  </si>
  <si>
    <t>Day 2</t>
  </si>
  <si>
    <t>Average background</t>
  </si>
  <si>
    <t>Day 0 Norm.</t>
  </si>
  <si>
    <t>empty 
pGL4.15</t>
  </si>
  <si>
    <t>pSOX17</t>
  </si>
  <si>
    <t>Day 0 Average background</t>
  </si>
  <si>
    <t>Extended Data Figure</t>
  </si>
  <si>
    <t>Chicken - HH4</t>
  </si>
  <si>
    <t>Frog - XT11</t>
  </si>
  <si>
    <t>Mouse - Definitive Endoderm</t>
  </si>
  <si>
    <t>SRX893876</t>
  </si>
  <si>
    <t>GSM#/SRA</t>
  </si>
  <si>
    <t>DRX029699</t>
  </si>
  <si>
    <t>GSM5696307-9</t>
  </si>
  <si>
    <t>IDG3.2 ES</t>
  </si>
  <si>
    <t>Primary tissue</t>
  </si>
  <si>
    <t>Cell Line /Tissue</t>
  </si>
  <si>
    <t>Sequence</t>
  </si>
  <si>
    <t>AGTCTCCAGGTCTGTCCCCCTGAAGATGGTTCCTCTCACCACCTGGGCTGCCACCACGCTGGCCATGTAAGTAAGGATGGTTTACAGGCTCCTCCATCTGATTTGGGGACACTGGAAATCTCTTGTCTTTTCTCTGATTTTTATTAAGTATATATAAAACCTATGGCTCCTATTTCAAGAGAGAAGGCCCAGGAAAAACTATCTTTGGAACTGCCAAGCCAGAGCTACTGCCTCCCTGCAAAGCCACCTTTGGAACTACAAGGACACTCTATACACATGGAAGATGCTCTTAAGGCTTTTAAGTATATCAGTGGATGGTTTGATACTTTCATTCTAAAGGGAATATAAAGGCCAACTTCAACTGCAAGAGATTGTTTTGCTGTACATAAGCCTGGAATGGGCATTAATCACTAAGTGGATTTTTAAATCCCTGGAGTAAAACAACAAAAACTCTATGGCTACCAAGGTTTCTTGCTGCACACGGATTTCTGGGTCACATGACATCTTTGTATTGGCATTGTCTGCACCAGGATTGAATAACCAGGATTGGAGACAGTTACTAAGAAGGCCCTGGGATGATAGAAAATTACATGGAAATCATCTATTTCACATCTCACCTCCTACACAGAGCTGGCGGTGACTTCTAACTAGGAGGTTTTACATAGCTGGGTGTTTTCTACTGAGCAGCAGGGAAACGAAAACCCAGATGTTTCCAAGAAGGAAAATGTGGTGGTTGCCAATCTGTTCTGTGATCAAGTTCTCTGCCTTTCCCTTCCTCCTTGGGTCAGAGGACCTTGATACAGACAGATCTTGGTACTGATGCCCTAAGACAAGAAAGCCTCTGAGGTGGGGGCACTCAGAAGAGAAAAGCTGGGTCTCTTAGGCTGACCCCTTCAAGTAGGTGTCTAAGTACTTGCAGTGTTTAACAAGTACTCCTATGTCTGGACAGGAGCCCATAAAGTGTAACTGGAAGAAAAGAACACCAGCCCTGACATTCACCTTTTGTGGGTGACCCCAGGCCAGCTGCTCAACCCCTCTGTGGTCTCTTCCTCCACCTATGGAATAGGGACAATAACTGTCTTATTTTTCTCACTGGAATGTCGTTGAGGAACAAAGAGACAGACCTATGTAGGTGGGCATACTTTATGCAAGGATGGAAAACACAAAATTTCTCAATATGGAGATGGAATCACTTACAGCATCCCAGTGAGGCTTCACCCTGAAAACCCTGCCTACTTTGTTCAGATGAGAACAGTCCCCCAGGGGAGATGTCGTGGCTGGGAATGAAGACAACAGAGCTCAGTGTGGACTCACAGCTTCTCAGACCTCTGCAGGTGCACAAGTCCCCTCTCCAACAGAATGTCACTTGTCCCAGCTGGAACATTTCTCCCTGGGGGCCGCTCTATCAAGAGTGCTCATTGCCCATCAGCACACTGGGAAGAATGATGATGGAGGGGTGTTAAGGGGGGGAAAGGAGATCCTGTTGTTCGGGGCAGGAGAGAACACAGGCTTTCATGCTGTTGAGCATTGGGAGAAGTGAGCTAATACATTTTCAGATCATCAGAAAGGATTACTAATCATAAAGAAACCCTAGAGTTTGCCAAGGGTCCTTAACATTTTCATGTTGCCCATCATCAGAATGGAGGGTCTGAGAGGGCAGCCACGGCTGGGATGTGGAGAGAAGGGGACACCGGTCTCCAGCAGTCAGGAGGGCAGAGGCCTTCACACCAGAGGATGACGTCTAGAGGACTAGGGACTTGGAGCCAATTTCTATGGTGTCTTCATGTTTTTCCATCCATTCTCCAAGCAGCTTTTTTTAAAAAAGCTGTGGGGTCCCCTTCTGTTGCCTGGTCTGGAGTGCAGAGGTACAGTCATACCTCACTGCTGCCCCCAACTGCTGAGTTCAAGCGATCCTCCTGCCTCAGCCTCCCAAAGCACTGAGATTACAAGCATGAGCCACCCTGCCCAACATAAACAGCTTTTTTATCTTCATGTGGCCTTCCTAGTAGACTTCCCTCCTGAAAAGACACAGTTCCTGTTCAAAAAAATTACATGGCCTTTCTGTCTCAGACCAATGTCATTTGCTTGAACAGTATAAAACAGTTTTCTCCCAGATTTCTCTAATTACTTTGGATAAGCTGAAGAGTCAAAATAATATGACCAGAACTTGGCAACTCTTCGGATATGAGGAGTTGACAATGAGAAGAGTCAATGGTAATATCAAATTTTGAGGTCAGAGTTCCCAGAAGAAGGATATACCACATATAGAACACAAAAAGCTAGACTCTATCGCAGTACTGATCATCTTCAGGTCTCCTCTCACCACCAACTCTCTATCTTAAAATCTTGGGGTGGAAGCTCTGTTGGAAGGAAGCTGTCATTTCAAGGGCCATATTTCACTTTCATATATATTTATAAATTCCATGTTAGTGCTTTGTATGTGCAAGATGGTAAACCAGGTGTTAGGAGATTGAACAAGGGAGAAAGATACAGCATACCACCTAAGAACAGAGGGTTGGCTGGGCGCGGTGGCTTATGCCTGAAATCCCAGTACTTTGGGAGGCCAAGGCGGCAGATCACCTGAGGTCAGGAGTTCGAGACCAGCCTGGCCAACATGGTGAAACCCTGTCTCTACTAAAAGTATAAAAATTAGCCAGGCATGATGGTGGATGCCTGTAATCCCAGCTACTCGGGAGGCTGAGGCAGGAGAATCACTTGAACCTGGGAGGTGGAGGTTGCAGTGAGCTGAGATCACGCCATTGCACTCCAGCCTGGACAACAGAGTGACACTCCGTCTCAAAAAAAAAAAA</t>
  </si>
  <si>
    <t>AGTCTCCAGGTCTGTCCCCCTGAAGATGGTTCCTCTCACCACCTGGGCTGCCACCACGCTGGCCATGTAAGTAAGGATGGTTTACAGGCTCCTCCATCTGATTTGGGGACACTGGAAATCTCTTGTCTTTTCTCTGATTTTTATTAAGTATATATAAAACCTATGGCTCCTATTTCAAGAGAGAAGGCCCAGGAAAAACTATCTTTGGAACTGCCAAGCCAGAGCTACTGCCTCCCTGCAAAGCCACCTTTGGAACTACAAGGACACTCTATACACATGGAAGATGCTCTTAAGGCTTTTAAGTATATCAGTGGATGGTTTGATACTTTCATTCTAAAGGGAATATAAAGGCCAACTTCAACTGCAAGAGATTGTTTTGCTGTACATAAGCCTGGAATGGGCATTAATCACTAAGTGGATTTTTAAATCCCTGGAGTAAAACAACAAAAACTCTATGGCTACCAAGGTTTCTTGCTGCACACGGATTTCTGGGTCACATGACATCTTTGTATTGGCATTGTCTGCACCAGGATTGAATAACCAGGATTGGAGACAGTTACTAAGAAGGCCCTGGGATGATAGAAAATTACATGGAAATCATCTATTTCACATCTCACCTCCTACACAGAGCTGGCGGTGACTTCTAACTAGGAGGTTTTACATAGCTGGGTGTTTTCTACTGAGCAGCAGGGAAACGAAAACCCAGATGTTTCCAAGAAGGAAAATGTGGTGGTTGCCAATCTGTTCTGTGATCAAGTTCTCTGCCTTTCCCTTCCTCCTTGGGTCAGAGGACCTTGATACAGACAGATCTTGGTACTGATGCCCTAAGACAAGAAAGCCTCTGAGGTGGGGGCACTCAGAAGAGAAAAGCTGGGTCTCTTAGGCTGACCCCTTCAAGTAGGTGTCTAAGTACTTGCAGTGTTTAACAAGTACTCCTATGTCTGGACAGGAGCCCATAAAGTGTAACTGGAAGAAAAGAACACCAGCCCTGACATTCACCTTTTGTGGGTGACCCCAGGCCAGCTGCTCAACCCCTCTGTGGTCTCTTCCTCCACCTATGGAATAGGGACAATAACTGTCTTATTTTTCTCACTGGAATGTCGTTGAGGAACAAAGAGACAGACCTATGTAGGTGGGCATACTTTATGCAAGGAAATTGTCCTTGGAACTACCCCTCCCCCACTTCCTCTATGTCTCACTTATCACAAGTACATCACGTGACTATTCTTAGATGAATCACCAGCAAGGAGAATATTAACCCAATTGCTGGGACCAATAAAGAGTCAACGTTTCTTTGGACCTGGAGAGGGAGTCCTGGACACCAGACACCTAAACAAAATCTGGATTCTGTTATAAAGGTAAAGAAGAGGGCATGGCTTTATGGGGATAAAGAAGAGAATTTGTTGCAACATGCCTGTTGTAGCTGGCACATTCACTTGAAGCTGTTTAGTCCCATCTAACAATGTTTAGACAATGAAGTGTCTGAGATCCTTCCATTGTTTTCCAAGGGAAAGGGTAAATACCATGTTCCGCCAGAACTGAGGACGGCTCTTGAATAAACACAACTACTGATTTCTGTGGCACCAGTTGTATGCCAAATGCCACATGCCCGGCACTGCACTGCGCTAAGCATTTTAGCCCATAGCTCATTTTGTTCTTACCACAGTTTTGCAAAGTAGATGCTATTACCCTCATTTATGCAAATGAAAGAAAACAGACAAACACTTGCTTCAAGGAAAGTTAAGTAACTTGTCAAAGTCACAAGCTAAGCCATGACAGAGGTGAGAGCCAGCCCACACCTACCTCAGGCCCAAGCTCCTTCTCTTCCGGCATACATCTCCACTGCTTGATTCCCAAGACAAGTGTGCGGGGAGCAGGAACTTGTGATAGTGATGGAGGGGTGTTAAGTGGGGGAAAGGAGATCCTGCTGTTTGGAGCAGGAGAGAACACAGCCTTTCATGATGTTGAGCATTGGGAGAAGTGTGCTAACACACTTTCAGATCATCAGAAAGGATTACTAATTGTAAAGAAACCCTAGAGTTTGCCAAGGGTCCTTAACATCTTCATGTGGCCCATCATCAGAATGGAGGGTCTGAGAGGGCAGCCACGGCTGGGATGTGGAGAGAAGGGGACAACGTCTATGTATGACAGCAGGGGCAGAGGAAAGATAGCTTTATGCCCTCCCAAAGGTACTATGCTGCTGTAGAACTGGAGACCGAGAGTCGGGATAAAAAGGAGTCCCTGAGCTTATCCAGGAGGAGGTGTTGATTGATTGAGGACAGTGGGAATCCAGGAGTTAGAGTGGACAAGACTTTTACCCTCTTTCTGCCCAGAAAAGGTGGGTTCTCAGCACTGCTGATTATAATGGAAAAAAAAATAGGGCTGACTTAGAAAACCATTCAACAGATACACCAAAAGATTCAGATTATTTCATAAAGCTTTTCATTAGGAACCTGGAATCCACTTTGCATCCATCCAAATGACAAGTCAAGGCTGACAACAAGGCTTGTGTTGCACTTCATAATATGCAAAGTGTCTGTACATGCACCATCTCATGCGACATCTGAGGTGCCTGTCACTCCCCTCTCAGATGATGAAATAGGCGCTGATGGAAACATTCTCTATCTGCTTGCTCTATGCCGTAGCCACAGCCACATGTAGCTTTTGGGCACTTGACTGTGACTAGTACAATTAAGGAACTGAATTTTTAATTTTAACTAATTTAAGTTTTAATTTAAGAAGCCACCTGTGGGCCAGGCGTGGTGGTTCACACCTATAATCCCAGCACTCTGGGAGGCTGAGGCAGGTGGATCACCTGAGGTCAGGAGTTCAAGGCCAACCCAGCCAACATGGCAAAACCACATCTCTACTAAAAAGTGTAAAAATTATCTGGGTGTGGTGGTGGGCCTCCGTAGTCCCAGCTACTTGGGAGGCTGAGGCAGGAAAGTCACTTGAATGCAGGAGGCAGAGGTTGCTGTGAGCCAAGATTGTGCCACCGCACTCCAGCCTGGACAACAGAGTGACACTCCGTCTCAAAAAAAAAAAAAAAAA</t>
  </si>
  <si>
    <t xml:space="preserve">Isoform </t>
  </si>
  <si>
    <t>pT-REX17</t>
  </si>
  <si>
    <t>%pre-GAPDH</t>
  </si>
  <si>
    <t>%post-GAPDH</t>
  </si>
  <si>
    <t>%MALAT1</t>
  </si>
  <si>
    <t>%XIST</t>
  </si>
  <si>
    <t>%T-REX17</t>
  </si>
  <si>
    <t>Cyt_1</t>
  </si>
  <si>
    <t>NS_1</t>
  </si>
  <si>
    <t>Chr_1</t>
  </si>
  <si>
    <t>Sum_1</t>
  </si>
  <si>
    <t>Cyt_2</t>
  </si>
  <si>
    <t>NS_2</t>
  </si>
  <si>
    <t>Chr_2</t>
  </si>
  <si>
    <t>Sum_2</t>
  </si>
  <si>
    <t>norm-pre-GAPDH</t>
  </si>
  <si>
    <t>norm-post-GAPDH</t>
  </si>
  <si>
    <t>norm-MALAT1</t>
  </si>
  <si>
    <t>norm-XIST</t>
  </si>
  <si>
    <t>norm-T-REX17</t>
  </si>
  <si>
    <t>Fraction</t>
  </si>
  <si>
    <t>GAPDH</t>
  </si>
  <si>
    <t>JNK</t>
  </si>
  <si>
    <t>pJNK</t>
  </si>
  <si>
    <t>n-fold (-355/ctrl)</t>
  </si>
  <si>
    <t>log2fc (-355/ctrl)</t>
  </si>
  <si>
    <t>sgCtrl</t>
  </si>
  <si>
    <t>sgT-REX17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</si>
</sst>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7" xfId="0" applyFont="1" applyBorder="1"/>
    <xf numFmtId="0" fontId="3" fillId="3" borderId="8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4" xfId="0" applyFont="1" applyBorder="1"/>
    <xf numFmtId="0" fontId="5" fillId="2" borderId="4" xfId="0" applyFont="1" applyFill="1" applyBorder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isibleData" connectionId="1" xr16:uid="{00000000-0016-0000-02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geo/query/acc.cgi?acc=GSM915328" TargetMode="External"/><Relationship Id="rId3" Type="http://schemas.openxmlformats.org/officeDocument/2006/relationships/hyperlink" Target="https://www.ncbi.nlm.nih.gov/geo/query/acc.cgi?acc=GSM1127105" TargetMode="External"/><Relationship Id="rId7" Type="http://schemas.openxmlformats.org/officeDocument/2006/relationships/hyperlink" Target="https://www.ncbi.nlm.nih.gov/gds/?term=GSM915324%5bAccession%5d" TargetMode="External"/><Relationship Id="rId2" Type="http://schemas.openxmlformats.org/officeDocument/2006/relationships/hyperlink" Target="https://www.ncbi.nlm.nih.gov/geo/query/acc.cgi?acc=GSM669621" TargetMode="External"/><Relationship Id="rId1" Type="http://schemas.openxmlformats.org/officeDocument/2006/relationships/hyperlink" Target="https://www.ncbi.nlm.nih.gov/geo/query/acc.cgi?acc=GSM1010952" TargetMode="External"/><Relationship Id="rId6" Type="http://schemas.openxmlformats.org/officeDocument/2006/relationships/hyperlink" Target="https://www.ncbi.nlm.nih.gov/geo/query/acc.cgi?acc=GSM915322" TargetMode="External"/><Relationship Id="rId5" Type="http://schemas.openxmlformats.org/officeDocument/2006/relationships/hyperlink" Target="https://www.ncbi.nlm.nih.gov/gds/?term=GSM1120314%5bAccession%5d" TargetMode="External"/><Relationship Id="rId4" Type="http://schemas.openxmlformats.org/officeDocument/2006/relationships/hyperlink" Target="https://www.ncbi.nlm.nih.gov/geo/query/acc.cgi?acc=GSM1010944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workbookViewId="0">
      <selection activeCell="E25" sqref="E25"/>
    </sheetView>
  </sheetViews>
  <sheetFormatPr defaultColWidth="9.140625" defaultRowHeight="12.75" x14ac:dyDescent="0.2"/>
  <cols>
    <col min="1" max="1" width="26.5703125" style="1" bestFit="1" customWidth="1"/>
    <col min="2" max="2" width="10.28515625" style="1" bestFit="1" customWidth="1"/>
    <col min="3" max="3" width="16.140625" style="1" bestFit="1" customWidth="1"/>
    <col min="4" max="4" width="25.140625" style="1" bestFit="1" customWidth="1"/>
    <col min="5" max="5" width="14" style="1" bestFit="1" customWidth="1"/>
    <col min="6" max="16384" width="9.140625" style="1"/>
  </cols>
  <sheetData>
    <row r="1" spans="1:5" x14ac:dyDescent="0.2">
      <c r="A1" s="2" t="s">
        <v>0</v>
      </c>
      <c r="B1" s="2" t="s">
        <v>1</v>
      </c>
      <c r="C1" s="2" t="s">
        <v>160</v>
      </c>
      <c r="D1" s="2" t="s">
        <v>2</v>
      </c>
      <c r="E1" s="2" t="s">
        <v>3</v>
      </c>
    </row>
    <row r="2" spans="1:5" x14ac:dyDescent="0.2">
      <c r="A2" s="3" t="s">
        <v>4</v>
      </c>
      <c r="B2" s="3" t="s">
        <v>5</v>
      </c>
      <c r="C2" s="3" t="s">
        <v>8</v>
      </c>
      <c r="D2" s="3" t="s">
        <v>6</v>
      </c>
      <c r="E2" s="3" t="s">
        <v>9</v>
      </c>
    </row>
    <row r="3" spans="1:5" x14ac:dyDescent="0.2">
      <c r="A3" s="3" t="s">
        <v>4</v>
      </c>
      <c r="B3" s="3" t="s">
        <v>5</v>
      </c>
      <c r="C3" s="3" t="s">
        <v>8</v>
      </c>
      <c r="D3" s="3" t="s">
        <v>10</v>
      </c>
      <c r="E3" s="3" t="s">
        <v>11</v>
      </c>
    </row>
    <row r="4" spans="1:5" x14ac:dyDescent="0.2">
      <c r="A4" s="3" t="s">
        <v>4</v>
      </c>
      <c r="B4" s="3" t="s">
        <v>12</v>
      </c>
      <c r="C4" s="3" t="s">
        <v>8</v>
      </c>
      <c r="D4" s="3" t="s">
        <v>6</v>
      </c>
      <c r="E4" s="3" t="s">
        <v>13</v>
      </c>
    </row>
    <row r="5" spans="1:5" x14ac:dyDescent="0.2">
      <c r="A5" s="3" t="s">
        <v>4</v>
      </c>
      <c r="B5" s="3" t="s">
        <v>12</v>
      </c>
      <c r="C5" s="3" t="s">
        <v>8</v>
      </c>
      <c r="D5" s="3" t="s">
        <v>10</v>
      </c>
      <c r="E5" s="3" t="s">
        <v>14</v>
      </c>
    </row>
    <row r="6" spans="1:5" x14ac:dyDescent="0.2">
      <c r="A6" s="3" t="s">
        <v>4</v>
      </c>
      <c r="B6" s="3" t="s">
        <v>15</v>
      </c>
      <c r="C6" s="3" t="s">
        <v>8</v>
      </c>
      <c r="D6" s="3" t="s">
        <v>6</v>
      </c>
      <c r="E6" s="3" t="s">
        <v>16</v>
      </c>
    </row>
    <row r="7" spans="1:5" x14ac:dyDescent="0.2">
      <c r="A7" s="3" t="s">
        <v>4</v>
      </c>
      <c r="B7" s="3" t="s">
        <v>15</v>
      </c>
      <c r="C7" s="3" t="s">
        <v>8</v>
      </c>
      <c r="D7" s="3" t="s">
        <v>10</v>
      </c>
      <c r="E7" s="3" t="s">
        <v>17</v>
      </c>
    </row>
    <row r="8" spans="1:5" x14ac:dyDescent="0.2">
      <c r="A8" s="3" t="s">
        <v>4</v>
      </c>
      <c r="B8" s="3" t="s">
        <v>18</v>
      </c>
      <c r="C8" s="3" t="s">
        <v>8</v>
      </c>
      <c r="D8" s="3" t="s">
        <v>6</v>
      </c>
      <c r="E8" s="3" t="s">
        <v>19</v>
      </c>
    </row>
    <row r="9" spans="1:5" x14ac:dyDescent="0.2">
      <c r="A9" s="3" t="s">
        <v>4</v>
      </c>
      <c r="B9" s="3" t="s">
        <v>18</v>
      </c>
      <c r="C9" s="3" t="s">
        <v>8</v>
      </c>
      <c r="D9" s="3" t="s">
        <v>10</v>
      </c>
      <c r="E9" s="3" t="s">
        <v>20</v>
      </c>
    </row>
    <row r="10" spans="1:5" x14ac:dyDescent="0.2">
      <c r="A10" s="3" t="s">
        <v>21</v>
      </c>
      <c r="B10" s="3" t="s">
        <v>22</v>
      </c>
      <c r="C10" s="3" t="s">
        <v>41</v>
      </c>
      <c r="D10" s="3" t="s">
        <v>10</v>
      </c>
      <c r="E10" s="3" t="s">
        <v>92</v>
      </c>
    </row>
    <row r="11" spans="1:5" x14ac:dyDescent="0.2">
      <c r="A11" s="3" t="s">
        <v>21</v>
      </c>
      <c r="B11" s="3" t="s">
        <v>23</v>
      </c>
      <c r="C11" s="3" t="s">
        <v>41</v>
      </c>
      <c r="D11" s="3" t="s">
        <v>10</v>
      </c>
      <c r="E11" s="3" t="s">
        <v>93</v>
      </c>
    </row>
    <row r="12" spans="1:5" x14ac:dyDescent="0.2">
      <c r="A12" s="3" t="s">
        <v>21</v>
      </c>
      <c r="B12" s="3" t="s">
        <v>24</v>
      </c>
      <c r="C12" s="3" t="s">
        <v>41</v>
      </c>
      <c r="D12" s="3" t="s">
        <v>10</v>
      </c>
      <c r="E12" s="3" t="s">
        <v>94</v>
      </c>
    </row>
    <row r="13" spans="1:5" x14ac:dyDescent="0.2">
      <c r="A13" s="3"/>
      <c r="B13" s="3"/>
      <c r="C13" s="3"/>
      <c r="D13" s="3"/>
      <c r="E13" s="3"/>
    </row>
    <row r="14" spans="1:5" x14ac:dyDescent="0.2">
      <c r="A14" s="2" t="s">
        <v>150</v>
      </c>
      <c r="B14" s="2" t="s">
        <v>1</v>
      </c>
      <c r="C14" s="2" t="s">
        <v>7</v>
      </c>
      <c r="D14" s="2" t="s">
        <v>2</v>
      </c>
      <c r="E14" s="2" t="s">
        <v>155</v>
      </c>
    </row>
    <row r="15" spans="1:5" x14ac:dyDescent="0.2">
      <c r="A15" s="3" t="s">
        <v>4</v>
      </c>
      <c r="B15" s="3" t="s">
        <v>25</v>
      </c>
      <c r="C15" s="3" t="s">
        <v>158</v>
      </c>
      <c r="D15" s="3" t="s">
        <v>153</v>
      </c>
      <c r="E15" s="3" t="s">
        <v>157</v>
      </c>
    </row>
    <row r="16" spans="1:5" x14ac:dyDescent="0.2">
      <c r="A16" s="3" t="s">
        <v>4</v>
      </c>
      <c r="B16" s="3" t="s">
        <v>25</v>
      </c>
      <c r="C16" s="3" t="s">
        <v>159</v>
      </c>
      <c r="D16" s="3" t="s">
        <v>151</v>
      </c>
      <c r="E16" s="3" t="s">
        <v>154</v>
      </c>
    </row>
    <row r="17" spans="1:8" x14ac:dyDescent="0.2">
      <c r="A17" s="3" t="s">
        <v>4</v>
      </c>
      <c r="B17" s="3" t="s">
        <v>25</v>
      </c>
      <c r="C17" s="3" t="s">
        <v>159</v>
      </c>
      <c r="D17" s="3" t="s">
        <v>152</v>
      </c>
      <c r="E17" s="3" t="s">
        <v>156</v>
      </c>
    </row>
    <row r="19" spans="1:8" x14ac:dyDescent="0.2">
      <c r="A19" s="2" t="s">
        <v>95</v>
      </c>
      <c r="B19" s="2" t="s">
        <v>1</v>
      </c>
      <c r="C19" s="2" t="s">
        <v>7</v>
      </c>
      <c r="D19" s="2" t="s">
        <v>2</v>
      </c>
      <c r="E19" s="2" t="s">
        <v>3</v>
      </c>
      <c r="H19" s="3"/>
    </row>
    <row r="20" spans="1:8" x14ac:dyDescent="0.2">
      <c r="A20" s="3" t="s">
        <v>26</v>
      </c>
      <c r="B20" s="3" t="s">
        <v>25</v>
      </c>
      <c r="C20" s="3"/>
      <c r="D20" s="3" t="s">
        <v>97</v>
      </c>
      <c r="E20" s="3" t="s">
        <v>101</v>
      </c>
    </row>
    <row r="21" spans="1:8" x14ac:dyDescent="0.2">
      <c r="A21" s="3" t="s">
        <v>26</v>
      </c>
      <c r="B21" s="3" t="s">
        <v>25</v>
      </c>
      <c r="C21" s="3"/>
      <c r="D21" s="3" t="s">
        <v>98</v>
      </c>
      <c r="E21" s="3" t="s">
        <v>102</v>
      </c>
    </row>
    <row r="22" spans="1:8" x14ac:dyDescent="0.2">
      <c r="A22" s="3" t="s">
        <v>26</v>
      </c>
      <c r="B22" s="3" t="s">
        <v>25</v>
      </c>
      <c r="C22" s="3"/>
      <c r="D22" s="3" t="s">
        <v>99</v>
      </c>
      <c r="E22" s="3" t="s">
        <v>103</v>
      </c>
    </row>
    <row r="23" spans="1:8" x14ac:dyDescent="0.2">
      <c r="A23" s="3" t="s">
        <v>26</v>
      </c>
      <c r="B23" s="3" t="s">
        <v>25</v>
      </c>
      <c r="C23" s="3"/>
      <c r="D23" s="3" t="s">
        <v>100</v>
      </c>
      <c r="E23" s="3" t="s">
        <v>104</v>
      </c>
    </row>
    <row r="24" spans="1:8" x14ac:dyDescent="0.2">
      <c r="A24" s="3" t="s">
        <v>26</v>
      </c>
      <c r="B24" s="3" t="s">
        <v>25</v>
      </c>
      <c r="C24" s="3"/>
      <c r="D24" s="3" t="s">
        <v>27</v>
      </c>
      <c r="E24" s="3" t="s">
        <v>139</v>
      </c>
    </row>
    <row r="25" spans="1:8" x14ac:dyDescent="0.2">
      <c r="A25" s="3" t="s">
        <v>26</v>
      </c>
      <c r="B25" s="3" t="s">
        <v>25</v>
      </c>
      <c r="C25" s="3"/>
      <c r="D25" s="3" t="s">
        <v>28</v>
      </c>
      <c r="E25" s="3" t="s">
        <v>83</v>
      </c>
    </row>
    <row r="26" spans="1:8" x14ac:dyDescent="0.2">
      <c r="A26" s="3" t="s">
        <v>26</v>
      </c>
      <c r="B26" s="3" t="s">
        <v>25</v>
      </c>
      <c r="C26" s="3"/>
      <c r="D26" s="3" t="s">
        <v>29</v>
      </c>
      <c r="E26" s="3" t="s">
        <v>138</v>
      </c>
    </row>
    <row r="27" spans="1:8" x14ac:dyDescent="0.2">
      <c r="A27" s="3" t="s">
        <v>26</v>
      </c>
      <c r="B27" s="3" t="s">
        <v>25</v>
      </c>
      <c r="C27" s="3"/>
      <c r="D27" s="3" t="s">
        <v>30</v>
      </c>
      <c r="E27" s="3" t="s">
        <v>105</v>
      </c>
    </row>
    <row r="28" spans="1:8" x14ac:dyDescent="0.2">
      <c r="A28" s="3" t="s">
        <v>26</v>
      </c>
      <c r="B28" s="3" t="s">
        <v>25</v>
      </c>
      <c r="C28" s="3"/>
      <c r="D28" s="3" t="s">
        <v>108</v>
      </c>
      <c r="E28" s="3" t="s">
        <v>107</v>
      </c>
    </row>
    <row r="29" spans="1:8" x14ac:dyDescent="0.2">
      <c r="A29" s="3" t="s">
        <v>26</v>
      </c>
      <c r="B29" s="3" t="s">
        <v>25</v>
      </c>
      <c r="C29" s="3"/>
      <c r="D29" s="3" t="s">
        <v>31</v>
      </c>
      <c r="E29" s="3" t="s">
        <v>106</v>
      </c>
    </row>
    <row r="30" spans="1:8" x14ac:dyDescent="0.2">
      <c r="A30" s="3" t="s">
        <v>26</v>
      </c>
      <c r="B30" s="3" t="s">
        <v>25</v>
      </c>
      <c r="C30" s="3"/>
      <c r="D30" s="3" t="s">
        <v>32</v>
      </c>
      <c r="E30" s="3" t="s">
        <v>82</v>
      </c>
    </row>
    <row r="31" spans="1:8" x14ac:dyDescent="0.2">
      <c r="A31" s="3" t="s">
        <v>26</v>
      </c>
      <c r="B31" s="3" t="s">
        <v>25</v>
      </c>
      <c r="C31" s="3"/>
      <c r="D31" s="3" t="s">
        <v>33</v>
      </c>
      <c r="E31" s="3" t="s">
        <v>140</v>
      </c>
    </row>
    <row r="32" spans="1:8" x14ac:dyDescent="0.2">
      <c r="A32" s="3" t="s">
        <v>26</v>
      </c>
      <c r="B32" s="3" t="s">
        <v>25</v>
      </c>
      <c r="C32" s="3"/>
      <c r="D32" s="3" t="s">
        <v>34</v>
      </c>
      <c r="E32" s="3" t="s">
        <v>137</v>
      </c>
    </row>
    <row r="33" spans="1:7" x14ac:dyDescent="0.2">
      <c r="A33" s="3" t="s">
        <v>26</v>
      </c>
      <c r="B33" s="3" t="s">
        <v>25</v>
      </c>
      <c r="C33" s="3"/>
      <c r="D33" s="3" t="s">
        <v>35</v>
      </c>
      <c r="E33" s="3" t="s">
        <v>136</v>
      </c>
    </row>
    <row r="34" spans="1:7" x14ac:dyDescent="0.2">
      <c r="A34" s="3" t="s">
        <v>26</v>
      </c>
      <c r="B34" s="3" t="s">
        <v>25</v>
      </c>
      <c r="C34" s="3"/>
      <c r="D34" s="3" t="s">
        <v>36</v>
      </c>
      <c r="E34" s="3" t="s">
        <v>110</v>
      </c>
    </row>
    <row r="35" spans="1:7" x14ac:dyDescent="0.2">
      <c r="A35" s="3" t="s">
        <v>26</v>
      </c>
      <c r="B35" s="3" t="s">
        <v>25</v>
      </c>
      <c r="C35" s="3"/>
      <c r="D35" s="3" t="s">
        <v>37</v>
      </c>
      <c r="E35" s="3" t="s">
        <v>109</v>
      </c>
    </row>
    <row r="36" spans="1:7" x14ac:dyDescent="0.2">
      <c r="A36" s="3" t="s">
        <v>26</v>
      </c>
      <c r="B36" s="3" t="s">
        <v>25</v>
      </c>
      <c r="C36" s="3"/>
      <c r="D36" s="3" t="s">
        <v>38</v>
      </c>
      <c r="E36" s="3" t="s">
        <v>141</v>
      </c>
    </row>
    <row r="37" spans="1:7" x14ac:dyDescent="0.2">
      <c r="A37" s="3" t="s">
        <v>26</v>
      </c>
      <c r="B37" s="3" t="s">
        <v>25</v>
      </c>
      <c r="C37" s="3"/>
      <c r="D37" s="3" t="s">
        <v>39</v>
      </c>
      <c r="E37" s="3" t="s">
        <v>81</v>
      </c>
    </row>
    <row r="38" spans="1:7" s="11" customFormat="1" x14ac:dyDescent="0.2">
      <c r="A38" s="16" t="s">
        <v>26</v>
      </c>
      <c r="B38" s="16" t="s">
        <v>25</v>
      </c>
      <c r="C38" s="16"/>
      <c r="D38" s="16" t="s">
        <v>40</v>
      </c>
      <c r="E38" s="15" t="s">
        <v>143</v>
      </c>
    </row>
    <row r="39" spans="1:7" x14ac:dyDescent="0.2">
      <c r="A39" s="3" t="s">
        <v>26</v>
      </c>
      <c r="B39" s="3" t="s">
        <v>25</v>
      </c>
      <c r="C39" s="3" t="s">
        <v>41</v>
      </c>
      <c r="D39" s="3" t="s">
        <v>6</v>
      </c>
      <c r="E39" s="3" t="s">
        <v>142</v>
      </c>
      <c r="G39" s="3"/>
    </row>
    <row r="40" spans="1:7" x14ac:dyDescent="0.2">
      <c r="A40" s="3" t="s">
        <v>26</v>
      </c>
      <c r="B40" s="3" t="s">
        <v>25</v>
      </c>
      <c r="C40" s="3"/>
      <c r="D40" s="3" t="s">
        <v>42</v>
      </c>
      <c r="E40" s="3" t="s">
        <v>135</v>
      </c>
      <c r="F40" s="3"/>
    </row>
    <row r="41" spans="1:7" x14ac:dyDescent="0.2">
      <c r="A41" s="3" t="s">
        <v>26</v>
      </c>
      <c r="B41" s="3" t="s">
        <v>25</v>
      </c>
      <c r="C41" s="3"/>
      <c r="D41" s="3" t="s">
        <v>43</v>
      </c>
      <c r="E41" s="3" t="s">
        <v>134</v>
      </c>
    </row>
    <row r="42" spans="1:7" x14ac:dyDescent="0.2">
      <c r="A42" s="3" t="s">
        <v>26</v>
      </c>
      <c r="B42" s="3" t="s">
        <v>25</v>
      </c>
      <c r="C42" s="3"/>
      <c r="D42" s="3" t="s">
        <v>44</v>
      </c>
      <c r="E42" s="3" t="s">
        <v>132</v>
      </c>
    </row>
    <row r="43" spans="1:7" x14ac:dyDescent="0.2">
      <c r="A43" s="3" t="s">
        <v>26</v>
      </c>
      <c r="B43" s="3" t="s">
        <v>25</v>
      </c>
      <c r="C43" s="3" t="s">
        <v>8</v>
      </c>
      <c r="D43" s="3" t="s">
        <v>6</v>
      </c>
      <c r="E43" s="3" t="s">
        <v>80</v>
      </c>
    </row>
    <row r="44" spans="1:7" x14ac:dyDescent="0.2">
      <c r="A44" s="3" t="s">
        <v>26</v>
      </c>
      <c r="B44" s="3" t="s">
        <v>25</v>
      </c>
      <c r="C44" s="3"/>
      <c r="D44" s="3" t="s">
        <v>45</v>
      </c>
      <c r="E44" s="3" t="s">
        <v>116</v>
      </c>
    </row>
    <row r="45" spans="1:7" x14ac:dyDescent="0.2">
      <c r="A45" s="3" t="s">
        <v>26</v>
      </c>
      <c r="B45" s="3" t="s">
        <v>25</v>
      </c>
      <c r="C45" s="3"/>
      <c r="D45" s="3" t="s">
        <v>46</v>
      </c>
      <c r="E45" s="3" t="s">
        <v>133</v>
      </c>
    </row>
    <row r="46" spans="1:7" x14ac:dyDescent="0.2">
      <c r="A46" s="3" t="s">
        <v>26</v>
      </c>
      <c r="B46" s="3" t="s">
        <v>25</v>
      </c>
      <c r="C46" s="3"/>
      <c r="D46" s="3" t="s">
        <v>47</v>
      </c>
      <c r="E46" s="3" t="s">
        <v>113</v>
      </c>
    </row>
    <row r="47" spans="1:7" x14ac:dyDescent="0.2">
      <c r="A47" s="3" t="s">
        <v>26</v>
      </c>
      <c r="B47" s="3" t="s">
        <v>25</v>
      </c>
      <c r="C47" s="3"/>
      <c r="D47" s="3" t="s">
        <v>111</v>
      </c>
      <c r="E47" s="3" t="s">
        <v>112</v>
      </c>
    </row>
    <row r="48" spans="1:7" x14ac:dyDescent="0.2">
      <c r="A48" s="3" t="s">
        <v>26</v>
      </c>
      <c r="B48" s="3" t="s">
        <v>25</v>
      </c>
      <c r="C48" s="3"/>
      <c r="D48" s="3" t="s">
        <v>114</v>
      </c>
      <c r="E48" s="3" t="s">
        <v>115</v>
      </c>
    </row>
    <row r="50" spans="1:5" x14ac:dyDescent="0.2">
      <c r="A50" s="2" t="s">
        <v>96</v>
      </c>
      <c r="B50" s="2" t="s">
        <v>1</v>
      </c>
      <c r="C50" s="2" t="s">
        <v>7</v>
      </c>
      <c r="D50" s="2" t="s">
        <v>2</v>
      </c>
      <c r="E50" s="2" t="s">
        <v>3</v>
      </c>
    </row>
    <row r="51" spans="1:5" x14ac:dyDescent="0.2">
      <c r="A51" s="3" t="s">
        <v>48</v>
      </c>
      <c r="B51" s="3" t="s">
        <v>25</v>
      </c>
      <c r="C51" s="3" t="s">
        <v>55</v>
      </c>
      <c r="D51" s="3" t="s">
        <v>28</v>
      </c>
      <c r="E51" s="3" t="s">
        <v>56</v>
      </c>
    </row>
    <row r="52" spans="1:5" x14ac:dyDescent="0.2">
      <c r="A52" s="3" t="s">
        <v>48</v>
      </c>
      <c r="B52" s="3" t="s">
        <v>25</v>
      </c>
      <c r="C52" s="3" t="s">
        <v>55</v>
      </c>
      <c r="D52" s="3" t="s">
        <v>49</v>
      </c>
      <c r="E52" s="3" t="s">
        <v>59</v>
      </c>
    </row>
    <row r="53" spans="1:5" x14ac:dyDescent="0.2">
      <c r="A53" s="3" t="s">
        <v>48</v>
      </c>
      <c r="B53" s="3" t="s">
        <v>25</v>
      </c>
      <c r="C53" s="3" t="s">
        <v>55</v>
      </c>
      <c r="D53" s="3" t="s">
        <v>50</v>
      </c>
      <c r="E53" s="3" t="s">
        <v>57</v>
      </c>
    </row>
    <row r="54" spans="1:5" x14ac:dyDescent="0.2">
      <c r="A54" s="3" t="s">
        <v>48</v>
      </c>
      <c r="B54" s="3" t="s">
        <v>25</v>
      </c>
      <c r="C54" s="3" t="s">
        <v>55</v>
      </c>
      <c r="D54" s="3" t="s">
        <v>51</v>
      </c>
      <c r="E54" s="3" t="s">
        <v>58</v>
      </c>
    </row>
    <row r="55" spans="1:5" x14ac:dyDescent="0.2">
      <c r="A55" s="3" t="s">
        <v>48</v>
      </c>
      <c r="B55" s="3" t="s">
        <v>25</v>
      </c>
      <c r="C55" s="3" t="s">
        <v>55</v>
      </c>
      <c r="D55" s="3" t="s">
        <v>6</v>
      </c>
      <c r="E55" s="3" t="s">
        <v>54</v>
      </c>
    </row>
    <row r="56" spans="1:5" x14ac:dyDescent="0.2">
      <c r="A56" s="3" t="s">
        <v>48</v>
      </c>
      <c r="B56" s="3" t="s">
        <v>25</v>
      </c>
      <c r="C56" s="3" t="s">
        <v>55</v>
      </c>
      <c r="D56" s="3" t="s">
        <v>124</v>
      </c>
      <c r="E56" s="3" t="s">
        <v>62</v>
      </c>
    </row>
    <row r="57" spans="1:5" x14ac:dyDescent="0.2">
      <c r="A57" s="3" t="s">
        <v>48</v>
      </c>
      <c r="B57" s="3" t="s">
        <v>25</v>
      </c>
      <c r="C57" s="3" t="s">
        <v>55</v>
      </c>
      <c r="D57" s="3" t="s">
        <v>125</v>
      </c>
      <c r="E57" s="3" t="s">
        <v>63</v>
      </c>
    </row>
    <row r="58" spans="1:5" x14ac:dyDescent="0.2">
      <c r="A58" s="3" t="s">
        <v>48</v>
      </c>
      <c r="B58" s="3" t="s">
        <v>25</v>
      </c>
      <c r="C58" s="3" t="s">
        <v>55</v>
      </c>
      <c r="D58" s="3" t="s">
        <v>52</v>
      </c>
      <c r="E58" s="3" t="s">
        <v>61</v>
      </c>
    </row>
    <row r="59" spans="1:5" x14ac:dyDescent="0.2">
      <c r="A59" s="3" t="s">
        <v>48</v>
      </c>
      <c r="B59" s="3" t="s">
        <v>25</v>
      </c>
      <c r="C59" s="3" t="s">
        <v>55</v>
      </c>
      <c r="D59" s="3" t="s">
        <v>53</v>
      </c>
      <c r="E59" s="3" t="s">
        <v>60</v>
      </c>
    </row>
  </sheetData>
  <hyperlinks>
    <hyperlink ref="E45" r:id="rId1" display="https://www.ncbi.nlm.nih.gov/geo/query/acc.cgi?acc=GSM1010952" xr:uid="{00000000-0004-0000-0000-000000000000}"/>
    <hyperlink ref="E41" r:id="rId2" display="https://www.ncbi.nlm.nih.gov/geo/query/acc.cgi?acc=GSM669621" xr:uid="{00000000-0004-0000-0000-000001000000}"/>
    <hyperlink ref="E26" r:id="rId3" display="https://www.ncbi.nlm.nih.gov/geo/query/acc.cgi?acc=GSM1127105" xr:uid="{00000000-0004-0000-0000-000002000000}"/>
    <hyperlink ref="E24" r:id="rId4" display="https://www.ncbi.nlm.nih.gov/geo/query/acc.cgi?acc=GSM1010944" xr:uid="{00000000-0004-0000-0000-000003000000}"/>
    <hyperlink ref="E31" r:id="rId5" display="https://www.ncbi.nlm.nih.gov/gds/?term=GSM1120314%5bAccession%5d" xr:uid="{00000000-0004-0000-0000-000004000000}"/>
    <hyperlink ref="E36" r:id="rId6" display="https://www.ncbi.nlm.nih.gov/geo/query/acc.cgi?acc=GSM915322" xr:uid="{00000000-0004-0000-0000-000005000000}"/>
    <hyperlink ref="E32" r:id="rId7" display="https://www.ncbi.nlm.nih.gov/gds/?term=GSM915324%5bAccession%5d" xr:uid="{00000000-0004-0000-0000-000006000000}"/>
    <hyperlink ref="E39" r:id="rId8" display="https://www.ncbi.nlm.nih.gov/geo/query/acc.cgi?acc=GSM91532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58"/>
  <sheetViews>
    <sheetView workbookViewId="0">
      <selection activeCell="A15" sqref="A15"/>
    </sheetView>
  </sheetViews>
  <sheetFormatPr defaultColWidth="9.140625" defaultRowHeight="12.75" x14ac:dyDescent="0.2"/>
  <cols>
    <col min="1" max="1" width="9.140625" style="1"/>
    <col min="2" max="2" width="11.28515625" style="1" bestFit="1" customWidth="1"/>
    <col min="3" max="10" width="9.28515625" style="1" bestFit="1" customWidth="1"/>
    <col min="11" max="11" width="9" style="1" bestFit="1" customWidth="1"/>
    <col min="12" max="14" width="9.28515625" style="1" bestFit="1" customWidth="1"/>
    <col min="15" max="15" width="20.140625" style="1" bestFit="1" customWidth="1"/>
    <col min="16" max="16" width="9.28515625" style="1" customWidth="1"/>
    <col min="17" max="17" width="9.140625" style="1"/>
    <col min="18" max="18" width="11.28515625" style="1" bestFit="1" customWidth="1"/>
    <col min="19" max="21" width="9.28515625" style="1" bestFit="1" customWidth="1"/>
    <col min="22" max="22" width="26" style="1" bestFit="1" customWidth="1"/>
    <col min="23" max="23" width="11.42578125" style="1" bestFit="1" customWidth="1"/>
    <col min="24" max="27" width="9.28515625" style="1" bestFit="1" customWidth="1"/>
    <col min="28" max="16384" width="9.140625" style="1"/>
  </cols>
  <sheetData>
    <row r="1" spans="1:16" x14ac:dyDescent="0.2">
      <c r="A1" s="2" t="s">
        <v>77</v>
      </c>
    </row>
    <row r="3" spans="1:16" x14ac:dyDescent="0.2">
      <c r="A3" s="4" t="s">
        <v>64</v>
      </c>
    </row>
    <row r="5" spans="1:16" x14ac:dyDescent="0.2"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</row>
    <row r="6" spans="1:16" ht="15" x14ac:dyDescent="0.25">
      <c r="B6" s="1" t="s">
        <v>66</v>
      </c>
      <c r="C6">
        <v>23751.1</v>
      </c>
      <c r="D6">
        <v>24290.2</v>
      </c>
      <c r="E6">
        <v>24831.3</v>
      </c>
      <c r="F6">
        <v>24376.3</v>
      </c>
      <c r="G6">
        <v>26282.3</v>
      </c>
      <c r="H6">
        <v>27396.7</v>
      </c>
      <c r="I6">
        <v>26442.6</v>
      </c>
      <c r="J6">
        <v>27138.2</v>
      </c>
      <c r="K6">
        <v>25566.799999999999</v>
      </c>
      <c r="L6">
        <v>24458.5</v>
      </c>
      <c r="M6">
        <v>22400.6</v>
      </c>
      <c r="N6">
        <v>21695.3</v>
      </c>
      <c r="O6"/>
      <c r="P6"/>
    </row>
    <row r="7" spans="1:16" ht="15" x14ac:dyDescent="0.25">
      <c r="B7" s="1" t="s">
        <v>67</v>
      </c>
      <c r="C7">
        <v>409994</v>
      </c>
      <c r="D7">
        <v>404363</v>
      </c>
      <c r="E7">
        <v>411640</v>
      </c>
      <c r="F7">
        <v>440304</v>
      </c>
      <c r="G7">
        <v>445674</v>
      </c>
      <c r="H7">
        <v>435794</v>
      </c>
      <c r="I7">
        <v>385269</v>
      </c>
      <c r="J7">
        <v>381534</v>
      </c>
      <c r="K7">
        <v>381605</v>
      </c>
      <c r="L7">
        <v>406889</v>
      </c>
      <c r="M7">
        <v>418189</v>
      </c>
      <c r="N7">
        <v>412018</v>
      </c>
      <c r="O7"/>
      <c r="P7"/>
    </row>
    <row r="8" spans="1:16" ht="15" x14ac:dyDescent="0.25">
      <c r="B8" s="1" t="s">
        <v>68</v>
      </c>
      <c r="C8">
        <v>127335</v>
      </c>
      <c r="D8">
        <v>124274</v>
      </c>
      <c r="E8">
        <v>126727</v>
      </c>
      <c r="F8">
        <v>124007</v>
      </c>
      <c r="G8">
        <v>114414</v>
      </c>
      <c r="H8">
        <v>113324</v>
      </c>
      <c r="I8">
        <v>141579</v>
      </c>
      <c r="J8">
        <v>143159</v>
      </c>
      <c r="K8">
        <v>142664</v>
      </c>
      <c r="L8">
        <v>115301</v>
      </c>
      <c r="M8">
        <v>117007</v>
      </c>
      <c r="N8">
        <v>120018</v>
      </c>
      <c r="O8"/>
      <c r="P8"/>
    </row>
    <row r="9" spans="1:16" x14ac:dyDescent="0.2">
      <c r="B9" s="1" t="s">
        <v>69</v>
      </c>
    </row>
    <row r="10" spans="1:16" x14ac:dyDescent="0.2">
      <c r="B10" s="1" t="s">
        <v>70</v>
      </c>
      <c r="C10" s="1">
        <v>41327.9</v>
      </c>
      <c r="D10" s="1">
        <v>38268</v>
      </c>
      <c r="E10" s="1">
        <v>39092.6</v>
      </c>
      <c r="F10" s="1">
        <v>43413.1</v>
      </c>
      <c r="G10" s="1">
        <v>46032.7</v>
      </c>
      <c r="H10" s="1">
        <v>43589.8</v>
      </c>
      <c r="I10" s="1">
        <v>40509.199999999997</v>
      </c>
      <c r="J10" s="1">
        <v>41458.400000000001</v>
      </c>
    </row>
    <row r="11" spans="1:16" x14ac:dyDescent="0.2">
      <c r="B11" s="1" t="s">
        <v>71</v>
      </c>
      <c r="C11" s="1">
        <v>159393</v>
      </c>
      <c r="D11" s="1">
        <v>164920</v>
      </c>
      <c r="E11" s="1">
        <v>155007</v>
      </c>
      <c r="F11" s="1">
        <v>148292</v>
      </c>
      <c r="G11" s="1">
        <v>151183</v>
      </c>
      <c r="H11" s="1">
        <v>153877</v>
      </c>
      <c r="I11" s="1">
        <v>156212</v>
      </c>
      <c r="J11" s="1">
        <v>155451</v>
      </c>
    </row>
    <row r="12" spans="1:16" x14ac:dyDescent="0.2">
      <c r="B12" s="1" t="s">
        <v>72</v>
      </c>
      <c r="C12" s="1">
        <v>335447</v>
      </c>
      <c r="D12" s="1">
        <v>344949</v>
      </c>
      <c r="E12" s="1">
        <v>304306</v>
      </c>
      <c r="F12" s="1">
        <v>290913</v>
      </c>
      <c r="G12" s="1">
        <v>286435</v>
      </c>
      <c r="H12" s="1">
        <v>296417</v>
      </c>
      <c r="I12" s="1">
        <v>260818</v>
      </c>
      <c r="J12" s="1">
        <v>271219</v>
      </c>
    </row>
    <row r="13" spans="1:16" x14ac:dyDescent="0.2">
      <c r="B13" s="1" t="s">
        <v>73</v>
      </c>
      <c r="C13" s="1">
        <v>84769.600000000006</v>
      </c>
      <c r="D13" s="1">
        <v>84532</v>
      </c>
      <c r="E13" s="1">
        <v>85494.6</v>
      </c>
      <c r="F13" s="1">
        <v>88767.9</v>
      </c>
      <c r="G13" s="1">
        <v>119539</v>
      </c>
      <c r="H13" s="1">
        <v>84048.7</v>
      </c>
      <c r="I13" s="1">
        <v>86922.7</v>
      </c>
      <c r="J13" s="1">
        <v>87545.1</v>
      </c>
    </row>
    <row r="15" spans="1:16" x14ac:dyDescent="0.2">
      <c r="A15" s="5" t="s">
        <v>74</v>
      </c>
    </row>
    <row r="17" spans="1:22" x14ac:dyDescent="0.2">
      <c r="C17" s="1">
        <v>1</v>
      </c>
      <c r="D17" s="1">
        <v>2</v>
      </c>
      <c r="E17" s="1">
        <v>3</v>
      </c>
      <c r="F17" s="1">
        <v>4</v>
      </c>
      <c r="G17" s="1">
        <v>5</v>
      </c>
      <c r="H17" s="1">
        <v>6</v>
      </c>
      <c r="I17" s="1">
        <v>7</v>
      </c>
      <c r="J17" s="1">
        <v>8</v>
      </c>
      <c r="K17" s="1">
        <v>9</v>
      </c>
      <c r="L17" s="1">
        <v>10</v>
      </c>
      <c r="M17" s="1">
        <v>11</v>
      </c>
      <c r="N17" s="1">
        <v>12</v>
      </c>
    </row>
    <row r="18" spans="1:22" ht="15" x14ac:dyDescent="0.25">
      <c r="B18" s="1" t="s">
        <v>66</v>
      </c>
      <c r="C18">
        <v>3264.44</v>
      </c>
      <c r="D18">
        <v>3108.4</v>
      </c>
      <c r="E18">
        <v>3272.44</v>
      </c>
      <c r="F18">
        <v>3538.51</v>
      </c>
      <c r="G18">
        <v>3600.53</v>
      </c>
      <c r="H18">
        <v>3304.45</v>
      </c>
      <c r="I18">
        <v>3334.46</v>
      </c>
      <c r="J18">
        <v>3552.52</v>
      </c>
      <c r="K18">
        <v>3198.42</v>
      </c>
      <c r="L18">
        <v>3262.44</v>
      </c>
      <c r="M18">
        <v>3006.37</v>
      </c>
      <c r="N18">
        <v>2950.36</v>
      </c>
      <c r="O18"/>
      <c r="P18"/>
    </row>
    <row r="19" spans="1:22" ht="15" x14ac:dyDescent="0.25">
      <c r="B19" s="1" t="s">
        <v>67</v>
      </c>
      <c r="C19">
        <v>8765.15</v>
      </c>
      <c r="D19">
        <v>9375.6</v>
      </c>
      <c r="E19">
        <v>8428.91</v>
      </c>
      <c r="F19">
        <v>9087.3799999999992</v>
      </c>
      <c r="G19">
        <v>8767.15</v>
      </c>
      <c r="H19">
        <v>9045.35</v>
      </c>
      <c r="I19">
        <v>7980.61</v>
      </c>
      <c r="J19">
        <v>7868.54</v>
      </c>
      <c r="K19">
        <v>7864.54</v>
      </c>
      <c r="L19">
        <v>8392.89</v>
      </c>
      <c r="M19">
        <v>8703.1</v>
      </c>
      <c r="N19">
        <v>8613.0400000000009</v>
      </c>
      <c r="O19"/>
      <c r="P19"/>
    </row>
    <row r="20" spans="1:22" ht="15" x14ac:dyDescent="0.25">
      <c r="B20" s="1" t="s">
        <v>68</v>
      </c>
      <c r="C20">
        <v>9565.75</v>
      </c>
      <c r="D20">
        <v>8907.25</v>
      </c>
      <c r="E20">
        <v>9509.7099999999991</v>
      </c>
      <c r="F20">
        <v>7268.17</v>
      </c>
      <c r="G20">
        <v>7390.24</v>
      </c>
      <c r="H20">
        <v>7904.56</v>
      </c>
      <c r="I20">
        <v>9145.43</v>
      </c>
      <c r="J20">
        <v>9103.4</v>
      </c>
      <c r="K20">
        <v>9499.7000000000007</v>
      </c>
      <c r="L20">
        <v>6229.59</v>
      </c>
      <c r="M20">
        <v>6265.61</v>
      </c>
      <c r="N20">
        <v>6703.84</v>
      </c>
      <c r="O20"/>
      <c r="P20"/>
    </row>
    <row r="21" spans="1:22" x14ac:dyDescent="0.2">
      <c r="B21" s="1" t="s">
        <v>69</v>
      </c>
    </row>
    <row r="22" spans="1:22" x14ac:dyDescent="0.2">
      <c r="B22" s="1" t="s">
        <v>70</v>
      </c>
      <c r="C22" s="1">
        <v>7882.55</v>
      </c>
      <c r="D22" s="1">
        <v>7962.6</v>
      </c>
      <c r="E22" s="1">
        <v>7454.28</v>
      </c>
      <c r="F22" s="1">
        <v>9597.7800000000007</v>
      </c>
      <c r="G22" s="1">
        <v>9179.4500000000007</v>
      </c>
      <c r="H22" s="1">
        <v>9455.66</v>
      </c>
      <c r="I22" s="1">
        <v>9269.52</v>
      </c>
      <c r="J22" s="1">
        <v>9974.08</v>
      </c>
    </row>
    <row r="23" spans="1:22" x14ac:dyDescent="0.2">
      <c r="B23" s="1" t="s">
        <v>71</v>
      </c>
      <c r="C23" s="1">
        <v>12370.3</v>
      </c>
      <c r="D23" s="1">
        <v>12532.4</v>
      </c>
      <c r="E23" s="1">
        <v>11589.5</v>
      </c>
      <c r="F23" s="1">
        <v>11641.6</v>
      </c>
      <c r="G23" s="1">
        <v>10976.9</v>
      </c>
      <c r="H23" s="1">
        <v>11489.4</v>
      </c>
      <c r="I23" s="1">
        <v>12462.4</v>
      </c>
      <c r="J23" s="1">
        <v>11619.5</v>
      </c>
    </row>
    <row r="24" spans="1:22" x14ac:dyDescent="0.2">
      <c r="B24" s="1" t="s">
        <v>72</v>
      </c>
      <c r="C24" s="1">
        <v>9259.51</v>
      </c>
      <c r="D24" s="1">
        <v>9535.73</v>
      </c>
      <c r="E24" s="1">
        <v>8773.16</v>
      </c>
      <c r="F24" s="1">
        <v>8785.16</v>
      </c>
      <c r="G24" s="1">
        <v>8224.77</v>
      </c>
      <c r="H24" s="1">
        <v>8703.1</v>
      </c>
      <c r="I24" s="1">
        <v>8781.16</v>
      </c>
      <c r="J24" s="1">
        <v>8080.68</v>
      </c>
    </row>
    <row r="25" spans="1:22" x14ac:dyDescent="0.2">
      <c r="B25" s="1" t="s">
        <v>73</v>
      </c>
      <c r="C25" s="1">
        <v>8739.1299999999992</v>
      </c>
      <c r="D25" s="1">
        <v>8635.06</v>
      </c>
      <c r="E25" s="1">
        <v>9015.33</v>
      </c>
      <c r="F25" s="1">
        <v>8394.89</v>
      </c>
      <c r="G25" s="1">
        <v>8344.86</v>
      </c>
      <c r="H25" s="1">
        <v>7412.25</v>
      </c>
      <c r="I25" s="1">
        <v>8214.77</v>
      </c>
      <c r="J25" s="1">
        <v>8296.82</v>
      </c>
    </row>
    <row r="28" spans="1:22" x14ac:dyDescent="0.2">
      <c r="A28" s="6" t="s">
        <v>75</v>
      </c>
      <c r="D28" s="7"/>
      <c r="O28" s="24" t="s">
        <v>145</v>
      </c>
      <c r="R28" s="6" t="s">
        <v>75</v>
      </c>
    </row>
    <row r="29" spans="1:22" ht="25.5" x14ac:dyDescent="0.2">
      <c r="B29" s="7" t="s">
        <v>147</v>
      </c>
      <c r="C29" s="8">
        <f>C6/C18</f>
        <v>7.2757042555537854</v>
      </c>
      <c r="D29" s="9">
        <f>D6/D18</f>
        <v>7.8143739544460171</v>
      </c>
      <c r="E29" s="9">
        <f>E6/E18</f>
        <v>7.5880077251225382</v>
      </c>
      <c r="F29" s="9">
        <f>F6/F18</f>
        <v>6.8888600003956464</v>
      </c>
      <c r="G29" s="9">
        <f>G6/G18</f>
        <v>7.2995642308215727</v>
      </c>
      <c r="H29" s="9">
        <f t="shared" ref="H29:N29" si="0">H6/H18</f>
        <v>8.2908502171314442</v>
      </c>
      <c r="I29" s="9">
        <f t="shared" si="0"/>
        <v>7.9300996263263013</v>
      </c>
      <c r="J29" s="9">
        <f t="shared" si="0"/>
        <v>7.6391406663438914</v>
      </c>
      <c r="K29" s="9">
        <f t="shared" si="0"/>
        <v>7.9935718260891315</v>
      </c>
      <c r="L29" s="9">
        <f t="shared" si="0"/>
        <v>7.4969961133384828</v>
      </c>
      <c r="M29" s="9">
        <f t="shared" si="0"/>
        <v>7.4510456131480822</v>
      </c>
      <c r="N29" s="10">
        <f t="shared" si="0"/>
        <v>7.3534416139047432</v>
      </c>
      <c r="O29" s="10">
        <f>AVERAGE(C29:N29)</f>
        <v>7.5851379868851367</v>
      </c>
      <c r="R29" s="7"/>
      <c r="V29" s="24" t="s">
        <v>149</v>
      </c>
    </row>
    <row r="30" spans="1:22" ht="15" x14ac:dyDescent="0.25">
      <c r="B30" s="11" t="s">
        <v>148</v>
      </c>
      <c r="C30" s="8">
        <f>C7/C19</f>
        <v>46.775468759804454</v>
      </c>
      <c r="D30" s="9">
        <f t="shared" ref="D30:N30" si="1">D7/D19</f>
        <v>43.129293058577581</v>
      </c>
      <c r="E30" s="9">
        <f t="shared" si="1"/>
        <v>48.8366823230999</v>
      </c>
      <c r="F30" s="9">
        <f t="shared" si="1"/>
        <v>48.452249163125131</v>
      </c>
      <c r="G30" s="9">
        <f t="shared" si="1"/>
        <v>50.834535738523925</v>
      </c>
      <c r="H30" s="9">
        <f t="shared" si="1"/>
        <v>48.178787996042161</v>
      </c>
      <c r="I30" s="9">
        <f t="shared" si="1"/>
        <v>48.275633065642857</v>
      </c>
      <c r="J30" s="9">
        <f t="shared" si="1"/>
        <v>48.488537899025744</v>
      </c>
      <c r="K30" s="9">
        <f t="shared" si="1"/>
        <v>48.522227619161448</v>
      </c>
      <c r="L30" s="9">
        <f t="shared" si="1"/>
        <v>48.480201694529541</v>
      </c>
      <c r="M30" s="9">
        <f t="shared" si="1"/>
        <v>48.050579678505358</v>
      </c>
      <c r="N30" s="10">
        <f t="shared" si="1"/>
        <v>47.836536228787971</v>
      </c>
      <c r="R30" s="11" t="s">
        <v>148</v>
      </c>
      <c r="S30" s="20">
        <f>(AVERAGE(C30:F30))/$O$29</f>
        <v>6.1697524035907092</v>
      </c>
      <c r="T30" s="21">
        <f t="shared" ref="T30:U30" si="2">(AVERAGE(D30:G30))/$O$29</f>
        <v>6.3035359611785111</v>
      </c>
      <c r="U30" s="21">
        <f t="shared" si="2"/>
        <v>6.4699632215063803</v>
      </c>
      <c r="V30" s="10">
        <f>AVERAGE(S30:U30)</f>
        <v>6.3144171954252002</v>
      </c>
    </row>
    <row r="31" spans="1:22" ht="15" x14ac:dyDescent="0.25">
      <c r="B31" s="11" t="s">
        <v>165</v>
      </c>
      <c r="C31" s="25">
        <f>C8/C20</f>
        <v>13.311554243002378</v>
      </c>
      <c r="D31" s="26">
        <f t="shared" ref="D31:N31" si="3">D8/D20</f>
        <v>13.952005388868619</v>
      </c>
      <c r="E31" s="26">
        <f t="shared" si="3"/>
        <v>13.326063570813412</v>
      </c>
      <c r="F31" s="26">
        <f t="shared" si="3"/>
        <v>17.061653758786598</v>
      </c>
      <c r="G31" s="26">
        <f t="shared" si="3"/>
        <v>15.481770551429994</v>
      </c>
      <c r="H31" s="26">
        <f t="shared" si="3"/>
        <v>14.336534860890422</v>
      </c>
      <c r="I31" s="26">
        <f t="shared" si="3"/>
        <v>15.480846717978269</v>
      </c>
      <c r="J31" s="26">
        <f t="shared" si="3"/>
        <v>15.72588263725641</v>
      </c>
      <c r="K31" s="26">
        <f t="shared" si="3"/>
        <v>15.017737402233754</v>
      </c>
      <c r="L31" s="26">
        <f t="shared" si="3"/>
        <v>18.50860168967781</v>
      </c>
      <c r="M31" s="26">
        <f t="shared" si="3"/>
        <v>18.67447862219321</v>
      </c>
      <c r="N31" s="23">
        <f t="shared" si="3"/>
        <v>17.902873576935011</v>
      </c>
      <c r="R31" s="11" t="s">
        <v>165</v>
      </c>
      <c r="S31" s="17">
        <f>(AVERAGE(C31:F31))/$O$29</f>
        <v>1.900139360060136</v>
      </c>
      <c r="T31" s="18">
        <f t="shared" ref="T31" si="4">(AVERAGE(D31:G31))/$O$29</f>
        <v>1.9716679305416476</v>
      </c>
      <c r="U31" s="18">
        <f t="shared" ref="U31" si="5">(AVERAGE(E31:H31))/$O$29</f>
        <v>1.9843417102634755</v>
      </c>
      <c r="V31" s="23">
        <f>AVERAGE(S31:U31)</f>
        <v>1.9520496669550864</v>
      </c>
    </row>
    <row r="32" spans="1:22" x14ac:dyDescent="0.2">
      <c r="B32" s="11"/>
    </row>
    <row r="34" spans="1:22" x14ac:dyDescent="0.2">
      <c r="A34" s="6" t="s">
        <v>75</v>
      </c>
      <c r="O34" s="24" t="s">
        <v>145</v>
      </c>
      <c r="R34" s="6" t="s">
        <v>75</v>
      </c>
    </row>
    <row r="35" spans="1:22" ht="25.5" x14ac:dyDescent="0.2">
      <c r="B35" s="7" t="s">
        <v>76</v>
      </c>
      <c r="C35" s="8">
        <f t="shared" ref="C35:J38" si="6">C10/C22</f>
        <v>5.2429607170268504</v>
      </c>
      <c r="D35" s="9">
        <f t="shared" si="6"/>
        <v>4.8059678999321829</v>
      </c>
      <c r="E35" s="9">
        <f t="shared" si="6"/>
        <v>5.2443160171069509</v>
      </c>
      <c r="F35" s="9">
        <f t="shared" si="6"/>
        <v>4.5232439168224312</v>
      </c>
      <c r="G35" s="9">
        <f t="shared" si="6"/>
        <v>5.0147557860220378</v>
      </c>
      <c r="H35" s="9">
        <f t="shared" si="6"/>
        <v>4.6099161771891124</v>
      </c>
      <c r="I35" s="9">
        <f t="shared" si="6"/>
        <v>4.3701507737185956</v>
      </c>
      <c r="J35" s="10">
        <f t="shared" si="6"/>
        <v>4.1566139433411404</v>
      </c>
      <c r="O35" s="29">
        <f>AVERAGE(C35:J35)</f>
        <v>4.7459906538949124</v>
      </c>
      <c r="R35" s="7"/>
      <c r="V35" s="24" t="s">
        <v>149</v>
      </c>
    </row>
    <row r="36" spans="1:22" ht="15" x14ac:dyDescent="0.25">
      <c r="B36" s="11" t="s">
        <v>84</v>
      </c>
      <c r="C36" s="8">
        <f t="shared" si="6"/>
        <v>12.885136172930325</v>
      </c>
      <c r="D36" s="9">
        <f t="shared" si="6"/>
        <v>13.159490600363858</v>
      </c>
      <c r="E36" s="9">
        <f t="shared" si="6"/>
        <v>13.374778894689157</v>
      </c>
      <c r="F36" s="9">
        <f t="shared" si="6"/>
        <v>12.738111599780099</v>
      </c>
      <c r="G36" s="9">
        <f t="shared" si="6"/>
        <v>13.772832038189289</v>
      </c>
      <c r="H36" s="9">
        <f t="shared" si="6"/>
        <v>13.392953504969798</v>
      </c>
      <c r="I36" s="9">
        <f t="shared" si="6"/>
        <v>12.534664270124535</v>
      </c>
      <c r="J36" s="10">
        <f t="shared" si="6"/>
        <v>13.378458625586299</v>
      </c>
      <c r="R36" s="11" t="s">
        <v>84</v>
      </c>
      <c r="S36" s="20">
        <f>(AVERAGE(C36:E36))/$O$35</f>
        <v>2.7686109913731674</v>
      </c>
      <c r="T36" s="21">
        <f>(AVERAGE(F36:H36))/$O$35</f>
        <v>2.8026391153405164</v>
      </c>
      <c r="U36" s="21">
        <f>(AVERAGE(I36:J36))/$O$35</f>
        <v>2.7300014670745929</v>
      </c>
      <c r="V36" s="10">
        <f>AVERAGE(S36:U36)</f>
        <v>2.7670838579294261</v>
      </c>
    </row>
    <row r="37" spans="1:22" ht="15" x14ac:dyDescent="0.25">
      <c r="B37" s="11" t="s">
        <v>85</v>
      </c>
      <c r="C37" s="8">
        <f t="shared" si="6"/>
        <v>36.227294964852348</v>
      </c>
      <c r="D37" s="9">
        <f t="shared" si="6"/>
        <v>36.17436735310249</v>
      </c>
      <c r="E37" s="9">
        <f t="shared" si="6"/>
        <v>34.686019632606722</v>
      </c>
      <c r="F37" s="9">
        <f t="shared" si="6"/>
        <v>33.114137932604528</v>
      </c>
      <c r="G37" s="9">
        <f t="shared" si="6"/>
        <v>34.825897867052817</v>
      </c>
      <c r="H37" s="9">
        <f t="shared" si="6"/>
        <v>34.05878365180223</v>
      </c>
      <c r="I37" s="9">
        <f t="shared" si="6"/>
        <v>29.701998369235955</v>
      </c>
      <c r="J37" s="10">
        <f t="shared" si="6"/>
        <v>33.563883237549312</v>
      </c>
      <c r="R37" s="11" t="s">
        <v>85</v>
      </c>
      <c r="S37" s="20">
        <f t="shared" ref="S37:S38" si="7">(AVERAGE(C37:E37))/$O$35</f>
        <v>7.5212735520719631</v>
      </c>
      <c r="T37" s="21">
        <f t="shared" ref="T37:T38" si="8">(AVERAGE(F37:H37))/$O$35</f>
        <v>7.163858710070838</v>
      </c>
      <c r="U37" s="21">
        <f t="shared" ref="U37:U38" si="9">(AVERAGE(I37:J37))/$O$35</f>
        <v>6.6651923929585273</v>
      </c>
      <c r="V37" s="10">
        <f t="shared" ref="V37:V38" si="10">AVERAGE(S37:U37)</f>
        <v>7.1167748850337764</v>
      </c>
    </row>
    <row r="38" spans="1:22" ht="15" x14ac:dyDescent="0.25">
      <c r="B38" s="11" t="s">
        <v>86</v>
      </c>
      <c r="C38" s="8">
        <f t="shared" si="6"/>
        <v>9.7000044626867901</v>
      </c>
      <c r="D38" s="9">
        <f t="shared" si="6"/>
        <v>9.7893934726568208</v>
      </c>
      <c r="E38" s="9">
        <f t="shared" si="6"/>
        <v>9.483246869498954</v>
      </c>
      <c r="F38" s="9">
        <f t="shared" si="6"/>
        <v>10.574039683664706</v>
      </c>
      <c r="G38" s="9">
        <f t="shared" si="6"/>
        <v>14.324865845562417</v>
      </c>
      <c r="H38" s="9">
        <f t="shared" si="6"/>
        <v>11.339161523154237</v>
      </c>
      <c r="I38" s="9">
        <f t="shared" si="6"/>
        <v>10.581270078164087</v>
      </c>
      <c r="J38" s="10">
        <f t="shared" si="6"/>
        <v>10.5516450881181</v>
      </c>
      <c r="R38" s="11" t="s">
        <v>86</v>
      </c>
      <c r="S38" s="17">
        <f t="shared" si="7"/>
        <v>2.0348856482376667</v>
      </c>
      <c r="T38" s="18">
        <f t="shared" si="8"/>
        <v>2.5451705586933477</v>
      </c>
      <c r="U38" s="18">
        <f t="shared" si="9"/>
        <v>2.2263966269022202</v>
      </c>
      <c r="V38" s="23">
        <f t="shared" si="10"/>
        <v>2.2688176112777447</v>
      </c>
    </row>
    <row r="39" spans="1:22" x14ac:dyDescent="0.2">
      <c r="B39" s="11"/>
      <c r="R39" s="11"/>
    </row>
    <row r="40" spans="1:22" x14ac:dyDescent="0.2">
      <c r="B40" s="11"/>
      <c r="R40" s="11"/>
    </row>
    <row r="41" spans="1:22" x14ac:dyDescent="0.2">
      <c r="A41" s="2" t="s">
        <v>144</v>
      </c>
    </row>
    <row r="43" spans="1:22" x14ac:dyDescent="0.2">
      <c r="A43" s="4" t="s">
        <v>64</v>
      </c>
    </row>
    <row r="45" spans="1:22" x14ac:dyDescent="0.2">
      <c r="C45" s="1">
        <v>1</v>
      </c>
      <c r="D45" s="1">
        <v>2</v>
      </c>
      <c r="E45" s="1">
        <v>3</v>
      </c>
      <c r="F45" s="1">
        <v>4</v>
      </c>
      <c r="G45" s="1">
        <v>5</v>
      </c>
      <c r="H45" s="1">
        <v>6</v>
      </c>
      <c r="I45" s="1">
        <v>7</v>
      </c>
      <c r="J45" s="1">
        <v>8</v>
      </c>
      <c r="K45" s="1">
        <v>9</v>
      </c>
      <c r="L45" s="1">
        <v>10</v>
      </c>
      <c r="M45" s="1">
        <v>11</v>
      </c>
      <c r="N45" s="1">
        <v>12</v>
      </c>
    </row>
    <row r="46" spans="1:22" ht="15" x14ac:dyDescent="0.25">
      <c r="B46" s="1" t="s">
        <v>66</v>
      </c>
      <c r="C46">
        <v>7696.43</v>
      </c>
      <c r="D46">
        <v>7434.27</v>
      </c>
      <c r="E46">
        <v>10380.4</v>
      </c>
      <c r="F46">
        <v>11009</v>
      </c>
      <c r="G46">
        <v>543497</v>
      </c>
      <c r="H46">
        <v>550850</v>
      </c>
      <c r="I46">
        <v>516928</v>
      </c>
      <c r="J46">
        <v>604974</v>
      </c>
      <c r="K46">
        <v>54569.8</v>
      </c>
      <c r="L46">
        <v>59006.400000000001</v>
      </c>
      <c r="M46">
        <v>63267.7</v>
      </c>
      <c r="N46">
        <v>83335.8</v>
      </c>
      <c r="O46"/>
      <c r="P46"/>
    </row>
    <row r="47" spans="1:22" ht="15" x14ac:dyDescent="0.25">
      <c r="B47" s="1" t="s">
        <v>67</v>
      </c>
      <c r="C47">
        <v>7388.24</v>
      </c>
      <c r="D47">
        <v>6743.86</v>
      </c>
      <c r="E47">
        <v>10352.4</v>
      </c>
      <c r="F47">
        <v>11477.4</v>
      </c>
      <c r="G47">
        <v>528017</v>
      </c>
      <c r="H47">
        <v>543587</v>
      </c>
      <c r="I47">
        <v>518906</v>
      </c>
      <c r="J47">
        <v>584189</v>
      </c>
      <c r="K47">
        <v>54987.7</v>
      </c>
      <c r="L47">
        <v>62835.5</v>
      </c>
      <c r="M47">
        <v>59072.7</v>
      </c>
      <c r="N47">
        <v>82208.2</v>
      </c>
      <c r="O47"/>
      <c r="P47"/>
    </row>
    <row r="48" spans="1:22" ht="15" x14ac:dyDescent="0.25">
      <c r="B48" s="1" t="s">
        <v>68</v>
      </c>
      <c r="C48">
        <v>7380.23</v>
      </c>
      <c r="D48">
        <v>6591.78</v>
      </c>
      <c r="E48">
        <v>10292.299999999999</v>
      </c>
      <c r="F48">
        <v>11025</v>
      </c>
      <c r="G48">
        <v>536002</v>
      </c>
      <c r="H48">
        <v>543020</v>
      </c>
      <c r="I48">
        <v>516357</v>
      </c>
      <c r="J48">
        <v>603906</v>
      </c>
      <c r="K48">
        <v>57340.5</v>
      </c>
      <c r="L48">
        <v>61036.4</v>
      </c>
      <c r="M48">
        <v>61404.2</v>
      </c>
      <c r="N48"/>
      <c r="O48"/>
      <c r="P48"/>
    </row>
    <row r="49" spans="1:16" x14ac:dyDescent="0.2">
      <c r="B49" s="1" t="s">
        <v>69</v>
      </c>
    </row>
    <row r="50" spans="1:16" ht="15" x14ac:dyDescent="0.25">
      <c r="B50" s="1" t="s">
        <v>70</v>
      </c>
      <c r="C50">
        <v>10700.7</v>
      </c>
      <c r="D50">
        <v>10924.9</v>
      </c>
      <c r="E50">
        <v>10556.6</v>
      </c>
      <c r="F50">
        <v>11595.5</v>
      </c>
      <c r="G50">
        <v>11359.3</v>
      </c>
      <c r="H50">
        <v>10910.9</v>
      </c>
      <c r="I50">
        <v>12720.6</v>
      </c>
      <c r="J50">
        <v>12386.3</v>
      </c>
      <c r="K50">
        <v>12542.4</v>
      </c>
    </row>
    <row r="51" spans="1:16" ht="15" x14ac:dyDescent="0.25">
      <c r="B51" s="1" t="s">
        <v>71</v>
      </c>
      <c r="C51">
        <v>187196</v>
      </c>
      <c r="D51">
        <v>178822</v>
      </c>
      <c r="E51">
        <v>181937</v>
      </c>
      <c r="F51">
        <v>166280</v>
      </c>
      <c r="G51">
        <v>165962</v>
      </c>
      <c r="H51">
        <v>165964</v>
      </c>
      <c r="I51">
        <v>215900</v>
      </c>
      <c r="J51">
        <v>251509</v>
      </c>
      <c r="K51">
        <v>212341</v>
      </c>
    </row>
    <row r="52" spans="1:16" ht="15" x14ac:dyDescent="0.25">
      <c r="B52" s="1" t="s">
        <v>72</v>
      </c>
      <c r="C52">
        <v>146899</v>
      </c>
      <c r="D52">
        <v>149871</v>
      </c>
      <c r="E52">
        <v>146402</v>
      </c>
      <c r="F52">
        <v>132494</v>
      </c>
      <c r="G52">
        <v>128029</v>
      </c>
      <c r="H52">
        <v>128243</v>
      </c>
      <c r="I52">
        <v>112103</v>
      </c>
      <c r="J52">
        <v>98713.9</v>
      </c>
      <c r="K52">
        <v>108787</v>
      </c>
    </row>
    <row r="53" spans="1:16" ht="15" x14ac:dyDescent="0.25">
      <c r="B53" s="1" t="s">
        <v>73</v>
      </c>
      <c r="C53">
        <v>79613</v>
      </c>
      <c r="D53">
        <v>76925.899999999994</v>
      </c>
      <c r="E53">
        <v>77082.8</v>
      </c>
      <c r="F53">
        <v>77197.600000000006</v>
      </c>
      <c r="G53">
        <v>77916.100000000006</v>
      </c>
      <c r="H53">
        <v>75557.3</v>
      </c>
      <c r="I53">
        <v>72247.399999999994</v>
      </c>
      <c r="J53">
        <v>71816.800000000003</v>
      </c>
      <c r="K53">
        <v>72665.8</v>
      </c>
    </row>
    <row r="55" spans="1:16" x14ac:dyDescent="0.2">
      <c r="A55" s="5" t="s">
        <v>74</v>
      </c>
    </row>
    <row r="57" spans="1:16" x14ac:dyDescent="0.2">
      <c r="C57" s="1">
        <v>1</v>
      </c>
      <c r="D57" s="1">
        <v>2</v>
      </c>
      <c r="E57" s="1">
        <v>3</v>
      </c>
      <c r="F57" s="1">
        <v>4</v>
      </c>
      <c r="G57" s="1">
        <v>5</v>
      </c>
      <c r="H57" s="1">
        <v>6</v>
      </c>
      <c r="I57" s="1">
        <v>7</v>
      </c>
      <c r="J57" s="1">
        <v>8</v>
      </c>
      <c r="K57" s="1">
        <v>9</v>
      </c>
      <c r="L57" s="1">
        <v>10</v>
      </c>
      <c r="M57" s="1">
        <v>11</v>
      </c>
      <c r="N57" s="1">
        <v>12</v>
      </c>
    </row>
    <row r="58" spans="1:16" ht="15" x14ac:dyDescent="0.25">
      <c r="B58" s="1" t="s">
        <v>66</v>
      </c>
      <c r="C58">
        <v>3302.45</v>
      </c>
      <c r="D58">
        <v>3196.42</v>
      </c>
      <c r="E58">
        <v>5307.15</v>
      </c>
      <c r="F58">
        <v>5119.07</v>
      </c>
      <c r="G58">
        <v>22913.5</v>
      </c>
      <c r="H58">
        <v>25937.599999999999</v>
      </c>
      <c r="I58">
        <v>23640.9</v>
      </c>
      <c r="J58">
        <v>27344.6</v>
      </c>
      <c r="K58">
        <v>9557.74</v>
      </c>
      <c r="L58">
        <v>10238.299999999999</v>
      </c>
      <c r="M58">
        <v>8018.64</v>
      </c>
      <c r="N58">
        <v>9647.81</v>
      </c>
      <c r="O58"/>
      <c r="P58"/>
    </row>
    <row r="59" spans="1:16" ht="15" x14ac:dyDescent="0.25">
      <c r="B59" s="1" t="s">
        <v>67</v>
      </c>
      <c r="C59">
        <v>3114.4</v>
      </c>
      <c r="D59">
        <v>3348.46</v>
      </c>
      <c r="E59">
        <v>5179.1000000000004</v>
      </c>
      <c r="F59">
        <v>5263.14</v>
      </c>
      <c r="G59">
        <v>22029.9</v>
      </c>
      <c r="H59">
        <v>27541.1</v>
      </c>
      <c r="I59">
        <v>22673.1</v>
      </c>
      <c r="J59">
        <v>27643.3</v>
      </c>
      <c r="K59">
        <v>9059.36</v>
      </c>
      <c r="L59">
        <v>10342.4</v>
      </c>
      <c r="M59">
        <v>8090.68</v>
      </c>
      <c r="N59">
        <v>9531.7199999999993</v>
      </c>
      <c r="O59"/>
      <c r="P59"/>
    </row>
    <row r="60" spans="1:16" ht="15" x14ac:dyDescent="0.25">
      <c r="B60" s="1" t="s">
        <v>68</v>
      </c>
      <c r="C60">
        <v>3018.37</v>
      </c>
      <c r="D60">
        <v>3286.44</v>
      </c>
      <c r="E60">
        <v>5185.1000000000004</v>
      </c>
      <c r="F60">
        <v>5377.19</v>
      </c>
      <c r="G60">
        <v>22084</v>
      </c>
      <c r="H60">
        <v>25568.799999999999</v>
      </c>
      <c r="I60">
        <v>22272.3</v>
      </c>
      <c r="J60">
        <v>26568.9</v>
      </c>
      <c r="K60">
        <v>10104.200000000001</v>
      </c>
      <c r="L60">
        <v>10066.200000000001</v>
      </c>
      <c r="M60">
        <v>8609.0400000000009</v>
      </c>
      <c r="N60"/>
      <c r="O60"/>
      <c r="P60"/>
    </row>
    <row r="61" spans="1:16" x14ac:dyDescent="0.2">
      <c r="B61" s="1" t="s">
        <v>69</v>
      </c>
    </row>
    <row r="62" spans="1:16" ht="15" x14ac:dyDescent="0.25">
      <c r="B62" s="1" t="s">
        <v>70</v>
      </c>
      <c r="C62">
        <v>5303.15</v>
      </c>
      <c r="D62">
        <v>5513.25</v>
      </c>
      <c r="E62">
        <v>5181.1000000000004</v>
      </c>
      <c r="F62">
        <v>6575.77</v>
      </c>
      <c r="G62">
        <v>6565.77</v>
      </c>
      <c r="H62">
        <v>6611.79</v>
      </c>
      <c r="I62">
        <v>7218.14</v>
      </c>
      <c r="J62">
        <v>8228.7800000000007</v>
      </c>
      <c r="K62">
        <v>7898.56</v>
      </c>
    </row>
    <row r="63" spans="1:16" ht="15" x14ac:dyDescent="0.25">
      <c r="B63" s="1" t="s">
        <v>71</v>
      </c>
      <c r="C63">
        <v>13559.5</v>
      </c>
      <c r="D63">
        <v>13655.6</v>
      </c>
      <c r="E63">
        <v>13385.3</v>
      </c>
      <c r="F63">
        <v>12340.2</v>
      </c>
      <c r="G63">
        <v>12796.7</v>
      </c>
      <c r="H63">
        <v>13041</v>
      </c>
      <c r="I63">
        <v>18598.2</v>
      </c>
      <c r="J63">
        <v>19509.599999999999</v>
      </c>
      <c r="K63">
        <v>18626.2</v>
      </c>
    </row>
    <row r="64" spans="1:16" ht="15" x14ac:dyDescent="0.25">
      <c r="B64" s="1" t="s">
        <v>72</v>
      </c>
      <c r="C64">
        <v>7790.49</v>
      </c>
      <c r="D64">
        <v>7964.6</v>
      </c>
      <c r="E64">
        <v>7722.45</v>
      </c>
      <c r="F64">
        <v>7348.21</v>
      </c>
      <c r="G64">
        <v>7914.57</v>
      </c>
      <c r="H64">
        <v>7666.41</v>
      </c>
      <c r="I64">
        <v>6909.96</v>
      </c>
      <c r="J64">
        <v>6077.51</v>
      </c>
      <c r="K64">
        <v>6849.92</v>
      </c>
    </row>
    <row r="65" spans="1:25" ht="15" x14ac:dyDescent="0.25">
      <c r="B65" s="1" t="s">
        <v>73</v>
      </c>
      <c r="C65">
        <v>8006.63</v>
      </c>
      <c r="D65">
        <v>8058.66</v>
      </c>
      <c r="E65">
        <v>7456.28</v>
      </c>
      <c r="F65">
        <v>8402.89</v>
      </c>
      <c r="G65">
        <v>7864.54</v>
      </c>
      <c r="H65">
        <v>8072.67</v>
      </c>
      <c r="I65">
        <v>7280.17</v>
      </c>
      <c r="J65">
        <v>7814.5</v>
      </c>
      <c r="K65">
        <v>7722.45</v>
      </c>
    </row>
    <row r="66" spans="1:25" ht="15" x14ac:dyDescent="0.25">
      <c r="C66"/>
      <c r="D66"/>
      <c r="E66"/>
      <c r="F66"/>
      <c r="G66"/>
      <c r="H66"/>
      <c r="I66"/>
      <c r="J66"/>
      <c r="K66"/>
    </row>
    <row r="67" spans="1:25" ht="15" x14ac:dyDescent="0.25">
      <c r="C67"/>
      <c r="D67"/>
      <c r="E67"/>
      <c r="F67"/>
      <c r="G67"/>
      <c r="H67"/>
      <c r="I67"/>
      <c r="J67"/>
      <c r="K67"/>
    </row>
    <row r="68" spans="1:25" x14ac:dyDescent="0.2">
      <c r="A68" s="6" t="s">
        <v>75</v>
      </c>
      <c r="D68" s="7"/>
      <c r="O68" s="24" t="s">
        <v>145</v>
      </c>
      <c r="R68" s="6" t="s">
        <v>75</v>
      </c>
      <c r="W68" s="6" t="s">
        <v>146</v>
      </c>
    </row>
    <row r="69" spans="1:25" ht="25.5" x14ac:dyDescent="0.2">
      <c r="B69" s="7" t="s">
        <v>147</v>
      </c>
      <c r="C69" s="8">
        <f>C46/C58</f>
        <v>2.3305212796560131</v>
      </c>
      <c r="D69" s="9">
        <f>D46/D58</f>
        <v>2.3258113764774344</v>
      </c>
      <c r="E69" s="9">
        <f>E46/E58</f>
        <v>1.9559273809860283</v>
      </c>
      <c r="F69" s="9">
        <f>F46/F58</f>
        <v>2.150585946275398</v>
      </c>
      <c r="G69" s="9">
        <f>C47/C59</f>
        <v>2.3722835859234523</v>
      </c>
      <c r="H69" s="9">
        <f t="shared" ref="H69" si="11">D47/D59</f>
        <v>2.0140183845708175</v>
      </c>
      <c r="I69" s="9">
        <f t="shared" ref="I69" si="12">E47/E59</f>
        <v>1.9988801143055741</v>
      </c>
      <c r="J69" s="9">
        <f t="shared" ref="J69" si="13">F47/F59</f>
        <v>2.1807134144256088</v>
      </c>
      <c r="K69" s="9">
        <f>C48/C60</f>
        <v>2.4451044769196617</v>
      </c>
      <c r="L69" s="9">
        <f t="shared" ref="L69" si="14">D48/D60</f>
        <v>2.0057509037134404</v>
      </c>
      <c r="M69" s="9">
        <f t="shared" ref="M69" si="15">E48/E60</f>
        <v>1.984976181751557</v>
      </c>
      <c r="N69" s="10">
        <f t="shared" ref="N69" si="16">F48/F60</f>
        <v>2.0503274014866504</v>
      </c>
      <c r="O69" s="10">
        <f>AVERAGE(C69:N69)</f>
        <v>2.151241703874303</v>
      </c>
      <c r="R69" s="7"/>
      <c r="V69" s="28"/>
    </row>
    <row r="70" spans="1:25" ht="15" x14ac:dyDescent="0.25">
      <c r="B70" s="11" t="s">
        <v>148</v>
      </c>
      <c r="C70" s="8">
        <f>G46/G58</f>
        <v>23.719510332336831</v>
      </c>
      <c r="D70" s="9">
        <f>H46/H58</f>
        <v>21.237508481895009</v>
      </c>
      <c r="E70" s="9">
        <f>I46/I58</f>
        <v>21.865834211049492</v>
      </c>
      <c r="F70" s="9">
        <f>J46/J58</f>
        <v>22.124075685875823</v>
      </c>
      <c r="G70" s="9">
        <f>G47/G59</f>
        <v>23.968197767579515</v>
      </c>
      <c r="H70" s="9">
        <f t="shared" ref="H70:J70" si="17">H47/H59</f>
        <v>19.737301705451127</v>
      </c>
      <c r="I70" s="9">
        <f t="shared" si="17"/>
        <v>22.886416061323771</v>
      </c>
      <c r="J70" s="9">
        <f t="shared" si="17"/>
        <v>21.133113629704123</v>
      </c>
      <c r="K70" s="9">
        <f>G48/G60</f>
        <v>24.271055968121718</v>
      </c>
      <c r="L70" s="9">
        <f t="shared" ref="L70" si="18">H48/H60</f>
        <v>21.237602077531992</v>
      </c>
      <c r="M70" s="9">
        <f t="shared" ref="M70" si="19">I48/I60</f>
        <v>23.183820261041742</v>
      </c>
      <c r="N70" s="10">
        <f t="shared" ref="N70" si="20">J48/J60</f>
        <v>22.729808159163532</v>
      </c>
      <c r="R70" s="11" t="s">
        <v>148</v>
      </c>
      <c r="S70" s="20">
        <f>(AVERAGE(C70:F70))/$O$69</f>
        <v>10.33669630787735</v>
      </c>
      <c r="T70" s="21">
        <f>(AVERAGE(G70:J70))/$O$69</f>
        <v>10.194696975015541</v>
      </c>
      <c r="U70" s="22">
        <f>(AVERAGE(K70:N70))/$O$69</f>
        <v>10.624362467175466</v>
      </c>
      <c r="W70" s="20">
        <f>S70/$V$30</f>
        <v>1.636999265009967</v>
      </c>
      <c r="X70" s="21">
        <f t="shared" ref="X70:Y70" si="21">T70/$V$30</f>
        <v>1.6145111511481385</v>
      </c>
      <c r="Y70" s="22">
        <f t="shared" si="21"/>
        <v>1.6825563054137165</v>
      </c>
    </row>
    <row r="71" spans="1:25" ht="15" x14ac:dyDescent="0.25">
      <c r="B71" s="11" t="s">
        <v>165</v>
      </c>
      <c r="C71" s="25">
        <f>K46/K58</f>
        <v>5.7094878077871973</v>
      </c>
      <c r="D71" s="26">
        <f t="shared" ref="D71" si="22">L46/L58</f>
        <v>5.7633005479425297</v>
      </c>
      <c r="E71" s="26">
        <f t="shared" ref="E71" si="23">M46/M58</f>
        <v>7.8900786168228025</v>
      </c>
      <c r="F71" s="26">
        <f t="shared" ref="F71" si="24">N46/N58</f>
        <v>8.6377944839295147</v>
      </c>
      <c r="G71" s="26">
        <f>K47/K59</f>
        <v>6.0697113261863969</v>
      </c>
      <c r="H71" s="26">
        <f t="shared" ref="H71" si="25">L47/L59</f>
        <v>6.0755240563118811</v>
      </c>
      <c r="I71" s="26">
        <f t="shared" ref="I71" si="26">M47/M59</f>
        <v>7.301326958920634</v>
      </c>
      <c r="J71" s="26">
        <f t="shared" ref="J71" si="27">N47/N59</f>
        <v>8.6246973264006925</v>
      </c>
      <c r="K71" s="26">
        <f>K48/K60</f>
        <v>5.6749173610973651</v>
      </c>
      <c r="L71" s="26">
        <f t="shared" ref="L71:M71" si="28">L48/L60</f>
        <v>6.0634996324332917</v>
      </c>
      <c r="M71" s="26">
        <f t="shared" si="28"/>
        <v>7.1325258100787066</v>
      </c>
      <c r="N71" s="23"/>
      <c r="R71" s="11" t="s">
        <v>165</v>
      </c>
      <c r="S71" s="17">
        <f>(AVERAGE(C71:F71))/$O$69</f>
        <v>3.2540115559834506</v>
      </c>
      <c r="T71" s="18">
        <f>(AVERAGE(G71:J71))/$O$69</f>
        <v>3.2622159120084406</v>
      </c>
      <c r="U71" s="19">
        <f>(AVERAGE(K71:M71))/$O$69</f>
        <v>2.9240388267581348</v>
      </c>
      <c r="W71" s="17">
        <f>S71/$V$31</f>
        <v>1.6669717021387245</v>
      </c>
      <c r="X71" s="18">
        <f t="shared" ref="X71:Y71" si="29">T71/$V$31</f>
        <v>1.6711746464407451</v>
      </c>
      <c r="Y71" s="19">
        <f t="shared" si="29"/>
        <v>1.4979325968274209</v>
      </c>
    </row>
    <row r="72" spans="1:25" s="27" customFormat="1" ht="15" x14ac:dyDescent="0.25">
      <c r="W72"/>
      <c r="X72"/>
      <c r="Y72"/>
    </row>
    <row r="74" spans="1:25" x14ac:dyDescent="0.2">
      <c r="A74" s="6" t="s">
        <v>75</v>
      </c>
      <c r="O74" s="24" t="s">
        <v>145</v>
      </c>
      <c r="R74" s="6" t="s">
        <v>75</v>
      </c>
      <c r="W74" s="6" t="s">
        <v>146</v>
      </c>
    </row>
    <row r="75" spans="1:25" ht="25.5" x14ac:dyDescent="0.2">
      <c r="B75" s="7" t="s">
        <v>76</v>
      </c>
      <c r="C75" s="8">
        <f t="shared" ref="C75:K75" si="30">C50/C62</f>
        <v>2.0178007410689878</v>
      </c>
      <c r="D75" s="9">
        <f t="shared" si="30"/>
        <v>1.9815716682537523</v>
      </c>
      <c r="E75" s="9">
        <f t="shared" si="30"/>
        <v>2.037520989751211</v>
      </c>
      <c r="F75" s="9">
        <f t="shared" si="30"/>
        <v>1.7633676360334987</v>
      </c>
      <c r="G75" s="9">
        <f t="shared" si="30"/>
        <v>1.730078878791063</v>
      </c>
      <c r="H75" s="9">
        <f t="shared" si="30"/>
        <v>1.6502187758534375</v>
      </c>
      <c r="I75" s="9">
        <f t="shared" si="30"/>
        <v>1.762309957967011</v>
      </c>
      <c r="J75" s="9">
        <f t="shared" si="30"/>
        <v>1.5052413602016335</v>
      </c>
      <c r="K75" s="10">
        <f t="shared" si="30"/>
        <v>1.5879350160029169</v>
      </c>
      <c r="O75" s="29">
        <f>AVERAGE(C75:K75)</f>
        <v>1.7817827804359458</v>
      </c>
      <c r="R75" s="7"/>
    </row>
    <row r="76" spans="1:25" ht="15" x14ac:dyDescent="0.25">
      <c r="B76" s="11" t="s">
        <v>84</v>
      </c>
      <c r="C76" s="8">
        <f t="shared" ref="C76:K76" si="31">C51/C63</f>
        <v>13.805523802500092</v>
      </c>
      <c r="D76" s="9">
        <f t="shared" si="31"/>
        <v>13.095140455197868</v>
      </c>
      <c r="E76" s="9">
        <f t="shared" si="31"/>
        <v>13.592299014590633</v>
      </c>
      <c r="F76" s="9">
        <f t="shared" si="31"/>
        <v>13.474660054132023</v>
      </c>
      <c r="G76" s="9">
        <f t="shared" si="31"/>
        <v>12.969124852501034</v>
      </c>
      <c r="H76" s="9">
        <f t="shared" si="31"/>
        <v>12.726324668353653</v>
      </c>
      <c r="I76" s="9">
        <f t="shared" si="31"/>
        <v>11.608650299491348</v>
      </c>
      <c r="J76" s="9">
        <f t="shared" si="31"/>
        <v>12.891550826259893</v>
      </c>
      <c r="K76" s="10">
        <f t="shared" si="31"/>
        <v>11.400124555733321</v>
      </c>
      <c r="R76" s="11" t="s">
        <v>84</v>
      </c>
      <c r="S76" s="20">
        <f>(AVERAGE(C76:E76))/$O$75</f>
        <v>7.5753647258807542</v>
      </c>
      <c r="T76" s="21">
        <f>(AVERAGE(F76:H76))/$O$75</f>
        <v>7.3278871785188509</v>
      </c>
      <c r="U76" s="22">
        <f>(AVERAGE(I76:K76))/$O$75</f>
        <v>6.7161807592694487</v>
      </c>
      <c r="W76" s="20">
        <f>S76/$V$36</f>
        <v>2.7376708169405837</v>
      </c>
      <c r="X76" s="21">
        <f t="shared" ref="X76:Y76" si="32">T76/$V$36</f>
        <v>2.6482345872966122</v>
      </c>
      <c r="Y76" s="22">
        <f t="shared" si="32"/>
        <v>2.4271692164382332</v>
      </c>
    </row>
    <row r="77" spans="1:25" ht="15" x14ac:dyDescent="0.25">
      <c r="B77" s="11" t="s">
        <v>85</v>
      </c>
      <c r="C77" s="8">
        <f t="shared" ref="C77:K77" si="33">C52/C64</f>
        <v>18.856195181561109</v>
      </c>
      <c r="D77" s="9">
        <f t="shared" si="33"/>
        <v>18.817140848253523</v>
      </c>
      <c r="E77" s="9">
        <f t="shared" si="33"/>
        <v>18.957973182085997</v>
      </c>
      <c r="F77" s="9">
        <f t="shared" si="33"/>
        <v>18.03078572876932</v>
      </c>
      <c r="G77" s="9">
        <f t="shared" si="33"/>
        <v>16.176368393987293</v>
      </c>
      <c r="H77" s="9">
        <f t="shared" si="33"/>
        <v>16.727907847349673</v>
      </c>
      <c r="I77" s="9">
        <f t="shared" si="33"/>
        <v>16.223393478399295</v>
      </c>
      <c r="J77" s="9">
        <f t="shared" si="33"/>
        <v>16.242490756905376</v>
      </c>
      <c r="K77" s="10">
        <f t="shared" si="33"/>
        <v>15.881499345977764</v>
      </c>
      <c r="R77" s="11" t="s">
        <v>85</v>
      </c>
      <c r="S77" s="20">
        <f>(AVERAGE(C77:E77))/$O$75</f>
        <v>10.594503032527294</v>
      </c>
      <c r="T77" s="21">
        <f>(AVERAGE(F77:H77))/$O$75</f>
        <v>9.528857376139511</v>
      </c>
      <c r="U77" s="22">
        <f>(AVERAGE(I77:K77))/$O$75</f>
        <v>9.0447582634910866</v>
      </c>
      <c r="W77" s="20">
        <f>S77/$V$37</f>
        <v>1.4886663135582674</v>
      </c>
      <c r="X77" s="21">
        <f t="shared" ref="X77:Y77" si="34">T77/$V$37</f>
        <v>1.3389291540158483</v>
      </c>
      <c r="Y77" s="22">
        <f t="shared" si="34"/>
        <v>1.2709068938672998</v>
      </c>
    </row>
    <row r="78" spans="1:25" ht="15" x14ac:dyDescent="0.25">
      <c r="B78" s="11" t="s">
        <v>86</v>
      </c>
      <c r="C78" s="25">
        <f t="shared" ref="C78:K78" si="35">C53/C65</f>
        <v>9.9433844201617916</v>
      </c>
      <c r="D78" s="26">
        <f t="shared" si="35"/>
        <v>9.5457433369815821</v>
      </c>
      <c r="E78" s="26">
        <f t="shared" si="35"/>
        <v>10.337970140606309</v>
      </c>
      <c r="F78" s="26">
        <f t="shared" si="35"/>
        <v>9.1870297004959021</v>
      </c>
      <c r="G78" s="26">
        <f t="shared" si="35"/>
        <v>9.9072673036185215</v>
      </c>
      <c r="H78" s="26">
        <f t="shared" si="35"/>
        <v>9.359641853314951</v>
      </c>
      <c r="I78" s="26">
        <f t="shared" si="35"/>
        <v>9.9238616680654435</v>
      </c>
      <c r="J78" s="26">
        <f t="shared" si="35"/>
        <v>9.190197709386398</v>
      </c>
      <c r="K78" s="23">
        <f t="shared" si="35"/>
        <v>9.4096821604542598</v>
      </c>
      <c r="R78" s="11" t="s">
        <v>86</v>
      </c>
      <c r="S78" s="17">
        <f>(AVERAGE(C78:E78))/$O$75</f>
        <v>5.5800101309116803</v>
      </c>
      <c r="T78" s="18">
        <f>(AVERAGE(F78:H78))/$O$75</f>
        <v>5.3231215330800303</v>
      </c>
      <c r="U78" s="19">
        <f>(AVERAGE(I78:K78))/$O$75</f>
        <v>5.336180117108559</v>
      </c>
      <c r="W78" s="17">
        <f>S78/$V$38</f>
        <v>2.459435303734772</v>
      </c>
      <c r="X78" s="18">
        <f t="shared" ref="X78:Y78" si="36">T78/$V$38</f>
        <v>2.3462095439580857</v>
      </c>
      <c r="Y78" s="19">
        <f t="shared" si="36"/>
        <v>2.3519652221420073</v>
      </c>
    </row>
    <row r="79" spans="1:25" x14ac:dyDescent="0.2">
      <c r="B79" s="11"/>
      <c r="R79" s="11"/>
    </row>
    <row r="80" spans="1:25" x14ac:dyDescent="0.2">
      <c r="B80" s="11"/>
      <c r="R80" s="11"/>
    </row>
    <row r="81" spans="1:14" x14ac:dyDescent="0.2">
      <c r="A81" s="2" t="s">
        <v>78</v>
      </c>
    </row>
    <row r="83" spans="1:14" x14ac:dyDescent="0.2">
      <c r="A83" s="4" t="s">
        <v>64</v>
      </c>
    </row>
    <row r="84" spans="1:14" x14ac:dyDescent="0.2">
      <c r="B84" s="1" t="s">
        <v>65</v>
      </c>
    </row>
    <row r="85" spans="1:14" x14ac:dyDescent="0.2">
      <c r="C85" s="1">
        <v>1</v>
      </c>
      <c r="D85" s="1">
        <v>2</v>
      </c>
      <c r="E85" s="1">
        <v>3</v>
      </c>
      <c r="F85" s="1">
        <v>4</v>
      </c>
      <c r="G85" s="1">
        <v>5</v>
      </c>
      <c r="H85" s="1">
        <v>6</v>
      </c>
      <c r="I85" s="1">
        <v>7</v>
      </c>
      <c r="J85" s="1">
        <v>8</v>
      </c>
      <c r="K85" s="1">
        <v>9</v>
      </c>
      <c r="L85" s="1">
        <v>10</v>
      </c>
      <c r="M85" s="1">
        <v>11</v>
      </c>
      <c r="N85" s="1">
        <v>12</v>
      </c>
    </row>
    <row r="86" spans="1:14" ht="15" x14ac:dyDescent="0.25">
      <c r="B86" s="1" t="s">
        <v>66</v>
      </c>
      <c r="C86">
        <v>6531.75</v>
      </c>
      <c r="D86">
        <v>6529.75</v>
      </c>
      <c r="E86">
        <v>6337.65</v>
      </c>
      <c r="F86">
        <v>4254.74</v>
      </c>
      <c r="G86">
        <v>4196.72</v>
      </c>
      <c r="H86">
        <v>4332.7700000000004</v>
      </c>
      <c r="I86">
        <v>3390.47</v>
      </c>
      <c r="J86">
        <v>3134.4</v>
      </c>
      <c r="K86">
        <v>3198.42</v>
      </c>
    </row>
    <row r="87" spans="1:14" ht="15" x14ac:dyDescent="0.25">
      <c r="B87" s="1" t="s">
        <v>67</v>
      </c>
      <c r="C87">
        <v>434151</v>
      </c>
      <c r="D87">
        <v>398907</v>
      </c>
      <c r="E87">
        <v>428071</v>
      </c>
      <c r="F87">
        <v>347148</v>
      </c>
      <c r="G87">
        <v>346553</v>
      </c>
      <c r="H87">
        <v>337852</v>
      </c>
      <c r="I87">
        <v>359704</v>
      </c>
      <c r="J87">
        <v>343708</v>
      </c>
      <c r="K87">
        <v>368527</v>
      </c>
    </row>
    <row r="88" spans="1:14" ht="15" x14ac:dyDescent="0.25">
      <c r="B88" s="1" t="s">
        <v>68</v>
      </c>
      <c r="C88">
        <v>203358</v>
      </c>
      <c r="D88">
        <v>194143</v>
      </c>
      <c r="E88">
        <v>192481</v>
      </c>
      <c r="F88">
        <v>207836</v>
      </c>
      <c r="G88">
        <v>201450</v>
      </c>
      <c r="H88">
        <v>203179</v>
      </c>
      <c r="I88">
        <v>166140</v>
      </c>
      <c r="J88">
        <v>163022</v>
      </c>
      <c r="K88">
        <v>200617</v>
      </c>
    </row>
    <row r="89" spans="1:14" x14ac:dyDescent="0.2">
      <c r="B89" s="1" t="s">
        <v>69</v>
      </c>
    </row>
    <row r="90" spans="1:14" x14ac:dyDescent="0.2">
      <c r="B90" s="1" t="s">
        <v>70</v>
      </c>
      <c r="C90" s="1">
        <v>4042.67</v>
      </c>
      <c r="D90" s="1">
        <v>4428.8</v>
      </c>
      <c r="E90" s="1">
        <v>4178.72</v>
      </c>
      <c r="F90" s="1">
        <v>3654.55</v>
      </c>
      <c r="G90" s="1">
        <v>3128.4</v>
      </c>
      <c r="H90" s="1">
        <v>3028.38</v>
      </c>
      <c r="I90" s="1">
        <v>3610.53</v>
      </c>
      <c r="J90" s="1">
        <v>3226.43</v>
      </c>
      <c r="K90" s="1">
        <v>3262.44</v>
      </c>
    </row>
    <row r="91" spans="1:14" x14ac:dyDescent="0.2">
      <c r="B91" s="1" t="s">
        <v>71</v>
      </c>
      <c r="C91" s="1">
        <v>2416690</v>
      </c>
      <c r="D91" s="1">
        <v>2438430</v>
      </c>
      <c r="E91" s="1">
        <v>2595360</v>
      </c>
      <c r="F91" s="1">
        <v>2313150</v>
      </c>
      <c r="G91" s="1">
        <v>2239940</v>
      </c>
      <c r="H91" s="1">
        <v>2316970</v>
      </c>
      <c r="I91" s="1">
        <v>1874500</v>
      </c>
      <c r="J91" s="1">
        <v>1838040</v>
      </c>
      <c r="K91" s="1">
        <v>1827670</v>
      </c>
    </row>
    <row r="92" spans="1:14" x14ac:dyDescent="0.2">
      <c r="B92" s="1" t="s">
        <v>72</v>
      </c>
      <c r="C92" s="1">
        <v>48514.3</v>
      </c>
      <c r="D92" s="1">
        <v>47845.7</v>
      </c>
      <c r="E92" s="1">
        <v>47399.9</v>
      </c>
      <c r="F92" s="1">
        <v>38005.1</v>
      </c>
      <c r="G92" s="1">
        <v>38097.4</v>
      </c>
      <c r="H92" s="1">
        <v>42726.7</v>
      </c>
      <c r="I92" s="1">
        <v>56145</v>
      </c>
      <c r="J92" s="1">
        <v>52800.1</v>
      </c>
      <c r="K92" s="1">
        <v>54156</v>
      </c>
    </row>
    <row r="93" spans="1:14" x14ac:dyDescent="0.2">
      <c r="B93" s="1" t="s">
        <v>73</v>
      </c>
      <c r="C93" s="1">
        <v>370133</v>
      </c>
      <c r="D93" s="1">
        <v>356864</v>
      </c>
      <c r="E93" s="1">
        <v>351786</v>
      </c>
      <c r="F93" s="1">
        <v>858248</v>
      </c>
      <c r="G93" s="1">
        <v>829995</v>
      </c>
      <c r="H93" s="1">
        <v>863971</v>
      </c>
      <c r="I93" s="1">
        <v>665981</v>
      </c>
      <c r="J93" s="1">
        <v>684753</v>
      </c>
      <c r="K93" s="1">
        <v>684009</v>
      </c>
      <c r="L93" s="1">
        <v>268.00299999999999</v>
      </c>
      <c r="M93" s="1">
        <v>138.001</v>
      </c>
      <c r="N93" s="1">
        <v>144.001</v>
      </c>
    </row>
    <row r="95" spans="1:14" x14ac:dyDescent="0.2">
      <c r="A95" s="5" t="s">
        <v>74</v>
      </c>
    </row>
    <row r="96" spans="1:14" x14ac:dyDescent="0.2">
      <c r="B96" s="1" t="s">
        <v>65</v>
      </c>
    </row>
    <row r="97" spans="1:25" x14ac:dyDescent="0.2">
      <c r="C97" s="1">
        <v>1</v>
      </c>
      <c r="D97" s="1">
        <v>2</v>
      </c>
      <c r="E97" s="1">
        <v>3</v>
      </c>
      <c r="F97" s="1">
        <v>4</v>
      </c>
      <c r="G97" s="1">
        <v>5</v>
      </c>
      <c r="H97" s="1">
        <v>6</v>
      </c>
      <c r="I97" s="1">
        <v>7</v>
      </c>
      <c r="J97" s="1">
        <v>8</v>
      </c>
      <c r="K97" s="1">
        <v>9</v>
      </c>
      <c r="L97" s="1">
        <v>10</v>
      </c>
      <c r="M97" s="1">
        <v>11</v>
      </c>
      <c r="N97" s="1">
        <v>12</v>
      </c>
    </row>
    <row r="98" spans="1:25" ht="15" x14ac:dyDescent="0.25">
      <c r="B98" s="1" t="s">
        <v>66</v>
      </c>
      <c r="C98">
        <v>13211.2</v>
      </c>
      <c r="D98">
        <v>13113</v>
      </c>
      <c r="E98">
        <v>12844.8</v>
      </c>
      <c r="F98">
        <v>9918.0300000000007</v>
      </c>
      <c r="G98">
        <v>9127.41</v>
      </c>
      <c r="H98">
        <v>9137.42</v>
      </c>
      <c r="I98">
        <v>5899.43</v>
      </c>
      <c r="J98">
        <v>5875.42</v>
      </c>
      <c r="K98">
        <v>5535.26</v>
      </c>
    </row>
    <row r="99" spans="1:25" ht="15" x14ac:dyDescent="0.25">
      <c r="B99" s="1" t="s">
        <v>67</v>
      </c>
      <c r="C99">
        <v>24494.6</v>
      </c>
      <c r="D99">
        <v>23572.799999999999</v>
      </c>
      <c r="E99">
        <v>23779.200000000001</v>
      </c>
      <c r="F99">
        <v>20407.099999999999</v>
      </c>
      <c r="G99">
        <v>19459.5</v>
      </c>
      <c r="H99">
        <v>19495.599999999999</v>
      </c>
      <c r="I99">
        <v>19008.8</v>
      </c>
      <c r="J99">
        <v>17532.599999999999</v>
      </c>
      <c r="K99">
        <v>17620.7</v>
      </c>
    </row>
    <row r="100" spans="1:25" ht="15" x14ac:dyDescent="0.25">
      <c r="B100" s="1" t="s">
        <v>68</v>
      </c>
      <c r="C100">
        <v>14110.2</v>
      </c>
      <c r="D100">
        <v>14596.7</v>
      </c>
      <c r="E100">
        <v>13990</v>
      </c>
      <c r="F100">
        <v>18367.8</v>
      </c>
      <c r="G100">
        <v>16933.8</v>
      </c>
      <c r="H100">
        <v>17542.599999999999</v>
      </c>
      <c r="I100">
        <v>14885.1</v>
      </c>
      <c r="J100">
        <v>15744.2</v>
      </c>
      <c r="K100">
        <v>15423.7</v>
      </c>
    </row>
    <row r="101" spans="1:25" x14ac:dyDescent="0.2">
      <c r="B101" s="1" t="s">
        <v>69</v>
      </c>
    </row>
    <row r="102" spans="1:25" x14ac:dyDescent="0.2">
      <c r="B102" s="1" t="s">
        <v>70</v>
      </c>
      <c r="C102" s="1">
        <v>16597.3</v>
      </c>
      <c r="D102" s="1">
        <v>16789.599999999999</v>
      </c>
      <c r="E102" s="1">
        <v>15894.4</v>
      </c>
      <c r="F102" s="1">
        <v>11695.6</v>
      </c>
      <c r="G102" s="1">
        <v>11229.2</v>
      </c>
      <c r="H102" s="1">
        <v>10908.9</v>
      </c>
      <c r="I102" s="1">
        <v>7614.38</v>
      </c>
      <c r="J102" s="1">
        <v>7452.28</v>
      </c>
      <c r="K102" s="1">
        <v>7704.43</v>
      </c>
    </row>
    <row r="103" spans="1:25" x14ac:dyDescent="0.2">
      <c r="B103" s="1" t="s">
        <v>71</v>
      </c>
      <c r="C103" s="1">
        <v>10682.7</v>
      </c>
      <c r="D103" s="1">
        <v>10798.8</v>
      </c>
      <c r="E103" s="1">
        <v>11059</v>
      </c>
      <c r="F103" s="1">
        <v>12015.9</v>
      </c>
      <c r="G103" s="1">
        <v>12234.1</v>
      </c>
      <c r="H103" s="1">
        <v>12534.4</v>
      </c>
      <c r="I103" s="1">
        <v>11639.6</v>
      </c>
      <c r="J103" s="1">
        <v>11207.1</v>
      </c>
      <c r="K103" s="1">
        <v>11131.1</v>
      </c>
    </row>
    <row r="104" spans="1:25" x14ac:dyDescent="0.2">
      <c r="B104" s="1" t="s">
        <v>72</v>
      </c>
      <c r="C104" s="1">
        <v>8993.31</v>
      </c>
      <c r="D104" s="1">
        <v>9703.86</v>
      </c>
      <c r="E104" s="1">
        <v>10092.200000000001</v>
      </c>
      <c r="F104" s="1">
        <v>8420.91</v>
      </c>
      <c r="G104" s="1">
        <v>7934.58</v>
      </c>
      <c r="H104" s="1">
        <v>8158.73</v>
      </c>
      <c r="I104" s="1">
        <v>9011.33</v>
      </c>
      <c r="J104" s="1">
        <v>9253.51</v>
      </c>
      <c r="K104" s="1">
        <v>8753.14</v>
      </c>
    </row>
    <row r="105" spans="1:25" x14ac:dyDescent="0.2">
      <c r="B105" s="1" t="s">
        <v>73</v>
      </c>
      <c r="C105" s="1">
        <v>3932.63</v>
      </c>
      <c r="D105" s="1">
        <v>3856.61</v>
      </c>
      <c r="E105" s="1">
        <v>3988.65</v>
      </c>
      <c r="F105" s="1">
        <v>8062.67</v>
      </c>
      <c r="G105" s="1">
        <v>7548.34</v>
      </c>
      <c r="H105" s="1">
        <v>7316.19</v>
      </c>
      <c r="I105" s="1">
        <v>6281.62</v>
      </c>
      <c r="J105" s="1">
        <v>7064.05</v>
      </c>
      <c r="K105" s="1">
        <v>7188.12</v>
      </c>
      <c r="L105" s="1">
        <v>54.000100000000003</v>
      </c>
      <c r="M105" s="1">
        <v>84.000299999999996</v>
      </c>
      <c r="N105" s="1">
        <v>74.000200000000007</v>
      </c>
    </row>
    <row r="108" spans="1:25" x14ac:dyDescent="0.2">
      <c r="A108" s="6" t="s">
        <v>75</v>
      </c>
      <c r="D108" s="7"/>
      <c r="O108" s="24" t="s">
        <v>145</v>
      </c>
      <c r="R108" s="6" t="s">
        <v>75</v>
      </c>
      <c r="W108" s="6" t="s">
        <v>146</v>
      </c>
    </row>
    <row r="109" spans="1:25" ht="25.5" x14ac:dyDescent="0.2">
      <c r="B109" s="7" t="s">
        <v>147</v>
      </c>
      <c r="C109" s="8">
        <f>C86/C98</f>
        <v>0.49441004602155741</v>
      </c>
      <c r="D109" s="9">
        <f>D86/D98</f>
        <v>0.49796003965530389</v>
      </c>
      <c r="E109" s="9">
        <f>E86/E98</f>
        <v>0.49340199925261585</v>
      </c>
      <c r="F109" s="9">
        <f>F86/F98</f>
        <v>0.42899043459235348</v>
      </c>
      <c r="G109" s="9">
        <f>G86/G98</f>
        <v>0.45979308478527864</v>
      </c>
      <c r="H109" s="9">
        <f t="shared" ref="H109:K109" si="37">H86/H98</f>
        <v>0.47417870689975949</v>
      </c>
      <c r="I109" s="9">
        <f t="shared" si="37"/>
        <v>0.57471145517448285</v>
      </c>
      <c r="J109" s="9">
        <f t="shared" si="37"/>
        <v>0.53347675570427311</v>
      </c>
      <c r="K109" s="10">
        <f t="shared" si="37"/>
        <v>0.57782651582762146</v>
      </c>
      <c r="O109" s="29">
        <f>AVERAGE(C109:K109)</f>
        <v>0.50386100421258284</v>
      </c>
      <c r="R109" s="7"/>
    </row>
    <row r="110" spans="1:25" ht="15" x14ac:dyDescent="0.25">
      <c r="B110" s="11" t="s">
        <v>148</v>
      </c>
      <c r="C110" s="8">
        <f>C87/C99</f>
        <v>17.724355572248577</v>
      </c>
      <c r="D110" s="9">
        <f t="shared" ref="D110:K110" si="38">D87/D99</f>
        <v>16.922342700061087</v>
      </c>
      <c r="E110" s="9">
        <f t="shared" si="38"/>
        <v>18.001909231597363</v>
      </c>
      <c r="F110" s="9">
        <f t="shared" si="38"/>
        <v>17.011138280304404</v>
      </c>
      <c r="G110" s="9">
        <f t="shared" si="38"/>
        <v>17.808936509160052</v>
      </c>
      <c r="H110" s="9">
        <f t="shared" si="38"/>
        <v>17.329653870616962</v>
      </c>
      <c r="I110" s="9">
        <f t="shared" si="38"/>
        <v>18.923025125205168</v>
      </c>
      <c r="J110" s="9">
        <f t="shared" si="38"/>
        <v>19.603937807284716</v>
      </c>
      <c r="K110" s="10">
        <f t="shared" si="38"/>
        <v>20.914435862366421</v>
      </c>
      <c r="R110" s="11" t="s">
        <v>148</v>
      </c>
      <c r="S110" s="20">
        <f>(AVERAGE(C110:E110))/$O$109</f>
        <v>34.830113241372004</v>
      </c>
      <c r="T110" s="21">
        <f>(AVERAGE(F110:H110))/$O$109</f>
        <v>34.500075896644866</v>
      </c>
      <c r="U110" s="22">
        <f>(AVERAGE(I110:K110))/$O$109</f>
        <v>39.323939405173412</v>
      </c>
      <c r="W110" s="20">
        <f>S110/$V$30</f>
        <v>5.5159664246775533</v>
      </c>
      <c r="X110" s="21">
        <f t="shared" ref="X110" si="39">T110/$V$30</f>
        <v>5.4636991552664904</v>
      </c>
      <c r="Y110" s="22">
        <f t="shared" ref="Y110" si="40">U110/$V$30</f>
        <v>6.2276435319578871</v>
      </c>
    </row>
    <row r="111" spans="1:25" ht="15" x14ac:dyDescent="0.25">
      <c r="B111" s="11" t="s">
        <v>165</v>
      </c>
      <c r="C111" s="25">
        <f>C88/C100</f>
        <v>14.412127397202024</v>
      </c>
      <c r="D111" s="26">
        <f t="shared" ref="D111:K111" si="41">D88/D100</f>
        <v>13.300472024498687</v>
      </c>
      <c r="E111" s="26">
        <f t="shared" si="41"/>
        <v>13.758470335954254</v>
      </c>
      <c r="F111" s="26">
        <f t="shared" si="41"/>
        <v>11.315236446389878</v>
      </c>
      <c r="G111" s="26">
        <f t="shared" si="41"/>
        <v>11.896325691811644</v>
      </c>
      <c r="H111" s="26">
        <f t="shared" si="41"/>
        <v>11.58203459008357</v>
      </c>
      <c r="I111" s="26">
        <f t="shared" si="41"/>
        <v>11.161497067537336</v>
      </c>
      <c r="J111" s="26">
        <f t="shared" si="41"/>
        <v>10.354416229468629</v>
      </c>
      <c r="K111" s="23">
        <f t="shared" si="41"/>
        <v>13.007060562640611</v>
      </c>
      <c r="R111" s="11" t="s">
        <v>165</v>
      </c>
      <c r="S111" s="17">
        <f>(AVERAGE(C111:E111))/$O$109</f>
        <v>27.43552250252333</v>
      </c>
      <c r="T111" s="18">
        <f>(AVERAGE(F111:H111))/$O$109</f>
        <v>23.017986069828503</v>
      </c>
      <c r="U111" s="19">
        <f>(AVERAGE(I111:K111))/$O$109</f>
        <v>22.838953316499079</v>
      </c>
      <c r="W111" s="17">
        <f>S111/$V$31</f>
        <v>14.054725638881287</v>
      </c>
      <c r="X111" s="18">
        <f t="shared" ref="X111" si="42">T111/$V$31</f>
        <v>11.791701030708513</v>
      </c>
      <c r="Y111" s="19">
        <f t="shared" ref="Y111" si="43">U111/$V$31</f>
        <v>11.699985765282563</v>
      </c>
    </row>
    <row r="114" spans="1:25" x14ac:dyDescent="0.2">
      <c r="A114" s="6" t="s">
        <v>75</v>
      </c>
      <c r="O114" s="24" t="s">
        <v>145</v>
      </c>
      <c r="R114" s="6" t="s">
        <v>75</v>
      </c>
      <c r="W114" s="6" t="s">
        <v>146</v>
      </c>
    </row>
    <row r="115" spans="1:25" ht="25.5" x14ac:dyDescent="0.2">
      <c r="B115" s="7" t="s">
        <v>76</v>
      </c>
      <c r="C115" s="8">
        <f t="shared" ref="C115:K115" si="44">C90/C102</f>
        <v>0.24357395479987709</v>
      </c>
      <c r="D115" s="9">
        <f t="shared" si="44"/>
        <v>0.26378234144946877</v>
      </c>
      <c r="E115" s="9">
        <f t="shared" si="44"/>
        <v>0.26290517414938597</v>
      </c>
      <c r="F115" s="9">
        <f t="shared" si="44"/>
        <v>0.31247221177194845</v>
      </c>
      <c r="G115" s="9">
        <f t="shared" si="44"/>
        <v>0.27859509136893101</v>
      </c>
      <c r="H115" s="9">
        <f t="shared" si="44"/>
        <v>0.27760635811126699</v>
      </c>
      <c r="I115" s="9">
        <f t="shared" si="44"/>
        <v>0.47417255245995082</v>
      </c>
      <c r="J115" s="9">
        <f t="shared" si="44"/>
        <v>0.43294535363673936</v>
      </c>
      <c r="K115" s="10">
        <f t="shared" si="44"/>
        <v>0.4234498853257152</v>
      </c>
      <c r="O115" s="29">
        <f>AVERAGE(C115:K115)</f>
        <v>0.32994476923036481</v>
      </c>
      <c r="R115" s="7"/>
    </row>
    <row r="116" spans="1:25" ht="15" x14ac:dyDescent="0.25">
      <c r="B116" s="11" t="s">
        <v>84</v>
      </c>
      <c r="C116" s="8">
        <f t="shared" ref="C116:K116" si="45">C91/C103</f>
        <v>226.22464358261487</v>
      </c>
      <c r="D116" s="9">
        <f t="shared" si="45"/>
        <v>225.80564507167463</v>
      </c>
      <c r="E116" s="9">
        <f t="shared" si="45"/>
        <v>234.68306356813454</v>
      </c>
      <c r="F116" s="9">
        <f t="shared" si="45"/>
        <v>192.5074276583527</v>
      </c>
      <c r="G116" s="9">
        <f t="shared" si="45"/>
        <v>183.08988809965587</v>
      </c>
      <c r="H116" s="9">
        <f t="shared" si="45"/>
        <v>184.84889583865203</v>
      </c>
      <c r="I116" s="9">
        <f t="shared" si="45"/>
        <v>161.04505309460805</v>
      </c>
      <c r="J116" s="9">
        <f t="shared" si="45"/>
        <v>164.006745723693</v>
      </c>
      <c r="K116" s="10">
        <f t="shared" si="45"/>
        <v>164.19491335088176</v>
      </c>
      <c r="R116" s="11" t="s">
        <v>84</v>
      </c>
      <c r="S116" s="20">
        <f>(AVERAGE(C116:E116))/$O$115</f>
        <v>693.76596354218532</v>
      </c>
      <c r="T116" s="21">
        <f>(AVERAGE(F116:H116))/$O$115</f>
        <v>566.20204739515202</v>
      </c>
      <c r="U116" s="22">
        <f>(AVERAGE(I116:K116))/$O$115</f>
        <v>494.27132234930173</v>
      </c>
      <c r="W116" s="20">
        <f>S116/$V$36</f>
        <v>250.72097528020768</v>
      </c>
      <c r="X116" s="21">
        <f t="shared" ref="X116" si="46">T116/$V$36</f>
        <v>204.62048729482086</v>
      </c>
      <c r="Y116" s="22">
        <f t="shared" ref="Y116" si="47">U116/$V$36</f>
        <v>178.6253499086792</v>
      </c>
    </row>
    <row r="117" spans="1:25" ht="15" x14ac:dyDescent="0.25">
      <c r="B117" s="11" t="s">
        <v>85</v>
      </c>
      <c r="C117" s="8">
        <f t="shared" ref="C117:K117" si="48">C92/C104</f>
        <v>5.3944876802867912</v>
      </c>
      <c r="D117" s="9">
        <f t="shared" si="48"/>
        <v>4.9305843241761522</v>
      </c>
      <c r="E117" s="9">
        <f t="shared" si="48"/>
        <v>4.6966865500089172</v>
      </c>
      <c r="F117" s="9">
        <f t="shared" si="48"/>
        <v>4.5131820670212601</v>
      </c>
      <c r="G117" s="9">
        <f t="shared" si="48"/>
        <v>4.8014387655049164</v>
      </c>
      <c r="H117" s="9">
        <f t="shared" si="48"/>
        <v>5.2369302575278258</v>
      </c>
      <c r="I117" s="9">
        <f t="shared" si="48"/>
        <v>6.2304898389028036</v>
      </c>
      <c r="J117" s="9">
        <f t="shared" si="48"/>
        <v>5.7059537407967351</v>
      </c>
      <c r="K117" s="10">
        <f t="shared" si="48"/>
        <v>6.1870368804794627</v>
      </c>
      <c r="R117" s="11" t="s">
        <v>85</v>
      </c>
      <c r="S117" s="20">
        <f t="shared" ref="S117:S118" si="49">(AVERAGE(C117:E117))/$O$115</f>
        <v>15.176033440901728</v>
      </c>
      <c r="T117" s="21">
        <f>(AVERAGE(F117:H117))/$O$115</f>
        <v>14.700996901185631</v>
      </c>
      <c r="U117" s="22">
        <f>(AVERAGE(I117:K117))/$O$115</f>
        <v>18.309610325039312</v>
      </c>
      <c r="W117" s="20">
        <f>S117/$V$37</f>
        <v>2.1324312888997192</v>
      </c>
      <c r="X117" s="21">
        <f t="shared" ref="X117:Y117" si="50">T117/$V$37</f>
        <v>2.0656824388391288</v>
      </c>
      <c r="Y117" s="22">
        <f t="shared" si="50"/>
        <v>2.5727398464638123</v>
      </c>
    </row>
    <row r="118" spans="1:25" ht="15" x14ac:dyDescent="0.25">
      <c r="B118" s="11" t="s">
        <v>86</v>
      </c>
      <c r="C118" s="8">
        <f t="shared" ref="C118:K118" si="51">C93/C105</f>
        <v>94.118439822714052</v>
      </c>
      <c r="D118" s="9">
        <f t="shared" si="51"/>
        <v>92.533079569881323</v>
      </c>
      <c r="E118" s="9">
        <f t="shared" si="51"/>
        <v>88.196758301681015</v>
      </c>
      <c r="F118" s="9">
        <f t="shared" si="51"/>
        <v>106.44711987468172</v>
      </c>
      <c r="G118" s="9">
        <f t="shared" si="51"/>
        <v>109.95728862239909</v>
      </c>
      <c r="H118" s="9">
        <f t="shared" si="51"/>
        <v>118.09029016468955</v>
      </c>
      <c r="I118" s="9">
        <f t="shared" si="51"/>
        <v>106.02058067823269</v>
      </c>
      <c r="J118" s="9">
        <f t="shared" si="51"/>
        <v>96.934902782398197</v>
      </c>
      <c r="K118" s="10">
        <f t="shared" si="51"/>
        <v>95.158261130865924</v>
      </c>
      <c r="R118" s="11" t="s">
        <v>86</v>
      </c>
      <c r="S118" s="17">
        <f t="shared" si="49"/>
        <v>277.67099559863965</v>
      </c>
      <c r="T118" s="18">
        <f>(AVERAGE(F118:H118))/$O$115</f>
        <v>337.9299909719424</v>
      </c>
      <c r="U118" s="19">
        <f>(AVERAGE(I118:K118))/$O$115</f>
        <v>301.17540104957806</v>
      </c>
      <c r="W118" s="17">
        <f>S118/$V$38</f>
        <v>122.38577231523774</v>
      </c>
      <c r="X118" s="18">
        <f t="shared" ref="X118:Y118" si="52">T118/$V$38</f>
        <v>148.94541954019309</v>
      </c>
      <c r="Y118" s="19">
        <f t="shared" si="52"/>
        <v>132.74553210117369</v>
      </c>
    </row>
    <row r="121" spans="1:25" x14ac:dyDescent="0.2">
      <c r="A121" s="2" t="s">
        <v>79</v>
      </c>
    </row>
    <row r="123" spans="1:25" x14ac:dyDescent="0.2">
      <c r="A123" s="4" t="s">
        <v>64</v>
      </c>
    </row>
    <row r="124" spans="1:25" x14ac:dyDescent="0.2">
      <c r="B124" s="1" t="s">
        <v>65</v>
      </c>
    </row>
    <row r="125" spans="1:25" x14ac:dyDescent="0.2">
      <c r="C125" s="1">
        <v>1</v>
      </c>
      <c r="D125" s="1">
        <v>2</v>
      </c>
      <c r="E125" s="1">
        <v>3</v>
      </c>
      <c r="F125" s="1">
        <v>4</v>
      </c>
      <c r="G125" s="1">
        <v>5</v>
      </c>
      <c r="H125" s="1">
        <v>6</v>
      </c>
      <c r="I125" s="1">
        <v>7</v>
      </c>
      <c r="J125" s="1">
        <v>8</v>
      </c>
      <c r="K125" s="1">
        <v>9</v>
      </c>
      <c r="L125" s="1">
        <v>10</v>
      </c>
      <c r="M125" s="1">
        <v>11</v>
      </c>
      <c r="N125" s="1">
        <v>12</v>
      </c>
    </row>
    <row r="126" spans="1:25" ht="15" x14ac:dyDescent="0.25">
      <c r="B126" s="1" t="s">
        <v>66</v>
      </c>
      <c r="C126">
        <v>84.000299999999996</v>
      </c>
      <c r="D126">
        <v>166.001</v>
      </c>
      <c r="E126">
        <v>106</v>
      </c>
      <c r="F126">
        <v>122.001</v>
      </c>
      <c r="G126">
        <v>220.00200000000001</v>
      </c>
      <c r="H126">
        <v>48.000100000000003</v>
      </c>
      <c r="I126">
        <v>202.00200000000001</v>
      </c>
      <c r="J126">
        <v>72.000200000000007</v>
      </c>
      <c r="K126"/>
    </row>
    <row r="127" spans="1:25" ht="15" x14ac:dyDescent="0.25">
      <c r="B127" s="1" t="s">
        <v>67</v>
      </c>
      <c r="C127">
        <v>3196.42</v>
      </c>
      <c r="D127">
        <v>4916.99</v>
      </c>
      <c r="E127">
        <v>3524.51</v>
      </c>
      <c r="F127">
        <v>3926.63</v>
      </c>
      <c r="G127">
        <v>4732.92</v>
      </c>
      <c r="H127">
        <v>2352.23</v>
      </c>
      <c r="I127">
        <v>5031.04</v>
      </c>
      <c r="J127">
        <v>2422.2399999999998</v>
      </c>
      <c r="K127"/>
    </row>
    <row r="128" spans="1:25" ht="15" x14ac:dyDescent="0.25">
      <c r="B128" s="1" t="s">
        <v>68</v>
      </c>
      <c r="C128">
        <v>3188.42</v>
      </c>
      <c r="D128">
        <v>4740.92</v>
      </c>
      <c r="E128">
        <v>1256.06</v>
      </c>
      <c r="F128">
        <v>1314.07</v>
      </c>
      <c r="G128">
        <v>4728.92</v>
      </c>
      <c r="H128">
        <v>3276.44</v>
      </c>
      <c r="I128">
        <v>4718.91</v>
      </c>
      <c r="J128">
        <v>3186.42</v>
      </c>
      <c r="K128"/>
    </row>
    <row r="129" spans="1:14" x14ac:dyDescent="0.2">
      <c r="B129" s="1" t="s">
        <v>69</v>
      </c>
    </row>
    <row r="130" spans="1:14" x14ac:dyDescent="0.2">
      <c r="B130" s="1" t="s">
        <v>70</v>
      </c>
      <c r="C130" s="1">
        <v>64.000200000000007</v>
      </c>
      <c r="D130" s="1">
        <v>70.000200000000007</v>
      </c>
      <c r="E130" s="1">
        <v>78.000200000000007</v>
      </c>
      <c r="F130" s="1">
        <v>162.001</v>
      </c>
      <c r="G130" s="1">
        <v>128.001</v>
      </c>
      <c r="H130" s="1">
        <v>144.001</v>
      </c>
      <c r="I130" s="1">
        <v>258.00299999999999</v>
      </c>
      <c r="J130" s="1">
        <v>274.00299999999999</v>
      </c>
      <c r="K130" s="1">
        <v>252.00299999999999</v>
      </c>
    </row>
    <row r="131" spans="1:14" x14ac:dyDescent="0.2">
      <c r="B131" s="1" t="s">
        <v>71</v>
      </c>
      <c r="C131" s="1">
        <v>3634.54</v>
      </c>
      <c r="D131" s="1">
        <v>3848.61</v>
      </c>
      <c r="E131" s="1">
        <v>4046.67</v>
      </c>
      <c r="F131" s="1">
        <v>9015.33</v>
      </c>
      <c r="G131" s="1">
        <v>8763.15</v>
      </c>
      <c r="H131" s="1">
        <v>9059.36</v>
      </c>
      <c r="I131" s="1">
        <v>17398.400000000001</v>
      </c>
      <c r="J131" s="1">
        <v>16561.2</v>
      </c>
      <c r="K131" s="1">
        <v>16507.2</v>
      </c>
    </row>
    <row r="132" spans="1:14" x14ac:dyDescent="0.2">
      <c r="B132" s="1" t="s">
        <v>72</v>
      </c>
      <c r="C132" s="1">
        <v>352.005</v>
      </c>
      <c r="D132" s="1">
        <v>384.00599999999997</v>
      </c>
      <c r="E132" s="1">
        <v>342.005</v>
      </c>
      <c r="F132" s="1">
        <v>318.00400000000002</v>
      </c>
      <c r="G132" s="1">
        <v>384.00599999999997</v>
      </c>
      <c r="H132" s="1">
        <v>314.00400000000002</v>
      </c>
      <c r="I132" s="1">
        <v>762.024</v>
      </c>
      <c r="J132" s="1">
        <v>794.02599999999995</v>
      </c>
      <c r="K132" s="1">
        <v>692.02</v>
      </c>
    </row>
    <row r="133" spans="1:14" x14ac:dyDescent="0.2">
      <c r="B133" s="1" t="s">
        <v>73</v>
      </c>
      <c r="C133" s="1">
        <v>19611.8</v>
      </c>
      <c r="D133" s="1">
        <v>19096.900000000001</v>
      </c>
      <c r="F133" s="1">
        <v>18964.7</v>
      </c>
      <c r="G133" s="1">
        <v>13637.6</v>
      </c>
      <c r="I133" s="1">
        <v>15357.7</v>
      </c>
      <c r="J133" s="1">
        <v>13457.4</v>
      </c>
    </row>
    <row r="135" spans="1:14" x14ac:dyDescent="0.2">
      <c r="A135" s="5" t="s">
        <v>74</v>
      </c>
    </row>
    <row r="136" spans="1:14" x14ac:dyDescent="0.2">
      <c r="B136" s="1" t="s">
        <v>65</v>
      </c>
    </row>
    <row r="137" spans="1:14" x14ac:dyDescent="0.2">
      <c r="C137" s="1">
        <v>1</v>
      </c>
      <c r="D137" s="1">
        <v>2</v>
      </c>
      <c r="E137" s="1">
        <v>3</v>
      </c>
      <c r="F137" s="1">
        <v>4</v>
      </c>
      <c r="G137" s="1">
        <v>5</v>
      </c>
      <c r="H137" s="1">
        <v>6</v>
      </c>
      <c r="I137" s="1">
        <v>7</v>
      </c>
      <c r="J137" s="1">
        <v>8</v>
      </c>
      <c r="K137" s="1">
        <v>9</v>
      </c>
      <c r="L137" s="1">
        <v>10</v>
      </c>
      <c r="M137" s="1">
        <v>11</v>
      </c>
      <c r="N137" s="1">
        <v>12</v>
      </c>
    </row>
    <row r="138" spans="1:14" ht="15" x14ac:dyDescent="0.25">
      <c r="B138" s="1" t="s">
        <v>66</v>
      </c>
      <c r="C138">
        <v>84.000299999999996</v>
      </c>
      <c r="D138">
        <v>168.001</v>
      </c>
      <c r="E138">
        <v>64.000200000000007</v>
      </c>
      <c r="F138">
        <v>114.001</v>
      </c>
      <c r="G138">
        <v>162.001</v>
      </c>
      <c r="H138">
        <v>62.0002</v>
      </c>
      <c r="I138">
        <v>134.001</v>
      </c>
      <c r="J138">
        <v>92.000399999999999</v>
      </c>
      <c r="K138"/>
    </row>
    <row r="139" spans="1:14" ht="15" x14ac:dyDescent="0.25">
      <c r="B139" s="1" t="s">
        <v>67</v>
      </c>
      <c r="C139">
        <v>162.001</v>
      </c>
      <c r="D139">
        <v>242.00200000000001</v>
      </c>
      <c r="E139">
        <v>160.001</v>
      </c>
      <c r="F139">
        <v>194.00200000000001</v>
      </c>
      <c r="G139">
        <v>228.00200000000001</v>
      </c>
      <c r="H139">
        <v>120.001</v>
      </c>
      <c r="I139">
        <v>240.00200000000001</v>
      </c>
      <c r="J139">
        <v>126.001</v>
      </c>
      <c r="K139"/>
    </row>
    <row r="140" spans="1:14" ht="15" x14ac:dyDescent="0.25">
      <c r="B140" s="1" t="s">
        <v>68</v>
      </c>
      <c r="C140">
        <v>116.001</v>
      </c>
      <c r="D140">
        <v>484.01</v>
      </c>
      <c r="E140">
        <v>242.00200000000001</v>
      </c>
      <c r="F140">
        <v>260.00299999999999</v>
      </c>
      <c r="G140">
        <v>340.005</v>
      </c>
      <c r="H140">
        <v>112.001</v>
      </c>
      <c r="I140">
        <v>454.00799999999998</v>
      </c>
      <c r="J140">
        <v>174.001</v>
      </c>
      <c r="K140"/>
    </row>
    <row r="141" spans="1:14" x14ac:dyDescent="0.2">
      <c r="B141" s="1" t="s">
        <v>69</v>
      </c>
    </row>
    <row r="142" spans="1:14" x14ac:dyDescent="0.2">
      <c r="B142" s="1" t="s">
        <v>70</v>
      </c>
      <c r="C142" s="1">
        <v>100</v>
      </c>
      <c r="D142" s="1">
        <v>94.000399999999999</v>
      </c>
      <c r="E142" s="1">
        <v>100</v>
      </c>
      <c r="F142" s="1">
        <v>184.001</v>
      </c>
      <c r="G142" s="1">
        <v>142.001</v>
      </c>
      <c r="H142" s="1">
        <v>170.001</v>
      </c>
      <c r="I142" s="1">
        <v>264.00299999999999</v>
      </c>
      <c r="J142" s="1">
        <v>290.00299999999999</v>
      </c>
      <c r="K142" s="1">
        <v>272.00299999999999</v>
      </c>
    </row>
    <row r="143" spans="1:14" x14ac:dyDescent="0.2">
      <c r="B143" s="1" t="s">
        <v>71</v>
      </c>
      <c r="C143" s="1">
        <v>84.000299999999996</v>
      </c>
      <c r="D143" s="1">
        <v>106</v>
      </c>
      <c r="E143" s="1">
        <v>78.000200000000007</v>
      </c>
      <c r="F143" s="1">
        <v>186.001</v>
      </c>
      <c r="G143" s="1">
        <v>234.00200000000001</v>
      </c>
      <c r="H143" s="1">
        <v>250.00299999999999</v>
      </c>
      <c r="I143" s="1">
        <v>230.00200000000001</v>
      </c>
      <c r="J143" s="1">
        <v>234.00200000000001</v>
      </c>
      <c r="K143" s="1">
        <v>234.00200000000001</v>
      </c>
    </row>
    <row r="144" spans="1:14" x14ac:dyDescent="0.2">
      <c r="B144" s="1" t="s">
        <v>72</v>
      </c>
      <c r="C144" s="1">
        <v>102</v>
      </c>
      <c r="D144" s="1">
        <v>104</v>
      </c>
      <c r="E144" s="1">
        <v>130.001</v>
      </c>
      <c r="F144" s="1">
        <v>170.001</v>
      </c>
      <c r="G144" s="1">
        <v>148.001</v>
      </c>
      <c r="H144" s="1">
        <v>152.001</v>
      </c>
      <c r="I144" s="1">
        <v>176.001</v>
      </c>
      <c r="J144" s="1">
        <v>134.001</v>
      </c>
      <c r="K144" s="1">
        <v>146.001</v>
      </c>
    </row>
    <row r="145" spans="1:25" x14ac:dyDescent="0.2">
      <c r="B145" s="1" t="s">
        <v>73</v>
      </c>
      <c r="C145" s="1">
        <v>472.00900000000001</v>
      </c>
      <c r="D145" s="1">
        <v>474.00900000000001</v>
      </c>
      <c r="F145" s="1">
        <v>396.00599999999997</v>
      </c>
      <c r="G145" s="1">
        <v>420.00700000000001</v>
      </c>
      <c r="I145" s="1">
        <v>420.00700000000001</v>
      </c>
      <c r="J145" s="1">
        <v>390.00599999999997</v>
      </c>
    </row>
    <row r="148" spans="1:25" x14ac:dyDescent="0.2">
      <c r="A148" s="6" t="s">
        <v>75</v>
      </c>
      <c r="D148" s="7"/>
      <c r="O148" s="24" t="s">
        <v>145</v>
      </c>
      <c r="R148" s="6" t="s">
        <v>75</v>
      </c>
      <c r="W148" s="6" t="s">
        <v>146</v>
      </c>
    </row>
    <row r="149" spans="1:25" ht="25.5" x14ac:dyDescent="0.2">
      <c r="B149" s="7" t="s">
        <v>147</v>
      </c>
      <c r="C149" s="8">
        <f>C126/C138</f>
        <v>1</v>
      </c>
      <c r="D149" s="9">
        <f t="shared" ref="D149:J149" si="53">D126/D138</f>
        <v>0.98809530895649433</v>
      </c>
      <c r="E149" s="9">
        <f t="shared" si="53"/>
        <v>1.6562448242349241</v>
      </c>
      <c r="F149" s="9">
        <f t="shared" si="53"/>
        <v>1.0701748230278683</v>
      </c>
      <c r="G149" s="9">
        <f t="shared" si="53"/>
        <v>1.3580286541441102</v>
      </c>
      <c r="H149" s="9">
        <f t="shared" si="53"/>
        <v>0.7741926638946327</v>
      </c>
      <c r="I149" s="9">
        <f t="shared" si="53"/>
        <v>1.5074663621913269</v>
      </c>
      <c r="J149" s="10">
        <f t="shared" si="53"/>
        <v>0.78260746692405692</v>
      </c>
      <c r="O149" s="29">
        <f>AVERAGE(C149:J149)</f>
        <v>1.1421012629216767</v>
      </c>
      <c r="R149" s="7"/>
    </row>
    <row r="150" spans="1:25" ht="15" x14ac:dyDescent="0.25">
      <c r="B150" s="11" t="s">
        <v>148</v>
      </c>
      <c r="C150" s="8">
        <f t="shared" ref="C150" si="54">C127/C139</f>
        <v>19.730865858852724</v>
      </c>
      <c r="D150" s="9">
        <f t="shared" ref="D150:J150" si="55">D127/D139</f>
        <v>20.317972578739017</v>
      </c>
      <c r="E150" s="9">
        <f t="shared" si="55"/>
        <v>22.028049824688598</v>
      </c>
      <c r="F150" s="9">
        <f t="shared" si="55"/>
        <v>20.240152163379758</v>
      </c>
      <c r="G150" s="9">
        <f t="shared" si="55"/>
        <v>20.758238962816115</v>
      </c>
      <c r="H150" s="9">
        <f t="shared" si="55"/>
        <v>19.601753318722345</v>
      </c>
      <c r="I150" s="9">
        <f t="shared" si="55"/>
        <v>20.962491979233505</v>
      </c>
      <c r="J150" s="10">
        <f t="shared" si="55"/>
        <v>19.223974412901484</v>
      </c>
      <c r="R150" s="11" t="s">
        <v>148</v>
      </c>
      <c r="S150" s="20">
        <f>(AVERAGE(C150:E150))/$O$149</f>
        <v>18.117742059484808</v>
      </c>
      <c r="T150" s="20">
        <f>(AVERAGE(F150:H150))/$O$149</f>
        <v>17.686740050204598</v>
      </c>
      <c r="U150" s="20">
        <f>(AVERAGE(I150:J150))/$O$149</f>
        <v>17.593215110073345</v>
      </c>
      <c r="W150" s="20">
        <f>S150/$V$30</f>
        <v>2.8692659193648349</v>
      </c>
      <c r="X150" s="21">
        <f t="shared" ref="X150" si="56">T150/$V$30</f>
        <v>2.8010091038993519</v>
      </c>
      <c r="Y150" s="22">
        <f t="shared" ref="Y150" si="57">U150/$V$30</f>
        <v>2.7861977702106286</v>
      </c>
    </row>
    <row r="151" spans="1:25" ht="15" x14ac:dyDescent="0.25">
      <c r="B151" s="11" t="s">
        <v>165</v>
      </c>
      <c r="C151" s="25">
        <f t="shared" ref="C151" si="58">C128/C140</f>
        <v>27.486142360841715</v>
      </c>
      <c r="D151" s="26">
        <f t="shared" ref="D151:J151" si="59">D128/D140</f>
        <v>9.7950868783702827</v>
      </c>
      <c r="E151" s="26">
        <f t="shared" si="59"/>
        <v>5.1902876835728629</v>
      </c>
      <c r="F151" s="26">
        <f t="shared" si="59"/>
        <v>5.0540570685722859</v>
      </c>
      <c r="G151" s="26">
        <f t="shared" si="59"/>
        <v>13.908383700239703</v>
      </c>
      <c r="H151" s="26">
        <f t="shared" si="59"/>
        <v>29.25366737796984</v>
      </c>
      <c r="I151" s="26">
        <f t="shared" si="59"/>
        <v>10.393891737590527</v>
      </c>
      <c r="J151" s="23">
        <f t="shared" si="59"/>
        <v>18.312653375555314</v>
      </c>
      <c r="R151" s="11" t="s">
        <v>165</v>
      </c>
      <c r="S151" s="20">
        <f>(AVERAGE(C151:E151))/$O$149</f>
        <v>12.395724238478342</v>
      </c>
      <c r="T151" s="20">
        <f>(AVERAGE(F151:H151))/$O$149</f>
        <v>14.072338916614498</v>
      </c>
      <c r="U151" s="20">
        <f>(AVERAGE(I151:J151))/$O$149</f>
        <v>12.567425518692596</v>
      </c>
      <c r="W151" s="17">
        <f>S151/$V$31</f>
        <v>6.3501069918030666</v>
      </c>
      <c r="X151" s="18">
        <f t="shared" ref="X151" si="60">T151/$V$31</f>
        <v>7.2090065918073183</v>
      </c>
      <c r="Y151" s="19">
        <f t="shared" ref="Y151" si="61">U151/$V$31</f>
        <v>6.4380664751711736</v>
      </c>
    </row>
    <row r="154" spans="1:25" x14ac:dyDescent="0.2">
      <c r="A154" s="6" t="s">
        <v>75</v>
      </c>
      <c r="O154" s="24" t="s">
        <v>145</v>
      </c>
      <c r="R154" s="6" t="s">
        <v>75</v>
      </c>
      <c r="W154" s="6" t="s">
        <v>146</v>
      </c>
    </row>
    <row r="155" spans="1:25" ht="25.5" x14ac:dyDescent="0.2">
      <c r="B155" s="7" t="s">
        <v>76</v>
      </c>
      <c r="C155" s="8">
        <f t="shared" ref="C155:K155" si="62">C130/C142</f>
        <v>0.64000200000000007</v>
      </c>
      <c r="D155" s="9">
        <f t="shared" si="62"/>
        <v>0.74467980987314952</v>
      </c>
      <c r="E155" s="9">
        <f t="shared" si="62"/>
        <v>0.78000200000000008</v>
      </c>
      <c r="F155" s="9">
        <f t="shared" si="62"/>
        <v>0.88043543241612821</v>
      </c>
      <c r="G155" s="9">
        <f t="shared" si="62"/>
        <v>0.9014091450060211</v>
      </c>
      <c r="H155" s="9">
        <f t="shared" si="62"/>
        <v>0.84705972317809897</v>
      </c>
      <c r="I155" s="9">
        <f t="shared" si="62"/>
        <v>0.97727298553425535</v>
      </c>
      <c r="J155" s="9">
        <f t="shared" si="62"/>
        <v>0.94482815695010047</v>
      </c>
      <c r="K155" s="10">
        <f t="shared" si="62"/>
        <v>0.92647139921250865</v>
      </c>
      <c r="O155" s="29">
        <f>AVERAGE(C155:K155)</f>
        <v>0.84912896135225124</v>
      </c>
      <c r="R155" s="7"/>
    </row>
    <row r="156" spans="1:25" ht="15" x14ac:dyDescent="0.25">
      <c r="B156" s="11" t="s">
        <v>84</v>
      </c>
      <c r="C156" s="8">
        <f t="shared" ref="C156:K156" si="63">C131/C143</f>
        <v>43.268178804123323</v>
      </c>
      <c r="D156" s="9">
        <f t="shared" si="63"/>
        <v>36.307641509433964</v>
      </c>
      <c r="E156" s="9">
        <f t="shared" si="63"/>
        <v>51.880251589098485</v>
      </c>
      <c r="F156" s="9">
        <f t="shared" si="63"/>
        <v>48.469255541636869</v>
      </c>
      <c r="G156" s="9">
        <f t="shared" si="63"/>
        <v>37.449038897103442</v>
      </c>
      <c r="H156" s="9">
        <f t="shared" si="63"/>
        <v>36.237005155938135</v>
      </c>
      <c r="I156" s="9">
        <f t="shared" si="63"/>
        <v>75.644559612525114</v>
      </c>
      <c r="J156" s="9">
        <f t="shared" si="63"/>
        <v>70.773754070478034</v>
      </c>
      <c r="K156" s="10">
        <f t="shared" si="63"/>
        <v>70.542986812078524</v>
      </c>
      <c r="R156" s="11" t="s">
        <v>84</v>
      </c>
      <c r="S156" s="20">
        <f>(AVERAGE(C156:E156))/$O$155</f>
        <v>51.604282304111543</v>
      </c>
      <c r="T156" s="21">
        <f>(AVERAGE(F156:H156))/$O$155</f>
        <v>47.953179141813038</v>
      </c>
      <c r="U156" s="22">
        <f>(AVERAGE(I156:K156))/$O$155</f>
        <v>85.170141156402352</v>
      </c>
      <c r="W156" s="20">
        <f>S156/$V$36</f>
        <v>18.649338058994125</v>
      </c>
      <c r="X156" s="21">
        <f t="shared" ref="X156" si="64">T156/$V$36</f>
        <v>17.329861183786385</v>
      </c>
      <c r="Y156" s="22">
        <f t="shared" ref="Y156" si="65">U156/$V$36</f>
        <v>30.779747029471704</v>
      </c>
    </row>
    <row r="157" spans="1:25" ht="15" x14ac:dyDescent="0.25">
      <c r="B157" s="11" t="s">
        <v>85</v>
      </c>
      <c r="C157" s="8">
        <f t="shared" ref="C157:K157" si="66">C132/C144</f>
        <v>3.451029411764706</v>
      </c>
      <c r="D157" s="9">
        <f t="shared" si="66"/>
        <v>3.6923653846153845</v>
      </c>
      <c r="E157" s="9">
        <f t="shared" si="66"/>
        <v>2.6307874554811117</v>
      </c>
      <c r="F157" s="9">
        <f t="shared" si="66"/>
        <v>1.8706007611719933</v>
      </c>
      <c r="G157" s="9">
        <f t="shared" si="66"/>
        <v>2.5946176039351081</v>
      </c>
      <c r="H157" s="9">
        <f t="shared" si="66"/>
        <v>2.0658021986697457</v>
      </c>
      <c r="I157" s="9">
        <f t="shared" si="66"/>
        <v>4.3296572178567168</v>
      </c>
      <c r="J157" s="9">
        <f t="shared" si="66"/>
        <v>5.9255229438586277</v>
      </c>
      <c r="K157" s="10">
        <f t="shared" si="66"/>
        <v>4.7398305491058279</v>
      </c>
      <c r="R157" s="11" t="s">
        <v>85</v>
      </c>
      <c r="S157" s="20">
        <f t="shared" ref="S157" si="67">(AVERAGE(C157:E157))/$O$155</f>
        <v>3.836944561909521</v>
      </c>
      <c r="T157" s="21">
        <f t="shared" ref="T157" si="68">(AVERAGE(F157:H157))/$O$155</f>
        <v>2.5638118044229286</v>
      </c>
      <c r="U157" s="22">
        <f t="shared" ref="U157" si="69">(AVERAGE(I157:K157))/$O$155</f>
        <v>5.8864284827208433</v>
      </c>
      <c r="W157" s="20">
        <f>S157/$V$37</f>
        <v>0.53914092041585082</v>
      </c>
      <c r="X157" s="21">
        <f t="shared" ref="X157:Y157" si="70">T157/$V$37</f>
        <v>0.3602491080355088</v>
      </c>
      <c r="Y157" s="22">
        <f t="shared" si="70"/>
        <v>0.82712023041500293</v>
      </c>
    </row>
    <row r="158" spans="1:25" ht="15" x14ac:dyDescent="0.25">
      <c r="B158" s="11" t="s">
        <v>86</v>
      </c>
      <c r="C158" s="25">
        <f>C133/C145</f>
        <v>41.549631468891484</v>
      </c>
      <c r="D158" s="26">
        <f>D133/D145</f>
        <v>40.288053602357763</v>
      </c>
      <c r="E158" s="26"/>
      <c r="F158" s="26">
        <f>F133/F145</f>
        <v>47.889930960642019</v>
      </c>
      <c r="G158" s="26">
        <f>G133/G145</f>
        <v>32.469935024892443</v>
      </c>
      <c r="H158" s="26"/>
      <c r="I158" s="26">
        <f>I133/I145</f>
        <v>36.565342958569737</v>
      </c>
      <c r="J158" s="26">
        <f>J133/J145</f>
        <v>34.505622990415532</v>
      </c>
      <c r="K158" s="23"/>
      <c r="R158" s="11" t="s">
        <v>86</v>
      </c>
      <c r="S158" s="17">
        <f>(AVERAGE(C158:D158))/$O$155</f>
        <v>48.189196692173496</v>
      </c>
      <c r="T158" s="18">
        <f>(AVERAGE(F158:G158))/$O$155</f>
        <v>47.318999612002465</v>
      </c>
      <c r="U158" s="19">
        <f>(AVERAGE(I158:J158))/$O$155</f>
        <v>41.849335721516105</v>
      </c>
      <c r="W158" s="17">
        <f>S158/$V$38</f>
        <v>21.239784305550447</v>
      </c>
      <c r="X158" s="18">
        <f t="shared" ref="X158:Y158" si="71">T158/$V$38</f>
        <v>20.85623779399064</v>
      </c>
      <c r="Y158" s="19">
        <f t="shared" si="71"/>
        <v>18.445438502193017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AFDE5-CBFB-40EC-B227-A172AC5A4271}">
  <dimension ref="A2:P13"/>
  <sheetViews>
    <sheetView workbookViewId="0">
      <selection activeCell="C2" sqref="C2"/>
    </sheetView>
  </sheetViews>
  <sheetFormatPr defaultRowHeight="15" x14ac:dyDescent="0.25"/>
  <cols>
    <col min="2" max="2" width="3.7109375" customWidth="1"/>
    <col min="3" max="3" width="16.5703125" bestFit="1" customWidth="1"/>
    <col min="4" max="4" width="12.5703125" bestFit="1" customWidth="1"/>
    <col min="5" max="5" width="3.7109375" customWidth="1"/>
    <col min="6" max="6" width="17.42578125" bestFit="1" customWidth="1"/>
    <col min="7" max="7" width="13.42578125" bestFit="1" customWidth="1"/>
    <col min="8" max="8" width="3.7109375" customWidth="1"/>
    <col min="9" max="9" width="13.85546875" bestFit="1" customWidth="1"/>
    <col min="10" max="10" width="9.85546875" bestFit="1" customWidth="1"/>
    <col min="11" max="11" width="3.7109375" customWidth="1"/>
    <col min="12" max="12" width="10.5703125" bestFit="1" customWidth="1"/>
    <col min="13" max="13" width="6.7109375" bestFit="1" customWidth="1"/>
    <col min="14" max="14" width="3.7109375" customWidth="1"/>
    <col min="15" max="15" width="13.85546875" bestFit="1" customWidth="1"/>
    <col min="16" max="16" width="9.85546875" bestFit="1" customWidth="1"/>
  </cols>
  <sheetData>
    <row r="2" spans="1:16" x14ac:dyDescent="0.25">
      <c r="A2" s="5" t="s">
        <v>184</v>
      </c>
      <c r="C2" s="6" t="s">
        <v>179</v>
      </c>
      <c r="D2" s="6" t="s">
        <v>166</v>
      </c>
      <c r="F2" s="6" t="s">
        <v>180</v>
      </c>
      <c r="G2" s="6" t="s">
        <v>167</v>
      </c>
      <c r="H2" s="31"/>
      <c r="I2" s="6" t="s">
        <v>181</v>
      </c>
      <c r="J2" s="6" t="s">
        <v>168</v>
      </c>
      <c r="K2" s="31"/>
      <c r="L2" s="6" t="s">
        <v>182</v>
      </c>
      <c r="M2" s="6" t="s">
        <v>169</v>
      </c>
      <c r="N2" s="31"/>
      <c r="O2" s="6" t="s">
        <v>183</v>
      </c>
      <c r="P2" s="6" t="s">
        <v>170</v>
      </c>
    </row>
    <row r="3" spans="1:16" x14ac:dyDescent="0.25"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25">
      <c r="A4" s="14" t="s">
        <v>171</v>
      </c>
      <c r="C4" s="32">
        <v>1</v>
      </c>
      <c r="D4" s="33">
        <f>(100/C7)*C4</f>
        <v>4.7483380816714149</v>
      </c>
      <c r="F4" s="32">
        <v>1</v>
      </c>
      <c r="G4" s="33">
        <f>(100/F7)*F4</f>
        <v>51.813471502590673</v>
      </c>
      <c r="H4" s="31"/>
      <c r="I4" s="33">
        <v>1</v>
      </c>
      <c r="J4" s="33">
        <f>(100/I7)*I4</f>
        <v>20.790020790020787</v>
      </c>
      <c r="K4" s="33"/>
      <c r="L4" s="33">
        <v>1</v>
      </c>
      <c r="M4" s="33">
        <f>(100/L7)*L4</f>
        <v>1.2768130745658837</v>
      </c>
      <c r="N4" s="33"/>
      <c r="O4" s="33">
        <v>1</v>
      </c>
      <c r="P4" s="33">
        <f>(100/O7)*O4</f>
        <v>22.321428571428573</v>
      </c>
    </row>
    <row r="5" spans="1:16" x14ac:dyDescent="0.25">
      <c r="A5" s="14" t="s">
        <v>172</v>
      </c>
      <c r="C5" s="32">
        <v>5.46</v>
      </c>
      <c r="D5" s="33">
        <f>(100/C7)*C5</f>
        <v>25.925925925925924</v>
      </c>
      <c r="F5" s="32">
        <v>0.63</v>
      </c>
      <c r="G5" s="33">
        <f>(100/F7)*F5</f>
        <v>32.642487046632127</v>
      </c>
      <c r="H5" s="31"/>
      <c r="I5" s="33">
        <v>3.45</v>
      </c>
      <c r="J5" s="33">
        <f>(100/I7)*I5</f>
        <v>71.725571725571712</v>
      </c>
      <c r="K5" s="33"/>
      <c r="L5" s="33">
        <v>38.020000000000003</v>
      </c>
      <c r="M5" s="33">
        <f>(100/L7)*L5</f>
        <v>48.544433094994901</v>
      </c>
      <c r="N5" s="33"/>
      <c r="O5" s="33">
        <v>2.09</v>
      </c>
      <c r="P5" s="33">
        <f>(100/O7)*O5</f>
        <v>46.651785714285715</v>
      </c>
    </row>
    <row r="6" spans="1:16" x14ac:dyDescent="0.25">
      <c r="A6" s="14" t="s">
        <v>173</v>
      </c>
      <c r="C6" s="32">
        <v>14.6</v>
      </c>
      <c r="D6" s="33">
        <f>(100/C7)*C6</f>
        <v>69.325735992402656</v>
      </c>
      <c r="F6" s="32">
        <v>0.3</v>
      </c>
      <c r="G6" s="33">
        <f>(100/F7)*F6</f>
        <v>15.5440414507772</v>
      </c>
      <c r="H6" s="31"/>
      <c r="I6" s="33">
        <v>0.36</v>
      </c>
      <c r="J6" s="33">
        <f>(100/I7)*I6</f>
        <v>7.484407484407483</v>
      </c>
      <c r="K6" s="33"/>
      <c r="L6" s="33">
        <v>39.299999999999997</v>
      </c>
      <c r="M6" s="33">
        <f>(100/L7)*L6</f>
        <v>50.178753830439227</v>
      </c>
      <c r="N6" s="33"/>
      <c r="O6" s="33">
        <v>1.39</v>
      </c>
      <c r="P6" s="33">
        <f>(100/O7)*O6</f>
        <v>31.026785714285715</v>
      </c>
    </row>
    <row r="7" spans="1:16" x14ac:dyDescent="0.25">
      <c r="A7" s="14" t="s">
        <v>174</v>
      </c>
      <c r="C7" s="33">
        <f>C4+C5+C6</f>
        <v>21.06</v>
      </c>
      <c r="D7" s="32"/>
      <c r="F7" s="33">
        <f>F4+F5+F6</f>
        <v>1.93</v>
      </c>
      <c r="G7" s="32"/>
      <c r="H7" s="31"/>
      <c r="I7" s="33">
        <f>I4+I5+I6</f>
        <v>4.8100000000000005</v>
      </c>
      <c r="J7" s="33"/>
      <c r="K7" s="33"/>
      <c r="L7" s="33">
        <f>L4+L5+L6</f>
        <v>78.319999999999993</v>
      </c>
      <c r="M7" s="33"/>
      <c r="N7" s="33"/>
      <c r="O7" s="33">
        <f>O4+O5+O6</f>
        <v>4.4799999999999995</v>
      </c>
      <c r="P7" s="33"/>
    </row>
    <row r="8" spans="1:16" x14ac:dyDescent="0.25">
      <c r="A8" s="14"/>
      <c r="C8" s="32"/>
      <c r="D8" s="32"/>
      <c r="F8" s="32"/>
      <c r="G8" s="32"/>
      <c r="H8" s="31"/>
      <c r="I8" s="33"/>
      <c r="J8" s="33"/>
      <c r="K8" s="33"/>
      <c r="L8" s="33"/>
      <c r="M8" s="33"/>
      <c r="N8" s="33"/>
      <c r="O8" s="33"/>
      <c r="P8" s="33"/>
    </row>
    <row r="9" spans="1:16" x14ac:dyDescent="0.25">
      <c r="A9" s="14" t="s">
        <v>175</v>
      </c>
      <c r="C9" s="32">
        <v>1</v>
      </c>
      <c r="D9" s="33">
        <f>(100/C12)*C9</f>
        <v>6.5659881812212735</v>
      </c>
      <c r="F9" s="32">
        <v>1</v>
      </c>
      <c r="G9" s="33">
        <f>(100/F12)*F9</f>
        <v>49.261083743842356</v>
      </c>
      <c r="H9" s="31"/>
      <c r="I9" s="33">
        <v>1</v>
      </c>
      <c r="J9" s="33">
        <f>(100/I12)*I9</f>
        <v>21.186440677966104</v>
      </c>
      <c r="K9" s="33"/>
      <c r="L9" s="33">
        <v>1</v>
      </c>
      <c r="M9" s="33">
        <f>(100/L12)*L9</f>
        <v>2.7570995312930799</v>
      </c>
      <c r="N9" s="33"/>
      <c r="O9" s="33">
        <v>1</v>
      </c>
      <c r="P9" s="33">
        <f>(100/O12)*O9</f>
        <v>18.148820326678766</v>
      </c>
    </row>
    <row r="10" spans="1:16" x14ac:dyDescent="0.25">
      <c r="A10" s="14" t="s">
        <v>176</v>
      </c>
      <c r="C10" s="32">
        <v>4.67</v>
      </c>
      <c r="D10" s="33">
        <f>(100/C12)*C10</f>
        <v>30.663164806303346</v>
      </c>
      <c r="F10" s="32">
        <v>0.66</v>
      </c>
      <c r="G10" s="33">
        <f>(100/F12)*F10</f>
        <v>32.512315270935957</v>
      </c>
      <c r="H10" s="31"/>
      <c r="I10" s="33">
        <v>3.59</v>
      </c>
      <c r="J10" s="33">
        <f>(100/I12)*I10</f>
        <v>76.059322033898312</v>
      </c>
      <c r="K10" s="33"/>
      <c r="L10" s="33">
        <v>15.43</v>
      </c>
      <c r="M10" s="33">
        <f>(100/L12)*L10</f>
        <v>42.542045767852223</v>
      </c>
      <c r="N10" s="33"/>
      <c r="O10" s="33">
        <v>2.85</v>
      </c>
      <c r="P10" s="33">
        <f>(100/O12)*O10</f>
        <v>51.724137931034484</v>
      </c>
    </row>
    <row r="11" spans="1:16" x14ac:dyDescent="0.25">
      <c r="A11" s="14" t="s">
        <v>177</v>
      </c>
      <c r="C11" s="32">
        <v>9.56</v>
      </c>
      <c r="D11" s="33">
        <f>(100/C12)*C11</f>
        <v>62.770847012475379</v>
      </c>
      <c r="F11" s="32">
        <v>0.37</v>
      </c>
      <c r="G11" s="33">
        <f>(100/F12)*F11</f>
        <v>18.226600985221673</v>
      </c>
      <c r="H11" s="31"/>
      <c r="I11" s="33">
        <v>0.13</v>
      </c>
      <c r="J11" s="33">
        <f>(100/I12)*I11</f>
        <v>2.7542372881355934</v>
      </c>
      <c r="K11" s="33"/>
      <c r="L11" s="33">
        <v>19.84</v>
      </c>
      <c r="M11" s="33">
        <f>(100/L12)*L11</f>
        <v>54.700854700854705</v>
      </c>
      <c r="N11" s="33"/>
      <c r="O11" s="33">
        <v>1.66</v>
      </c>
      <c r="P11" s="33">
        <f>(100/O12)*O11</f>
        <v>30.12704174228675</v>
      </c>
    </row>
    <row r="12" spans="1:16" x14ac:dyDescent="0.25">
      <c r="A12" s="14" t="s">
        <v>178</v>
      </c>
      <c r="C12" s="33">
        <f>C9+C10+C11</f>
        <v>15.23</v>
      </c>
      <c r="D12" s="32"/>
      <c r="F12" s="33">
        <f>F9+F10+F11</f>
        <v>2.0300000000000002</v>
      </c>
      <c r="G12" s="32"/>
      <c r="H12" s="31"/>
      <c r="I12" s="33">
        <f>I9+I10+I11</f>
        <v>4.72</v>
      </c>
      <c r="J12" s="33"/>
      <c r="K12" s="33"/>
      <c r="L12" s="33">
        <f>L9+L10+L11</f>
        <v>36.269999999999996</v>
      </c>
      <c r="M12" s="32"/>
      <c r="N12" s="32"/>
      <c r="O12" s="33">
        <f>O9+O10+O11</f>
        <v>5.51</v>
      </c>
      <c r="P12" s="33"/>
    </row>
    <row r="13" spans="1:16" x14ac:dyDescent="0.25">
      <c r="G13" s="31"/>
      <c r="H13" s="31"/>
      <c r="I13" s="31"/>
      <c r="J13" s="31"/>
      <c r="K13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36"/>
  <sheetViews>
    <sheetView workbookViewId="0">
      <pane ySplit="1" topLeftCell="A2" activePane="bottomLeft" state="frozen"/>
      <selection pane="bottomLeft" activeCell="I42" sqref="I42"/>
    </sheetView>
  </sheetViews>
  <sheetFormatPr defaultColWidth="9.140625" defaultRowHeight="12.75" x14ac:dyDescent="0.2"/>
  <cols>
    <col min="1" max="1" width="9.28515625" style="1" bestFit="1" customWidth="1"/>
    <col min="2" max="2" width="4.7109375" style="1" bestFit="1" customWidth="1"/>
    <col min="3" max="4" width="10.140625" style="1" bestFit="1" customWidth="1"/>
    <col min="5" max="5" width="6.7109375" style="1" bestFit="1" customWidth="1"/>
    <col min="6" max="6" width="16.28515625" style="1" bestFit="1" customWidth="1"/>
    <col min="7" max="16384" width="9.140625" style="1"/>
  </cols>
  <sheetData>
    <row r="1" spans="1:13" x14ac:dyDescent="0.2">
      <c r="A1" s="2" t="s">
        <v>123</v>
      </c>
      <c r="B1" s="2" t="s">
        <v>117</v>
      </c>
      <c r="C1" s="2" t="s">
        <v>118</v>
      </c>
      <c r="D1" s="2" t="s">
        <v>119</v>
      </c>
      <c r="E1" s="2" t="s">
        <v>120</v>
      </c>
      <c r="F1" s="2" t="s">
        <v>121</v>
      </c>
    </row>
    <row r="2" spans="1:13" ht="15" x14ac:dyDescent="0.25">
      <c r="A2" s="3">
        <v>1</v>
      </c>
      <c r="B2" s="14" t="s">
        <v>87</v>
      </c>
      <c r="C2" s="14">
        <v>55127102</v>
      </c>
      <c r="D2" s="14">
        <v>55139691</v>
      </c>
      <c r="E2" s="14" t="s">
        <v>88</v>
      </c>
      <c r="F2" s="3" t="s">
        <v>89</v>
      </c>
      <c r="G2" t="s">
        <v>127</v>
      </c>
      <c r="H2">
        <v>16</v>
      </c>
      <c r="I2" t="s">
        <v>131</v>
      </c>
      <c r="J2"/>
      <c r="K2"/>
      <c r="L2"/>
      <c r="M2"/>
    </row>
    <row r="3" spans="1:13" ht="15" x14ac:dyDescent="0.25">
      <c r="A3" s="3">
        <v>2</v>
      </c>
      <c r="B3" s="14" t="s">
        <v>87</v>
      </c>
      <c r="C3" s="14">
        <v>55127111</v>
      </c>
      <c r="D3" s="14">
        <v>55139692</v>
      </c>
      <c r="E3" s="14" t="s">
        <v>90</v>
      </c>
      <c r="F3" s="3" t="s">
        <v>89</v>
      </c>
      <c r="G3" t="s">
        <v>128</v>
      </c>
      <c r="H3">
        <v>11</v>
      </c>
      <c r="I3" t="s">
        <v>130</v>
      </c>
      <c r="J3"/>
      <c r="K3"/>
      <c r="L3"/>
      <c r="M3"/>
    </row>
    <row r="4" spans="1:13" ht="15" x14ac:dyDescent="0.25">
      <c r="A4" s="3">
        <v>3</v>
      </c>
      <c r="B4" s="14" t="s">
        <v>87</v>
      </c>
      <c r="C4" s="14">
        <v>55127126</v>
      </c>
      <c r="D4" s="14">
        <v>55139676</v>
      </c>
      <c r="E4" s="14" t="s">
        <v>90</v>
      </c>
      <c r="F4" s="3" t="s">
        <v>89</v>
      </c>
      <c r="G4" t="s">
        <v>126</v>
      </c>
      <c r="H4">
        <v>89</v>
      </c>
      <c r="I4" t="s">
        <v>129</v>
      </c>
      <c r="J4"/>
      <c r="K4"/>
      <c r="L4"/>
      <c r="M4"/>
    </row>
    <row r="5" spans="1:13" ht="15" x14ac:dyDescent="0.25">
      <c r="A5" s="3">
        <v>4</v>
      </c>
      <c r="B5" s="14" t="s">
        <v>87</v>
      </c>
      <c r="C5" s="14">
        <v>55127152</v>
      </c>
      <c r="D5" s="14">
        <v>55139676</v>
      </c>
      <c r="E5" s="14" t="s">
        <v>88</v>
      </c>
      <c r="F5" s="3" t="s">
        <v>89</v>
      </c>
      <c r="G5"/>
      <c r="H5"/>
      <c r="I5" s="13"/>
      <c r="J5"/>
      <c r="K5"/>
      <c r="L5"/>
      <c r="M5"/>
    </row>
    <row r="6" spans="1:13" ht="15" x14ac:dyDescent="0.25">
      <c r="A6" s="3">
        <v>5</v>
      </c>
      <c r="B6" s="14" t="s">
        <v>87</v>
      </c>
      <c r="C6" s="14">
        <v>55127167</v>
      </c>
      <c r="D6" s="14">
        <v>55139656</v>
      </c>
      <c r="E6" s="14" t="s">
        <v>90</v>
      </c>
      <c r="F6" s="3" t="s">
        <v>89</v>
      </c>
      <c r="J6"/>
      <c r="K6"/>
      <c r="L6"/>
      <c r="M6"/>
    </row>
    <row r="7" spans="1:13" ht="15" x14ac:dyDescent="0.25">
      <c r="A7" s="3">
        <v>6</v>
      </c>
      <c r="B7" s="14" t="s">
        <v>87</v>
      </c>
      <c r="C7" s="14">
        <v>55127188</v>
      </c>
      <c r="D7" s="14">
        <v>55139643</v>
      </c>
      <c r="E7" s="14" t="s">
        <v>90</v>
      </c>
      <c r="F7" s="3" t="s">
        <v>89</v>
      </c>
      <c r="J7"/>
      <c r="K7"/>
      <c r="L7"/>
      <c r="M7"/>
    </row>
    <row r="8" spans="1:13" ht="15" x14ac:dyDescent="0.25">
      <c r="A8" s="3">
        <v>7</v>
      </c>
      <c r="B8" s="14" t="s">
        <v>87</v>
      </c>
      <c r="C8" s="14">
        <v>55126391</v>
      </c>
      <c r="D8" s="14">
        <v>55138809</v>
      </c>
      <c r="E8" s="14" t="s">
        <v>90</v>
      </c>
      <c r="F8" s="3" t="s">
        <v>89</v>
      </c>
      <c r="J8"/>
      <c r="K8"/>
      <c r="L8"/>
      <c r="M8"/>
    </row>
    <row r="9" spans="1:13" ht="15" x14ac:dyDescent="0.25">
      <c r="A9" s="3">
        <v>8</v>
      </c>
      <c r="B9" s="14" t="s">
        <v>87</v>
      </c>
      <c r="C9" s="14">
        <v>55127142</v>
      </c>
      <c r="D9" s="14">
        <v>55139338</v>
      </c>
      <c r="E9" s="14" t="s">
        <v>88</v>
      </c>
      <c r="F9" s="3" t="s">
        <v>89</v>
      </c>
      <c r="I9"/>
      <c r="J9"/>
      <c r="K9"/>
      <c r="L9"/>
      <c r="M9"/>
    </row>
    <row r="10" spans="1:13" ht="15" x14ac:dyDescent="0.25">
      <c r="A10" s="3">
        <v>9</v>
      </c>
      <c r="B10" s="14" t="s">
        <v>87</v>
      </c>
      <c r="C10" s="14">
        <v>55127100</v>
      </c>
      <c r="D10" s="14">
        <v>55139245</v>
      </c>
      <c r="E10" s="14" t="s">
        <v>90</v>
      </c>
      <c r="F10" s="3" t="s">
        <v>89</v>
      </c>
      <c r="I10"/>
      <c r="J10"/>
      <c r="K10"/>
      <c r="L10"/>
      <c r="M10"/>
    </row>
    <row r="11" spans="1:13" ht="15" x14ac:dyDescent="0.25">
      <c r="A11" s="3">
        <v>10</v>
      </c>
      <c r="B11" s="14" t="s">
        <v>87</v>
      </c>
      <c r="C11" s="14">
        <v>55127150</v>
      </c>
      <c r="D11" s="14">
        <v>55139278</v>
      </c>
      <c r="E11" s="14" t="s">
        <v>88</v>
      </c>
      <c r="F11" s="3" t="s">
        <v>89</v>
      </c>
      <c r="I11"/>
      <c r="J11"/>
      <c r="K11"/>
      <c r="L11"/>
      <c r="M11"/>
    </row>
    <row r="12" spans="1:13" ht="15" x14ac:dyDescent="0.25">
      <c r="A12" s="3">
        <v>11</v>
      </c>
      <c r="B12" s="14" t="s">
        <v>87</v>
      </c>
      <c r="C12" s="14">
        <v>55127155</v>
      </c>
      <c r="D12" s="14">
        <v>55139268</v>
      </c>
      <c r="E12" s="14" t="s">
        <v>90</v>
      </c>
      <c r="F12" s="3" t="s">
        <v>89</v>
      </c>
      <c r="I12"/>
      <c r="J12"/>
      <c r="K12"/>
      <c r="L12"/>
      <c r="M12"/>
    </row>
    <row r="13" spans="1:13" ht="15" x14ac:dyDescent="0.25">
      <c r="A13" s="3">
        <v>12</v>
      </c>
      <c r="B13" s="14" t="s">
        <v>87</v>
      </c>
      <c r="C13" s="14">
        <v>55129190</v>
      </c>
      <c r="D13" s="14">
        <v>55139719</v>
      </c>
      <c r="E13" s="14" t="s">
        <v>90</v>
      </c>
      <c r="F13" s="3" t="s">
        <v>89</v>
      </c>
      <c r="I13"/>
      <c r="J13"/>
      <c r="K13"/>
      <c r="L13"/>
      <c r="M13"/>
    </row>
    <row r="14" spans="1:13" ht="15" x14ac:dyDescent="0.25">
      <c r="A14" s="3">
        <v>13</v>
      </c>
      <c r="B14" s="14" t="s">
        <v>87</v>
      </c>
      <c r="C14" s="14">
        <v>55129219</v>
      </c>
      <c r="D14" s="14">
        <v>55139667</v>
      </c>
      <c r="E14" s="14" t="s">
        <v>88</v>
      </c>
      <c r="F14" s="3" t="s">
        <v>89</v>
      </c>
      <c r="I14"/>
      <c r="J14"/>
      <c r="K14"/>
      <c r="L14"/>
      <c r="M14"/>
    </row>
    <row r="15" spans="1:13" ht="15" x14ac:dyDescent="0.25">
      <c r="A15" s="3">
        <v>14</v>
      </c>
      <c r="B15" s="14" t="s">
        <v>87</v>
      </c>
      <c r="C15" s="14">
        <v>55129145</v>
      </c>
      <c r="D15" s="14">
        <v>55139279</v>
      </c>
      <c r="E15" s="14" t="s">
        <v>90</v>
      </c>
      <c r="F15" s="3" t="s">
        <v>89</v>
      </c>
      <c r="I15"/>
      <c r="J15"/>
      <c r="K15"/>
      <c r="L15"/>
      <c r="M15"/>
    </row>
    <row r="16" spans="1:13" ht="15" x14ac:dyDescent="0.25">
      <c r="A16" s="3">
        <v>15</v>
      </c>
      <c r="B16" s="14" t="s">
        <v>87</v>
      </c>
      <c r="C16" s="14">
        <v>55129234</v>
      </c>
      <c r="D16" s="14">
        <v>55139245</v>
      </c>
      <c r="E16" s="14" t="s">
        <v>88</v>
      </c>
      <c r="F16" s="3" t="s">
        <v>89</v>
      </c>
      <c r="I16"/>
      <c r="J16"/>
      <c r="K16"/>
      <c r="L16"/>
      <c r="M16"/>
    </row>
    <row r="17" spans="1:13" ht="15" x14ac:dyDescent="0.25">
      <c r="A17" s="3">
        <v>16</v>
      </c>
      <c r="B17" s="14" t="s">
        <v>87</v>
      </c>
      <c r="C17" s="14">
        <v>55131363</v>
      </c>
      <c r="D17" s="14">
        <v>55139656</v>
      </c>
      <c r="E17" s="14" t="s">
        <v>90</v>
      </c>
      <c r="F17" s="3" t="s">
        <v>89</v>
      </c>
      <c r="I17"/>
      <c r="J17"/>
      <c r="K17"/>
      <c r="L17"/>
      <c r="M17"/>
    </row>
    <row r="18" spans="1:13" ht="15" x14ac:dyDescent="0.25">
      <c r="A18" s="3"/>
      <c r="B18" s="3"/>
      <c r="C18" s="3"/>
      <c r="D18" s="3"/>
      <c r="E18" s="3"/>
      <c r="F18" s="3"/>
      <c r="I18"/>
      <c r="J18"/>
      <c r="K18"/>
      <c r="L18"/>
      <c r="M18"/>
    </row>
    <row r="19" spans="1:13" ht="15" x14ac:dyDescent="0.25">
      <c r="A19" s="3">
        <v>17</v>
      </c>
      <c r="B19" t="s">
        <v>87</v>
      </c>
      <c r="C19">
        <v>55123296</v>
      </c>
      <c r="D19">
        <v>55140029</v>
      </c>
      <c r="E19" s="14" t="s">
        <v>88</v>
      </c>
      <c r="F19" s="3" t="s">
        <v>91</v>
      </c>
      <c r="I19"/>
      <c r="J19"/>
      <c r="K19"/>
      <c r="L19"/>
      <c r="M19"/>
    </row>
    <row r="20" spans="1:13" ht="15" x14ac:dyDescent="0.25">
      <c r="A20" s="3">
        <v>18</v>
      </c>
      <c r="B20" t="s">
        <v>87</v>
      </c>
      <c r="C20">
        <v>55124857</v>
      </c>
      <c r="D20">
        <v>55139675</v>
      </c>
      <c r="E20" s="14" t="s">
        <v>90</v>
      </c>
      <c r="F20" s="3" t="s">
        <v>91</v>
      </c>
      <c r="I20"/>
      <c r="J20"/>
      <c r="K20"/>
      <c r="L20"/>
      <c r="M20"/>
    </row>
    <row r="21" spans="1:13" ht="15" x14ac:dyDescent="0.25">
      <c r="A21" s="3">
        <v>19</v>
      </c>
      <c r="B21" t="s">
        <v>87</v>
      </c>
      <c r="C21">
        <v>55125544</v>
      </c>
      <c r="D21">
        <v>55140214</v>
      </c>
      <c r="E21" s="14" t="s">
        <v>90</v>
      </c>
      <c r="F21" s="3" t="s">
        <v>91</v>
      </c>
      <c r="I21"/>
      <c r="J21"/>
      <c r="K21"/>
      <c r="L21"/>
      <c r="M21"/>
    </row>
    <row r="22" spans="1:13" ht="15" x14ac:dyDescent="0.25">
      <c r="A22" s="3">
        <v>20</v>
      </c>
      <c r="B22" t="s">
        <v>87</v>
      </c>
      <c r="C22">
        <v>55125052</v>
      </c>
      <c r="D22">
        <v>55139652</v>
      </c>
      <c r="E22" s="14" t="s">
        <v>88</v>
      </c>
      <c r="F22" s="3" t="s">
        <v>91</v>
      </c>
      <c r="I22"/>
      <c r="J22"/>
      <c r="K22"/>
      <c r="L22"/>
      <c r="M22"/>
    </row>
    <row r="23" spans="1:13" ht="15" x14ac:dyDescent="0.25">
      <c r="A23" s="3">
        <v>21</v>
      </c>
      <c r="B23" t="s">
        <v>87</v>
      </c>
      <c r="C23">
        <v>55125119</v>
      </c>
      <c r="D23">
        <v>55139683</v>
      </c>
      <c r="E23" s="14" t="s">
        <v>88</v>
      </c>
      <c r="F23" s="3" t="s">
        <v>91</v>
      </c>
      <c r="I23"/>
      <c r="J23"/>
      <c r="K23"/>
      <c r="L23"/>
      <c r="M23"/>
    </row>
    <row r="24" spans="1:13" ht="15" x14ac:dyDescent="0.25">
      <c r="A24" s="3">
        <v>22</v>
      </c>
      <c r="B24" t="s">
        <v>87</v>
      </c>
      <c r="C24">
        <v>55125736</v>
      </c>
      <c r="D24">
        <v>55140297</v>
      </c>
      <c r="E24" s="14" t="s">
        <v>90</v>
      </c>
      <c r="F24" s="3" t="s">
        <v>91</v>
      </c>
      <c r="I24"/>
      <c r="J24"/>
      <c r="K24"/>
      <c r="L24"/>
      <c r="M24"/>
    </row>
    <row r="25" spans="1:13" ht="15" x14ac:dyDescent="0.25">
      <c r="A25" s="3">
        <v>23</v>
      </c>
      <c r="B25" t="s">
        <v>87</v>
      </c>
      <c r="C25">
        <v>55125119</v>
      </c>
      <c r="D25">
        <v>55139671</v>
      </c>
      <c r="E25" s="14" t="s">
        <v>88</v>
      </c>
      <c r="F25" s="3" t="s">
        <v>91</v>
      </c>
      <c r="I25"/>
      <c r="J25"/>
      <c r="K25"/>
      <c r="L25"/>
      <c r="M25"/>
    </row>
    <row r="26" spans="1:13" ht="15" x14ac:dyDescent="0.25">
      <c r="A26" s="3">
        <v>24</v>
      </c>
      <c r="B26" t="s">
        <v>87</v>
      </c>
      <c r="C26">
        <v>55125125</v>
      </c>
      <c r="D26">
        <v>55139677</v>
      </c>
      <c r="E26" s="14" t="s">
        <v>90</v>
      </c>
      <c r="F26" s="3" t="s">
        <v>91</v>
      </c>
      <c r="I26"/>
      <c r="J26"/>
      <c r="K26"/>
      <c r="L26"/>
      <c r="M26"/>
    </row>
    <row r="27" spans="1:13" ht="15" x14ac:dyDescent="0.25">
      <c r="A27" s="3">
        <v>25</v>
      </c>
      <c r="B27" t="s">
        <v>87</v>
      </c>
      <c r="C27">
        <v>55125872</v>
      </c>
      <c r="D27">
        <v>55140157</v>
      </c>
      <c r="E27" s="14" t="s">
        <v>90</v>
      </c>
      <c r="F27" s="3" t="s">
        <v>91</v>
      </c>
      <c r="I27"/>
      <c r="J27"/>
      <c r="K27"/>
      <c r="L27"/>
      <c r="M27"/>
    </row>
    <row r="28" spans="1:13" ht="15" x14ac:dyDescent="0.25">
      <c r="A28" s="3">
        <v>26</v>
      </c>
      <c r="B28" t="s">
        <v>87</v>
      </c>
      <c r="C28">
        <v>55125130</v>
      </c>
      <c r="D28">
        <v>55139251</v>
      </c>
      <c r="E28" s="14" t="s">
        <v>90</v>
      </c>
      <c r="F28" s="3" t="s">
        <v>91</v>
      </c>
      <c r="I28"/>
      <c r="J28"/>
      <c r="K28"/>
      <c r="L28"/>
      <c r="M28"/>
    </row>
    <row r="29" spans="1:13" ht="15" x14ac:dyDescent="0.25">
      <c r="A29" s="3">
        <v>27</v>
      </c>
      <c r="B29" t="s">
        <v>87</v>
      </c>
      <c r="C29">
        <v>55125728</v>
      </c>
      <c r="D29">
        <v>55139767</v>
      </c>
      <c r="E29" s="14" t="s">
        <v>90</v>
      </c>
      <c r="F29" s="3" t="s">
        <v>91</v>
      </c>
      <c r="I29"/>
      <c r="J29"/>
      <c r="K29"/>
      <c r="L29"/>
      <c r="M29"/>
    </row>
    <row r="30" spans="1:13" ht="15" x14ac:dyDescent="0.25">
      <c r="I30"/>
      <c r="J30"/>
      <c r="K30"/>
      <c r="L30"/>
      <c r="M30"/>
    </row>
    <row r="31" spans="1:13" ht="15" x14ac:dyDescent="0.25">
      <c r="I31"/>
      <c r="J31"/>
      <c r="K31"/>
      <c r="L31"/>
      <c r="M31"/>
    </row>
    <row r="32" spans="1:13" ht="15" x14ac:dyDescent="0.25">
      <c r="A32" s="3">
        <v>28</v>
      </c>
      <c r="B32" s="3" t="s">
        <v>87</v>
      </c>
      <c r="C32">
        <v>55118333</v>
      </c>
      <c r="D32">
        <v>55134960</v>
      </c>
      <c r="E32" s="14" t="s">
        <v>90</v>
      </c>
      <c r="F32" s="3" t="s">
        <v>122</v>
      </c>
      <c r="I32"/>
      <c r="J32"/>
      <c r="K32"/>
      <c r="L32"/>
      <c r="M32"/>
    </row>
    <row r="33" spans="1:13" ht="15" x14ac:dyDescent="0.25">
      <c r="A33" s="3">
        <v>29</v>
      </c>
      <c r="B33" s="3" t="s">
        <v>87</v>
      </c>
      <c r="C33">
        <v>55128806</v>
      </c>
      <c r="D33">
        <v>55139460</v>
      </c>
      <c r="E33" s="14" t="s">
        <v>90</v>
      </c>
      <c r="F33" s="3" t="s">
        <v>122</v>
      </c>
      <c r="I33"/>
      <c r="J33"/>
      <c r="K33"/>
      <c r="L33"/>
      <c r="M33"/>
    </row>
    <row r="34" spans="1:13" ht="15" x14ac:dyDescent="0.25">
      <c r="A34" s="3">
        <v>30</v>
      </c>
      <c r="B34" s="3" t="s">
        <v>87</v>
      </c>
      <c r="C34">
        <v>55118862</v>
      </c>
      <c r="D34">
        <v>55128996</v>
      </c>
      <c r="E34" s="14" t="s">
        <v>88</v>
      </c>
      <c r="F34" s="3" t="s">
        <v>122</v>
      </c>
      <c r="I34"/>
      <c r="J34"/>
      <c r="K34"/>
      <c r="L34"/>
      <c r="M34"/>
    </row>
    <row r="35" spans="1:13" ht="15" x14ac:dyDescent="0.25">
      <c r="A35" s="3">
        <v>31</v>
      </c>
      <c r="B35" s="3" t="s">
        <v>87</v>
      </c>
      <c r="C35">
        <v>55125588</v>
      </c>
      <c r="D35">
        <v>55134765</v>
      </c>
      <c r="E35" s="14" t="s">
        <v>90</v>
      </c>
      <c r="F35" s="3" t="s">
        <v>122</v>
      </c>
      <c r="I35"/>
      <c r="J35"/>
      <c r="K35"/>
      <c r="L35"/>
      <c r="M35"/>
    </row>
    <row r="36" spans="1:13" ht="15" x14ac:dyDescent="0.25">
      <c r="A36" s="3">
        <v>32</v>
      </c>
      <c r="B36" s="3" t="s">
        <v>87</v>
      </c>
      <c r="C36">
        <v>55123181</v>
      </c>
      <c r="D36">
        <v>55132353</v>
      </c>
      <c r="E36" s="14" t="s">
        <v>90</v>
      </c>
      <c r="F36" s="3" t="s">
        <v>122</v>
      </c>
      <c r="I36"/>
      <c r="J36"/>
      <c r="K36"/>
      <c r="L36"/>
      <c r="M36"/>
    </row>
    <row r="37" spans="1:13" ht="15" x14ac:dyDescent="0.25">
      <c r="A37" s="3">
        <v>33</v>
      </c>
      <c r="B37" s="3" t="s">
        <v>87</v>
      </c>
      <c r="C37">
        <v>55122998</v>
      </c>
      <c r="D37">
        <v>55132030</v>
      </c>
      <c r="E37" s="14" t="s">
        <v>88</v>
      </c>
      <c r="F37" s="3" t="s">
        <v>122</v>
      </c>
      <c r="I37"/>
      <c r="J37"/>
      <c r="K37"/>
      <c r="L37"/>
      <c r="M37"/>
    </row>
    <row r="38" spans="1:13" ht="15" x14ac:dyDescent="0.25">
      <c r="A38" s="3">
        <v>34</v>
      </c>
      <c r="B38" s="3" t="s">
        <v>87</v>
      </c>
      <c r="C38">
        <v>55127995</v>
      </c>
      <c r="D38">
        <v>55136237</v>
      </c>
      <c r="E38" s="14" t="s">
        <v>88</v>
      </c>
      <c r="F38" s="3" t="s">
        <v>122</v>
      </c>
      <c r="I38"/>
      <c r="J38"/>
      <c r="K38"/>
      <c r="L38"/>
      <c r="M38"/>
    </row>
    <row r="39" spans="1:13" ht="15" x14ac:dyDescent="0.25">
      <c r="A39" s="3">
        <v>35</v>
      </c>
      <c r="B39" s="3" t="s">
        <v>87</v>
      </c>
      <c r="C39">
        <v>55133298</v>
      </c>
      <c r="D39">
        <v>55139800</v>
      </c>
      <c r="E39" s="14" t="s">
        <v>90</v>
      </c>
      <c r="F39" s="3" t="s">
        <v>122</v>
      </c>
      <c r="I39"/>
      <c r="J39"/>
      <c r="K39"/>
      <c r="L39"/>
      <c r="M39"/>
    </row>
    <row r="40" spans="1:13" ht="15" x14ac:dyDescent="0.25">
      <c r="A40" s="3">
        <v>36</v>
      </c>
      <c r="B40" s="3" t="s">
        <v>87</v>
      </c>
      <c r="C40">
        <v>55134188</v>
      </c>
      <c r="D40">
        <v>55139275</v>
      </c>
      <c r="E40" s="14" t="s">
        <v>88</v>
      </c>
      <c r="F40" s="3" t="s">
        <v>122</v>
      </c>
      <c r="I40"/>
      <c r="J40"/>
      <c r="K40"/>
      <c r="L40"/>
      <c r="M40"/>
    </row>
    <row r="41" spans="1:13" ht="15" x14ac:dyDescent="0.25">
      <c r="A41" s="3">
        <v>37</v>
      </c>
      <c r="B41" s="3" t="s">
        <v>87</v>
      </c>
      <c r="C41">
        <v>55119013</v>
      </c>
      <c r="D41">
        <v>55122386</v>
      </c>
      <c r="E41" s="14" t="s">
        <v>90</v>
      </c>
      <c r="F41" s="3" t="s">
        <v>122</v>
      </c>
      <c r="I41"/>
      <c r="J41"/>
      <c r="K41"/>
      <c r="L41"/>
      <c r="M41"/>
    </row>
    <row r="42" spans="1:13" ht="15" x14ac:dyDescent="0.25">
      <c r="A42" s="3">
        <v>38</v>
      </c>
      <c r="B42" s="3" t="s">
        <v>87</v>
      </c>
      <c r="C42">
        <v>55118970</v>
      </c>
      <c r="D42">
        <v>55121832</v>
      </c>
      <c r="E42" s="14" t="s">
        <v>88</v>
      </c>
      <c r="F42" s="3" t="s">
        <v>122</v>
      </c>
      <c r="I42"/>
      <c r="J42"/>
      <c r="K42"/>
      <c r="L42"/>
      <c r="M42"/>
    </row>
    <row r="43" spans="1:13" ht="15" x14ac:dyDescent="0.25">
      <c r="A43" s="3">
        <v>39</v>
      </c>
      <c r="B43" s="3" t="s">
        <v>87</v>
      </c>
      <c r="C43">
        <v>55136129</v>
      </c>
      <c r="D43">
        <v>55138677</v>
      </c>
      <c r="E43" s="14" t="s">
        <v>88</v>
      </c>
      <c r="F43" s="3" t="s">
        <v>122</v>
      </c>
      <c r="I43"/>
      <c r="J43"/>
      <c r="K43"/>
      <c r="L43"/>
      <c r="M43"/>
    </row>
    <row r="44" spans="1:13" ht="15" x14ac:dyDescent="0.25">
      <c r="A44" s="3">
        <v>40</v>
      </c>
      <c r="B44" s="3" t="s">
        <v>87</v>
      </c>
      <c r="C44">
        <v>55133171</v>
      </c>
      <c r="D44">
        <v>55135715</v>
      </c>
      <c r="E44" s="14" t="s">
        <v>88</v>
      </c>
      <c r="F44" s="3" t="s">
        <v>122</v>
      </c>
      <c r="I44"/>
      <c r="J44"/>
      <c r="K44"/>
      <c r="L44"/>
      <c r="M44"/>
    </row>
    <row r="45" spans="1:13" ht="15" x14ac:dyDescent="0.25">
      <c r="A45" s="3">
        <v>41</v>
      </c>
      <c r="B45" s="3" t="s">
        <v>87</v>
      </c>
      <c r="C45">
        <v>55136282</v>
      </c>
      <c r="D45">
        <v>55138762</v>
      </c>
      <c r="E45" s="14" t="s">
        <v>88</v>
      </c>
      <c r="F45" s="3" t="s">
        <v>122</v>
      </c>
      <c r="I45"/>
      <c r="J45"/>
      <c r="K45"/>
      <c r="L45"/>
      <c r="M45"/>
    </row>
    <row r="46" spans="1:13" ht="15" x14ac:dyDescent="0.25">
      <c r="A46" s="3">
        <v>42</v>
      </c>
      <c r="B46" s="3" t="s">
        <v>87</v>
      </c>
      <c r="C46">
        <v>55119017</v>
      </c>
      <c r="D46">
        <v>55121305</v>
      </c>
      <c r="E46" s="14" t="s">
        <v>90</v>
      </c>
      <c r="F46" s="3" t="s">
        <v>122</v>
      </c>
      <c r="I46"/>
      <c r="J46"/>
      <c r="K46"/>
      <c r="L46"/>
      <c r="M46"/>
    </row>
    <row r="47" spans="1:13" ht="15" x14ac:dyDescent="0.25">
      <c r="A47" s="3">
        <v>43</v>
      </c>
      <c r="B47" s="3" t="s">
        <v>87</v>
      </c>
      <c r="C47">
        <v>55118751</v>
      </c>
      <c r="D47">
        <v>55120898</v>
      </c>
      <c r="E47" s="14" t="s">
        <v>88</v>
      </c>
      <c r="F47" s="3" t="s">
        <v>122</v>
      </c>
      <c r="I47"/>
      <c r="J47"/>
      <c r="K47"/>
      <c r="L47"/>
      <c r="M47"/>
    </row>
    <row r="48" spans="1:13" ht="15" x14ac:dyDescent="0.25">
      <c r="A48" s="3">
        <v>44</v>
      </c>
      <c r="B48" s="3" t="s">
        <v>87</v>
      </c>
      <c r="C48">
        <v>55118866</v>
      </c>
      <c r="D48">
        <v>55120888</v>
      </c>
      <c r="E48" s="14" t="s">
        <v>88</v>
      </c>
      <c r="F48" s="3" t="s">
        <v>122</v>
      </c>
      <c r="I48"/>
      <c r="J48"/>
      <c r="K48"/>
      <c r="L48"/>
      <c r="M48"/>
    </row>
    <row r="49" spans="1:13" ht="15" x14ac:dyDescent="0.25">
      <c r="A49" s="3">
        <v>45</v>
      </c>
      <c r="B49" s="3" t="s">
        <v>87</v>
      </c>
      <c r="C49">
        <v>55118985</v>
      </c>
      <c r="D49">
        <v>55120859</v>
      </c>
      <c r="E49" s="14" t="s">
        <v>88</v>
      </c>
      <c r="F49" s="3" t="s">
        <v>122</v>
      </c>
      <c r="I49"/>
      <c r="J49"/>
      <c r="K49"/>
      <c r="L49"/>
      <c r="M49"/>
    </row>
    <row r="50" spans="1:13" ht="15" x14ac:dyDescent="0.25">
      <c r="A50" s="3">
        <v>46</v>
      </c>
      <c r="B50" s="3" t="s">
        <v>87</v>
      </c>
      <c r="C50">
        <v>55119094</v>
      </c>
      <c r="D50">
        <v>55120393</v>
      </c>
      <c r="E50" s="14" t="s">
        <v>88</v>
      </c>
      <c r="F50" s="3" t="s">
        <v>122</v>
      </c>
      <c r="I50"/>
      <c r="J50"/>
      <c r="K50"/>
      <c r="L50"/>
      <c r="M50"/>
    </row>
    <row r="51" spans="1:13" ht="15" x14ac:dyDescent="0.25">
      <c r="A51" s="3">
        <v>47</v>
      </c>
      <c r="B51" s="3" t="s">
        <v>87</v>
      </c>
      <c r="C51">
        <v>55118887</v>
      </c>
      <c r="D51">
        <v>55120048</v>
      </c>
      <c r="E51" s="14" t="s">
        <v>90</v>
      </c>
      <c r="F51" s="3" t="s">
        <v>122</v>
      </c>
      <c r="I51"/>
      <c r="J51"/>
      <c r="K51"/>
      <c r="L51"/>
      <c r="M51"/>
    </row>
    <row r="52" spans="1:13" ht="15" x14ac:dyDescent="0.25">
      <c r="A52" s="3">
        <v>48</v>
      </c>
      <c r="B52" s="3" t="s">
        <v>87</v>
      </c>
      <c r="C52">
        <v>55120032</v>
      </c>
      <c r="D52">
        <v>55121111</v>
      </c>
      <c r="E52" s="14" t="s">
        <v>88</v>
      </c>
      <c r="F52" s="3" t="s">
        <v>122</v>
      </c>
      <c r="I52"/>
      <c r="J52"/>
      <c r="K52"/>
      <c r="L52"/>
      <c r="M52"/>
    </row>
    <row r="53" spans="1:13" ht="15" x14ac:dyDescent="0.25">
      <c r="A53" s="3">
        <v>49</v>
      </c>
      <c r="B53" s="3" t="s">
        <v>87</v>
      </c>
      <c r="C53">
        <v>55118996</v>
      </c>
      <c r="D53">
        <v>55119893</v>
      </c>
      <c r="E53" s="14" t="s">
        <v>88</v>
      </c>
      <c r="F53" s="3" t="s">
        <v>122</v>
      </c>
      <c r="I53"/>
      <c r="J53"/>
      <c r="K53"/>
      <c r="L53"/>
      <c r="M53"/>
    </row>
    <row r="54" spans="1:13" ht="15" x14ac:dyDescent="0.25">
      <c r="A54" s="3">
        <v>50</v>
      </c>
      <c r="B54" s="3" t="s">
        <v>87</v>
      </c>
      <c r="C54">
        <v>55138734</v>
      </c>
      <c r="D54">
        <v>55139622</v>
      </c>
      <c r="E54" s="14" t="s">
        <v>88</v>
      </c>
      <c r="F54" s="3" t="s">
        <v>122</v>
      </c>
      <c r="I54"/>
      <c r="J54"/>
      <c r="K54"/>
      <c r="L54"/>
      <c r="M54"/>
    </row>
    <row r="55" spans="1:13" ht="15" x14ac:dyDescent="0.25">
      <c r="A55" s="3">
        <v>51</v>
      </c>
      <c r="B55" s="3" t="s">
        <v>87</v>
      </c>
      <c r="C55">
        <v>55119009</v>
      </c>
      <c r="D55">
        <v>55119889</v>
      </c>
      <c r="E55" s="14" t="s">
        <v>88</v>
      </c>
      <c r="F55" s="3" t="s">
        <v>122</v>
      </c>
      <c r="I55"/>
      <c r="J55"/>
      <c r="K55"/>
      <c r="L55"/>
      <c r="M55"/>
    </row>
    <row r="56" spans="1:13" ht="15" x14ac:dyDescent="0.25">
      <c r="A56" s="3">
        <v>52</v>
      </c>
      <c r="B56" s="3" t="s">
        <v>87</v>
      </c>
      <c r="C56">
        <v>55120076</v>
      </c>
      <c r="D56">
        <v>55120914</v>
      </c>
      <c r="E56" s="14" t="s">
        <v>88</v>
      </c>
      <c r="F56" s="3" t="s">
        <v>122</v>
      </c>
      <c r="I56"/>
      <c r="J56"/>
      <c r="K56"/>
      <c r="L56"/>
      <c r="M56"/>
    </row>
    <row r="57" spans="1:13" ht="15" x14ac:dyDescent="0.25">
      <c r="A57" s="3">
        <v>53</v>
      </c>
      <c r="B57" s="3" t="s">
        <v>87</v>
      </c>
      <c r="C57">
        <v>55119068</v>
      </c>
      <c r="D57">
        <v>55119879</v>
      </c>
      <c r="E57" s="14" t="s">
        <v>88</v>
      </c>
      <c r="F57" s="3" t="s">
        <v>122</v>
      </c>
      <c r="I57"/>
      <c r="J57"/>
      <c r="K57"/>
      <c r="L57"/>
      <c r="M57"/>
    </row>
    <row r="58" spans="1:13" ht="15" x14ac:dyDescent="0.25">
      <c r="A58" s="3">
        <v>54</v>
      </c>
      <c r="B58" s="3" t="s">
        <v>87</v>
      </c>
      <c r="C58">
        <v>55119066</v>
      </c>
      <c r="D58">
        <v>55119830</v>
      </c>
      <c r="E58" s="14" t="s">
        <v>88</v>
      </c>
      <c r="F58" s="3" t="s">
        <v>122</v>
      </c>
      <c r="I58"/>
      <c r="J58"/>
      <c r="K58"/>
      <c r="L58"/>
      <c r="M58"/>
    </row>
    <row r="59" spans="1:13" ht="15" x14ac:dyDescent="0.25">
      <c r="A59" s="3">
        <v>55</v>
      </c>
      <c r="B59" s="3" t="s">
        <v>87</v>
      </c>
      <c r="C59">
        <v>55120057</v>
      </c>
      <c r="D59">
        <v>55120680</v>
      </c>
      <c r="E59" s="14" t="s">
        <v>88</v>
      </c>
      <c r="F59" s="3" t="s">
        <v>122</v>
      </c>
      <c r="I59"/>
      <c r="J59"/>
      <c r="K59"/>
      <c r="L59"/>
      <c r="M59"/>
    </row>
    <row r="60" spans="1:13" ht="15" x14ac:dyDescent="0.25">
      <c r="A60" s="3">
        <v>56</v>
      </c>
      <c r="B60" s="3" t="s">
        <v>87</v>
      </c>
      <c r="C60">
        <v>55120076</v>
      </c>
      <c r="D60">
        <v>55120691</v>
      </c>
      <c r="E60" s="14" t="s">
        <v>90</v>
      </c>
      <c r="F60" s="3" t="s">
        <v>122</v>
      </c>
      <c r="I60"/>
      <c r="J60"/>
      <c r="K60"/>
      <c r="L60"/>
      <c r="M60"/>
    </row>
    <row r="61" spans="1:13" ht="15" x14ac:dyDescent="0.25">
      <c r="A61" s="3">
        <v>57</v>
      </c>
      <c r="B61" s="3" t="s">
        <v>87</v>
      </c>
      <c r="C61">
        <v>55134773</v>
      </c>
      <c r="D61">
        <v>55135297</v>
      </c>
      <c r="E61" s="14" t="s">
        <v>90</v>
      </c>
      <c r="F61" s="3" t="s">
        <v>122</v>
      </c>
      <c r="I61"/>
      <c r="J61"/>
      <c r="K61"/>
      <c r="L61"/>
      <c r="M61"/>
    </row>
    <row r="62" spans="1:13" ht="15" x14ac:dyDescent="0.25">
      <c r="A62" s="3">
        <v>58</v>
      </c>
      <c r="B62" s="3" t="s">
        <v>87</v>
      </c>
      <c r="C62">
        <v>55139267</v>
      </c>
      <c r="D62">
        <v>55139713</v>
      </c>
      <c r="E62" s="14" t="s">
        <v>88</v>
      </c>
      <c r="F62" s="3" t="s">
        <v>122</v>
      </c>
      <c r="I62"/>
      <c r="J62"/>
      <c r="K62"/>
      <c r="L62"/>
      <c r="M62"/>
    </row>
    <row r="63" spans="1:13" ht="15" x14ac:dyDescent="0.25">
      <c r="A63" s="3">
        <v>59</v>
      </c>
      <c r="B63" s="3" t="s">
        <v>87</v>
      </c>
      <c r="C63">
        <v>55139244</v>
      </c>
      <c r="D63">
        <v>55139656</v>
      </c>
      <c r="E63" s="14" t="s">
        <v>88</v>
      </c>
      <c r="F63" s="3" t="s">
        <v>122</v>
      </c>
      <c r="I63"/>
      <c r="J63"/>
      <c r="K63"/>
      <c r="L63"/>
      <c r="M63"/>
    </row>
    <row r="64" spans="1:13" ht="15" x14ac:dyDescent="0.25">
      <c r="A64" s="3">
        <v>60</v>
      </c>
      <c r="B64" s="3" t="s">
        <v>87</v>
      </c>
      <c r="C64">
        <v>55139268</v>
      </c>
      <c r="D64">
        <v>55139666</v>
      </c>
      <c r="E64" s="14" t="s">
        <v>90</v>
      </c>
      <c r="F64" s="3" t="s">
        <v>122</v>
      </c>
      <c r="I64"/>
      <c r="J64"/>
      <c r="K64"/>
      <c r="L64"/>
      <c r="M64"/>
    </row>
    <row r="65" spans="1:13" ht="15" x14ac:dyDescent="0.25">
      <c r="A65" s="3">
        <v>61</v>
      </c>
      <c r="B65" s="3" t="s">
        <v>87</v>
      </c>
      <c r="C65">
        <v>55139336</v>
      </c>
      <c r="D65">
        <v>55139686</v>
      </c>
      <c r="E65" s="14" t="s">
        <v>88</v>
      </c>
      <c r="F65" s="3" t="s">
        <v>122</v>
      </c>
      <c r="I65"/>
      <c r="J65"/>
      <c r="K65"/>
      <c r="L65"/>
      <c r="M65"/>
    </row>
    <row r="66" spans="1:13" ht="15" x14ac:dyDescent="0.25">
      <c r="A66" s="3">
        <v>62</v>
      </c>
      <c r="B66" s="3" t="s">
        <v>87</v>
      </c>
      <c r="C66">
        <v>55139312</v>
      </c>
      <c r="D66">
        <v>55139654</v>
      </c>
      <c r="E66" s="14" t="s">
        <v>88</v>
      </c>
      <c r="F66" s="3" t="s">
        <v>122</v>
      </c>
      <c r="I66"/>
      <c r="J66"/>
      <c r="K66"/>
      <c r="L66"/>
      <c r="M66"/>
    </row>
    <row r="67" spans="1:13" ht="15" x14ac:dyDescent="0.25">
      <c r="A67" s="3">
        <v>63</v>
      </c>
      <c r="B67" s="3" t="s">
        <v>87</v>
      </c>
      <c r="C67">
        <v>55139333</v>
      </c>
      <c r="D67">
        <v>55139666</v>
      </c>
      <c r="E67" s="14" t="s">
        <v>90</v>
      </c>
      <c r="F67" s="3" t="s">
        <v>122</v>
      </c>
      <c r="I67"/>
      <c r="J67"/>
      <c r="K67"/>
      <c r="L67"/>
      <c r="M67"/>
    </row>
    <row r="68" spans="1:13" ht="15" x14ac:dyDescent="0.25">
      <c r="A68" s="3">
        <v>64</v>
      </c>
      <c r="B68" s="3" t="s">
        <v>87</v>
      </c>
      <c r="C68">
        <v>55138870</v>
      </c>
      <c r="D68">
        <v>55139194</v>
      </c>
      <c r="E68" s="14" t="s">
        <v>90</v>
      </c>
      <c r="F68" s="3" t="s">
        <v>122</v>
      </c>
      <c r="I68"/>
      <c r="J68"/>
      <c r="K68"/>
      <c r="L68"/>
      <c r="M68"/>
    </row>
    <row r="69" spans="1:13" ht="15" x14ac:dyDescent="0.25">
      <c r="A69" s="3">
        <v>65</v>
      </c>
      <c r="B69" s="3" t="s">
        <v>87</v>
      </c>
      <c r="C69">
        <v>55140489</v>
      </c>
      <c r="D69">
        <v>55140733</v>
      </c>
      <c r="E69" s="14" t="s">
        <v>90</v>
      </c>
      <c r="F69" s="3" t="s">
        <v>122</v>
      </c>
      <c r="I69"/>
      <c r="J69"/>
      <c r="K69"/>
      <c r="L69"/>
      <c r="M69"/>
    </row>
    <row r="70" spans="1:13" ht="15" x14ac:dyDescent="0.25">
      <c r="A70" s="3">
        <v>66</v>
      </c>
      <c r="B70" s="3" t="s">
        <v>87</v>
      </c>
      <c r="C70">
        <v>55137111</v>
      </c>
      <c r="D70">
        <v>55137329</v>
      </c>
      <c r="E70" s="14" t="s">
        <v>88</v>
      </c>
      <c r="F70" s="3" t="s">
        <v>122</v>
      </c>
      <c r="I70"/>
      <c r="J70"/>
      <c r="K70"/>
      <c r="L70"/>
      <c r="M70"/>
    </row>
    <row r="71" spans="1:13" ht="15" x14ac:dyDescent="0.25">
      <c r="A71" s="3">
        <v>67</v>
      </c>
      <c r="B71" s="3" t="s">
        <v>87</v>
      </c>
      <c r="C71">
        <v>55138171</v>
      </c>
      <c r="D71">
        <v>55138347</v>
      </c>
      <c r="E71" s="14" t="s">
        <v>88</v>
      </c>
      <c r="F71" s="3" t="s">
        <v>122</v>
      </c>
      <c r="I71"/>
      <c r="J71"/>
      <c r="K71"/>
      <c r="L71"/>
      <c r="M71"/>
    </row>
    <row r="72" spans="1:13" ht="15" x14ac:dyDescent="0.25">
      <c r="A72" s="3">
        <v>68</v>
      </c>
      <c r="B72" s="3" t="s">
        <v>87</v>
      </c>
      <c r="C72">
        <v>55124625</v>
      </c>
      <c r="D72">
        <v>55124789</v>
      </c>
      <c r="E72" s="14" t="s">
        <v>88</v>
      </c>
      <c r="F72" s="3" t="s">
        <v>122</v>
      </c>
      <c r="I72"/>
      <c r="J72"/>
      <c r="K72"/>
      <c r="L72"/>
      <c r="M72"/>
    </row>
    <row r="73" spans="1:13" ht="15" x14ac:dyDescent="0.25">
      <c r="A73" s="3">
        <v>69</v>
      </c>
      <c r="B73" s="3" t="s">
        <v>87</v>
      </c>
      <c r="C73">
        <v>55120493</v>
      </c>
      <c r="D73">
        <v>55120626</v>
      </c>
      <c r="E73" s="14" t="s">
        <v>90</v>
      </c>
      <c r="F73" s="3" t="s">
        <v>122</v>
      </c>
      <c r="I73"/>
      <c r="J73"/>
      <c r="K73"/>
      <c r="L73"/>
      <c r="M73"/>
    </row>
    <row r="74" spans="1:13" ht="15" x14ac:dyDescent="0.25">
      <c r="A74" s="3">
        <v>70</v>
      </c>
      <c r="B74" s="3" t="s">
        <v>87</v>
      </c>
      <c r="C74">
        <v>55136859</v>
      </c>
      <c r="D74">
        <v>55136959</v>
      </c>
      <c r="E74" s="14" t="s">
        <v>88</v>
      </c>
      <c r="F74" s="3" t="s">
        <v>122</v>
      </c>
      <c r="I74"/>
      <c r="J74"/>
      <c r="K74"/>
      <c r="L74"/>
      <c r="M74"/>
    </row>
    <row r="75" spans="1:13" ht="15" x14ac:dyDescent="0.25">
      <c r="A75" s="3">
        <v>71</v>
      </c>
      <c r="B75" s="3" t="s">
        <v>87</v>
      </c>
      <c r="C75">
        <v>55132327</v>
      </c>
      <c r="D75">
        <v>55132424</v>
      </c>
      <c r="E75" s="14" t="s">
        <v>88</v>
      </c>
      <c r="F75" s="3" t="s">
        <v>122</v>
      </c>
      <c r="I75"/>
      <c r="J75"/>
      <c r="K75"/>
      <c r="L75"/>
      <c r="M75"/>
    </row>
    <row r="76" spans="1:13" ht="15" x14ac:dyDescent="0.25">
      <c r="A76" s="3">
        <v>72</v>
      </c>
      <c r="B76" s="3" t="s">
        <v>87</v>
      </c>
      <c r="C76">
        <v>55131701</v>
      </c>
      <c r="D76">
        <v>55139695</v>
      </c>
      <c r="E76" s="14" t="s">
        <v>90</v>
      </c>
      <c r="F76" s="3" t="s">
        <v>122</v>
      </c>
      <c r="I76"/>
      <c r="J76"/>
      <c r="K76"/>
      <c r="L76"/>
      <c r="M76"/>
    </row>
    <row r="77" spans="1:13" ht="15" x14ac:dyDescent="0.25">
      <c r="A77" s="3">
        <v>73</v>
      </c>
      <c r="B77" s="3" t="s">
        <v>87</v>
      </c>
      <c r="C77">
        <v>55125118</v>
      </c>
      <c r="D77">
        <v>55132409</v>
      </c>
      <c r="E77" s="14" t="s">
        <v>90</v>
      </c>
      <c r="F77" s="3" t="s">
        <v>122</v>
      </c>
      <c r="I77"/>
      <c r="J77"/>
      <c r="K77"/>
      <c r="L77"/>
      <c r="M77"/>
    </row>
    <row r="78" spans="1:13" ht="15" x14ac:dyDescent="0.25">
      <c r="A78" s="3">
        <v>74</v>
      </c>
      <c r="B78" s="3" t="s">
        <v>87</v>
      </c>
      <c r="C78">
        <v>55133078</v>
      </c>
      <c r="D78">
        <v>55140328</v>
      </c>
      <c r="E78" s="14" t="s">
        <v>88</v>
      </c>
      <c r="F78" s="3" t="s">
        <v>122</v>
      </c>
      <c r="I78"/>
      <c r="J78"/>
      <c r="K78"/>
      <c r="L78"/>
      <c r="M78"/>
    </row>
    <row r="79" spans="1:13" ht="15" x14ac:dyDescent="0.25">
      <c r="A79" s="3">
        <v>75</v>
      </c>
      <c r="B79" s="3" t="s">
        <v>87</v>
      </c>
      <c r="C79">
        <v>55133164</v>
      </c>
      <c r="D79">
        <v>55139797</v>
      </c>
      <c r="E79" s="14" t="s">
        <v>88</v>
      </c>
      <c r="F79" s="3" t="s">
        <v>122</v>
      </c>
      <c r="I79"/>
      <c r="J79"/>
      <c r="K79"/>
      <c r="L79"/>
      <c r="M79"/>
    </row>
    <row r="80" spans="1:13" ht="15" x14ac:dyDescent="0.25">
      <c r="A80" s="3">
        <v>76</v>
      </c>
      <c r="B80" s="3" t="s">
        <v>87</v>
      </c>
      <c r="C80">
        <v>55122995</v>
      </c>
      <c r="D80">
        <v>55127887</v>
      </c>
      <c r="E80" s="14" t="s">
        <v>90</v>
      </c>
      <c r="F80" s="3" t="s">
        <v>122</v>
      </c>
      <c r="I80"/>
      <c r="J80"/>
      <c r="K80"/>
      <c r="L80"/>
      <c r="M80"/>
    </row>
    <row r="81" spans="1:13" ht="15" x14ac:dyDescent="0.25">
      <c r="A81" s="3">
        <v>77</v>
      </c>
      <c r="B81" s="3" t="s">
        <v>87</v>
      </c>
      <c r="C81">
        <v>55129005</v>
      </c>
      <c r="D81">
        <v>55133107</v>
      </c>
      <c r="E81" s="14" t="s">
        <v>90</v>
      </c>
      <c r="F81" s="3" t="s">
        <v>122</v>
      </c>
      <c r="I81"/>
      <c r="J81"/>
      <c r="K81"/>
      <c r="L81"/>
      <c r="M81"/>
    </row>
    <row r="82" spans="1:13" ht="15" x14ac:dyDescent="0.25">
      <c r="A82" s="3">
        <v>78</v>
      </c>
      <c r="B82" s="3" t="s">
        <v>87</v>
      </c>
      <c r="C82">
        <v>55127177</v>
      </c>
      <c r="D82">
        <v>55131060</v>
      </c>
      <c r="E82" s="14" t="s">
        <v>90</v>
      </c>
      <c r="F82" s="3" t="s">
        <v>122</v>
      </c>
      <c r="I82"/>
      <c r="J82"/>
      <c r="K82"/>
      <c r="L82"/>
      <c r="M82"/>
    </row>
    <row r="83" spans="1:13" ht="15" x14ac:dyDescent="0.25">
      <c r="A83" s="3">
        <v>79</v>
      </c>
      <c r="B83" s="3" t="s">
        <v>87</v>
      </c>
      <c r="C83">
        <v>55133126</v>
      </c>
      <c r="D83">
        <v>55136128</v>
      </c>
      <c r="E83" s="14" t="s">
        <v>88</v>
      </c>
      <c r="F83" s="3" t="s">
        <v>122</v>
      </c>
      <c r="I83"/>
      <c r="J83"/>
      <c r="K83"/>
      <c r="L83"/>
      <c r="M83"/>
    </row>
    <row r="84" spans="1:13" ht="15" x14ac:dyDescent="0.25">
      <c r="A84" s="3">
        <v>80</v>
      </c>
      <c r="B84" s="3" t="s">
        <v>87</v>
      </c>
      <c r="C84">
        <v>55133100</v>
      </c>
      <c r="D84">
        <v>55136090</v>
      </c>
      <c r="E84" s="14" t="s">
        <v>88</v>
      </c>
      <c r="F84" s="3" t="s">
        <v>122</v>
      </c>
      <c r="I84"/>
      <c r="J84"/>
      <c r="K84"/>
      <c r="L84"/>
      <c r="M84"/>
    </row>
    <row r="85" spans="1:13" ht="15" x14ac:dyDescent="0.25">
      <c r="A85" s="3">
        <v>81</v>
      </c>
      <c r="B85" s="3" t="s">
        <v>87</v>
      </c>
      <c r="C85">
        <v>55133125</v>
      </c>
      <c r="D85">
        <v>55136071</v>
      </c>
      <c r="E85" s="14" t="s">
        <v>88</v>
      </c>
      <c r="F85" s="3" t="s">
        <v>122</v>
      </c>
      <c r="I85"/>
      <c r="J85"/>
      <c r="K85"/>
      <c r="L85"/>
      <c r="M85"/>
    </row>
    <row r="86" spans="1:13" ht="15" x14ac:dyDescent="0.25">
      <c r="A86" s="3">
        <v>82</v>
      </c>
      <c r="B86" s="3" t="s">
        <v>87</v>
      </c>
      <c r="C86">
        <v>55128045</v>
      </c>
      <c r="D86">
        <v>55130588</v>
      </c>
      <c r="E86" s="14" t="s">
        <v>90</v>
      </c>
      <c r="F86" s="3" t="s">
        <v>122</v>
      </c>
      <c r="I86"/>
      <c r="J86"/>
      <c r="K86"/>
      <c r="L86"/>
      <c r="M86"/>
    </row>
    <row r="87" spans="1:13" ht="15" x14ac:dyDescent="0.25">
      <c r="A87" s="3">
        <v>83</v>
      </c>
      <c r="B87" s="3" t="s">
        <v>87</v>
      </c>
      <c r="C87">
        <v>55125283</v>
      </c>
      <c r="D87">
        <v>55127734</v>
      </c>
      <c r="E87" s="14" t="s">
        <v>88</v>
      </c>
      <c r="F87" s="3" t="s">
        <v>122</v>
      </c>
      <c r="I87"/>
      <c r="J87"/>
      <c r="K87"/>
      <c r="L87"/>
      <c r="M87"/>
    </row>
    <row r="88" spans="1:13" ht="15" x14ac:dyDescent="0.25">
      <c r="A88" s="3">
        <v>84</v>
      </c>
      <c r="B88" s="3" t="s">
        <v>87</v>
      </c>
      <c r="C88">
        <v>55125553</v>
      </c>
      <c r="D88">
        <v>55127902</v>
      </c>
      <c r="E88" s="14" t="s">
        <v>88</v>
      </c>
      <c r="F88" s="3" t="s">
        <v>122</v>
      </c>
      <c r="I88"/>
      <c r="J88"/>
      <c r="K88"/>
      <c r="L88"/>
      <c r="M88"/>
    </row>
    <row r="89" spans="1:13" ht="15" x14ac:dyDescent="0.25">
      <c r="A89" s="3">
        <v>85</v>
      </c>
      <c r="B89" s="3" t="s">
        <v>87</v>
      </c>
      <c r="C89">
        <v>55123302</v>
      </c>
      <c r="D89">
        <v>55125543</v>
      </c>
      <c r="E89" s="14" t="s">
        <v>90</v>
      </c>
      <c r="F89" s="3" t="s">
        <v>122</v>
      </c>
      <c r="I89"/>
      <c r="J89"/>
      <c r="K89"/>
      <c r="L89"/>
      <c r="M89"/>
    </row>
    <row r="90" spans="1:13" ht="15" x14ac:dyDescent="0.25">
      <c r="A90" s="3">
        <v>86</v>
      </c>
      <c r="B90" s="3" t="s">
        <v>87</v>
      </c>
      <c r="C90">
        <v>55127111</v>
      </c>
      <c r="D90">
        <v>55129238</v>
      </c>
      <c r="E90" s="14" t="s">
        <v>90</v>
      </c>
      <c r="F90" s="3" t="s">
        <v>122</v>
      </c>
      <c r="I90"/>
      <c r="J90"/>
      <c r="K90"/>
      <c r="L90"/>
      <c r="M90"/>
    </row>
    <row r="91" spans="1:13" ht="15" x14ac:dyDescent="0.25">
      <c r="A91" s="3">
        <v>87</v>
      </c>
      <c r="B91" s="3" t="s">
        <v>87</v>
      </c>
      <c r="C91">
        <v>55125045</v>
      </c>
      <c r="D91">
        <v>55127085</v>
      </c>
      <c r="E91" s="14" t="s">
        <v>90</v>
      </c>
      <c r="F91" s="3" t="s">
        <v>122</v>
      </c>
      <c r="I91"/>
      <c r="J91"/>
      <c r="K91"/>
      <c r="L91"/>
      <c r="M91"/>
    </row>
    <row r="92" spans="1:13" ht="15" x14ac:dyDescent="0.25">
      <c r="A92" s="3">
        <v>88</v>
      </c>
      <c r="B92" s="3" t="s">
        <v>87</v>
      </c>
      <c r="C92">
        <v>55127166</v>
      </c>
      <c r="D92">
        <v>55129189</v>
      </c>
      <c r="E92" s="14" t="s">
        <v>88</v>
      </c>
      <c r="F92" s="3" t="s">
        <v>122</v>
      </c>
      <c r="I92"/>
      <c r="J92"/>
      <c r="K92"/>
      <c r="L92"/>
      <c r="M92"/>
    </row>
    <row r="93" spans="1:13" ht="15" x14ac:dyDescent="0.25">
      <c r="A93" s="3">
        <v>89</v>
      </c>
      <c r="B93" s="3" t="s">
        <v>87</v>
      </c>
      <c r="C93">
        <v>55123551</v>
      </c>
      <c r="D93">
        <v>55125566</v>
      </c>
      <c r="E93" s="14" t="s">
        <v>88</v>
      </c>
      <c r="F93" s="3" t="s">
        <v>122</v>
      </c>
      <c r="I93"/>
      <c r="J93"/>
      <c r="K93"/>
      <c r="L93"/>
      <c r="M93"/>
    </row>
    <row r="94" spans="1:13" ht="15" x14ac:dyDescent="0.25">
      <c r="A94" s="3">
        <v>90</v>
      </c>
      <c r="B94" s="3" t="s">
        <v>87</v>
      </c>
      <c r="C94">
        <v>55125125</v>
      </c>
      <c r="D94">
        <v>55127064</v>
      </c>
      <c r="E94" s="14" t="s">
        <v>88</v>
      </c>
      <c r="F94" s="3" t="s">
        <v>122</v>
      </c>
      <c r="I94"/>
      <c r="J94"/>
      <c r="K94"/>
      <c r="L94"/>
      <c r="M94"/>
    </row>
    <row r="95" spans="1:13" ht="15" x14ac:dyDescent="0.25">
      <c r="A95" s="3">
        <v>91</v>
      </c>
      <c r="B95" s="3" t="s">
        <v>87</v>
      </c>
      <c r="C95">
        <v>55125671</v>
      </c>
      <c r="D95">
        <v>55127576</v>
      </c>
      <c r="E95" s="14" t="s">
        <v>90</v>
      </c>
      <c r="F95" s="3" t="s">
        <v>122</v>
      </c>
      <c r="I95"/>
      <c r="J95"/>
      <c r="K95"/>
      <c r="L95"/>
      <c r="M95"/>
    </row>
    <row r="96" spans="1:13" ht="15" x14ac:dyDescent="0.25">
      <c r="A96" s="3">
        <v>92</v>
      </c>
      <c r="B96" s="3" t="s">
        <v>87</v>
      </c>
      <c r="C96">
        <v>55125635</v>
      </c>
      <c r="D96">
        <v>55127434</v>
      </c>
      <c r="E96" s="14" t="s">
        <v>88</v>
      </c>
      <c r="F96" s="3" t="s">
        <v>122</v>
      </c>
      <c r="I96"/>
      <c r="J96"/>
      <c r="K96"/>
      <c r="L96"/>
      <c r="M96"/>
    </row>
    <row r="97" spans="1:13" ht="15" x14ac:dyDescent="0.25">
      <c r="A97" s="3">
        <v>93</v>
      </c>
      <c r="B97" s="3" t="s">
        <v>87</v>
      </c>
      <c r="C97">
        <v>55127770</v>
      </c>
      <c r="D97">
        <v>55129293</v>
      </c>
      <c r="E97" s="14" t="s">
        <v>90</v>
      </c>
      <c r="F97" s="3" t="s">
        <v>122</v>
      </c>
      <c r="I97"/>
      <c r="J97"/>
      <c r="K97"/>
      <c r="L97"/>
      <c r="M97"/>
    </row>
    <row r="98" spans="1:13" ht="15" x14ac:dyDescent="0.25">
      <c r="A98" s="3">
        <v>94</v>
      </c>
      <c r="B98" s="3" t="s">
        <v>87</v>
      </c>
      <c r="C98">
        <v>55125664</v>
      </c>
      <c r="D98">
        <v>55127178</v>
      </c>
      <c r="E98" s="14" t="s">
        <v>88</v>
      </c>
      <c r="F98" s="3" t="s">
        <v>122</v>
      </c>
      <c r="I98"/>
      <c r="J98"/>
      <c r="K98"/>
      <c r="L98"/>
      <c r="M98"/>
    </row>
    <row r="99" spans="1:13" ht="15" x14ac:dyDescent="0.25">
      <c r="A99" s="3">
        <v>95</v>
      </c>
      <c r="B99" s="3" t="s">
        <v>87</v>
      </c>
      <c r="C99">
        <v>55132030</v>
      </c>
      <c r="D99">
        <v>55133347</v>
      </c>
      <c r="E99" s="14" t="s">
        <v>90</v>
      </c>
      <c r="F99" s="3" t="s">
        <v>122</v>
      </c>
      <c r="I99"/>
      <c r="J99"/>
      <c r="K99"/>
      <c r="L99"/>
      <c r="M99"/>
    </row>
    <row r="100" spans="1:13" ht="15" x14ac:dyDescent="0.25">
      <c r="A100" s="3">
        <v>96</v>
      </c>
      <c r="B100" s="3" t="s">
        <v>87</v>
      </c>
      <c r="C100">
        <v>55125645</v>
      </c>
      <c r="D100">
        <v>55126868</v>
      </c>
      <c r="E100" s="14" t="s">
        <v>90</v>
      </c>
      <c r="F100" s="3" t="s">
        <v>122</v>
      </c>
      <c r="I100"/>
      <c r="J100"/>
      <c r="K100"/>
      <c r="L100"/>
      <c r="M100"/>
    </row>
    <row r="101" spans="1:13" ht="15" x14ac:dyDescent="0.25">
      <c r="A101" s="3">
        <v>97</v>
      </c>
      <c r="B101" s="3" t="s">
        <v>87</v>
      </c>
      <c r="C101">
        <v>55125647</v>
      </c>
      <c r="D101">
        <v>55126741</v>
      </c>
      <c r="E101" s="14" t="s">
        <v>90</v>
      </c>
      <c r="F101" s="3" t="s">
        <v>122</v>
      </c>
      <c r="I101"/>
      <c r="J101"/>
      <c r="K101"/>
      <c r="L101"/>
      <c r="M101"/>
    </row>
    <row r="102" spans="1:13" ht="15" x14ac:dyDescent="0.25">
      <c r="A102" s="3">
        <v>98</v>
      </c>
      <c r="B102" s="3" t="s">
        <v>87</v>
      </c>
      <c r="C102">
        <v>55125636</v>
      </c>
      <c r="D102">
        <v>55126690</v>
      </c>
      <c r="E102" s="14" t="s">
        <v>90</v>
      </c>
      <c r="F102" s="3" t="s">
        <v>122</v>
      </c>
      <c r="I102"/>
      <c r="J102"/>
      <c r="K102"/>
      <c r="L102"/>
      <c r="M102"/>
    </row>
    <row r="103" spans="1:13" ht="15" x14ac:dyDescent="0.25">
      <c r="A103" s="3">
        <v>99</v>
      </c>
      <c r="B103" s="3" t="s">
        <v>87</v>
      </c>
      <c r="C103">
        <v>55128025</v>
      </c>
      <c r="D103">
        <v>55128920</v>
      </c>
      <c r="E103" s="14" t="s">
        <v>88</v>
      </c>
      <c r="F103" s="3" t="s">
        <v>122</v>
      </c>
      <c r="I103"/>
      <c r="J103"/>
      <c r="K103"/>
      <c r="L103"/>
      <c r="M103"/>
    </row>
    <row r="104" spans="1:13" ht="15" x14ac:dyDescent="0.25">
      <c r="A104" s="3">
        <v>100</v>
      </c>
      <c r="B104" s="3" t="s">
        <v>87</v>
      </c>
      <c r="C104">
        <v>55128013</v>
      </c>
      <c r="D104">
        <v>55128847</v>
      </c>
      <c r="E104" s="14" t="s">
        <v>88</v>
      </c>
      <c r="F104" s="3" t="s">
        <v>122</v>
      </c>
      <c r="I104"/>
      <c r="J104"/>
      <c r="K104"/>
      <c r="L104"/>
      <c r="M104"/>
    </row>
    <row r="105" spans="1:13" ht="15" x14ac:dyDescent="0.25">
      <c r="A105" s="3">
        <v>101</v>
      </c>
      <c r="B105" s="3" t="s">
        <v>87</v>
      </c>
      <c r="C105">
        <v>55125637</v>
      </c>
      <c r="D105">
        <v>55126469</v>
      </c>
      <c r="E105" s="14" t="s">
        <v>88</v>
      </c>
      <c r="F105" s="3" t="s">
        <v>122</v>
      </c>
      <c r="I105"/>
      <c r="J105"/>
      <c r="K105"/>
      <c r="L105"/>
      <c r="M105"/>
    </row>
    <row r="106" spans="1:13" ht="15" x14ac:dyDescent="0.25">
      <c r="A106" s="3">
        <v>102</v>
      </c>
      <c r="B106" s="3" t="s">
        <v>87</v>
      </c>
      <c r="C106">
        <v>55125647</v>
      </c>
      <c r="D106">
        <v>55126476</v>
      </c>
      <c r="E106" s="14" t="s">
        <v>90</v>
      </c>
      <c r="F106" s="3" t="s">
        <v>122</v>
      </c>
      <c r="I106"/>
      <c r="J106"/>
      <c r="K106"/>
      <c r="L106"/>
      <c r="M106"/>
    </row>
    <row r="107" spans="1:13" ht="15" x14ac:dyDescent="0.25">
      <c r="A107" s="3">
        <v>103</v>
      </c>
      <c r="B107" s="3" t="s">
        <v>87</v>
      </c>
      <c r="C107">
        <v>55125658</v>
      </c>
      <c r="D107">
        <v>55126476</v>
      </c>
      <c r="E107" s="14" t="s">
        <v>90</v>
      </c>
      <c r="F107" s="3" t="s">
        <v>122</v>
      </c>
      <c r="I107"/>
      <c r="J107"/>
      <c r="K107"/>
      <c r="L107"/>
      <c r="M107"/>
    </row>
    <row r="108" spans="1:13" ht="15" x14ac:dyDescent="0.25">
      <c r="A108" s="3">
        <v>104</v>
      </c>
      <c r="B108" s="3" t="s">
        <v>87</v>
      </c>
      <c r="C108">
        <v>55125645</v>
      </c>
      <c r="D108">
        <v>55126461</v>
      </c>
      <c r="E108" s="14" t="s">
        <v>88</v>
      </c>
      <c r="F108" s="3" t="s">
        <v>122</v>
      </c>
      <c r="I108"/>
      <c r="J108"/>
      <c r="K108"/>
      <c r="L108"/>
      <c r="M108"/>
    </row>
    <row r="109" spans="1:13" ht="15" x14ac:dyDescent="0.25">
      <c r="A109" s="3">
        <v>105</v>
      </c>
      <c r="B109" s="3" t="s">
        <v>87</v>
      </c>
      <c r="C109">
        <v>55120154</v>
      </c>
      <c r="D109">
        <v>55120956</v>
      </c>
      <c r="E109" s="14" t="s">
        <v>90</v>
      </c>
      <c r="F109" s="3" t="s">
        <v>122</v>
      </c>
      <c r="I109"/>
      <c r="J109"/>
      <c r="K109"/>
      <c r="L109"/>
      <c r="M109"/>
    </row>
    <row r="110" spans="1:13" ht="15" x14ac:dyDescent="0.25">
      <c r="A110" s="3">
        <v>106</v>
      </c>
      <c r="B110" s="3" t="s">
        <v>87</v>
      </c>
      <c r="C110">
        <v>55125674</v>
      </c>
      <c r="D110">
        <v>55126463</v>
      </c>
      <c r="E110" s="14" t="s">
        <v>88</v>
      </c>
      <c r="F110" s="3" t="s">
        <v>122</v>
      </c>
      <c r="I110"/>
      <c r="J110"/>
      <c r="K110"/>
      <c r="L110"/>
      <c r="M110"/>
    </row>
    <row r="111" spans="1:13" ht="15" x14ac:dyDescent="0.25">
      <c r="A111" s="3">
        <v>107</v>
      </c>
      <c r="B111" s="3" t="s">
        <v>87</v>
      </c>
      <c r="C111">
        <v>55120150</v>
      </c>
      <c r="D111">
        <v>55120897</v>
      </c>
      <c r="E111" s="14" t="s">
        <v>88</v>
      </c>
      <c r="F111" s="3" t="s">
        <v>122</v>
      </c>
      <c r="I111"/>
      <c r="J111"/>
      <c r="K111"/>
      <c r="L111"/>
      <c r="M111"/>
    </row>
    <row r="112" spans="1:13" ht="15" x14ac:dyDescent="0.25">
      <c r="A112" s="3">
        <v>108</v>
      </c>
      <c r="B112" s="3" t="s">
        <v>87</v>
      </c>
      <c r="C112">
        <v>55133105</v>
      </c>
      <c r="D112">
        <v>55133807</v>
      </c>
      <c r="E112" s="14" t="s">
        <v>90</v>
      </c>
      <c r="F112" s="3" t="s">
        <v>122</v>
      </c>
      <c r="I112"/>
      <c r="J112"/>
      <c r="K112"/>
      <c r="L112"/>
      <c r="M112"/>
    </row>
    <row r="113" spans="1:13" ht="15" x14ac:dyDescent="0.25">
      <c r="A113" s="3">
        <v>109</v>
      </c>
      <c r="B113" s="3" t="s">
        <v>87</v>
      </c>
      <c r="C113">
        <v>55127045</v>
      </c>
      <c r="D113">
        <v>55127683</v>
      </c>
      <c r="E113" s="14" t="s">
        <v>88</v>
      </c>
      <c r="F113" s="3" t="s">
        <v>122</v>
      </c>
      <c r="I113"/>
      <c r="J113"/>
      <c r="K113"/>
      <c r="L113"/>
      <c r="M113"/>
    </row>
    <row r="114" spans="1:13" ht="15" x14ac:dyDescent="0.25">
      <c r="A114" s="3">
        <v>110</v>
      </c>
      <c r="B114" s="3" t="s">
        <v>87</v>
      </c>
      <c r="C114">
        <v>55120133</v>
      </c>
      <c r="D114">
        <v>55120748</v>
      </c>
      <c r="E114" s="14" t="s">
        <v>88</v>
      </c>
      <c r="F114" s="3" t="s">
        <v>122</v>
      </c>
      <c r="I114"/>
      <c r="J114"/>
      <c r="K114"/>
      <c r="L114"/>
      <c r="M114"/>
    </row>
    <row r="115" spans="1:13" ht="15" x14ac:dyDescent="0.25">
      <c r="A115" s="3">
        <v>111</v>
      </c>
      <c r="B115" s="3" t="s">
        <v>87</v>
      </c>
      <c r="C115">
        <v>55125822</v>
      </c>
      <c r="D115">
        <v>55126426</v>
      </c>
      <c r="E115" s="14" t="s">
        <v>88</v>
      </c>
      <c r="F115" s="3" t="s">
        <v>122</v>
      </c>
      <c r="I115"/>
      <c r="J115"/>
      <c r="K115"/>
      <c r="L115"/>
      <c r="M115"/>
    </row>
    <row r="116" spans="1:13" ht="15" x14ac:dyDescent="0.25">
      <c r="A116" s="3">
        <v>112</v>
      </c>
      <c r="B116" s="3" t="s">
        <v>87</v>
      </c>
      <c r="C116">
        <v>55120112</v>
      </c>
      <c r="D116">
        <v>55120691</v>
      </c>
      <c r="E116" s="14" t="s">
        <v>90</v>
      </c>
      <c r="F116" s="3" t="s">
        <v>122</v>
      </c>
      <c r="I116"/>
      <c r="J116"/>
      <c r="K116"/>
      <c r="L116"/>
      <c r="M116"/>
    </row>
    <row r="117" spans="1:13" ht="15" x14ac:dyDescent="0.25">
      <c r="A117" s="3">
        <v>113</v>
      </c>
      <c r="B117" s="3" t="s">
        <v>87</v>
      </c>
      <c r="C117">
        <v>55120124</v>
      </c>
      <c r="D117">
        <v>55120673</v>
      </c>
      <c r="E117" s="14" t="s">
        <v>90</v>
      </c>
      <c r="F117" s="3" t="s">
        <v>122</v>
      </c>
      <c r="I117"/>
      <c r="J117"/>
      <c r="K117"/>
      <c r="L117"/>
      <c r="M117"/>
    </row>
    <row r="118" spans="1:13" ht="15" x14ac:dyDescent="0.25">
      <c r="A118" s="3">
        <v>114</v>
      </c>
      <c r="B118" s="3" t="s">
        <v>87</v>
      </c>
      <c r="C118">
        <v>55120128</v>
      </c>
      <c r="D118">
        <v>55120672</v>
      </c>
      <c r="E118" s="14" t="s">
        <v>90</v>
      </c>
      <c r="F118" s="3" t="s">
        <v>122</v>
      </c>
      <c r="I118"/>
      <c r="J118"/>
      <c r="K118"/>
      <c r="L118"/>
      <c r="M118"/>
    </row>
    <row r="119" spans="1:13" ht="15" x14ac:dyDescent="0.25">
      <c r="A119" s="3">
        <v>115</v>
      </c>
      <c r="B119" s="3" t="s">
        <v>87</v>
      </c>
      <c r="C119">
        <v>55121273</v>
      </c>
      <c r="D119">
        <v>55121796</v>
      </c>
      <c r="E119" s="14" t="s">
        <v>90</v>
      </c>
      <c r="F119" s="3" t="s">
        <v>122</v>
      </c>
      <c r="I119"/>
      <c r="J119"/>
      <c r="K119"/>
      <c r="L119"/>
      <c r="M119"/>
    </row>
    <row r="120" spans="1:13" ht="15" x14ac:dyDescent="0.25">
      <c r="A120" s="3">
        <v>116</v>
      </c>
      <c r="B120" s="3" t="s">
        <v>87</v>
      </c>
      <c r="C120">
        <v>55127413</v>
      </c>
      <c r="D120">
        <v>55127755</v>
      </c>
      <c r="E120" s="14" t="s">
        <v>88</v>
      </c>
      <c r="F120" s="3" t="s">
        <v>122</v>
      </c>
      <c r="I120"/>
      <c r="J120"/>
      <c r="K120"/>
      <c r="L120"/>
      <c r="M120"/>
    </row>
    <row r="121" spans="1:13" ht="15" x14ac:dyDescent="0.25">
      <c r="A121" s="3"/>
      <c r="B121" s="3"/>
      <c r="C121" s="3"/>
      <c r="D121" s="3"/>
      <c r="E121" s="3"/>
      <c r="F121" s="3"/>
      <c r="I121"/>
      <c r="J121"/>
      <c r="K121" s="13"/>
      <c r="L121"/>
      <c r="M121"/>
    </row>
    <row r="122" spans="1:13" ht="15" x14ac:dyDescent="0.25">
      <c r="D122" s="3"/>
      <c r="E122" s="3"/>
      <c r="F122" s="3"/>
      <c r="I122"/>
      <c r="J122"/>
      <c r="K122"/>
      <c r="L122"/>
    </row>
    <row r="123" spans="1:13" ht="15" x14ac:dyDescent="0.25">
      <c r="D123" s="3"/>
      <c r="E123" s="3"/>
      <c r="F123" s="3"/>
      <c r="I123"/>
      <c r="J123"/>
      <c r="K123"/>
      <c r="L123"/>
    </row>
    <row r="124" spans="1:13" ht="15" x14ac:dyDescent="0.25">
      <c r="D124" s="3"/>
      <c r="E124" s="3"/>
      <c r="F124" s="3"/>
      <c r="I124"/>
      <c r="J124"/>
      <c r="K124"/>
      <c r="L124"/>
    </row>
    <row r="125" spans="1:13" ht="15" x14ac:dyDescent="0.25">
      <c r="D125" s="3"/>
      <c r="E125" s="3"/>
      <c r="F125" s="3"/>
      <c r="I125"/>
      <c r="J125"/>
      <c r="K125"/>
      <c r="L125"/>
    </row>
    <row r="126" spans="1:13" ht="15" x14ac:dyDescent="0.25">
      <c r="A126" s="3"/>
      <c r="B126" s="3"/>
      <c r="C126" s="3"/>
      <c r="D126" s="3"/>
      <c r="E126" s="3"/>
      <c r="F126" s="3"/>
      <c r="I126"/>
      <c r="J126"/>
      <c r="K126"/>
      <c r="L126"/>
    </row>
    <row r="127" spans="1:13" ht="15" x14ac:dyDescent="0.25">
      <c r="A127" s="3"/>
      <c r="B127" s="3"/>
      <c r="C127" s="3"/>
      <c r="D127" s="3"/>
      <c r="E127" s="3"/>
      <c r="F127" s="3"/>
      <c r="I127"/>
      <c r="J127"/>
      <c r="K127"/>
      <c r="L127"/>
    </row>
    <row r="128" spans="1:13" ht="15" x14ac:dyDescent="0.25">
      <c r="A128" s="3"/>
      <c r="B128" s="3"/>
      <c r="C128" s="3"/>
      <c r="D128" s="3"/>
      <c r="E128" s="3"/>
      <c r="F128" s="3"/>
      <c r="I128"/>
      <c r="J128"/>
      <c r="K128"/>
      <c r="L128"/>
    </row>
    <row r="129" spans="1:12" ht="15" x14ac:dyDescent="0.25">
      <c r="A129" s="3"/>
      <c r="B129" s="3"/>
      <c r="C129" s="3"/>
      <c r="D129" s="3"/>
      <c r="E129" s="3"/>
      <c r="F129" s="3"/>
      <c r="I129"/>
      <c r="J129"/>
      <c r="K129"/>
      <c r="L129"/>
    </row>
    <row r="130" spans="1:12" ht="15" x14ac:dyDescent="0.25">
      <c r="A130" s="3"/>
      <c r="B130" s="3"/>
      <c r="C130" s="3"/>
      <c r="D130" s="3"/>
      <c r="E130" s="3"/>
      <c r="F130" s="3"/>
      <c r="L130"/>
    </row>
    <row r="131" spans="1:12" ht="15" x14ac:dyDescent="0.25">
      <c r="A131" s="3"/>
      <c r="B131" s="3"/>
      <c r="C131" s="3"/>
      <c r="D131" s="3"/>
      <c r="E131" s="3"/>
      <c r="F131" s="3"/>
      <c r="L131"/>
    </row>
    <row r="132" spans="1:12" ht="15" x14ac:dyDescent="0.25">
      <c r="A132" s="3"/>
      <c r="B132" s="3"/>
      <c r="C132" s="3"/>
      <c r="D132" s="3"/>
      <c r="E132" s="3"/>
      <c r="F132" s="3"/>
      <c r="L132"/>
    </row>
    <row r="133" spans="1:12" ht="15" x14ac:dyDescent="0.25">
      <c r="A133" s="3"/>
      <c r="B133" s="3"/>
      <c r="C133" s="3"/>
      <c r="D133" s="3"/>
      <c r="E133" s="3"/>
      <c r="F133" s="3"/>
      <c r="L133"/>
    </row>
    <row r="134" spans="1:12" x14ac:dyDescent="0.2">
      <c r="A134" s="3"/>
      <c r="B134" s="3"/>
      <c r="C134" s="3"/>
      <c r="D134" s="3"/>
      <c r="E134" s="3"/>
      <c r="F134" s="3"/>
    </row>
    <row r="135" spans="1:12" x14ac:dyDescent="0.2">
      <c r="A135" s="3"/>
      <c r="B135" s="3"/>
      <c r="C135" s="3"/>
      <c r="D135" s="3"/>
      <c r="E135" s="3"/>
      <c r="F135" s="3"/>
    </row>
    <row r="136" spans="1:12" x14ac:dyDescent="0.2">
      <c r="F136" s="1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5E2DC-7DAD-4388-AA1F-C17D6C9D1726}">
  <dimension ref="A1:B4"/>
  <sheetViews>
    <sheetView workbookViewId="0">
      <pane ySplit="1" topLeftCell="A2" activePane="bottomLeft" state="frozen"/>
      <selection pane="bottomLeft" activeCell="B18" sqref="B18"/>
    </sheetView>
  </sheetViews>
  <sheetFormatPr defaultRowHeight="15" x14ac:dyDescent="0.25"/>
  <cols>
    <col min="1" max="1" width="14.28515625" customWidth="1"/>
    <col min="2" max="2" width="255.5703125" bestFit="1" customWidth="1"/>
  </cols>
  <sheetData>
    <row r="1" spans="1:2" x14ac:dyDescent="0.25">
      <c r="A1" s="30" t="s">
        <v>164</v>
      </c>
      <c r="B1" s="30" t="s">
        <v>161</v>
      </c>
    </row>
    <row r="2" spans="1:2" x14ac:dyDescent="0.25">
      <c r="A2" s="14" t="s">
        <v>127</v>
      </c>
      <c r="B2" t="s">
        <v>162</v>
      </c>
    </row>
    <row r="3" spans="1:2" x14ac:dyDescent="0.25">
      <c r="A3" s="14"/>
    </row>
    <row r="4" spans="1:2" x14ac:dyDescent="0.25">
      <c r="A4" s="14" t="s">
        <v>128</v>
      </c>
      <c r="B4" t="s">
        <v>163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60CF-2007-498B-B0CE-033317DA2BE0}">
  <dimension ref="B3:M22"/>
  <sheetViews>
    <sheetView tabSelected="1" workbookViewId="0">
      <selection activeCell="P32" sqref="P32"/>
    </sheetView>
  </sheetViews>
  <sheetFormatPr defaultRowHeight="15" x14ac:dyDescent="0.25"/>
  <cols>
    <col min="2" max="2" width="11.85546875" bestFit="1" customWidth="1"/>
    <col min="3" max="4" width="9.5703125" bestFit="1" customWidth="1"/>
    <col min="6" max="6" width="9.5703125" bestFit="1" customWidth="1"/>
    <col min="10" max="10" width="3.7109375" customWidth="1"/>
    <col min="11" max="11" width="15.85546875" bestFit="1" customWidth="1"/>
    <col min="12" max="12" width="3.7109375" customWidth="1"/>
    <col min="13" max="13" width="15.7109375" bestFit="1" customWidth="1"/>
  </cols>
  <sheetData>
    <row r="3" spans="2:13" x14ac:dyDescent="0.25">
      <c r="B3" s="5" t="s">
        <v>77</v>
      </c>
    </row>
    <row r="4" spans="2:13" x14ac:dyDescent="0.25">
      <c r="C4" t="s">
        <v>185</v>
      </c>
      <c r="D4" t="s">
        <v>186</v>
      </c>
      <c r="F4" t="s">
        <v>185</v>
      </c>
      <c r="G4" t="s">
        <v>187</v>
      </c>
      <c r="K4" t="s">
        <v>188</v>
      </c>
      <c r="M4" t="s">
        <v>189</v>
      </c>
    </row>
    <row r="5" spans="2:13" x14ac:dyDescent="0.25">
      <c r="B5" s="6" t="s">
        <v>190</v>
      </c>
      <c r="C5" s="34">
        <v>12775.58</v>
      </c>
      <c r="D5" s="34">
        <v>2581.4740000000002</v>
      </c>
      <c r="E5" s="34">
        <f>D5/C5</f>
        <v>0.20206315486263637</v>
      </c>
      <c r="F5" s="34">
        <v>13279.023999999999</v>
      </c>
      <c r="G5" s="34">
        <v>2488.7280000000001</v>
      </c>
      <c r="H5" s="34">
        <f>G5/F5</f>
        <v>0.18741799096078146</v>
      </c>
      <c r="I5" s="34">
        <f>H5/E5</f>
        <v>0.92752184874174226</v>
      </c>
      <c r="J5" s="34"/>
    </row>
    <row r="6" spans="2:13" x14ac:dyDescent="0.25">
      <c r="B6" s="6" t="s">
        <v>191</v>
      </c>
      <c r="C6" s="34">
        <v>7237.9319999999998</v>
      </c>
      <c r="D6" s="34">
        <v>1422.4079999999999</v>
      </c>
      <c r="E6" s="34">
        <f t="shared" ref="E6:E8" si="0">D6/C6</f>
        <v>0.19652132680992304</v>
      </c>
      <c r="F6" s="34">
        <v>8334.9639999999999</v>
      </c>
      <c r="G6" s="34">
        <v>2017.048</v>
      </c>
      <c r="H6" s="34">
        <f t="shared" ref="H6:H8" si="1">G6/F6</f>
        <v>0.24199840575196246</v>
      </c>
      <c r="I6" s="34">
        <f t="shared" ref="I6:I8" si="2">H6/E6</f>
        <v>1.2314104004906563</v>
      </c>
      <c r="J6" s="34"/>
      <c r="K6">
        <f>I6/I5</f>
        <v>1.3276349254318518</v>
      </c>
      <c r="M6">
        <f>LOG((I6/I5),2)</f>
        <v>0.40885848728915336</v>
      </c>
    </row>
    <row r="7" spans="2:13" x14ac:dyDescent="0.25">
      <c r="B7" s="6" t="s">
        <v>190</v>
      </c>
      <c r="C7" s="34">
        <v>12213.64</v>
      </c>
      <c r="D7" s="34">
        <v>3612.08</v>
      </c>
      <c r="E7" s="34">
        <f t="shared" si="0"/>
        <v>0.29574148247369336</v>
      </c>
      <c r="F7" s="34">
        <v>12201.4</v>
      </c>
      <c r="G7" s="34">
        <v>6380.68</v>
      </c>
      <c r="H7" s="34">
        <f t="shared" si="1"/>
        <v>0.52294654711754396</v>
      </c>
      <c r="I7" s="34">
        <f t="shared" si="2"/>
        <v>1.7682556493036476</v>
      </c>
      <c r="J7" s="34"/>
    </row>
    <row r="8" spans="2:13" x14ac:dyDescent="0.25">
      <c r="B8" s="6" t="s">
        <v>191</v>
      </c>
      <c r="C8" s="34">
        <v>12343.064</v>
      </c>
      <c r="D8" s="34">
        <v>3813.154</v>
      </c>
      <c r="E8" s="34">
        <f t="shared" si="0"/>
        <v>0.30893091050974053</v>
      </c>
      <c r="F8" s="34">
        <v>14100.288</v>
      </c>
      <c r="G8" s="34">
        <v>8005.68</v>
      </c>
      <c r="H8" s="34">
        <f t="shared" si="1"/>
        <v>0.56776712645869365</v>
      </c>
      <c r="I8" s="34">
        <f t="shared" si="2"/>
        <v>1.8378449910430446</v>
      </c>
      <c r="J8" s="34"/>
      <c r="K8">
        <f>I8/I7</f>
        <v>1.0393547967833734</v>
      </c>
      <c r="M8">
        <f>LOG((I8/I7),2)</f>
        <v>5.5688220348412837E-2</v>
      </c>
    </row>
    <row r="10" spans="2:13" x14ac:dyDescent="0.25">
      <c r="B10" s="5" t="s">
        <v>78</v>
      </c>
    </row>
    <row r="11" spans="2:13" x14ac:dyDescent="0.25">
      <c r="C11" t="s">
        <v>185</v>
      </c>
      <c r="D11" t="s">
        <v>186</v>
      </c>
      <c r="F11" t="s">
        <v>185</v>
      </c>
      <c r="G11" t="s">
        <v>187</v>
      </c>
      <c r="K11" t="s">
        <v>188</v>
      </c>
      <c r="M11" t="s">
        <v>189</v>
      </c>
    </row>
    <row r="12" spans="2:13" x14ac:dyDescent="0.25">
      <c r="B12" s="6" t="s">
        <v>190</v>
      </c>
      <c r="C12" s="34">
        <v>40738.502</v>
      </c>
      <c r="D12" s="34">
        <v>13952.356</v>
      </c>
      <c r="E12" s="34">
        <f>D12/C12</f>
        <v>0.34248573990275832</v>
      </c>
      <c r="F12" s="34">
        <v>31375.905999999999</v>
      </c>
      <c r="G12" s="34">
        <v>2411.0239999999999</v>
      </c>
      <c r="H12" s="34">
        <f>G12/F12</f>
        <v>7.6843167492916378E-2</v>
      </c>
      <c r="I12" s="34">
        <f>H12/E12</f>
        <v>0.22436895479132762</v>
      </c>
      <c r="J12" s="34"/>
    </row>
    <row r="13" spans="2:13" x14ac:dyDescent="0.25">
      <c r="B13" s="6" t="s">
        <v>191</v>
      </c>
      <c r="C13" s="34">
        <v>39037.095000000001</v>
      </c>
      <c r="D13" s="34">
        <v>12199.044</v>
      </c>
      <c r="E13" s="34">
        <f t="shared" ref="E13:E15" si="3">D13/C13</f>
        <v>0.31249876559718387</v>
      </c>
      <c r="F13" s="34">
        <v>38962.671000000002</v>
      </c>
      <c r="G13" s="34">
        <v>2566.212</v>
      </c>
      <c r="H13" s="34">
        <f t="shared" ref="H13:H15" si="4">G13/F13</f>
        <v>6.5863349050171632E-2</v>
      </c>
      <c r="I13" s="34">
        <f t="shared" ref="I13:I15" si="5">H13/E13</f>
        <v>0.21076354949533013</v>
      </c>
      <c r="J13" s="34"/>
      <c r="K13">
        <f>I13/I12</f>
        <v>0.93936146242401908</v>
      </c>
      <c r="M13">
        <f>LOG((I13/I12),2)</f>
        <v>-9.024768705938728E-2</v>
      </c>
    </row>
    <row r="14" spans="2:13" x14ac:dyDescent="0.25">
      <c r="B14" s="6" t="s">
        <v>190</v>
      </c>
      <c r="C14" s="34">
        <v>32436.903999999999</v>
      </c>
      <c r="D14" s="34">
        <v>14903.504000000001</v>
      </c>
      <c r="E14" s="34">
        <f t="shared" si="3"/>
        <v>0.45946135919753628</v>
      </c>
      <c r="F14" s="34">
        <v>48887.661</v>
      </c>
      <c r="G14" s="34">
        <v>3625.9520000000002</v>
      </c>
      <c r="H14" s="34">
        <f t="shared" si="4"/>
        <v>7.4169062823439241E-2</v>
      </c>
      <c r="I14" s="34">
        <f t="shared" si="5"/>
        <v>0.16142611633974582</v>
      </c>
      <c r="J14" s="34"/>
    </row>
    <row r="15" spans="2:13" x14ac:dyDescent="0.25">
      <c r="B15" s="6" t="s">
        <v>191</v>
      </c>
      <c r="C15" s="34">
        <v>39468.25</v>
      </c>
      <c r="D15" s="34">
        <v>11887.348</v>
      </c>
      <c r="E15" s="34">
        <f t="shared" si="3"/>
        <v>0.30118761282803264</v>
      </c>
      <c r="F15" s="34">
        <v>42497.650999999998</v>
      </c>
      <c r="G15" s="34">
        <v>2281.0479999999998</v>
      </c>
      <c r="H15" s="34">
        <f t="shared" si="4"/>
        <v>5.3674684278432236E-2</v>
      </c>
      <c r="I15" s="34">
        <f t="shared" si="5"/>
        <v>0.17821013213142523</v>
      </c>
      <c r="J15" s="34"/>
      <c r="K15">
        <f>I15/I14</f>
        <v>1.1039733605208892</v>
      </c>
      <c r="M15">
        <f>LOG((I15/I14),2)</f>
        <v>0.14270535951816393</v>
      </c>
    </row>
    <row r="16" spans="2:13" x14ac:dyDescent="0.25">
      <c r="C16" s="34"/>
      <c r="D16" s="34"/>
      <c r="E16" s="34"/>
      <c r="F16" s="34"/>
      <c r="G16" s="34"/>
      <c r="H16" s="34"/>
      <c r="I16" s="34"/>
      <c r="J16" s="34"/>
    </row>
    <row r="17" spans="2:13" x14ac:dyDescent="0.25">
      <c r="B17" s="5" t="s">
        <v>79</v>
      </c>
    </row>
    <row r="18" spans="2:13" x14ac:dyDescent="0.25">
      <c r="C18" t="s">
        <v>185</v>
      </c>
      <c r="D18" t="s">
        <v>186</v>
      </c>
      <c r="F18" t="s">
        <v>185</v>
      </c>
      <c r="G18" t="s">
        <v>187</v>
      </c>
      <c r="K18" t="s">
        <v>188</v>
      </c>
      <c r="M18" t="s">
        <v>189</v>
      </c>
    </row>
    <row r="19" spans="2:13" x14ac:dyDescent="0.25">
      <c r="B19" s="6" t="s">
        <v>190</v>
      </c>
      <c r="C19" s="34">
        <v>1149.8620000000001</v>
      </c>
      <c r="D19" s="34">
        <v>14001.342000000001</v>
      </c>
      <c r="E19" s="34">
        <f>D19/C19</f>
        <v>12.176541184942193</v>
      </c>
      <c r="F19" s="34">
        <v>1073.6859999999999</v>
      </c>
      <c r="G19" s="34">
        <v>2853.1039999999998</v>
      </c>
      <c r="H19" s="34">
        <f>G19/F19</f>
        <v>2.6572983162675121</v>
      </c>
      <c r="I19" s="34">
        <f>H19/E19</f>
        <v>0.21823096361334463</v>
      </c>
      <c r="J19" s="34"/>
    </row>
    <row r="20" spans="2:13" x14ac:dyDescent="0.25">
      <c r="B20" s="6" t="s">
        <v>191</v>
      </c>
      <c r="C20" s="34">
        <v>946.77200000000005</v>
      </c>
      <c r="D20" s="34">
        <v>11897.44</v>
      </c>
      <c r="E20" s="34">
        <f t="shared" ref="E20:E22" si="6">D20/C20</f>
        <v>12.566320085511611</v>
      </c>
      <c r="F20" s="34">
        <v>903.84</v>
      </c>
      <c r="G20" s="34">
        <v>4309.5200000000004</v>
      </c>
      <c r="H20" s="34">
        <f t="shared" ref="H20:H22" si="7">G20/F20</f>
        <v>4.7680120375287665</v>
      </c>
      <c r="I20" s="34">
        <f t="shared" ref="I20:I22" si="8">H20/E20</f>
        <v>0.37942786791067534</v>
      </c>
      <c r="J20" s="34"/>
      <c r="K20">
        <f>I20/I19</f>
        <v>1.7386527632391102</v>
      </c>
      <c r="M20">
        <f>LOG((I20/I19),2)</f>
        <v>0.79796983214182182</v>
      </c>
    </row>
    <row r="21" spans="2:13" x14ac:dyDescent="0.25">
      <c r="B21" s="6" t="s">
        <v>190</v>
      </c>
      <c r="C21" s="34">
        <v>1266.6559999999999</v>
      </c>
      <c r="D21" s="34">
        <v>11372.672</v>
      </c>
      <c r="E21" s="34">
        <f t="shared" si="6"/>
        <v>8.978500871586288</v>
      </c>
      <c r="F21" s="34">
        <v>1644.7760000000001</v>
      </c>
      <c r="G21" s="34">
        <v>3608.2860000000001</v>
      </c>
      <c r="H21" s="34">
        <f t="shared" si="7"/>
        <v>2.1937856583510458</v>
      </c>
      <c r="I21" s="34">
        <f t="shared" si="8"/>
        <v>0.24433763383524135</v>
      </c>
      <c r="J21" s="34"/>
    </row>
    <row r="22" spans="2:13" x14ac:dyDescent="0.25">
      <c r="B22" s="6" t="s">
        <v>191</v>
      </c>
      <c r="C22" s="34">
        <v>956.25599999999997</v>
      </c>
      <c r="D22" s="34">
        <v>11076.156000000001</v>
      </c>
      <c r="E22" s="34">
        <f t="shared" si="6"/>
        <v>11.582835558678848</v>
      </c>
      <c r="F22" s="34">
        <v>909.92600000000004</v>
      </c>
      <c r="G22" s="34">
        <v>6811.174</v>
      </c>
      <c r="H22" s="34">
        <f t="shared" si="7"/>
        <v>7.4854152975077088</v>
      </c>
      <c r="I22" s="34">
        <f t="shared" si="8"/>
        <v>0.64625067493934996</v>
      </c>
      <c r="J22" s="34"/>
      <c r="K22">
        <f>I22/I21</f>
        <v>2.6449084604589466</v>
      </c>
      <c r="M22">
        <f>LOG((I22/I21),2)</f>
        <v>1.4032177919320272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External GSM</vt:lpstr>
      <vt:lpstr>Luciferase assay data</vt:lpstr>
      <vt:lpstr>Cell fractionation assay data</vt:lpstr>
      <vt:lpstr>MinION spliced reads</vt:lpstr>
      <vt:lpstr>Isoform sequences</vt:lpstr>
      <vt:lpstr>WB band intensity quant</vt:lpstr>
      <vt:lpstr>'MinION spliced reads'!visibleData</vt:lpstr>
    </vt:vector>
  </TitlesOfParts>
  <Company>MPI fuer Mol. Gen.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 Landshammer</dc:creator>
  <cp:lastModifiedBy>Alexandro Landshammer</cp:lastModifiedBy>
  <dcterms:created xsi:type="dcterms:W3CDTF">2021-02-04T13:05:04Z</dcterms:created>
  <dcterms:modified xsi:type="dcterms:W3CDTF">2023-01-24T08:41:27Z</dcterms:modified>
</cp:coreProperties>
</file>