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Default Extension="rels" ContentType="application/vnd.openxmlformats-package.relationship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00" yWindow="-80" windowWidth="21800" windowHeight="135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7" i="1"/>
  <c r="I7"/>
  <c r="G8"/>
  <c r="I8"/>
  <c r="G9"/>
  <c r="I9"/>
  <c r="G10"/>
  <c r="I10"/>
  <c r="G11"/>
  <c r="I11"/>
  <c r="G12"/>
  <c r="I12"/>
  <c r="G13"/>
  <c r="I13"/>
  <c r="G14"/>
  <c r="I14"/>
  <c r="G15"/>
  <c r="I15"/>
  <c r="G16"/>
  <c r="I16"/>
  <c r="G17"/>
  <c r="I17"/>
  <c r="G18"/>
  <c r="I18"/>
  <c r="G19"/>
  <c r="I19"/>
  <c r="G20"/>
  <c r="I20"/>
  <c r="G21"/>
  <c r="I21"/>
  <c r="G22"/>
  <c r="I22"/>
  <c r="G23"/>
  <c r="I23"/>
  <c r="G24"/>
  <c r="I24"/>
  <c r="G25"/>
  <c r="I25"/>
  <c r="G26"/>
  <c r="I26"/>
  <c r="G27"/>
  <c r="I27"/>
  <c r="G28"/>
  <c r="I28"/>
  <c r="G29"/>
  <c r="I29"/>
  <c r="G30"/>
  <c r="I30"/>
  <c r="G31"/>
  <c r="I31"/>
  <c r="G32"/>
  <c r="I32"/>
  <c r="G33"/>
  <c r="I33"/>
  <c r="G34"/>
  <c r="I34"/>
  <c r="G35"/>
  <c r="I35"/>
  <c r="G36"/>
  <c r="I36"/>
  <c r="G37"/>
  <c r="I37"/>
  <c r="G38"/>
  <c r="I38"/>
  <c r="G39"/>
  <c r="I39"/>
  <c r="G40"/>
  <c r="I40"/>
  <c r="G41"/>
  <c r="I41"/>
  <c r="G42"/>
  <c r="I42"/>
  <c r="I44"/>
  <c r="I45"/>
  <c r="G105"/>
  <c r="I105"/>
  <c r="G106"/>
  <c r="I106"/>
  <c r="G107"/>
  <c r="I107"/>
  <c r="G108"/>
  <c r="I108"/>
  <c r="G109"/>
  <c r="I109"/>
  <c r="G110"/>
  <c r="I110"/>
  <c r="G111"/>
  <c r="I111"/>
  <c r="G112"/>
  <c r="I112"/>
  <c r="G113"/>
  <c r="I113"/>
  <c r="G114"/>
  <c r="I114"/>
  <c r="G115"/>
  <c r="I115"/>
  <c r="G116"/>
  <c r="I116"/>
  <c r="G117"/>
  <c r="I117"/>
  <c r="G118"/>
  <c r="I118"/>
  <c r="G119"/>
  <c r="I119"/>
  <c r="G120"/>
  <c r="I120"/>
  <c r="G121"/>
  <c r="I121"/>
  <c r="G122"/>
  <c r="I122"/>
  <c r="G123"/>
  <c r="I123"/>
  <c r="G124"/>
  <c r="I124"/>
  <c r="G125"/>
  <c r="I125"/>
  <c r="G126"/>
  <c r="I126"/>
  <c r="G127"/>
  <c r="I127"/>
  <c r="G128"/>
  <c r="I128"/>
  <c r="G129"/>
  <c r="I129"/>
  <c r="G130"/>
  <c r="I130"/>
  <c r="G131"/>
  <c r="I131"/>
  <c r="G132"/>
  <c r="I132"/>
  <c r="G133"/>
  <c r="I133"/>
  <c r="G134"/>
  <c r="I134"/>
  <c r="G135"/>
  <c r="I135"/>
  <c r="G136"/>
  <c r="I136"/>
  <c r="G137"/>
  <c r="I137"/>
  <c r="G138"/>
  <c r="I138"/>
  <c r="G139"/>
  <c r="I139"/>
  <c r="G140"/>
  <c r="I140"/>
  <c r="G141"/>
  <c r="I141"/>
  <c r="G142"/>
  <c r="I142"/>
  <c r="G143"/>
  <c r="I143"/>
  <c r="G144"/>
  <c r="I144"/>
  <c r="G145"/>
  <c r="I145"/>
  <c r="G146"/>
  <c r="I146"/>
  <c r="G147"/>
  <c r="I147"/>
  <c r="G148"/>
  <c r="I148"/>
  <c r="G149"/>
  <c r="I149"/>
  <c r="G150"/>
  <c r="I150"/>
  <c r="G151"/>
  <c r="I151"/>
  <c r="G152"/>
  <c r="I152"/>
  <c r="G153"/>
  <c r="I153"/>
  <c r="G154"/>
  <c r="I154"/>
  <c r="I157"/>
  <c r="I158"/>
  <c r="G203"/>
  <c r="I203"/>
  <c r="G204"/>
  <c r="I204"/>
  <c r="G205"/>
  <c r="I205"/>
  <c r="G206"/>
  <c r="I206"/>
  <c r="G207"/>
  <c r="I207"/>
  <c r="G208"/>
  <c r="I208"/>
  <c r="G209"/>
  <c r="I209"/>
  <c r="G210"/>
  <c r="I210"/>
  <c r="G211"/>
  <c r="I211"/>
  <c r="G212"/>
  <c r="I212"/>
  <c r="G213"/>
  <c r="I213"/>
  <c r="G214"/>
  <c r="I214"/>
  <c r="G215"/>
  <c r="I215"/>
  <c r="G216"/>
  <c r="I216"/>
  <c r="G217"/>
  <c r="I217"/>
  <c r="G218"/>
  <c r="I218"/>
  <c r="G219"/>
  <c r="I219"/>
  <c r="G220"/>
  <c r="I220"/>
  <c r="G221"/>
  <c r="I221"/>
  <c r="G223"/>
  <c r="I223"/>
  <c r="G224"/>
  <c r="I224"/>
  <c r="G225"/>
  <c r="I225"/>
  <c r="G226"/>
  <c r="I226"/>
  <c r="G227"/>
  <c r="I227"/>
  <c r="G228"/>
  <c r="I228"/>
  <c r="G229"/>
  <c r="I229"/>
  <c r="G230"/>
  <c r="I230"/>
  <c r="G231"/>
  <c r="I231"/>
  <c r="G232"/>
  <c r="I232"/>
  <c r="G233"/>
  <c r="I233"/>
  <c r="G234"/>
  <c r="I234"/>
  <c r="G235"/>
  <c r="I235"/>
  <c r="G236"/>
  <c r="I236"/>
  <c r="G238"/>
  <c r="I238"/>
  <c r="G239"/>
  <c r="I239"/>
  <c r="G240"/>
  <c r="I240"/>
  <c r="G241"/>
  <c r="I241"/>
  <c r="G242"/>
  <c r="I242"/>
  <c r="G243"/>
  <c r="I243"/>
  <c r="G244"/>
  <c r="I244"/>
  <c r="I247"/>
  <c r="I248"/>
  <c r="G301"/>
  <c r="I301"/>
  <c r="G303"/>
  <c r="I303"/>
  <c r="G304"/>
  <c r="I304"/>
  <c r="G305"/>
  <c r="I305"/>
  <c r="G306"/>
  <c r="I306"/>
  <c r="G307"/>
  <c r="I307"/>
  <c r="G308"/>
  <c r="I308"/>
  <c r="G309"/>
  <c r="I309"/>
  <c r="G310"/>
  <c r="I310"/>
  <c r="G312"/>
  <c r="I312"/>
  <c r="G313"/>
  <c r="I313"/>
  <c r="G314"/>
  <c r="I314"/>
  <c r="G315"/>
  <c r="I315"/>
  <c r="G316"/>
  <c r="I316"/>
  <c r="G317"/>
  <c r="I317"/>
  <c r="G318"/>
  <c r="I318"/>
  <c r="G319"/>
  <c r="I319"/>
  <c r="G320"/>
  <c r="I320"/>
  <c r="G321"/>
  <c r="I321"/>
  <c r="G322"/>
  <c r="I322"/>
  <c r="G323"/>
  <c r="I323"/>
  <c r="G324"/>
  <c r="I324"/>
  <c r="G325"/>
  <c r="I325"/>
  <c r="G326"/>
  <c r="I326"/>
  <c r="G327"/>
  <c r="I327"/>
  <c r="G328"/>
  <c r="I328"/>
  <c r="G329"/>
  <c r="I329"/>
  <c r="G330"/>
  <c r="I330"/>
  <c r="G331"/>
  <c r="I331"/>
  <c r="G332"/>
  <c r="I332"/>
  <c r="G333"/>
  <c r="I333"/>
  <c r="G334"/>
  <c r="I334"/>
  <c r="G335"/>
  <c r="I335"/>
  <c r="G336"/>
  <c r="I336"/>
  <c r="G337"/>
  <c r="I337"/>
  <c r="G338"/>
  <c r="I338"/>
  <c r="G339"/>
  <c r="I339"/>
  <c r="G340"/>
  <c r="I340"/>
  <c r="G341"/>
  <c r="I341"/>
  <c r="G342"/>
  <c r="I342"/>
  <c r="G343"/>
  <c r="I343"/>
  <c r="G344"/>
  <c r="I344"/>
  <c r="G345"/>
  <c r="I345"/>
  <c r="G346"/>
  <c r="I346"/>
  <c r="G347"/>
  <c r="I347"/>
  <c r="G348"/>
  <c r="I348"/>
  <c r="G349"/>
  <c r="I349"/>
  <c r="G350"/>
  <c r="I350"/>
  <c r="G351"/>
  <c r="I351"/>
  <c r="G352"/>
  <c r="I352"/>
  <c r="I354"/>
  <c r="I355"/>
  <c r="I353"/>
  <c r="I246"/>
  <c r="I156"/>
  <c r="I43"/>
  <c r="H398"/>
  <c r="C398"/>
  <c r="G354"/>
  <c r="G355"/>
  <c r="G353"/>
  <c r="D325"/>
  <c r="D301"/>
  <c r="D303"/>
  <c r="D304"/>
  <c r="D305"/>
  <c r="D306"/>
  <c r="D307"/>
  <c r="D308"/>
  <c r="D309"/>
  <c r="D310"/>
  <c r="D312"/>
  <c r="D313"/>
  <c r="D314"/>
  <c r="D315"/>
  <c r="D316"/>
  <c r="D317"/>
  <c r="D318"/>
  <c r="D319"/>
  <c r="D320"/>
  <c r="D321"/>
  <c r="D322"/>
  <c r="D323"/>
  <c r="D324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4"/>
  <c r="D355"/>
  <c r="D353"/>
  <c r="E43"/>
  <c r="E246"/>
  <c r="G247"/>
  <c r="G248"/>
  <c r="G246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3"/>
  <c r="D224"/>
  <c r="D225"/>
  <c r="D226"/>
  <c r="D227"/>
  <c r="D228"/>
  <c r="D229"/>
  <c r="D230"/>
  <c r="D231"/>
  <c r="D232"/>
  <c r="D233"/>
  <c r="D234"/>
  <c r="D235"/>
  <c r="D236"/>
  <c r="D238"/>
  <c r="D239"/>
  <c r="D240"/>
  <c r="D241"/>
  <c r="D242"/>
  <c r="D243"/>
  <c r="D244"/>
  <c r="D247"/>
  <c r="D248"/>
  <c r="D246"/>
  <c r="G44"/>
  <c r="G45"/>
  <c r="G157"/>
  <c r="G158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7"/>
  <c r="D158"/>
  <c r="G156"/>
  <c r="D156"/>
  <c r="G43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4"/>
  <c r="D45"/>
  <c r="D43"/>
</calcChain>
</file>

<file path=xl/sharedStrings.xml><?xml version="1.0" encoding="utf-8"?>
<sst xmlns="http://schemas.openxmlformats.org/spreadsheetml/2006/main" count="484" uniqueCount="166">
  <si>
    <t>TCS#12 zoom=1(new crop sq)</t>
    <phoneticPr fontId="7" type="noConversion"/>
  </si>
  <si>
    <t>TCS#13 zoom=1(new crop sq)</t>
  </si>
  <si>
    <t>stdev</t>
    <phoneticPr fontId="7" type="noConversion"/>
  </si>
  <si>
    <t>sem</t>
    <phoneticPr fontId="7" type="noConversion"/>
  </si>
  <si>
    <t>Colocalized</t>
  </si>
  <si>
    <r>
      <t>A</t>
    </r>
    <r>
      <rPr>
        <b/>
        <vertAlign val="subscript"/>
        <sz val="10"/>
        <rFont val="Verdana"/>
      </rPr>
      <t>Golgi</t>
    </r>
  </si>
  <si>
    <r>
      <t>A</t>
    </r>
    <r>
      <rPr>
        <b/>
        <vertAlign val="subscript"/>
        <sz val="10"/>
        <rFont val="Verdana"/>
      </rPr>
      <t>Golgi-Npn2</t>
    </r>
  </si>
  <si>
    <t xml:space="preserve">C922923S#1zoom=1 new crop </t>
    <phoneticPr fontId="7" type="noConversion"/>
  </si>
  <si>
    <t xml:space="preserve">C922923S#2zoom=1 new crop </t>
    <phoneticPr fontId="7" type="noConversion"/>
  </si>
  <si>
    <t xml:space="preserve">C922923S#3zoom=1 new crop </t>
    <phoneticPr fontId="7" type="noConversion"/>
  </si>
  <si>
    <t xml:space="preserve">C922923S#4zoom=1 new crop </t>
    <phoneticPr fontId="7" type="noConversion"/>
  </si>
  <si>
    <t xml:space="preserve">C922923S#5zoom=1 new crop </t>
    <phoneticPr fontId="7" type="noConversion"/>
  </si>
  <si>
    <t xml:space="preserve">C922923S#6zoom=1 new crop </t>
    <phoneticPr fontId="7" type="noConversion"/>
  </si>
  <si>
    <t xml:space="preserve">C922923S#7zoom=1 new crop </t>
    <phoneticPr fontId="7" type="noConversion"/>
  </si>
  <si>
    <t xml:space="preserve">C922923S#8zoom=1 new crop </t>
    <phoneticPr fontId="7" type="noConversion"/>
  </si>
  <si>
    <t xml:space="preserve">C922923S#9zoom=1 new crop </t>
    <phoneticPr fontId="7" type="noConversion"/>
  </si>
  <si>
    <t xml:space="preserve">C922923S#10zoom=1 new crop </t>
    <phoneticPr fontId="7" type="noConversion"/>
  </si>
  <si>
    <t xml:space="preserve">C922923S#11zoom=1 new crop </t>
    <phoneticPr fontId="7" type="noConversion"/>
  </si>
  <si>
    <t xml:space="preserve">C922923S#12zoom=1 new crop </t>
    <phoneticPr fontId="7" type="noConversion"/>
  </si>
  <si>
    <t xml:space="preserve">C922923S#13zoom=1 new crop </t>
    <phoneticPr fontId="7" type="noConversion"/>
  </si>
  <si>
    <t xml:space="preserve">C922923S#14zoom=1 new crop </t>
    <phoneticPr fontId="7" type="noConversion"/>
  </si>
  <si>
    <t xml:space="preserve">C922923S#15zoom=1 new crop </t>
    <phoneticPr fontId="7" type="noConversion"/>
  </si>
  <si>
    <t xml:space="preserve">C922923S#16zoom=1 new crop </t>
    <phoneticPr fontId="7" type="noConversion"/>
  </si>
  <si>
    <t xml:space="preserve">C922923S#17zoom=1 new crop </t>
    <phoneticPr fontId="7" type="noConversion"/>
  </si>
  <si>
    <t xml:space="preserve">C922923S#18zoom=1 new crop </t>
    <phoneticPr fontId="7" type="noConversion"/>
  </si>
  <si>
    <t xml:space="preserve">C922923S#19zoom=1 new crop </t>
    <phoneticPr fontId="7" type="noConversion"/>
  </si>
  <si>
    <t xml:space="preserve">C922923S#6zoom=1 new crop </t>
    <phoneticPr fontId="7" type="noConversion"/>
  </si>
  <si>
    <t xml:space="preserve">C922923S#10zoom=1 new crop </t>
    <phoneticPr fontId="7" type="noConversion"/>
  </si>
  <si>
    <t xml:space="preserve">C922923S#20zoom=1 new crop </t>
    <phoneticPr fontId="7" type="noConversion"/>
  </si>
  <si>
    <t xml:space="preserve">C922923S#21zoom=1 new crop </t>
    <phoneticPr fontId="7" type="noConversion"/>
  </si>
  <si>
    <t xml:space="preserve">C922923S#22zoom=1 new crop </t>
    <phoneticPr fontId="7" type="noConversion"/>
  </si>
  <si>
    <t xml:space="preserve">C922923S#23zoom=1 new crop </t>
    <phoneticPr fontId="7" type="noConversion"/>
  </si>
  <si>
    <t>rejected</t>
    <phoneticPr fontId="7" type="noConversion"/>
  </si>
  <si>
    <t>C878S/C885S/C887S</t>
    <phoneticPr fontId="7" type="noConversion"/>
  </si>
  <si>
    <t>TCS#1 zoom=1(new crop sq)</t>
  </si>
  <si>
    <t>TCS#1 zoom=1(new crop sq)</t>
    <phoneticPr fontId="7" type="noConversion"/>
  </si>
  <si>
    <t>TCS#2 zoom=1(new crop sq)</t>
  </si>
  <si>
    <t>TCS#2 zoom=1(new crop sq)</t>
    <phoneticPr fontId="7" type="noConversion"/>
  </si>
  <si>
    <t>TCS#3 zoom=1(new crop sq)</t>
  </si>
  <si>
    <t>TCS#3 zoom=1(new crop sq)</t>
    <phoneticPr fontId="7" type="noConversion"/>
  </si>
  <si>
    <t>TCS#4 zoom=1(new crop sq)</t>
  </si>
  <si>
    <t>TCS#4 zoom=1(new crop sq)</t>
    <phoneticPr fontId="7" type="noConversion"/>
  </si>
  <si>
    <t>TCS#5 zoom=1(new crop sq)</t>
  </si>
  <si>
    <t>TCS#5 zoom=1(new crop sq)</t>
    <phoneticPr fontId="7" type="noConversion"/>
  </si>
  <si>
    <t>TCS#6 zoom=1(new crop sq)</t>
  </si>
  <si>
    <t>TCS#6 zoom=1(new crop sq)</t>
    <phoneticPr fontId="7" type="noConversion"/>
  </si>
  <si>
    <t>TCS#7 zoom=1(new crop sq)</t>
  </si>
  <si>
    <t>TCS#7 zoom=1(new crop sq)</t>
    <phoneticPr fontId="7" type="noConversion"/>
  </si>
  <si>
    <t>TCS#8 zoom=1(new crop sq)</t>
  </si>
  <si>
    <t>TCS#8 zoom=1(new crop sq)</t>
    <phoneticPr fontId="7" type="noConversion"/>
  </si>
  <si>
    <t>TCS#9 zoom=1(new crop sq)</t>
  </si>
  <si>
    <t>TCS#9 zoom=1(new crop sq)</t>
    <phoneticPr fontId="7" type="noConversion"/>
  </si>
  <si>
    <t>TCS#10 zoom=1(new crop sq)</t>
  </si>
  <si>
    <t>TCS#10 zoom=1(new crop sq)</t>
    <phoneticPr fontId="7" type="noConversion"/>
  </si>
  <si>
    <t>TCS#11 zoom=1(new crop sq)</t>
  </si>
  <si>
    <t>TCS#11 zoom=1(new crop sq)</t>
    <phoneticPr fontId="7" type="noConversion"/>
  </si>
  <si>
    <t>TCS#12 zoom=1(new crop sq)</t>
  </si>
  <si>
    <t>full CS#11 zoom=1(new crop sq)</t>
    <phoneticPr fontId="7" type="noConversion"/>
  </si>
  <si>
    <t>full CS#12 zoom=1(new crop sq)</t>
    <phoneticPr fontId="7" type="noConversion"/>
  </si>
  <si>
    <t>TCS#13 zoom=1(new crop sq)</t>
    <phoneticPr fontId="7" type="noConversion"/>
  </si>
  <si>
    <t>TCS#14 zoom=1(new crop sq)</t>
  </si>
  <si>
    <t>TCS#14 zoom=1(new crop sq)</t>
    <phoneticPr fontId="7" type="noConversion"/>
  </si>
  <si>
    <t>TCS#15 zoom=1(new crop sq)</t>
  </si>
  <si>
    <t>TCS#15 zoom=1(new crop sq)</t>
    <phoneticPr fontId="7" type="noConversion"/>
  </si>
  <si>
    <t>TCS#16 zoom=1(new crop sq)</t>
  </si>
  <si>
    <t>rejected</t>
    <phoneticPr fontId="7" type="noConversion"/>
  </si>
  <si>
    <t>rejected</t>
    <phoneticPr fontId="7" type="noConversion"/>
  </si>
  <si>
    <t>rejected</t>
    <phoneticPr fontId="7" type="noConversion"/>
  </si>
  <si>
    <t>STDEV</t>
    <phoneticPr fontId="7" type="noConversion"/>
  </si>
  <si>
    <t>full CS#13 zoom=1(new crop sq)</t>
    <phoneticPr fontId="7" type="noConversion"/>
  </si>
  <si>
    <t>full CS#14 zoom=1(new crop sq)</t>
    <phoneticPr fontId="7" type="noConversion"/>
  </si>
  <si>
    <t>full CS#15 zoom=1(new crop sq)</t>
    <phoneticPr fontId="7" type="noConversion"/>
  </si>
  <si>
    <t>full CS#16 zoom=1(new crop sq)</t>
    <phoneticPr fontId="7" type="noConversion"/>
  </si>
  <si>
    <t>full CS#17 zoom=1(new crop sq)</t>
    <phoneticPr fontId="7" type="noConversion"/>
  </si>
  <si>
    <t>full CS#18 zoom=1(new crop sq)</t>
    <phoneticPr fontId="7" type="noConversion"/>
  </si>
  <si>
    <t>full CS#19 zoom=1(new crop sq)</t>
    <phoneticPr fontId="7" type="noConversion"/>
  </si>
  <si>
    <t>full CS#20 zoom=1(new crop sq)</t>
    <phoneticPr fontId="7" type="noConversion"/>
  </si>
  <si>
    <t>full CS#21 zoom=1(new crop sq)</t>
    <phoneticPr fontId="7" type="noConversion"/>
  </si>
  <si>
    <t>full CS#22 zoom=1(new crop sq)</t>
    <phoneticPr fontId="7" type="noConversion"/>
  </si>
  <si>
    <t>full CS#23 zoom=1(new crop sq)</t>
    <phoneticPr fontId="7" type="noConversion"/>
  </si>
  <si>
    <t>WT#9 zoom=1(new crop square)</t>
    <phoneticPr fontId="7" type="noConversion"/>
  </si>
  <si>
    <t>WT#12zoom=1(new crop square</t>
    <phoneticPr fontId="7" type="noConversion"/>
  </si>
  <si>
    <t>WT#11zoom=1(new crop square</t>
    <phoneticPr fontId="7" type="noConversion"/>
  </si>
  <si>
    <t>WT#10zoom=1(new crop square</t>
    <phoneticPr fontId="7" type="noConversion"/>
  </si>
  <si>
    <t>WT#1 zoom=1(new crop square</t>
    <phoneticPr fontId="7" type="noConversion"/>
  </si>
  <si>
    <t>WT#2 zoom=1(new crop square</t>
    <phoneticPr fontId="7" type="noConversion"/>
  </si>
  <si>
    <t>WT#3 zoom=1(new crop square</t>
    <phoneticPr fontId="7" type="noConversion"/>
  </si>
  <si>
    <t>embryo 3</t>
  </si>
  <si>
    <t>embryo 3</t>
    <phoneticPr fontId="7" type="noConversion"/>
  </si>
  <si>
    <t>WT#4 zoom=1(new crop square</t>
    <phoneticPr fontId="7" type="noConversion"/>
  </si>
  <si>
    <t>WT#5 zoom=1(new crop square</t>
    <phoneticPr fontId="7" type="noConversion"/>
  </si>
  <si>
    <t>WT#6 zoom=1(new crop square</t>
    <phoneticPr fontId="7" type="noConversion"/>
  </si>
  <si>
    <t>WT#7 zoom=1(new crop square</t>
    <phoneticPr fontId="7" type="noConversion"/>
  </si>
  <si>
    <t>WT#8 zoom=1(new crop square</t>
    <phoneticPr fontId="7" type="noConversion"/>
  </si>
  <si>
    <t>WT#9 zoom=1(new crop square</t>
    <phoneticPr fontId="7" type="noConversion"/>
  </si>
  <si>
    <t>EK 4-7-15 Npn2KO pHNpn2 WT</t>
  </si>
  <si>
    <t>Area</t>
  </si>
  <si>
    <t>GM130</t>
  </si>
  <si>
    <t>Average</t>
    <phoneticPr fontId="7" type="noConversion"/>
  </si>
  <si>
    <t>SEM</t>
    <phoneticPr fontId="7" type="noConversion"/>
  </si>
  <si>
    <t>Average</t>
    <phoneticPr fontId="7" type="noConversion"/>
  </si>
  <si>
    <t>STDEV</t>
    <phoneticPr fontId="7" type="noConversion"/>
  </si>
  <si>
    <t>SEM</t>
    <phoneticPr fontId="7" type="noConversion"/>
  </si>
  <si>
    <t>EK 4-7-15 Npn2KO pHNpn2 TCS</t>
    <phoneticPr fontId="7" type="noConversion"/>
  </si>
  <si>
    <t>Scale: 6.398 pixels/μm</t>
  </si>
  <si>
    <t>a square 30.01 x 30.01 cropped from the zoom=1 image, then 30.01x30.01μm (192x192)</t>
  </si>
  <si>
    <t>coloc/GM130</t>
  </si>
  <si>
    <t>Image</t>
  </si>
  <si>
    <r>
      <t>A</t>
    </r>
    <r>
      <rPr>
        <b/>
        <vertAlign val="subscript"/>
        <sz val="10"/>
        <rFont val="Verdana"/>
      </rPr>
      <t>Npn2</t>
    </r>
  </si>
  <si>
    <r>
      <t>A</t>
    </r>
    <r>
      <rPr>
        <b/>
        <vertAlign val="subscript"/>
        <sz val="10"/>
        <rFont val="Verdana"/>
      </rPr>
      <t>Golgi-Npn2</t>
    </r>
    <r>
      <rPr>
        <b/>
        <sz val="10"/>
        <rFont val="Verdana"/>
      </rPr>
      <t>/A</t>
    </r>
    <r>
      <rPr>
        <b/>
        <vertAlign val="subscript"/>
        <sz val="10"/>
        <rFont val="Verdana"/>
      </rPr>
      <t>Npn2</t>
    </r>
  </si>
  <si>
    <t>Threshold Npn2=230, Threshold GM130=181</t>
    <phoneticPr fontId="7" type="noConversion"/>
  </si>
  <si>
    <t>EK 4-7-15 Npn2KO pHNpn2 C922S/C923S</t>
    <phoneticPr fontId="7" type="noConversion"/>
  </si>
  <si>
    <t>WT</t>
  </si>
  <si>
    <t>C922S/C923S</t>
  </si>
  <si>
    <t>full CS</t>
  </si>
  <si>
    <t>rejected</t>
    <phoneticPr fontId="7" type="noConversion"/>
  </si>
  <si>
    <t>rejected</t>
    <phoneticPr fontId="7" type="noConversion"/>
  </si>
  <si>
    <r>
      <t>[A</t>
    </r>
    <r>
      <rPr>
        <b/>
        <vertAlign val="subscript"/>
        <sz val="10"/>
        <rFont val="Verdana"/>
      </rPr>
      <t>Golgi-Npn2</t>
    </r>
    <r>
      <rPr>
        <b/>
        <sz val="10"/>
        <rFont val="Verdana"/>
      </rPr>
      <t>/A</t>
    </r>
    <r>
      <rPr>
        <b/>
        <vertAlign val="subscript"/>
        <sz val="10"/>
        <rFont val="Verdana"/>
      </rPr>
      <t>Npn2</t>
    </r>
    <r>
      <rPr>
        <b/>
        <sz val="10"/>
        <rFont val="Verdana"/>
      </rPr>
      <t>]/A</t>
    </r>
    <r>
      <rPr>
        <b/>
        <vertAlign val="subscript"/>
        <sz val="10"/>
        <rFont val="Verdana"/>
      </rPr>
      <t>Golgi</t>
    </r>
    <phoneticPr fontId="7" type="noConversion"/>
  </si>
  <si>
    <r>
      <t>[A</t>
    </r>
    <r>
      <rPr>
        <b/>
        <vertAlign val="subscript"/>
        <sz val="10"/>
        <rFont val="Verdana"/>
      </rPr>
      <t>Golgi-Npn2</t>
    </r>
    <r>
      <rPr>
        <b/>
        <sz val="10"/>
        <rFont val="Verdana"/>
      </rPr>
      <t>/A</t>
    </r>
    <r>
      <rPr>
        <b/>
        <vertAlign val="subscript"/>
        <sz val="10"/>
        <rFont val="Verdana"/>
      </rPr>
      <t>Npn2</t>
    </r>
    <r>
      <rPr>
        <b/>
        <sz val="10"/>
        <rFont val="Verdana"/>
      </rPr>
      <t>]/A</t>
    </r>
    <r>
      <rPr>
        <b/>
        <vertAlign val="subscript"/>
        <sz val="10"/>
        <rFont val="Verdana"/>
      </rPr>
      <t>Golgi</t>
    </r>
    <phoneticPr fontId="7" type="noConversion"/>
  </si>
  <si>
    <r>
      <t>A</t>
    </r>
    <r>
      <rPr>
        <b/>
        <vertAlign val="subscript"/>
        <sz val="10"/>
        <rFont val="Verdana"/>
      </rPr>
      <t>Golgi-Npn2</t>
    </r>
    <r>
      <rPr>
        <b/>
        <sz val="10"/>
        <rFont val="Verdana"/>
      </rPr>
      <t>/A</t>
    </r>
    <r>
      <rPr>
        <b/>
        <vertAlign val="subscript"/>
        <sz val="10"/>
        <rFont val="Verdana"/>
      </rPr>
      <t>Golgi</t>
    </r>
  </si>
  <si>
    <t>Image</t>
    <phoneticPr fontId="7" type="noConversion"/>
  </si>
  <si>
    <t>Scale: 6.398 pixels/μm</t>
    <phoneticPr fontId="7" type="noConversion"/>
  </si>
  <si>
    <t>embryo 2</t>
    <phoneticPr fontId="7" type="noConversion"/>
  </si>
  <si>
    <t>WT#1 zoom=1(new crop square)</t>
    <phoneticPr fontId="7" type="noConversion"/>
  </si>
  <si>
    <t>WT#2 zoom=1(new crop square)</t>
    <phoneticPr fontId="7" type="noConversion"/>
  </si>
  <si>
    <t>embryo 2</t>
    <phoneticPr fontId="7" type="noConversion"/>
  </si>
  <si>
    <t>coloc/GM130</t>
    <phoneticPr fontId="7" type="noConversion"/>
  </si>
  <si>
    <r>
      <t>A</t>
    </r>
    <r>
      <rPr>
        <b/>
        <vertAlign val="subscript"/>
        <sz val="10"/>
        <rFont val="Verdana"/>
      </rPr>
      <t>Npn2</t>
    </r>
    <phoneticPr fontId="7" type="noConversion"/>
  </si>
  <si>
    <t>WT#3 zoom=1(new crop square)</t>
    <phoneticPr fontId="7" type="noConversion"/>
  </si>
  <si>
    <t>WT#4 zoom=1(new crop square)</t>
    <phoneticPr fontId="7" type="noConversion"/>
  </si>
  <si>
    <t>WT#5 zoom=1(new crop square)</t>
    <phoneticPr fontId="7" type="noConversion"/>
  </si>
  <si>
    <t>a square 30.01 x 30.01 cropped from the zoom=1 image, then 30.01x30.01μm (192x192)</t>
    <phoneticPr fontId="7" type="noConversion"/>
  </si>
  <si>
    <t>Threshold Npn2=230, Threshold GM130=181</t>
    <phoneticPr fontId="7" type="noConversion"/>
  </si>
  <si>
    <t>WT#6 zoom=1(new crop square)</t>
    <phoneticPr fontId="7" type="noConversion"/>
  </si>
  <si>
    <t>WT#7 zoom=1(new crop square)</t>
    <phoneticPr fontId="7" type="noConversion"/>
  </si>
  <si>
    <t>WT#8 zoom=1(new crop square)</t>
    <phoneticPr fontId="7" type="noConversion"/>
  </si>
  <si>
    <t>WT#10zoom=1(new crop square</t>
    <phoneticPr fontId="7" type="noConversion"/>
  </si>
  <si>
    <t>WT#11zoom=1(new crop square</t>
    <phoneticPr fontId="7" type="noConversion"/>
  </si>
  <si>
    <t>WT#12zoom=1(new crop square</t>
    <phoneticPr fontId="7" type="noConversion"/>
  </si>
  <si>
    <t>WT#13zoom=1(new crop square</t>
    <phoneticPr fontId="7" type="noConversion"/>
  </si>
  <si>
    <t>WT#14zoom=1(new crop square</t>
    <phoneticPr fontId="7" type="noConversion"/>
  </si>
  <si>
    <t>embryo 6</t>
    <phoneticPr fontId="7" type="noConversion"/>
  </si>
  <si>
    <t>EK 4-7-15 Npn2KO pHNpn2 full CS</t>
    <phoneticPr fontId="7" type="noConversion"/>
  </si>
  <si>
    <t>Image</t>
    <phoneticPr fontId="7" type="noConversion"/>
  </si>
  <si>
    <t>Average</t>
    <phoneticPr fontId="7" type="noConversion"/>
  </si>
  <si>
    <t>STDEV</t>
    <phoneticPr fontId="7" type="noConversion"/>
  </si>
  <si>
    <t>SEM</t>
    <phoneticPr fontId="7" type="noConversion"/>
  </si>
  <si>
    <r>
      <t>A</t>
    </r>
    <r>
      <rPr>
        <b/>
        <vertAlign val="subscript"/>
        <sz val="10"/>
        <rFont val="Verdana"/>
      </rPr>
      <t>Golgi-Npn2</t>
    </r>
    <r>
      <rPr>
        <b/>
        <sz val="10"/>
        <rFont val="Verdana"/>
      </rPr>
      <t>/A</t>
    </r>
    <r>
      <rPr>
        <b/>
        <vertAlign val="subscript"/>
        <sz val="10"/>
        <rFont val="Verdana"/>
      </rPr>
      <t>Npn2</t>
    </r>
    <phoneticPr fontId="7" type="noConversion"/>
  </si>
  <si>
    <t>full CS#24 zoom=1(new crop sq)</t>
    <phoneticPr fontId="7" type="noConversion"/>
  </si>
  <si>
    <t>full CS#25 zoom=1(new crop sq)</t>
    <phoneticPr fontId="7" type="noConversion"/>
  </si>
  <si>
    <t>full CS#26 zoom=1(new crop sq)</t>
    <phoneticPr fontId="7" type="noConversion"/>
  </si>
  <si>
    <t>full CS#27 zoom=1(new crop sq)</t>
    <phoneticPr fontId="7" type="noConversion"/>
  </si>
  <si>
    <t>full CS#28 zoom=1(new crop sq)</t>
    <phoneticPr fontId="7" type="noConversion"/>
  </si>
  <si>
    <t>full CS#29 zoom=1(new crop sq)</t>
    <phoneticPr fontId="7" type="noConversion"/>
  </si>
  <si>
    <t>full CS#30 zoom=1(new crop sq)</t>
    <phoneticPr fontId="7" type="noConversion"/>
  </si>
  <si>
    <t>full CS#31 zoom=1(new crop sq)</t>
    <phoneticPr fontId="7" type="noConversion"/>
  </si>
  <si>
    <t>full CS#1 zoom=1(new crop sq)</t>
    <phoneticPr fontId="7" type="noConversion"/>
  </si>
  <si>
    <t>full CS#2 zoom=1(new crop sq)</t>
    <phoneticPr fontId="7" type="noConversion"/>
  </si>
  <si>
    <t>full CS#3 zoom=1(new crop sq)</t>
    <phoneticPr fontId="7" type="noConversion"/>
  </si>
  <si>
    <t>full CS#4 zoom=1(new crop sq)</t>
    <phoneticPr fontId="7" type="noConversion"/>
  </si>
  <si>
    <t>full CS#5 zoom=1(new crop sq)</t>
    <phoneticPr fontId="7" type="noConversion"/>
  </si>
  <si>
    <t>full CS#6 zoom=1(new crop sq)</t>
    <phoneticPr fontId="7" type="noConversion"/>
  </si>
  <si>
    <t>full CS#7 zoom=1(new crop sq)</t>
    <phoneticPr fontId="7" type="noConversion"/>
  </si>
  <si>
    <t>full CS#8 zoom=1(new crop sq)</t>
    <phoneticPr fontId="7" type="noConversion"/>
  </si>
  <si>
    <t>full CS#9 zoom=1(new crop sq)</t>
    <phoneticPr fontId="7" type="noConversion"/>
  </si>
  <si>
    <t>full CS#10 zoom=1(new crop sq)</t>
    <phoneticPr fontId="7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</si>
</sst>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vertAlign val="subscript"/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6" fillId="0" borderId="0" xfId="0" applyFont="1"/>
    <xf numFmtId="0" fontId="5" fillId="0" borderId="0" xfId="0" applyFont="1"/>
    <xf numFmtId="0" fontId="3" fillId="0" borderId="0" xfId="0" applyFont="1"/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</c:spPr>
          <c:errBars>
            <c:errBarType val="both"/>
            <c:errValType val="cust"/>
            <c:plus>
              <c:numRef>
                <c:f>Sheet1!$B$398:$E$398</c:f>
                <c:numCache>
                  <c:formatCode>General</c:formatCode>
                  <c:ptCount val="4"/>
                  <c:pt idx="0">
                    <c:v>0.0387706007318278</c:v>
                  </c:pt>
                  <c:pt idx="1">
                    <c:v>0.045140487920385</c:v>
                  </c:pt>
                  <c:pt idx="2">
                    <c:v>0.033392762235676</c:v>
                  </c:pt>
                  <c:pt idx="3">
                    <c:v>0.0368675132683393</c:v>
                  </c:pt>
                </c:numCache>
              </c:numRef>
            </c:plus>
            <c:minus>
              <c:numRef>
                <c:f>Sheet1!$B$398:$E$398</c:f>
                <c:numCache>
                  <c:formatCode>General</c:formatCode>
                  <c:ptCount val="4"/>
                  <c:pt idx="0">
                    <c:v>0.0387706007318278</c:v>
                  </c:pt>
                  <c:pt idx="1">
                    <c:v>0.045140487920385</c:v>
                  </c:pt>
                  <c:pt idx="2">
                    <c:v>0.033392762235676</c:v>
                  </c:pt>
                  <c:pt idx="3">
                    <c:v>0.0368675132683393</c:v>
                  </c:pt>
                </c:numCache>
              </c:numRef>
            </c:minus>
          </c:errBars>
          <c:cat>
            <c:strRef>
              <c:f>Sheet1!$B$395:$E$395</c:f>
              <c:strCache>
                <c:ptCount val="4"/>
                <c:pt idx="0">
                  <c:v>WT</c:v>
                </c:pt>
                <c:pt idx="1">
                  <c:v>C878S/C885S/C887S</c:v>
                </c:pt>
                <c:pt idx="2">
                  <c:v>C922S/C923S</c:v>
                </c:pt>
                <c:pt idx="3">
                  <c:v>full CS</c:v>
                </c:pt>
              </c:strCache>
            </c:strRef>
          </c:cat>
          <c:val>
            <c:numRef>
              <c:f>Sheet1!$B$396:$E$396</c:f>
              <c:numCache>
                <c:formatCode>General</c:formatCode>
                <c:ptCount val="4"/>
                <c:pt idx="0">
                  <c:v>0.631204124293075</c:v>
                </c:pt>
                <c:pt idx="1">
                  <c:v>0.478504672205512</c:v>
                </c:pt>
                <c:pt idx="2">
                  <c:v>0.586388846014629</c:v>
                </c:pt>
                <c:pt idx="3">
                  <c:v>0.416375179300692</c:v>
                </c:pt>
              </c:numCache>
            </c:numRef>
          </c:val>
        </c:ser>
        <c:axId val="466998760"/>
        <c:axId val="551041928"/>
      </c:barChart>
      <c:catAx>
        <c:axId val="466998760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>
                <a:latin typeface="Helvetica"/>
                <a:cs typeface="Helvetica"/>
              </a:defRPr>
            </a:pPr>
            <a:endParaRPr lang="en-US"/>
          </a:p>
        </c:txPr>
        <c:crossAx val="551041928"/>
        <c:crosses val="autoZero"/>
        <c:auto val="1"/>
        <c:lblAlgn val="ctr"/>
        <c:lblOffset val="100"/>
      </c:catAx>
      <c:valAx>
        <c:axId val="551041928"/>
        <c:scaling>
          <c:orientation val="minMax"/>
          <c:max val="0.8"/>
        </c:scaling>
        <c:axPos val="l"/>
        <c:title>
          <c:tx>
            <c:rich>
              <a:bodyPr/>
              <a:lstStyle/>
              <a:p>
                <a:pPr>
                  <a:defRPr sz="1200" b="0">
                    <a:latin typeface="Helvetica"/>
                    <a:cs typeface="Helvetica"/>
                  </a:defRPr>
                </a:pPr>
                <a:r>
                  <a:rPr lang="en-US" sz="1200" b="0">
                    <a:latin typeface="Helvetica"/>
                    <a:cs typeface="Helvetica"/>
                  </a:rPr>
                  <a:t>% Golgi associated                                 with Npn2</a:t>
                </a:r>
              </a:p>
            </c:rich>
          </c:tx>
          <c:layout>
            <c:manualLayout>
              <c:xMode val="edge"/>
              <c:yMode val="edge"/>
              <c:x val="0.0305555555555555"/>
              <c:y val="0.0055555555555555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1200">
                <a:latin typeface="Helvetica"/>
                <a:cs typeface="Helvetica"/>
              </a:defRPr>
            </a:pPr>
            <a:endParaRPr lang="en-US"/>
          </a:p>
        </c:txPr>
        <c:crossAx val="466998760"/>
        <c:crosses val="autoZero"/>
        <c:crossBetween val="between"/>
        <c:majorUnit val="0.2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errBars>
            <c:errBarType val="both"/>
            <c:errValType val="cust"/>
            <c:plus>
              <c:numRef>
                <c:f>Sheet1!$G$398:$J$398</c:f>
                <c:numCache>
                  <c:formatCode>General</c:formatCode>
                  <c:ptCount val="4"/>
                  <c:pt idx="0">
                    <c:v>0.0190852213047455</c:v>
                  </c:pt>
                  <c:pt idx="1">
                    <c:v>0.0281819312911583</c:v>
                  </c:pt>
                  <c:pt idx="2">
                    <c:v>0.0218803736602629</c:v>
                  </c:pt>
                  <c:pt idx="3">
                    <c:v>0.0210055662933258</c:v>
                  </c:pt>
                </c:numCache>
              </c:numRef>
            </c:plus>
            <c:minus>
              <c:numRef>
                <c:f>Sheet1!$G$398:$J$398</c:f>
                <c:numCache>
                  <c:formatCode>General</c:formatCode>
                  <c:ptCount val="4"/>
                  <c:pt idx="0">
                    <c:v>0.0190852213047455</c:v>
                  </c:pt>
                  <c:pt idx="1">
                    <c:v>0.0281819312911583</c:v>
                  </c:pt>
                  <c:pt idx="2">
                    <c:v>0.0218803736602629</c:v>
                  </c:pt>
                  <c:pt idx="3">
                    <c:v>0.0210055662933258</c:v>
                  </c:pt>
                </c:numCache>
              </c:numRef>
            </c:minus>
          </c:errBars>
          <c:cat>
            <c:strRef>
              <c:f>Sheet1!$G$395:$J$395</c:f>
              <c:strCache>
                <c:ptCount val="4"/>
                <c:pt idx="0">
                  <c:v>WT</c:v>
                </c:pt>
                <c:pt idx="1">
                  <c:v>C878S/C885S/C887S</c:v>
                </c:pt>
                <c:pt idx="2">
                  <c:v>C922S/C923S</c:v>
                </c:pt>
                <c:pt idx="3">
                  <c:v>full CS</c:v>
                </c:pt>
              </c:strCache>
            </c:strRef>
          </c:cat>
          <c:val>
            <c:numRef>
              <c:f>Sheet1!$G$396:$J$396</c:f>
              <c:numCache>
                <c:formatCode>General</c:formatCode>
                <c:ptCount val="4"/>
                <c:pt idx="0">
                  <c:v>0.388809662787095</c:v>
                </c:pt>
                <c:pt idx="1">
                  <c:v>0.329877228078151</c:v>
                </c:pt>
                <c:pt idx="2">
                  <c:v>0.433238753323059</c:v>
                </c:pt>
                <c:pt idx="3">
                  <c:v>0.267764655865472</c:v>
                </c:pt>
              </c:numCache>
            </c:numRef>
          </c:val>
        </c:ser>
        <c:axId val="550627032"/>
        <c:axId val="550538072"/>
      </c:barChart>
      <c:catAx>
        <c:axId val="550627032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>
                <a:latin typeface="Helvetica"/>
                <a:cs typeface="Helvetica"/>
              </a:defRPr>
            </a:pPr>
            <a:endParaRPr lang="en-US"/>
          </a:p>
        </c:txPr>
        <c:crossAx val="550538072"/>
        <c:crosses val="autoZero"/>
        <c:auto val="1"/>
        <c:lblAlgn val="ctr"/>
        <c:lblOffset val="100"/>
      </c:catAx>
      <c:valAx>
        <c:axId val="550538072"/>
        <c:scaling>
          <c:orientation val="minMax"/>
          <c:max val="0.5"/>
        </c:scaling>
        <c:axPos val="l"/>
        <c:title>
          <c:tx>
            <c:rich>
              <a:bodyPr/>
              <a:lstStyle/>
              <a:p>
                <a:pPr>
                  <a:defRPr sz="1200" b="0">
                    <a:latin typeface="Helvetica"/>
                    <a:cs typeface="Helvetica"/>
                  </a:defRPr>
                </a:pPr>
                <a:r>
                  <a:rPr lang="en-US" sz="1200" b="0">
                    <a:latin typeface="Helvetica"/>
                    <a:cs typeface="Helvetica"/>
                  </a:rPr>
                  <a:t>% Npn2 associated             with the Golgi</a:t>
                </a:r>
              </a:p>
            </c:rich>
          </c:tx>
          <c:layout>
            <c:manualLayout>
              <c:xMode val="edge"/>
              <c:yMode val="edge"/>
              <c:x val="0.0305555555555555"/>
              <c:y val="0.00092592592592592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1200">
                <a:latin typeface="Helvetica"/>
                <a:cs typeface="Helvetica"/>
              </a:defRPr>
            </a:pPr>
            <a:endParaRPr lang="en-US"/>
          </a:p>
        </c:txPr>
        <c:crossAx val="550627032"/>
        <c:crosses val="autoZero"/>
        <c:crossBetween val="between"/>
        <c:majorUnit val="0.1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</c:spPr>
          <c:errBars>
            <c:errBarType val="both"/>
            <c:errValType val="cust"/>
            <c:plus>
              <c:numRef>
                <c:f>Sheet1!$M$398:$P$398</c:f>
                <c:numCache>
                  <c:formatCode>General</c:formatCode>
                  <c:ptCount val="4"/>
                  <c:pt idx="0">
                    <c:v>0.000934981476995491</c:v>
                  </c:pt>
                  <c:pt idx="1">
                    <c:v>0.000695303154668244</c:v>
                  </c:pt>
                  <c:pt idx="2">
                    <c:v>0.00118844459303801</c:v>
                  </c:pt>
                  <c:pt idx="3">
                    <c:v>0.000844053037839658</c:v>
                  </c:pt>
                </c:numCache>
              </c:numRef>
            </c:plus>
            <c:minus>
              <c:numRef>
                <c:f>Sheet1!$M$398:$P$398</c:f>
                <c:numCache>
                  <c:formatCode>General</c:formatCode>
                  <c:ptCount val="4"/>
                  <c:pt idx="0">
                    <c:v>0.000934981476995491</c:v>
                  </c:pt>
                  <c:pt idx="1">
                    <c:v>0.000695303154668244</c:v>
                  </c:pt>
                  <c:pt idx="2">
                    <c:v>0.00118844459303801</c:v>
                  </c:pt>
                  <c:pt idx="3">
                    <c:v>0.000844053037839658</c:v>
                  </c:pt>
                </c:numCache>
              </c:numRef>
            </c:minus>
          </c:errBars>
          <c:cat>
            <c:strRef>
              <c:f>Sheet1!$M$395:$P$395</c:f>
              <c:strCache>
                <c:ptCount val="4"/>
                <c:pt idx="0">
                  <c:v>WT</c:v>
                </c:pt>
                <c:pt idx="1">
                  <c:v>C878S/C885S/C887S</c:v>
                </c:pt>
                <c:pt idx="2">
                  <c:v>C922S/C923S</c:v>
                </c:pt>
                <c:pt idx="3">
                  <c:v>full CS</c:v>
                </c:pt>
              </c:strCache>
            </c:strRef>
          </c:cat>
          <c:val>
            <c:numRef>
              <c:f>Sheet1!$M$396:$P$396</c:f>
              <c:numCache>
                <c:formatCode>General</c:formatCode>
                <c:ptCount val="4"/>
                <c:pt idx="0">
                  <c:v>0.0128126087617886</c:v>
                </c:pt>
                <c:pt idx="1">
                  <c:v>0.00758830045043849</c:v>
                </c:pt>
                <c:pt idx="2">
                  <c:v>0.0146464164007483</c:v>
                </c:pt>
                <c:pt idx="3">
                  <c:v>0.00739561393772689</c:v>
                </c:pt>
              </c:numCache>
            </c:numRef>
          </c:val>
        </c:ser>
        <c:axId val="551341272"/>
        <c:axId val="580403016"/>
      </c:barChart>
      <c:catAx>
        <c:axId val="551341272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>
                <a:latin typeface="Helvetica"/>
                <a:cs typeface="Helvetica"/>
              </a:defRPr>
            </a:pPr>
            <a:endParaRPr lang="en-US"/>
          </a:p>
        </c:txPr>
        <c:crossAx val="580403016"/>
        <c:crosses val="autoZero"/>
        <c:auto val="1"/>
        <c:lblAlgn val="ctr"/>
        <c:lblOffset val="100"/>
      </c:catAx>
      <c:valAx>
        <c:axId val="5804030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0">
                    <a:latin typeface="Helvetica"/>
                    <a:cs typeface="Helvetica"/>
                  </a:defRPr>
                </a:pPr>
                <a:r>
                  <a:rPr lang="en-US" sz="1200" b="0">
                    <a:latin typeface="Helvetica"/>
                    <a:cs typeface="Helvetica"/>
                  </a:rPr>
                  <a:t>% Npn2 associated              with the Golgi                     </a:t>
                </a:r>
              </a:p>
              <a:p>
                <a:pPr>
                  <a:defRPr sz="1200" b="0">
                    <a:latin typeface="Helvetica"/>
                    <a:cs typeface="Helvetica"/>
                  </a:defRPr>
                </a:pPr>
                <a:r>
                  <a:rPr lang="en-US" sz="1200" b="0">
                    <a:latin typeface="Helvetica"/>
                    <a:cs typeface="Helvetica"/>
                  </a:rPr>
                  <a:t>  normalized to the Golgi </a:t>
                </a:r>
              </a:p>
            </c:rich>
          </c:tx>
          <c:layout>
            <c:manualLayout>
              <c:xMode val="edge"/>
              <c:yMode val="edge"/>
              <c:x val="0.0305555555555555"/>
              <c:y val="0.0046296296296296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1200">
                <a:latin typeface="Helvetica"/>
                <a:cs typeface="Helvetica"/>
              </a:defRPr>
            </a:pPr>
            <a:endParaRPr lang="en-US"/>
          </a:p>
        </c:txPr>
        <c:crossAx val="551341272"/>
        <c:crosses val="autoZero"/>
        <c:crossBetween val="between"/>
        <c:majorUnit val="0.004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1320800</xdr:colOff>
      <xdr:row>401</xdr:row>
      <xdr:rowOff>139700</xdr:rowOff>
    </xdr:from>
    <xdr:to>
      <xdr:col>4</xdr:col>
      <xdr:colOff>838200</xdr:colOff>
      <xdr:row>418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50800</xdr:colOff>
      <xdr:row>400</xdr:row>
      <xdr:rowOff>139700</xdr:rowOff>
    </xdr:from>
    <xdr:to>
      <xdr:col>9</xdr:col>
      <xdr:colOff>812800</xdr:colOff>
      <xdr:row>417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292100</xdr:colOff>
      <xdr:row>403</xdr:row>
      <xdr:rowOff>88900</xdr:rowOff>
    </xdr:from>
    <xdr:to>
      <xdr:col>2</xdr:col>
      <xdr:colOff>723900</xdr:colOff>
      <xdr:row>405</xdr:row>
      <xdr:rowOff>38100</xdr:rowOff>
    </xdr:to>
    <xdr:sp macro="" textlink="">
      <xdr:nvSpPr>
        <xdr:cNvPr id="6" name="TextBox 5"/>
        <xdr:cNvSpPr txBox="1"/>
      </xdr:nvSpPr>
      <xdr:spPr>
        <a:xfrm>
          <a:off x="3441700" y="66751200"/>
          <a:ext cx="431800" cy="279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800">
              <a:latin typeface="Helvetica"/>
              <a:cs typeface="Helvetica"/>
            </a:rPr>
            <a:t>*</a:t>
          </a:r>
        </a:p>
      </xdr:txBody>
    </xdr:sp>
    <xdr:clientData/>
  </xdr:twoCellAnchor>
  <xdr:twoCellAnchor>
    <xdr:from>
      <xdr:col>3</xdr:col>
      <xdr:colOff>177800</xdr:colOff>
      <xdr:row>402</xdr:row>
      <xdr:rowOff>76200</xdr:rowOff>
    </xdr:from>
    <xdr:to>
      <xdr:col>3</xdr:col>
      <xdr:colOff>596900</xdr:colOff>
      <xdr:row>404</xdr:row>
      <xdr:rowOff>25400</xdr:rowOff>
    </xdr:to>
    <xdr:sp macro="" textlink="">
      <xdr:nvSpPr>
        <xdr:cNvPr id="7" name="TextBox 6"/>
        <xdr:cNvSpPr txBox="1"/>
      </xdr:nvSpPr>
      <xdr:spPr>
        <a:xfrm>
          <a:off x="4279900" y="66573400"/>
          <a:ext cx="41910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>
              <a:latin typeface="Helvetica"/>
              <a:cs typeface="Helvetica"/>
            </a:rPr>
            <a:t>ns</a:t>
          </a:r>
        </a:p>
      </xdr:txBody>
    </xdr:sp>
    <xdr:clientData/>
  </xdr:twoCellAnchor>
  <xdr:twoCellAnchor>
    <xdr:from>
      <xdr:col>4</xdr:col>
      <xdr:colOff>76200</xdr:colOff>
      <xdr:row>404</xdr:row>
      <xdr:rowOff>0</xdr:rowOff>
    </xdr:from>
    <xdr:to>
      <xdr:col>4</xdr:col>
      <xdr:colOff>533400</xdr:colOff>
      <xdr:row>405</xdr:row>
      <xdr:rowOff>114300</xdr:rowOff>
    </xdr:to>
    <xdr:sp macro="" textlink="">
      <xdr:nvSpPr>
        <xdr:cNvPr id="8" name="TextBox 7"/>
        <xdr:cNvSpPr txBox="1"/>
      </xdr:nvSpPr>
      <xdr:spPr>
        <a:xfrm>
          <a:off x="5130800" y="66827400"/>
          <a:ext cx="45720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800">
              <a:latin typeface="Helvetica"/>
              <a:cs typeface="Helvetica"/>
            </a:rPr>
            <a:t>**</a:t>
          </a:r>
        </a:p>
      </xdr:txBody>
    </xdr:sp>
    <xdr:clientData/>
  </xdr:twoCellAnchor>
  <xdr:twoCellAnchor>
    <xdr:from>
      <xdr:col>9</xdr:col>
      <xdr:colOff>0</xdr:colOff>
      <xdr:row>402</xdr:row>
      <xdr:rowOff>101600</xdr:rowOff>
    </xdr:from>
    <xdr:to>
      <xdr:col>9</xdr:col>
      <xdr:colOff>520700</xdr:colOff>
      <xdr:row>404</xdr:row>
      <xdr:rowOff>101600</xdr:rowOff>
    </xdr:to>
    <xdr:sp macro="" textlink="">
      <xdr:nvSpPr>
        <xdr:cNvPr id="9" name="TextBox 8"/>
        <xdr:cNvSpPr txBox="1"/>
      </xdr:nvSpPr>
      <xdr:spPr>
        <a:xfrm>
          <a:off x="9956800" y="66598800"/>
          <a:ext cx="5207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800">
              <a:latin typeface="Helvetica"/>
              <a:cs typeface="Helvetica"/>
            </a:rPr>
            <a:t>***</a:t>
          </a:r>
        </a:p>
      </xdr:txBody>
    </xdr:sp>
    <xdr:clientData/>
  </xdr:twoCellAnchor>
  <xdr:twoCellAnchor>
    <xdr:from>
      <xdr:col>8</xdr:col>
      <xdr:colOff>76200</xdr:colOff>
      <xdr:row>400</xdr:row>
      <xdr:rowOff>88900</xdr:rowOff>
    </xdr:from>
    <xdr:to>
      <xdr:col>8</xdr:col>
      <xdr:colOff>622300</xdr:colOff>
      <xdr:row>402</xdr:row>
      <xdr:rowOff>50800</xdr:rowOff>
    </xdr:to>
    <xdr:sp macro="" textlink="">
      <xdr:nvSpPr>
        <xdr:cNvPr id="10" name="TextBox 9"/>
        <xdr:cNvSpPr txBox="1"/>
      </xdr:nvSpPr>
      <xdr:spPr>
        <a:xfrm>
          <a:off x="9080500" y="66255900"/>
          <a:ext cx="54610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>
              <a:latin typeface="Helvetica"/>
              <a:cs typeface="Helvetica"/>
            </a:rPr>
            <a:t>ns</a:t>
          </a:r>
        </a:p>
      </xdr:txBody>
    </xdr:sp>
    <xdr:clientData/>
  </xdr:twoCellAnchor>
  <xdr:twoCellAnchor>
    <xdr:from>
      <xdr:col>11</xdr:col>
      <xdr:colOff>381000</xdr:colOff>
      <xdr:row>401</xdr:row>
      <xdr:rowOff>88900</xdr:rowOff>
    </xdr:from>
    <xdr:to>
      <xdr:col>16</xdr:col>
      <xdr:colOff>190500</xdr:colOff>
      <xdr:row>418</xdr:row>
      <xdr:rowOff>25400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398"/>
  <sheetViews>
    <sheetView tabSelected="1" view="pageLayout" topLeftCell="I395" workbookViewId="0">
      <selection activeCell="M420" sqref="M420"/>
    </sheetView>
  </sheetViews>
  <sheetFormatPr baseColWidth="10" defaultRowHeight="13"/>
  <cols>
    <col min="1" max="1" width="24.7109375" customWidth="1"/>
    <col min="7" max="7" width="12.28515625" bestFit="1" customWidth="1"/>
  </cols>
  <sheetData>
    <row r="1" spans="1:9">
      <c r="A1" s="1" t="s">
        <v>95</v>
      </c>
      <c r="D1" t="s">
        <v>121</v>
      </c>
    </row>
    <row r="2" spans="1:9">
      <c r="A2" t="s">
        <v>131</v>
      </c>
    </row>
    <row r="3" spans="1:9">
      <c r="A3" t="s">
        <v>132</v>
      </c>
    </row>
    <row r="4" spans="1:9">
      <c r="B4" t="s">
        <v>96</v>
      </c>
      <c r="C4" t="s">
        <v>96</v>
      </c>
    </row>
    <row r="5" spans="1:9">
      <c r="B5" t="s">
        <v>97</v>
      </c>
      <c r="C5" t="s">
        <v>4</v>
      </c>
      <c r="D5" t="s">
        <v>126</v>
      </c>
    </row>
    <row r="6" spans="1:9" ht="15">
      <c r="A6" t="s">
        <v>120</v>
      </c>
      <c r="B6" s="1" t="s">
        <v>5</v>
      </c>
      <c r="C6" s="1" t="s">
        <v>6</v>
      </c>
      <c r="D6" s="1" t="s">
        <v>119</v>
      </c>
      <c r="E6" s="1" t="s">
        <v>127</v>
      </c>
      <c r="G6" s="1" t="s">
        <v>147</v>
      </c>
      <c r="I6" s="1" t="s">
        <v>117</v>
      </c>
    </row>
    <row r="7" spans="1:9">
      <c r="A7" t="s">
        <v>123</v>
      </c>
      <c r="B7">
        <v>42.216000000000001</v>
      </c>
      <c r="C7">
        <v>37.500999999999998</v>
      </c>
      <c r="D7">
        <f>C7/B7</f>
        <v>0.88831248815614927</v>
      </c>
      <c r="E7">
        <v>146.06899999999999</v>
      </c>
      <c r="F7" t="s">
        <v>122</v>
      </c>
      <c r="G7">
        <f t="shared" ref="G7:G42" si="0">C7/E7</f>
        <v>0.25673483079914289</v>
      </c>
      <c r="I7">
        <f t="shared" ref="I7:I42" si="1">G7/B7</f>
        <v>6.0814579969476713E-3</v>
      </c>
    </row>
    <row r="8" spans="1:9">
      <c r="A8" t="s">
        <v>124</v>
      </c>
      <c r="B8">
        <v>33.420999999999999</v>
      </c>
      <c r="C8">
        <v>28.338999999999999</v>
      </c>
      <c r="D8">
        <f t="shared" ref="D8:D42" si="2">C8/B8</f>
        <v>0.84793991801561885</v>
      </c>
      <c r="E8">
        <v>61.1</v>
      </c>
      <c r="F8" t="s">
        <v>125</v>
      </c>
      <c r="G8">
        <f t="shared" si="0"/>
        <v>0.46381342062193121</v>
      </c>
      <c r="I8">
        <f t="shared" si="1"/>
        <v>1.3877903731843189E-2</v>
      </c>
    </row>
    <row r="9" spans="1:9">
      <c r="A9" t="s">
        <v>128</v>
      </c>
      <c r="B9">
        <v>54.871000000000002</v>
      </c>
      <c r="C9">
        <v>4.226</v>
      </c>
      <c r="D9">
        <f t="shared" si="2"/>
        <v>7.7017003517340671E-2</v>
      </c>
      <c r="E9">
        <v>16.954999999999998</v>
      </c>
      <c r="F9" t="s">
        <v>125</v>
      </c>
      <c r="G9">
        <f t="shared" si="0"/>
        <v>0.24924800943674436</v>
      </c>
      <c r="I9">
        <f t="shared" si="1"/>
        <v>4.5424360670799574E-3</v>
      </c>
    </row>
    <row r="10" spans="1:9">
      <c r="A10" t="s">
        <v>129</v>
      </c>
      <c r="B10">
        <v>19.861999999999998</v>
      </c>
      <c r="C10">
        <v>18.64</v>
      </c>
      <c r="D10">
        <f t="shared" si="2"/>
        <v>0.93847548081764187</v>
      </c>
      <c r="E10">
        <v>77.052999999999997</v>
      </c>
      <c r="F10" t="s">
        <v>125</v>
      </c>
      <c r="G10">
        <f t="shared" si="0"/>
        <v>0.2419114116257641</v>
      </c>
      <c r="I10">
        <f t="shared" si="1"/>
        <v>1.2179609889525935E-2</v>
      </c>
    </row>
    <row r="11" spans="1:9">
      <c r="A11" t="s">
        <v>130</v>
      </c>
      <c r="B11">
        <v>10.823</v>
      </c>
      <c r="C11">
        <v>8.9659999999999993</v>
      </c>
      <c r="D11">
        <f t="shared" si="2"/>
        <v>0.82842095537281701</v>
      </c>
      <c r="E11">
        <v>33.664999999999999</v>
      </c>
      <c r="F11" t="s">
        <v>125</v>
      </c>
      <c r="G11">
        <f t="shared" si="0"/>
        <v>0.26633001633744241</v>
      </c>
      <c r="I11">
        <f t="shared" si="1"/>
        <v>2.4607781237867728E-2</v>
      </c>
    </row>
    <row r="12" spans="1:9">
      <c r="A12" t="s">
        <v>133</v>
      </c>
      <c r="B12">
        <v>41.58</v>
      </c>
      <c r="C12">
        <v>27.899000000000001</v>
      </c>
      <c r="D12">
        <f t="shared" si="2"/>
        <v>0.670971620971621</v>
      </c>
      <c r="E12">
        <v>131.50899999999999</v>
      </c>
      <c r="F12" t="s">
        <v>125</v>
      </c>
      <c r="G12">
        <f t="shared" si="0"/>
        <v>0.21214517637576139</v>
      </c>
      <c r="I12">
        <f t="shared" si="1"/>
        <v>5.1020965939336553E-3</v>
      </c>
    </row>
    <row r="13" spans="1:9">
      <c r="A13" t="s">
        <v>134</v>
      </c>
      <c r="B13">
        <v>20.131</v>
      </c>
      <c r="C13">
        <v>17.175000000000001</v>
      </c>
      <c r="D13">
        <f t="shared" si="2"/>
        <v>0.8531617902737072</v>
      </c>
      <c r="E13">
        <v>66.718999999999994</v>
      </c>
      <c r="F13" t="s">
        <v>125</v>
      </c>
      <c r="G13">
        <f t="shared" si="0"/>
        <v>0.25742292300544078</v>
      </c>
      <c r="I13">
        <f t="shared" si="1"/>
        <v>1.2787388753933773E-2</v>
      </c>
    </row>
    <row r="14" spans="1:9">
      <c r="A14" t="s">
        <v>135</v>
      </c>
      <c r="B14">
        <v>22.818000000000001</v>
      </c>
      <c r="C14">
        <v>3.0049999999999999</v>
      </c>
      <c r="D14">
        <f t="shared" si="2"/>
        <v>0.13169427644841791</v>
      </c>
      <c r="E14">
        <v>5.5949999999999998</v>
      </c>
      <c r="F14" t="s">
        <v>125</v>
      </c>
      <c r="G14">
        <f t="shared" si="0"/>
        <v>0.5370866845397676</v>
      </c>
      <c r="I14">
        <f t="shared" si="1"/>
        <v>2.3537851018483984E-2</v>
      </c>
    </row>
    <row r="15" spans="1:9">
      <c r="A15" t="s">
        <v>80</v>
      </c>
      <c r="B15">
        <v>35.570999999999998</v>
      </c>
      <c r="C15">
        <v>14.243</v>
      </c>
      <c r="D15">
        <f t="shared" si="2"/>
        <v>0.40041044671220943</v>
      </c>
      <c r="E15">
        <v>49.3</v>
      </c>
      <c r="F15" t="s">
        <v>122</v>
      </c>
      <c r="G15">
        <f t="shared" si="0"/>
        <v>0.28890466531440162</v>
      </c>
      <c r="I15">
        <f t="shared" si="1"/>
        <v>8.1219157548115505E-3</v>
      </c>
    </row>
    <row r="16" spans="1:9">
      <c r="A16" t="s">
        <v>83</v>
      </c>
      <c r="B16">
        <v>31.905999999999999</v>
      </c>
      <c r="C16">
        <v>22.965</v>
      </c>
      <c r="D16">
        <f t="shared" si="2"/>
        <v>0.71977057606719741</v>
      </c>
      <c r="E16">
        <v>65.936999999999998</v>
      </c>
      <c r="F16" t="s">
        <v>122</v>
      </c>
      <c r="G16">
        <f t="shared" si="0"/>
        <v>0.34828700122844536</v>
      </c>
      <c r="I16">
        <f t="shared" si="1"/>
        <v>1.0916034640144342E-2</v>
      </c>
    </row>
    <row r="17" spans="1:9">
      <c r="A17" t="s">
        <v>82</v>
      </c>
      <c r="B17">
        <v>25.652000000000001</v>
      </c>
      <c r="C17">
        <v>19.152999999999999</v>
      </c>
      <c r="D17">
        <f t="shared" si="2"/>
        <v>0.74664743489786367</v>
      </c>
      <c r="E17">
        <v>40.994</v>
      </c>
      <c r="F17" t="s">
        <v>122</v>
      </c>
      <c r="G17">
        <f t="shared" si="0"/>
        <v>0.4672147143484412</v>
      </c>
      <c r="I17">
        <f t="shared" si="1"/>
        <v>1.8213578448013457E-2</v>
      </c>
    </row>
    <row r="18" spans="1:9">
      <c r="A18" t="s">
        <v>81</v>
      </c>
      <c r="B18">
        <v>19.152999999999999</v>
      </c>
      <c r="C18">
        <v>16.515000000000001</v>
      </c>
      <c r="D18">
        <f t="shared" si="2"/>
        <v>0.86226700777946019</v>
      </c>
      <c r="E18">
        <v>47.59</v>
      </c>
      <c r="F18" t="s">
        <v>122</v>
      </c>
      <c r="G18">
        <f t="shared" si="0"/>
        <v>0.34702668627862993</v>
      </c>
      <c r="I18">
        <f t="shared" si="1"/>
        <v>1.8118659545691532E-2</v>
      </c>
    </row>
    <row r="19" spans="1:9">
      <c r="A19" t="s">
        <v>84</v>
      </c>
      <c r="B19">
        <v>22.965</v>
      </c>
      <c r="C19">
        <v>8.5749999999999993</v>
      </c>
      <c r="D19">
        <f t="shared" si="2"/>
        <v>0.3733942956673198</v>
      </c>
      <c r="E19">
        <v>28.07</v>
      </c>
      <c r="F19" t="s">
        <v>88</v>
      </c>
      <c r="G19">
        <f t="shared" si="0"/>
        <v>0.30548628428927677</v>
      </c>
      <c r="I19">
        <f t="shared" si="1"/>
        <v>1.3302254922241531E-2</v>
      </c>
    </row>
    <row r="20" spans="1:9">
      <c r="A20" t="s">
        <v>85</v>
      </c>
      <c r="B20">
        <v>16.196999999999999</v>
      </c>
      <c r="C20">
        <v>12.923999999999999</v>
      </c>
      <c r="D20">
        <f t="shared" si="2"/>
        <v>0.79792554176699393</v>
      </c>
      <c r="E20">
        <v>49.104999999999997</v>
      </c>
      <c r="F20" t="s">
        <v>88</v>
      </c>
      <c r="G20">
        <f t="shared" si="0"/>
        <v>0.26319112106710113</v>
      </c>
      <c r="I20">
        <f t="shared" si="1"/>
        <v>1.6249374641421323E-2</v>
      </c>
    </row>
    <row r="21" spans="1:9">
      <c r="A21" t="s">
        <v>86</v>
      </c>
      <c r="B21">
        <v>30.757999999999999</v>
      </c>
      <c r="C21">
        <v>19.152999999999999</v>
      </c>
      <c r="D21">
        <f t="shared" si="2"/>
        <v>0.62269978542167892</v>
      </c>
      <c r="E21">
        <v>41.531999999999996</v>
      </c>
      <c r="F21" t="s">
        <v>88</v>
      </c>
      <c r="G21">
        <f t="shared" si="0"/>
        <v>0.46116247712607145</v>
      </c>
      <c r="I21">
        <f t="shared" si="1"/>
        <v>1.4993253043958368E-2</v>
      </c>
    </row>
    <row r="22" spans="1:9">
      <c r="A22" t="s">
        <v>89</v>
      </c>
      <c r="B22">
        <v>46.954999999999998</v>
      </c>
      <c r="C22">
        <v>30.048999999999999</v>
      </c>
      <c r="D22">
        <f t="shared" si="2"/>
        <v>0.63995314662975189</v>
      </c>
      <c r="E22">
        <v>54.137999999999998</v>
      </c>
      <c r="F22" t="s">
        <v>88</v>
      </c>
      <c r="G22">
        <f t="shared" si="0"/>
        <v>0.55504451586685877</v>
      </c>
      <c r="I22">
        <f t="shared" si="1"/>
        <v>1.1820775548224019E-2</v>
      </c>
    </row>
    <row r="23" spans="1:9">
      <c r="A23" t="s">
        <v>90</v>
      </c>
      <c r="B23">
        <v>47.737000000000002</v>
      </c>
      <c r="C23">
        <v>22.183</v>
      </c>
      <c r="D23">
        <f t="shared" si="2"/>
        <v>0.46469195801998447</v>
      </c>
      <c r="E23">
        <v>47.859000000000002</v>
      </c>
      <c r="F23" t="s">
        <v>88</v>
      </c>
      <c r="G23">
        <f t="shared" si="0"/>
        <v>0.4635073862805324</v>
      </c>
      <c r="I23">
        <f t="shared" si="1"/>
        <v>9.7096044217385331E-3</v>
      </c>
    </row>
    <row r="24" spans="1:9">
      <c r="A24" t="s">
        <v>91</v>
      </c>
      <c r="B24">
        <v>83.796000000000006</v>
      </c>
      <c r="C24">
        <v>36.131999999999998</v>
      </c>
      <c r="D24">
        <f t="shared" si="2"/>
        <v>0.43119003293713298</v>
      </c>
      <c r="E24">
        <v>79.105000000000004</v>
      </c>
      <c r="F24" t="s">
        <v>88</v>
      </c>
      <c r="G24">
        <f t="shared" si="0"/>
        <v>0.45676000252828514</v>
      </c>
      <c r="I24">
        <f t="shared" si="1"/>
        <v>5.4508568729806327E-3</v>
      </c>
    </row>
    <row r="25" spans="1:9">
      <c r="A25" t="s">
        <v>92</v>
      </c>
      <c r="B25">
        <v>33.005000000000003</v>
      </c>
      <c r="C25">
        <v>22.207000000000001</v>
      </c>
      <c r="D25">
        <f t="shared" si="2"/>
        <v>0.67283744887138308</v>
      </c>
      <c r="E25">
        <v>56.238999999999997</v>
      </c>
      <c r="F25" t="s">
        <v>88</v>
      </c>
      <c r="G25">
        <f t="shared" si="0"/>
        <v>0.39486832980671777</v>
      </c>
      <c r="I25">
        <f t="shared" si="1"/>
        <v>1.1963894252589539E-2</v>
      </c>
    </row>
    <row r="26" spans="1:9">
      <c r="A26" t="s">
        <v>93</v>
      </c>
      <c r="B26">
        <v>64.863</v>
      </c>
      <c r="C26">
        <v>31.466000000000001</v>
      </c>
      <c r="D26">
        <f t="shared" si="2"/>
        <v>0.48511478038326938</v>
      </c>
      <c r="E26">
        <v>162.608</v>
      </c>
      <c r="F26" t="s">
        <v>87</v>
      </c>
      <c r="G26">
        <f t="shared" si="0"/>
        <v>0.19350831447407263</v>
      </c>
      <c r="I26">
        <f t="shared" si="1"/>
        <v>2.9833389524701699E-3</v>
      </c>
    </row>
    <row r="27" spans="1:9">
      <c r="A27" t="s">
        <v>94</v>
      </c>
      <c r="B27">
        <v>58.926000000000002</v>
      </c>
      <c r="C27">
        <v>44.585000000000001</v>
      </c>
      <c r="D27">
        <f t="shared" si="2"/>
        <v>0.75662695584292161</v>
      </c>
      <c r="E27">
        <v>131.04400000000001</v>
      </c>
      <c r="F27" t="s">
        <v>87</v>
      </c>
      <c r="G27">
        <f t="shared" si="0"/>
        <v>0.3402292359818076</v>
      </c>
      <c r="I27">
        <f t="shared" si="1"/>
        <v>5.7738389841802866E-3</v>
      </c>
    </row>
    <row r="28" spans="1:9">
      <c r="A28" t="s">
        <v>136</v>
      </c>
      <c r="B28">
        <v>22.989000000000001</v>
      </c>
      <c r="C28">
        <v>13.680999999999999</v>
      </c>
      <c r="D28">
        <f t="shared" si="2"/>
        <v>0.59511070511983988</v>
      </c>
      <c r="E28">
        <v>29.512</v>
      </c>
      <c r="F28" t="s">
        <v>87</v>
      </c>
      <c r="G28">
        <f t="shared" si="0"/>
        <v>0.46357413933315256</v>
      </c>
      <c r="I28">
        <f t="shared" si="1"/>
        <v>2.0165041512599614E-2</v>
      </c>
    </row>
    <row r="29" spans="1:9">
      <c r="A29" t="s">
        <v>137</v>
      </c>
      <c r="B29">
        <v>20.253</v>
      </c>
      <c r="C29">
        <v>14.585000000000001</v>
      </c>
      <c r="D29">
        <f t="shared" si="2"/>
        <v>0.72014022613933737</v>
      </c>
      <c r="E29">
        <v>44.658999999999999</v>
      </c>
      <c r="F29" t="s">
        <v>87</v>
      </c>
      <c r="G29">
        <f t="shared" si="0"/>
        <v>0.32658590653619651</v>
      </c>
      <c r="I29">
        <f t="shared" si="1"/>
        <v>1.6125310153369699E-2</v>
      </c>
    </row>
    <row r="30" spans="1:9">
      <c r="A30" t="s">
        <v>138</v>
      </c>
      <c r="B30">
        <v>37.72</v>
      </c>
      <c r="C30">
        <v>30.733000000000001</v>
      </c>
      <c r="D30">
        <f t="shared" si="2"/>
        <v>0.81476670201484624</v>
      </c>
      <c r="E30">
        <v>85.628</v>
      </c>
      <c r="F30" t="s">
        <v>87</v>
      </c>
      <c r="G30">
        <f t="shared" si="0"/>
        <v>0.35891297239220815</v>
      </c>
      <c r="I30">
        <f t="shared" si="1"/>
        <v>9.5151901482557841E-3</v>
      </c>
    </row>
    <row r="31" spans="1:9">
      <c r="A31" t="s">
        <v>139</v>
      </c>
      <c r="B31">
        <v>55.725999999999999</v>
      </c>
      <c r="C31">
        <v>35.106000000000002</v>
      </c>
      <c r="D31">
        <f t="shared" si="2"/>
        <v>0.62997523597602556</v>
      </c>
      <c r="E31">
        <v>78.495000000000005</v>
      </c>
      <c r="F31" t="s">
        <v>87</v>
      </c>
      <c r="G31">
        <f t="shared" si="0"/>
        <v>0.44723867762277852</v>
      </c>
      <c r="I31">
        <f t="shared" si="1"/>
        <v>8.0256734311233268E-3</v>
      </c>
    </row>
    <row r="32" spans="1:9">
      <c r="A32" t="s">
        <v>140</v>
      </c>
      <c r="B32">
        <v>35.765999999999998</v>
      </c>
      <c r="C32">
        <v>29.878</v>
      </c>
      <c r="D32">
        <f t="shared" si="2"/>
        <v>0.83537437790079971</v>
      </c>
      <c r="E32">
        <v>59.097000000000001</v>
      </c>
      <c r="F32" t="s">
        <v>87</v>
      </c>
      <c r="G32">
        <f t="shared" si="0"/>
        <v>0.50557557913261253</v>
      </c>
      <c r="I32">
        <f t="shared" si="1"/>
        <v>1.4135647797702079E-2</v>
      </c>
    </row>
    <row r="33" spans="1:9">
      <c r="A33" t="s">
        <v>84</v>
      </c>
      <c r="B33">
        <v>35.204000000000001</v>
      </c>
      <c r="C33">
        <v>6.7430000000000003</v>
      </c>
      <c r="D33">
        <f t="shared" si="2"/>
        <v>0.19154073400749916</v>
      </c>
      <c r="E33">
        <v>15.489000000000001</v>
      </c>
      <c r="F33" t="s">
        <v>141</v>
      </c>
      <c r="G33">
        <f t="shared" si="0"/>
        <v>0.43534120989089031</v>
      </c>
      <c r="I33">
        <f t="shared" si="1"/>
        <v>1.2366242753405587E-2</v>
      </c>
    </row>
    <row r="34" spans="1:9">
      <c r="A34" t="s">
        <v>85</v>
      </c>
      <c r="B34">
        <v>20.838999999999999</v>
      </c>
      <c r="C34">
        <v>18.03</v>
      </c>
      <c r="D34">
        <f t="shared" si="2"/>
        <v>0.86520466433130194</v>
      </c>
      <c r="E34">
        <v>46.905999999999999</v>
      </c>
      <c r="F34" t="s">
        <v>141</v>
      </c>
      <c r="G34">
        <f t="shared" si="0"/>
        <v>0.38438579286232044</v>
      </c>
      <c r="I34">
        <f t="shared" si="1"/>
        <v>1.8445500881151711E-2</v>
      </c>
    </row>
    <row r="35" spans="1:9">
      <c r="A35" t="s">
        <v>86</v>
      </c>
      <c r="B35">
        <v>56.801000000000002</v>
      </c>
      <c r="C35">
        <v>41.19</v>
      </c>
      <c r="D35">
        <f t="shared" si="2"/>
        <v>0.72516328937870811</v>
      </c>
      <c r="E35">
        <v>89.83</v>
      </c>
      <c r="F35" t="s">
        <v>141</v>
      </c>
      <c r="G35">
        <f t="shared" si="0"/>
        <v>0.45853278414783477</v>
      </c>
      <c r="I35">
        <f t="shared" si="1"/>
        <v>8.0726181607336973E-3</v>
      </c>
    </row>
    <row r="36" spans="1:9">
      <c r="A36" t="s">
        <v>89</v>
      </c>
      <c r="B36">
        <v>39.991999999999997</v>
      </c>
      <c r="C36">
        <v>24.332999999999998</v>
      </c>
      <c r="D36">
        <f t="shared" si="2"/>
        <v>0.60844668933786761</v>
      </c>
      <c r="E36">
        <v>73.438000000000002</v>
      </c>
      <c r="F36" t="s">
        <v>141</v>
      </c>
      <c r="G36">
        <f t="shared" si="0"/>
        <v>0.33134072278656823</v>
      </c>
      <c r="I36">
        <f t="shared" si="1"/>
        <v>8.285175104685143E-3</v>
      </c>
    </row>
    <row r="37" spans="1:9">
      <c r="A37" t="s">
        <v>90</v>
      </c>
      <c r="B37">
        <v>45.44</v>
      </c>
      <c r="C37">
        <v>27.948</v>
      </c>
      <c r="D37">
        <f t="shared" si="2"/>
        <v>0.61505281690140845</v>
      </c>
      <c r="E37">
        <v>44.268000000000001</v>
      </c>
      <c r="F37" t="s">
        <v>141</v>
      </c>
      <c r="G37">
        <f t="shared" si="0"/>
        <v>0.63133640552995396</v>
      </c>
      <c r="I37">
        <f t="shared" si="1"/>
        <v>1.3893846952683846E-2</v>
      </c>
    </row>
    <row r="38" spans="1:9">
      <c r="A38" t="s">
        <v>91</v>
      </c>
      <c r="B38">
        <v>21.108000000000001</v>
      </c>
      <c r="C38">
        <v>13.045999999999999</v>
      </c>
      <c r="D38">
        <f t="shared" si="2"/>
        <v>0.61805950350577976</v>
      </c>
      <c r="E38">
        <v>29.193999999999999</v>
      </c>
      <c r="F38" t="s">
        <v>141</v>
      </c>
      <c r="G38">
        <f t="shared" si="0"/>
        <v>0.44687264506405427</v>
      </c>
      <c r="I38">
        <f t="shared" si="1"/>
        <v>2.1170771511467418E-2</v>
      </c>
    </row>
    <row r="39" spans="1:9">
      <c r="A39" t="s">
        <v>92</v>
      </c>
      <c r="B39">
        <v>28.535</v>
      </c>
      <c r="C39">
        <v>7.5250000000000004</v>
      </c>
      <c r="D39">
        <f t="shared" si="2"/>
        <v>0.26371123182057121</v>
      </c>
      <c r="E39">
        <v>14.707000000000001</v>
      </c>
      <c r="F39" t="s">
        <v>141</v>
      </c>
      <c r="G39">
        <f t="shared" si="0"/>
        <v>0.51166111375535461</v>
      </c>
      <c r="I39">
        <f t="shared" si="1"/>
        <v>1.7931001007722259E-2</v>
      </c>
    </row>
    <row r="40" spans="1:9">
      <c r="A40" t="s">
        <v>93</v>
      </c>
      <c r="B40">
        <v>21.352</v>
      </c>
      <c r="C40">
        <v>19.079999999999998</v>
      </c>
      <c r="D40">
        <f t="shared" si="2"/>
        <v>0.89359310603222175</v>
      </c>
      <c r="E40">
        <v>47.981000000000002</v>
      </c>
      <c r="F40" t="s">
        <v>141</v>
      </c>
      <c r="G40">
        <f t="shared" si="0"/>
        <v>0.39765740605656402</v>
      </c>
      <c r="I40">
        <f t="shared" si="1"/>
        <v>1.8623895000775759E-2</v>
      </c>
    </row>
    <row r="41" spans="1:9">
      <c r="A41" t="s">
        <v>94</v>
      </c>
      <c r="B41">
        <v>42.777999999999999</v>
      </c>
      <c r="C41">
        <v>36.328000000000003</v>
      </c>
      <c r="D41">
        <f t="shared" si="2"/>
        <v>0.84922156248538982</v>
      </c>
      <c r="E41">
        <v>123.056</v>
      </c>
      <c r="F41" t="s">
        <v>141</v>
      </c>
      <c r="G41">
        <f t="shared" si="0"/>
        <v>0.29521518658171891</v>
      </c>
      <c r="I41">
        <f t="shared" si="1"/>
        <v>6.9010983819187185E-3</v>
      </c>
    </row>
    <row r="42" spans="1:9">
      <c r="A42" t="s">
        <v>136</v>
      </c>
      <c r="B42">
        <v>36.67</v>
      </c>
      <c r="C42">
        <v>10.577999999999999</v>
      </c>
      <c r="D42">
        <f t="shared" si="2"/>
        <v>0.2884646850286337</v>
      </c>
      <c r="E42">
        <v>16.71</v>
      </c>
      <c r="F42" t="s">
        <v>141</v>
      </c>
      <c r="G42">
        <f t="shared" si="0"/>
        <v>0.6330341113105924</v>
      </c>
      <c r="I42">
        <f t="shared" si="1"/>
        <v>1.7262997308715364E-2</v>
      </c>
    </row>
    <row r="43" spans="1:9">
      <c r="A43" s="2" t="s">
        <v>144</v>
      </c>
      <c r="D43" s="2">
        <f>AVERAGE(D7:D42)</f>
        <v>0.63120412429307526</v>
      </c>
      <c r="E43" s="3">
        <f>AVERAGE(E7:E42)</f>
        <v>60.865444444444456</v>
      </c>
      <c r="G43" s="2">
        <f>AVERAGE(G7:G42)</f>
        <v>0.38880966278709544</v>
      </c>
      <c r="I43" s="6">
        <f>AVERAGE(I7:I42)</f>
        <v>1.2812608761788646E-2</v>
      </c>
    </row>
    <row r="44" spans="1:9">
      <c r="A44" s="2" t="s">
        <v>145</v>
      </c>
      <c r="D44" s="2">
        <f>STDEV(D7:D42)</f>
        <v>0.23262360439096669</v>
      </c>
      <c r="G44" s="3">
        <f>STDEV(G7:G42)</f>
        <v>0.11451132782847313</v>
      </c>
      <c r="I44" s="6">
        <f>STDEV(I7:I42)</f>
        <v>5.6098888619729465E-3</v>
      </c>
    </row>
    <row r="45" spans="1:9">
      <c r="A45" s="2" t="s">
        <v>146</v>
      </c>
      <c r="D45" s="2">
        <f>D44/6</f>
        <v>3.8770600731827781E-2</v>
      </c>
      <c r="G45" s="3">
        <f>G44/6</f>
        <v>1.9085221304745523E-2</v>
      </c>
      <c r="I45" s="6">
        <f>I44/6</f>
        <v>9.3498147699549105E-4</v>
      </c>
    </row>
    <row r="99" spans="1:9">
      <c r="A99" s="1" t="s">
        <v>142</v>
      </c>
      <c r="D99" t="s">
        <v>121</v>
      </c>
    </row>
    <row r="100" spans="1:9">
      <c r="A100" t="s">
        <v>131</v>
      </c>
    </row>
    <row r="101" spans="1:9">
      <c r="A101" t="s">
        <v>132</v>
      </c>
    </row>
    <row r="102" spans="1:9">
      <c r="B102" t="s">
        <v>96</v>
      </c>
      <c r="C102" t="s">
        <v>96</v>
      </c>
    </row>
    <row r="103" spans="1:9">
      <c r="B103" t="s">
        <v>97</v>
      </c>
      <c r="C103" t="s">
        <v>4</v>
      </c>
      <c r="D103" t="s">
        <v>126</v>
      </c>
    </row>
    <row r="104" spans="1:9" ht="15">
      <c r="A104" t="s">
        <v>143</v>
      </c>
      <c r="B104" s="1" t="s">
        <v>5</v>
      </c>
      <c r="C104" s="1" t="s">
        <v>6</v>
      </c>
      <c r="D104" s="1" t="s">
        <v>119</v>
      </c>
      <c r="E104" s="1" t="s">
        <v>127</v>
      </c>
      <c r="G104" s="1" t="s">
        <v>147</v>
      </c>
      <c r="I104" s="1" t="s">
        <v>118</v>
      </c>
    </row>
    <row r="105" spans="1:9">
      <c r="A105" t="s">
        <v>156</v>
      </c>
      <c r="B105">
        <v>28.265999999999998</v>
      </c>
      <c r="C105">
        <v>8.9169999999999998</v>
      </c>
      <c r="D105">
        <f t="shared" ref="D105:D154" si="3">C105/B105</f>
        <v>0.31546734592796999</v>
      </c>
      <c r="E105">
        <v>107.56699999999999</v>
      </c>
      <c r="F105" t="s">
        <v>122</v>
      </c>
      <c r="G105">
        <f t="shared" ref="G105:G136" si="4">C105/E105</f>
        <v>8.2897171065475478E-2</v>
      </c>
      <c r="I105">
        <f t="shared" ref="I105:I136" si="5">G105/B105</f>
        <v>2.9327521073188806E-3</v>
      </c>
    </row>
    <row r="106" spans="1:9">
      <c r="A106" t="s">
        <v>157</v>
      </c>
      <c r="B106">
        <v>44.731999999999999</v>
      </c>
      <c r="C106">
        <v>19.373000000000001</v>
      </c>
      <c r="D106">
        <f t="shared" si="3"/>
        <v>0.43309040507913799</v>
      </c>
      <c r="E106">
        <v>47.174999999999997</v>
      </c>
      <c r="F106" t="s">
        <v>122</v>
      </c>
      <c r="G106">
        <f t="shared" si="4"/>
        <v>0.41066242713301543</v>
      </c>
      <c r="I106">
        <f t="shared" si="5"/>
        <v>9.1805067319372137E-3</v>
      </c>
    </row>
    <row r="107" spans="1:9">
      <c r="A107" t="s">
        <v>158</v>
      </c>
      <c r="B107">
        <v>16.954999999999998</v>
      </c>
      <c r="C107">
        <v>13.217000000000001</v>
      </c>
      <c r="D107">
        <f t="shared" si="3"/>
        <v>0.77953406074904164</v>
      </c>
      <c r="E107">
        <v>110.327</v>
      </c>
      <c r="F107" t="s">
        <v>122</v>
      </c>
      <c r="G107">
        <f t="shared" si="4"/>
        <v>0.11979841743181634</v>
      </c>
      <c r="I107">
        <f t="shared" si="5"/>
        <v>7.0656689726815896E-3</v>
      </c>
    </row>
    <row r="108" spans="1:9">
      <c r="A108" t="s">
        <v>159</v>
      </c>
      <c r="B108">
        <v>45.563000000000002</v>
      </c>
      <c r="C108">
        <v>17.663</v>
      </c>
      <c r="D108">
        <f t="shared" si="3"/>
        <v>0.38766104075675439</v>
      </c>
      <c r="E108">
        <v>50.277999999999999</v>
      </c>
      <c r="F108" t="s">
        <v>122</v>
      </c>
      <c r="G108">
        <f t="shared" si="4"/>
        <v>0.35130673455586936</v>
      </c>
      <c r="I108">
        <f t="shared" si="5"/>
        <v>7.7103512621177128E-3</v>
      </c>
    </row>
    <row r="109" spans="1:9">
      <c r="A109" t="s">
        <v>160</v>
      </c>
      <c r="B109">
        <v>66.938999999999993</v>
      </c>
      <c r="C109">
        <v>46.027000000000001</v>
      </c>
      <c r="D109">
        <f t="shared" si="3"/>
        <v>0.68759616964699211</v>
      </c>
      <c r="E109">
        <v>109.32599999999999</v>
      </c>
      <c r="F109" t="s">
        <v>122</v>
      </c>
      <c r="G109">
        <f t="shared" si="4"/>
        <v>0.42100689680405395</v>
      </c>
      <c r="I109">
        <f t="shared" si="5"/>
        <v>6.2894112072790749E-3</v>
      </c>
    </row>
    <row r="110" spans="1:9">
      <c r="A110" t="s">
        <v>161</v>
      </c>
      <c r="B110">
        <v>53.356000000000002</v>
      </c>
      <c r="C110">
        <v>9.2840000000000007</v>
      </c>
      <c r="D110">
        <f t="shared" si="3"/>
        <v>0.17400104955393958</v>
      </c>
      <c r="E110">
        <v>22.696000000000002</v>
      </c>
      <c r="F110" t="s">
        <v>122</v>
      </c>
      <c r="G110">
        <f t="shared" si="4"/>
        <v>0.40905886499823757</v>
      </c>
      <c r="I110">
        <f t="shared" si="5"/>
        <v>7.6665954156652965E-3</v>
      </c>
    </row>
    <row r="111" spans="1:9">
      <c r="A111" t="s">
        <v>162</v>
      </c>
      <c r="B111">
        <v>42.093000000000004</v>
      </c>
      <c r="C111">
        <v>27.923999999999999</v>
      </c>
      <c r="D111">
        <f t="shared" si="3"/>
        <v>0.6633882118166915</v>
      </c>
      <c r="E111">
        <v>93.959000000000003</v>
      </c>
      <c r="F111" t="s">
        <v>122</v>
      </c>
      <c r="G111">
        <f t="shared" si="4"/>
        <v>0.29719345672048447</v>
      </c>
      <c r="I111">
        <f t="shared" si="5"/>
        <v>7.0604009388849556E-3</v>
      </c>
    </row>
    <row r="112" spans="1:9">
      <c r="A112" t="s">
        <v>163</v>
      </c>
      <c r="B112">
        <v>55.823</v>
      </c>
      <c r="C112">
        <v>25.236999999999998</v>
      </c>
      <c r="D112">
        <f t="shared" si="3"/>
        <v>0.45208964047077366</v>
      </c>
      <c r="E112">
        <v>71.165999999999997</v>
      </c>
      <c r="F112" t="s">
        <v>122</v>
      </c>
      <c r="G112">
        <f t="shared" si="4"/>
        <v>0.3546215889610207</v>
      </c>
      <c r="I112">
        <f t="shared" si="5"/>
        <v>6.3526071504759812E-3</v>
      </c>
    </row>
    <row r="113" spans="1:9">
      <c r="A113" t="s">
        <v>164</v>
      </c>
      <c r="B113">
        <v>61.051000000000002</v>
      </c>
      <c r="C113">
        <v>23.844000000000001</v>
      </c>
      <c r="D113">
        <f t="shared" si="3"/>
        <v>0.39055871320699087</v>
      </c>
      <c r="E113">
        <v>71.287999999999997</v>
      </c>
      <c r="F113" t="s">
        <v>122</v>
      </c>
      <c r="G113">
        <f t="shared" si="4"/>
        <v>0.33447424531477954</v>
      </c>
      <c r="I113">
        <f t="shared" si="5"/>
        <v>5.478603877328455E-3</v>
      </c>
    </row>
    <row r="114" spans="1:9">
      <c r="A114" t="s">
        <v>165</v>
      </c>
      <c r="B114">
        <v>107.66500000000001</v>
      </c>
      <c r="C114">
        <v>23.452999999999999</v>
      </c>
      <c r="D114">
        <f t="shared" si="3"/>
        <v>0.21783309339153856</v>
      </c>
      <c r="E114">
        <v>141.476</v>
      </c>
      <c r="F114" t="s">
        <v>122</v>
      </c>
      <c r="G114">
        <f t="shared" si="4"/>
        <v>0.16577370013288473</v>
      </c>
      <c r="I114">
        <f t="shared" si="5"/>
        <v>1.5397176439222097E-3</v>
      </c>
    </row>
    <row r="115" spans="1:9">
      <c r="A115" t="s">
        <v>57</v>
      </c>
      <c r="B115">
        <v>54.625999999999998</v>
      </c>
      <c r="C115">
        <v>22.524999999999999</v>
      </c>
      <c r="D115">
        <f t="shared" si="3"/>
        <v>0.41234943067403801</v>
      </c>
      <c r="E115">
        <v>66.474999999999994</v>
      </c>
      <c r="F115" t="s">
        <v>122</v>
      </c>
      <c r="G115">
        <f t="shared" si="4"/>
        <v>0.33884919142534786</v>
      </c>
      <c r="I115">
        <f t="shared" si="5"/>
        <v>6.2030753016026775E-3</v>
      </c>
    </row>
    <row r="116" spans="1:9">
      <c r="A116" t="s">
        <v>58</v>
      </c>
      <c r="B116">
        <v>18.542999999999999</v>
      </c>
      <c r="C116">
        <v>14.365</v>
      </c>
      <c r="D116">
        <f t="shared" si="3"/>
        <v>0.77468586528609185</v>
      </c>
      <c r="E116">
        <v>38.331000000000003</v>
      </c>
      <c r="F116" t="s">
        <v>122</v>
      </c>
      <c r="G116">
        <f t="shared" si="4"/>
        <v>0.37476194203125407</v>
      </c>
      <c r="I116">
        <f t="shared" si="5"/>
        <v>2.0210426685609344E-2</v>
      </c>
    </row>
    <row r="117" spans="1:9">
      <c r="A117" t="s">
        <v>69</v>
      </c>
      <c r="B117">
        <v>35.521999999999998</v>
      </c>
      <c r="C117">
        <v>23.16</v>
      </c>
      <c r="D117">
        <f t="shared" si="3"/>
        <v>0.65199031586059342</v>
      </c>
      <c r="E117">
        <v>43.143999999999998</v>
      </c>
      <c r="F117" t="s">
        <v>122</v>
      </c>
      <c r="G117">
        <f t="shared" si="4"/>
        <v>0.53680697200074168</v>
      </c>
      <c r="I117">
        <f t="shared" si="5"/>
        <v>1.5111957997881361E-2</v>
      </c>
    </row>
    <row r="118" spans="1:9">
      <c r="A118" t="s">
        <v>70</v>
      </c>
      <c r="B118">
        <v>39.137</v>
      </c>
      <c r="C118">
        <v>10.505000000000001</v>
      </c>
      <c r="D118">
        <f t="shared" si="3"/>
        <v>0.268416076858216</v>
      </c>
      <c r="E118">
        <v>40.286000000000001</v>
      </c>
      <c r="F118" t="s">
        <v>122</v>
      </c>
      <c r="G118">
        <f t="shared" si="4"/>
        <v>0.26076056198182995</v>
      </c>
      <c r="I118">
        <f t="shared" si="5"/>
        <v>6.6627631648268886E-3</v>
      </c>
    </row>
    <row r="119" spans="1:9">
      <c r="A119" t="s">
        <v>71</v>
      </c>
      <c r="B119">
        <v>62.737000000000002</v>
      </c>
      <c r="C119">
        <v>27.068999999999999</v>
      </c>
      <c r="D119">
        <f t="shared" si="3"/>
        <v>0.43146787382246521</v>
      </c>
      <c r="E119">
        <v>60.05</v>
      </c>
      <c r="F119" t="s">
        <v>122</v>
      </c>
      <c r="G119">
        <f t="shared" si="4"/>
        <v>0.45077435470441302</v>
      </c>
      <c r="I119">
        <f t="shared" si="5"/>
        <v>7.1851436106988385E-3</v>
      </c>
    </row>
    <row r="120" spans="1:9">
      <c r="A120" t="s">
        <v>72</v>
      </c>
      <c r="B120">
        <v>52.598999999999997</v>
      </c>
      <c r="C120">
        <v>38.136000000000003</v>
      </c>
      <c r="D120">
        <f t="shared" si="3"/>
        <v>0.72503279530029097</v>
      </c>
      <c r="E120">
        <v>135.80799999999999</v>
      </c>
      <c r="F120" t="s">
        <v>122</v>
      </c>
      <c r="G120">
        <f t="shared" si="4"/>
        <v>0.28080819981149863</v>
      </c>
      <c r="I120">
        <f t="shared" si="5"/>
        <v>5.3386604272229249E-3</v>
      </c>
    </row>
    <row r="121" spans="1:9">
      <c r="A121" t="s">
        <v>73</v>
      </c>
      <c r="B121">
        <v>58.168999999999997</v>
      </c>
      <c r="C121">
        <v>24.846</v>
      </c>
      <c r="D121">
        <f t="shared" si="3"/>
        <v>0.42713472811978892</v>
      </c>
      <c r="E121">
        <v>61.832999999999998</v>
      </c>
      <c r="F121" t="s">
        <v>122</v>
      </c>
      <c r="G121">
        <f t="shared" si="4"/>
        <v>0.40182426859443987</v>
      </c>
      <c r="I121">
        <f t="shared" si="5"/>
        <v>6.9078765080101065E-3</v>
      </c>
    </row>
    <row r="122" spans="1:9">
      <c r="A122" t="s">
        <v>74</v>
      </c>
      <c r="B122">
        <v>59.83</v>
      </c>
      <c r="C122">
        <v>7.9640000000000004</v>
      </c>
      <c r="D122">
        <f t="shared" si="3"/>
        <v>0.13311047969246198</v>
      </c>
      <c r="E122">
        <v>77.688000000000002</v>
      </c>
      <c r="F122" t="s">
        <v>122</v>
      </c>
      <c r="G122">
        <f t="shared" si="4"/>
        <v>0.10251261456080733</v>
      </c>
      <c r="I122">
        <f t="shared" si="5"/>
        <v>1.7133982042588558E-3</v>
      </c>
    </row>
    <row r="123" spans="1:9">
      <c r="A123" t="s">
        <v>75</v>
      </c>
      <c r="B123">
        <v>51.034999999999997</v>
      </c>
      <c r="C123">
        <v>14.829000000000001</v>
      </c>
      <c r="D123">
        <f t="shared" si="3"/>
        <v>0.2905652983246792</v>
      </c>
      <c r="E123">
        <v>97.061999999999998</v>
      </c>
      <c r="F123" t="s">
        <v>122</v>
      </c>
      <c r="G123">
        <f t="shared" si="4"/>
        <v>0.15277863633553812</v>
      </c>
      <c r="I123">
        <f t="shared" si="5"/>
        <v>2.9936051011176276E-3</v>
      </c>
    </row>
    <row r="124" spans="1:9">
      <c r="A124" t="s">
        <v>76</v>
      </c>
      <c r="B124">
        <v>55.896999999999998</v>
      </c>
      <c r="C124">
        <v>6.181</v>
      </c>
      <c r="D124">
        <f t="shared" si="3"/>
        <v>0.1105783852442886</v>
      </c>
      <c r="E124">
        <v>30.416</v>
      </c>
      <c r="F124" t="s">
        <v>122</v>
      </c>
      <c r="G124">
        <f t="shared" si="4"/>
        <v>0.20321541294055759</v>
      </c>
      <c r="I124">
        <f t="shared" si="5"/>
        <v>3.6355334443808718E-3</v>
      </c>
    </row>
    <row r="125" spans="1:9">
      <c r="A125" t="s">
        <v>77</v>
      </c>
      <c r="B125">
        <v>47.957000000000001</v>
      </c>
      <c r="C125">
        <v>5.399</v>
      </c>
      <c r="D125">
        <f t="shared" si="3"/>
        <v>0.11258001960089246</v>
      </c>
      <c r="E125">
        <v>91.76</v>
      </c>
      <c r="F125" t="s">
        <v>122</v>
      </c>
      <c r="G125">
        <f t="shared" si="4"/>
        <v>5.8838273757628595E-2</v>
      </c>
      <c r="I125">
        <f t="shared" si="5"/>
        <v>1.2268964647002231E-3</v>
      </c>
    </row>
    <row r="126" spans="1:9">
      <c r="A126" t="s">
        <v>78</v>
      </c>
      <c r="B126">
        <v>31.564</v>
      </c>
      <c r="C126">
        <v>10.676</v>
      </c>
      <c r="D126">
        <f t="shared" si="3"/>
        <v>0.33823343049043214</v>
      </c>
      <c r="E126">
        <v>31.198</v>
      </c>
      <c r="F126" t="s">
        <v>122</v>
      </c>
      <c r="G126">
        <f t="shared" si="4"/>
        <v>0.34220142316815183</v>
      </c>
      <c r="I126">
        <f t="shared" si="5"/>
        <v>1.0841510048414391E-2</v>
      </c>
    </row>
    <row r="127" spans="1:9">
      <c r="A127" t="s">
        <v>79</v>
      </c>
      <c r="B127">
        <v>23.062000000000001</v>
      </c>
      <c r="C127">
        <v>0.53700000000000003</v>
      </c>
      <c r="D127">
        <f t="shared" si="3"/>
        <v>2.3285057670627007E-2</v>
      </c>
      <c r="E127">
        <v>42.533000000000001</v>
      </c>
      <c r="F127" t="s">
        <v>122</v>
      </c>
      <c r="G127">
        <f t="shared" si="4"/>
        <v>1.2625490795382409E-2</v>
      </c>
      <c r="I127">
        <f t="shared" si="5"/>
        <v>5.4745862437700151E-4</v>
      </c>
    </row>
    <row r="128" spans="1:9">
      <c r="A128" t="s">
        <v>148</v>
      </c>
      <c r="B128">
        <v>22.231999999999999</v>
      </c>
      <c r="C128">
        <v>0.92800000000000005</v>
      </c>
      <c r="D128">
        <f t="shared" si="3"/>
        <v>4.1741633681180286E-2</v>
      </c>
      <c r="E128">
        <v>54.529000000000003</v>
      </c>
      <c r="F128" t="s">
        <v>122</v>
      </c>
      <c r="G128">
        <f t="shared" si="4"/>
        <v>1.7018467237616682E-2</v>
      </c>
      <c r="I128">
        <f t="shared" si="5"/>
        <v>7.6549420824112467E-4</v>
      </c>
    </row>
    <row r="129" spans="1:9">
      <c r="A129" t="s">
        <v>149</v>
      </c>
      <c r="B129">
        <v>21.132000000000001</v>
      </c>
      <c r="C129">
        <v>18.689</v>
      </c>
      <c r="D129">
        <f t="shared" si="3"/>
        <v>0.8843933371190611</v>
      </c>
      <c r="E129">
        <v>110.03400000000001</v>
      </c>
      <c r="F129" t="s">
        <v>122</v>
      </c>
      <c r="G129">
        <f t="shared" si="4"/>
        <v>0.1698475016812985</v>
      </c>
      <c r="I129">
        <f t="shared" si="5"/>
        <v>8.0374551240440326E-3</v>
      </c>
    </row>
    <row r="130" spans="1:9">
      <c r="A130" t="s">
        <v>150</v>
      </c>
      <c r="B130">
        <v>14.805</v>
      </c>
      <c r="C130">
        <v>13.875999999999999</v>
      </c>
      <c r="D130">
        <f t="shared" si="3"/>
        <v>0.93725092874029037</v>
      </c>
      <c r="E130">
        <v>49.252000000000002</v>
      </c>
      <c r="F130" t="s">
        <v>122</v>
      </c>
      <c r="G130">
        <f t="shared" si="4"/>
        <v>0.28173475188824815</v>
      </c>
      <c r="I130">
        <f t="shared" si="5"/>
        <v>1.9029702930648304E-2</v>
      </c>
    </row>
    <row r="131" spans="1:9">
      <c r="A131" t="s">
        <v>151</v>
      </c>
      <c r="B131">
        <v>53.454000000000001</v>
      </c>
      <c r="C131">
        <v>4.6909999999999998</v>
      </c>
      <c r="D131">
        <f t="shared" si="3"/>
        <v>8.7757698207804838E-2</v>
      </c>
      <c r="E131">
        <v>15.88</v>
      </c>
      <c r="F131" t="s">
        <v>122</v>
      </c>
      <c r="G131">
        <f t="shared" si="4"/>
        <v>0.29540302267002516</v>
      </c>
      <c r="I131">
        <f t="shared" si="5"/>
        <v>5.5263034135897247E-3</v>
      </c>
    </row>
    <row r="132" spans="1:9">
      <c r="A132" t="s">
        <v>152</v>
      </c>
      <c r="B132">
        <v>13.486000000000001</v>
      </c>
      <c r="C132">
        <v>8.6479999999999997</v>
      </c>
      <c r="D132">
        <f t="shared" si="3"/>
        <v>0.64125760047456615</v>
      </c>
      <c r="E132">
        <v>58.511000000000003</v>
      </c>
      <c r="F132" t="s">
        <v>122</v>
      </c>
      <c r="G132">
        <f t="shared" si="4"/>
        <v>0.14780126813761513</v>
      </c>
      <c r="I132">
        <f t="shared" si="5"/>
        <v>1.0959607603263763E-2</v>
      </c>
    </row>
    <row r="133" spans="1:9">
      <c r="A133" t="s">
        <v>153</v>
      </c>
      <c r="B133">
        <v>25.041</v>
      </c>
      <c r="C133">
        <v>23.184000000000001</v>
      </c>
      <c r="D133">
        <f t="shared" si="3"/>
        <v>0.92584161974362045</v>
      </c>
      <c r="E133">
        <v>161.99799999999999</v>
      </c>
      <c r="F133" t="s">
        <v>122</v>
      </c>
      <c r="G133">
        <f t="shared" si="4"/>
        <v>0.14311287793676467</v>
      </c>
      <c r="I133">
        <f t="shared" si="5"/>
        <v>5.7151422841246226E-3</v>
      </c>
    </row>
    <row r="134" spans="1:9">
      <c r="A134" t="s">
        <v>154</v>
      </c>
      <c r="B134">
        <v>28.021999999999998</v>
      </c>
      <c r="C134">
        <v>4.617</v>
      </c>
      <c r="D134">
        <f t="shared" si="3"/>
        <v>0.16476340018556848</v>
      </c>
      <c r="E134">
        <v>40.481000000000002</v>
      </c>
      <c r="F134" t="s">
        <v>122</v>
      </c>
      <c r="G134">
        <f t="shared" si="4"/>
        <v>0.11405350658333539</v>
      </c>
      <c r="I134">
        <f t="shared" si="5"/>
        <v>4.0701415524707516E-3</v>
      </c>
    </row>
    <row r="135" spans="1:9">
      <c r="A135" t="s">
        <v>155</v>
      </c>
      <c r="B135">
        <v>32.712000000000003</v>
      </c>
      <c r="C135">
        <v>7.8179999999999996</v>
      </c>
      <c r="D135">
        <f t="shared" si="3"/>
        <v>0.23899486426999264</v>
      </c>
      <c r="E135">
        <v>30</v>
      </c>
      <c r="F135" t="s">
        <v>122</v>
      </c>
      <c r="G135">
        <f t="shared" si="4"/>
        <v>0.2606</v>
      </c>
      <c r="I135">
        <f t="shared" si="5"/>
        <v>7.9664954756664217E-3</v>
      </c>
    </row>
    <row r="136" spans="1:9">
      <c r="A136" t="s">
        <v>156</v>
      </c>
      <c r="B136">
        <v>84.430999999999997</v>
      </c>
      <c r="C136">
        <v>18.103000000000002</v>
      </c>
      <c r="D136">
        <f t="shared" si="3"/>
        <v>0.21441176818940913</v>
      </c>
      <c r="E136">
        <v>23.623999999999999</v>
      </c>
      <c r="F136" t="s">
        <v>88</v>
      </c>
      <c r="G136">
        <f t="shared" si="4"/>
        <v>0.76629698611581454</v>
      </c>
      <c r="I136">
        <f t="shared" si="5"/>
        <v>9.0760145694805758E-3</v>
      </c>
    </row>
    <row r="137" spans="1:9">
      <c r="A137" t="s">
        <v>157</v>
      </c>
      <c r="B137">
        <v>58.706000000000003</v>
      </c>
      <c r="C137">
        <v>8.3800000000000008</v>
      </c>
      <c r="D137">
        <f t="shared" si="3"/>
        <v>0.14274520491942902</v>
      </c>
      <c r="E137">
        <v>100.06699999999999</v>
      </c>
      <c r="F137" t="s">
        <v>88</v>
      </c>
      <c r="G137">
        <f t="shared" ref="G137:G154" si="6">C137/E137</f>
        <v>8.3743891592632944E-2</v>
      </c>
      <c r="I137">
        <f t="shared" ref="I137:I154" si="7">G137/B137</f>
        <v>1.4264962966755177E-3</v>
      </c>
    </row>
    <row r="138" spans="1:9">
      <c r="A138" t="s">
        <v>158</v>
      </c>
      <c r="B138">
        <v>46.76</v>
      </c>
      <c r="C138">
        <v>22.036000000000001</v>
      </c>
      <c r="D138">
        <f t="shared" si="3"/>
        <v>0.47125748502994019</v>
      </c>
      <c r="E138">
        <v>55.603000000000002</v>
      </c>
      <c r="F138" t="s">
        <v>87</v>
      </c>
      <c r="G138">
        <f t="shared" si="6"/>
        <v>0.396309551642897</v>
      </c>
      <c r="I138">
        <f t="shared" si="7"/>
        <v>8.4753967417214929E-3</v>
      </c>
    </row>
    <row r="139" spans="1:9">
      <c r="A139" t="s">
        <v>159</v>
      </c>
      <c r="B139">
        <v>31.442</v>
      </c>
      <c r="C139">
        <v>29.120999999999999</v>
      </c>
      <c r="D139">
        <f t="shared" si="3"/>
        <v>0.92618154061446467</v>
      </c>
      <c r="E139">
        <v>109.277</v>
      </c>
      <c r="F139" t="s">
        <v>87</v>
      </c>
      <c r="G139">
        <f t="shared" si="6"/>
        <v>0.26648791602990562</v>
      </c>
      <c r="I139">
        <f t="shared" si="7"/>
        <v>8.4755395976689029E-3</v>
      </c>
    </row>
    <row r="140" spans="1:9">
      <c r="A140" t="s">
        <v>160</v>
      </c>
      <c r="B140">
        <v>29.486999999999998</v>
      </c>
      <c r="C140">
        <v>23.942</v>
      </c>
      <c r="D140">
        <f t="shared" si="3"/>
        <v>0.81195102926713469</v>
      </c>
      <c r="E140">
        <v>106.712</v>
      </c>
      <c r="F140" t="s">
        <v>87</v>
      </c>
      <c r="G140">
        <f t="shared" si="6"/>
        <v>0.22436089661893693</v>
      </c>
      <c r="I140">
        <f t="shared" si="7"/>
        <v>7.6088071563379439E-3</v>
      </c>
    </row>
    <row r="141" spans="1:9">
      <c r="A141" t="s">
        <v>156</v>
      </c>
      <c r="B141">
        <v>21.327999999999999</v>
      </c>
      <c r="C141">
        <v>17.419</v>
      </c>
      <c r="D141">
        <f t="shared" si="3"/>
        <v>0.81671980495123786</v>
      </c>
      <c r="E141">
        <v>90.539000000000001</v>
      </c>
      <c r="F141" t="s">
        <v>141</v>
      </c>
      <c r="G141">
        <f t="shared" si="6"/>
        <v>0.19239222876329537</v>
      </c>
      <c r="I141">
        <f t="shared" si="7"/>
        <v>9.0206408835003457E-3</v>
      </c>
    </row>
    <row r="142" spans="1:9">
      <c r="A142" t="s">
        <v>157</v>
      </c>
      <c r="B142">
        <v>29.071999999999999</v>
      </c>
      <c r="C142">
        <v>7.867</v>
      </c>
      <c r="D142">
        <f t="shared" si="3"/>
        <v>0.27060401761144742</v>
      </c>
      <c r="E142">
        <v>57.997999999999998</v>
      </c>
      <c r="F142" t="s">
        <v>141</v>
      </c>
      <c r="G142">
        <f t="shared" si="6"/>
        <v>0.13564260836580572</v>
      </c>
      <c r="I142">
        <f t="shared" si="7"/>
        <v>4.6657473983835211E-3</v>
      </c>
    </row>
    <row r="143" spans="1:9">
      <c r="A143" t="s">
        <v>158</v>
      </c>
      <c r="B143">
        <v>14.145</v>
      </c>
      <c r="C143">
        <v>9.5030000000000001</v>
      </c>
      <c r="D143">
        <f t="shared" si="3"/>
        <v>0.67182750088370446</v>
      </c>
      <c r="E143">
        <v>17.541</v>
      </c>
      <c r="F143" t="s">
        <v>141</v>
      </c>
      <c r="G143">
        <f t="shared" si="6"/>
        <v>0.54175930676700301</v>
      </c>
      <c r="I143">
        <f t="shared" si="7"/>
        <v>3.8300410517285471E-2</v>
      </c>
    </row>
    <row r="144" spans="1:9">
      <c r="A144" t="s">
        <v>159</v>
      </c>
      <c r="B144">
        <v>17.614000000000001</v>
      </c>
      <c r="C144">
        <v>5.9119999999999999</v>
      </c>
      <c r="D144">
        <f t="shared" si="3"/>
        <v>0.33564210287271484</v>
      </c>
      <c r="E144">
        <v>47.125999999999998</v>
      </c>
      <c r="F144" t="s">
        <v>141</v>
      </c>
      <c r="G144">
        <f t="shared" si="6"/>
        <v>0.12545091881339387</v>
      </c>
      <c r="I144">
        <f t="shared" si="7"/>
        <v>7.1222277059948833E-3</v>
      </c>
    </row>
    <row r="145" spans="1:9">
      <c r="A145" t="s">
        <v>160</v>
      </c>
      <c r="B145">
        <v>61.637999999999998</v>
      </c>
      <c r="C145">
        <v>22.207000000000001</v>
      </c>
      <c r="D145">
        <f t="shared" si="3"/>
        <v>0.36028099548979525</v>
      </c>
      <c r="E145">
        <v>64.643000000000001</v>
      </c>
      <c r="F145" t="s">
        <v>141</v>
      </c>
      <c r="G145">
        <f t="shared" si="6"/>
        <v>0.34353294246863542</v>
      </c>
      <c r="I145">
        <f t="shared" si="7"/>
        <v>5.5733953481397099E-3</v>
      </c>
    </row>
    <row r="146" spans="1:9">
      <c r="A146" t="s">
        <v>161</v>
      </c>
      <c r="B146">
        <v>43.534999999999997</v>
      </c>
      <c r="C146">
        <v>15.757999999999999</v>
      </c>
      <c r="D146">
        <f t="shared" si="3"/>
        <v>0.36196164005972209</v>
      </c>
      <c r="E146">
        <v>77.786000000000001</v>
      </c>
      <c r="F146" t="s">
        <v>141</v>
      </c>
      <c r="G146">
        <f t="shared" si="6"/>
        <v>0.20258144139048156</v>
      </c>
      <c r="I146">
        <f t="shared" si="7"/>
        <v>4.6533005947049866E-3</v>
      </c>
    </row>
    <row r="147" spans="1:9">
      <c r="A147" t="s">
        <v>162</v>
      </c>
      <c r="B147">
        <v>48.03</v>
      </c>
      <c r="C147">
        <v>9.0879999999999992</v>
      </c>
      <c r="D147">
        <f t="shared" si="3"/>
        <v>0.18921507391213824</v>
      </c>
      <c r="E147">
        <v>31.759</v>
      </c>
      <c r="F147" t="s">
        <v>141</v>
      </c>
      <c r="G147">
        <f t="shared" si="6"/>
        <v>0.28615510563934632</v>
      </c>
      <c r="I147">
        <f t="shared" si="7"/>
        <v>5.9578410501633624E-3</v>
      </c>
    </row>
    <row r="148" spans="1:9">
      <c r="A148" t="s">
        <v>163</v>
      </c>
      <c r="B148">
        <v>39.576999999999998</v>
      </c>
      <c r="C148">
        <v>10.968999999999999</v>
      </c>
      <c r="D148">
        <f t="shared" si="3"/>
        <v>0.27715592389519167</v>
      </c>
      <c r="E148">
        <v>60.783000000000001</v>
      </c>
      <c r="F148" t="s">
        <v>141</v>
      </c>
      <c r="G148">
        <f t="shared" si="6"/>
        <v>0.18046164223549346</v>
      </c>
      <c r="I148">
        <f t="shared" si="7"/>
        <v>4.5597605234225297E-3</v>
      </c>
    </row>
    <row r="149" spans="1:9">
      <c r="A149" t="s">
        <v>164</v>
      </c>
      <c r="B149">
        <v>36.084000000000003</v>
      </c>
      <c r="C149">
        <v>5.2039999999999997</v>
      </c>
      <c r="D149">
        <f t="shared" si="3"/>
        <v>0.14421904445183459</v>
      </c>
      <c r="E149">
        <v>15.342000000000001</v>
      </c>
      <c r="F149" t="s">
        <v>141</v>
      </c>
      <c r="G149">
        <f t="shared" si="6"/>
        <v>0.33919958284447915</v>
      </c>
      <c r="I149">
        <f t="shared" si="7"/>
        <v>9.4002766557055514E-3</v>
      </c>
    </row>
    <row r="150" spans="1:9">
      <c r="A150" t="s">
        <v>165</v>
      </c>
      <c r="B150">
        <v>29.463000000000001</v>
      </c>
      <c r="C150">
        <v>5.9610000000000003</v>
      </c>
      <c r="D150">
        <f t="shared" si="3"/>
        <v>0.20232155584970982</v>
      </c>
      <c r="E150">
        <v>60.88</v>
      </c>
      <c r="F150" t="s">
        <v>141</v>
      </c>
      <c r="G150">
        <f t="shared" si="6"/>
        <v>9.791392904073587E-2</v>
      </c>
      <c r="I150">
        <f t="shared" si="7"/>
        <v>3.3232844259150755E-3</v>
      </c>
    </row>
    <row r="151" spans="1:9">
      <c r="A151" t="s">
        <v>57</v>
      </c>
      <c r="B151">
        <v>80.766999999999996</v>
      </c>
      <c r="C151">
        <v>25.138999999999999</v>
      </c>
      <c r="D151">
        <f t="shared" si="3"/>
        <v>0.31125335842608987</v>
      </c>
      <c r="E151">
        <v>59.244</v>
      </c>
      <c r="F151" t="s">
        <v>141</v>
      </c>
      <c r="G151">
        <f t="shared" si="6"/>
        <v>0.42432988994666127</v>
      </c>
      <c r="I151">
        <f t="shared" si="7"/>
        <v>5.2537532649059799E-3</v>
      </c>
    </row>
    <row r="152" spans="1:9">
      <c r="A152" t="s">
        <v>58</v>
      </c>
      <c r="B152">
        <v>46.369</v>
      </c>
      <c r="C152">
        <v>15.391</v>
      </c>
      <c r="D152">
        <f t="shared" si="3"/>
        <v>0.33192434600703058</v>
      </c>
      <c r="E152">
        <v>65.326999999999998</v>
      </c>
      <c r="F152" t="s">
        <v>141</v>
      </c>
      <c r="G152">
        <f t="shared" si="6"/>
        <v>0.2355993693266184</v>
      </c>
      <c r="I152">
        <f t="shared" si="7"/>
        <v>5.0809672265224263E-3</v>
      </c>
    </row>
    <row r="153" spans="1:9">
      <c r="A153" t="s">
        <v>69</v>
      </c>
      <c r="B153">
        <v>43.412999999999997</v>
      </c>
      <c r="C153">
        <v>11.018000000000001</v>
      </c>
      <c r="D153">
        <f t="shared" si="3"/>
        <v>0.25379494621426762</v>
      </c>
      <c r="E153">
        <v>32.003999999999998</v>
      </c>
      <c r="F153" t="s">
        <v>141</v>
      </c>
      <c r="G153">
        <f t="shared" si="6"/>
        <v>0.34426946631671046</v>
      </c>
      <c r="I153">
        <f t="shared" si="7"/>
        <v>7.9301008065950397E-3</v>
      </c>
    </row>
    <row r="154" spans="1:9">
      <c r="A154" t="s">
        <v>70</v>
      </c>
      <c r="B154">
        <v>25.823</v>
      </c>
      <c r="C154">
        <v>15.561999999999999</v>
      </c>
      <c r="D154">
        <f t="shared" si="3"/>
        <v>0.60264105642256904</v>
      </c>
      <c r="E154">
        <v>50.423999999999999</v>
      </c>
      <c r="F154" t="s">
        <v>141</v>
      </c>
      <c r="G154">
        <f t="shared" si="6"/>
        <v>0.30862287799460575</v>
      </c>
      <c r="I154">
        <f t="shared" si="7"/>
        <v>1.1951472640460278E-2</v>
      </c>
    </row>
    <row r="156" spans="1:9">
      <c r="A156" s="3" t="s">
        <v>100</v>
      </c>
      <c r="D156" s="3">
        <f>AVERAGE(D105:D154)</f>
        <v>0.41637517930069218</v>
      </c>
      <c r="G156" s="3">
        <f>AVERAGE(G105:G154)</f>
        <v>0.26776465586547177</v>
      </c>
      <c r="I156" s="6">
        <f>AVERAGE(I105:I154)</f>
        <v>7.3956139377268941E-3</v>
      </c>
    </row>
    <row r="157" spans="1:9">
      <c r="A157" s="3" t="s">
        <v>101</v>
      </c>
      <c r="D157" s="3">
        <f>STDEV(D105:D154)</f>
        <v>0.26069018632042751</v>
      </c>
      <c r="G157" s="3">
        <f>STDEV(G105:G154)</f>
        <v>0.1485303592601066</v>
      </c>
      <c r="I157">
        <f>STDEV(I105:I154)</f>
        <v>5.9682990305642263E-3</v>
      </c>
    </row>
    <row r="158" spans="1:9">
      <c r="A158" s="3" t="s">
        <v>102</v>
      </c>
      <c r="D158" s="3">
        <f>D157/7.071</f>
        <v>3.6867513268339348E-2</v>
      </c>
      <c r="G158" s="3">
        <f>G157/7.071</f>
        <v>2.1005566293325784E-2</v>
      </c>
      <c r="I158">
        <f>I157/7.071</f>
        <v>8.440530378396587E-4</v>
      </c>
    </row>
    <row r="159" spans="1:9">
      <c r="A159" s="3"/>
    </row>
    <row r="197" spans="1:9">
      <c r="A197" s="1" t="s">
        <v>103</v>
      </c>
      <c r="D197" t="s">
        <v>121</v>
      </c>
    </row>
    <row r="198" spans="1:9">
      <c r="A198" t="s">
        <v>131</v>
      </c>
    </row>
    <row r="199" spans="1:9">
      <c r="A199" t="s">
        <v>132</v>
      </c>
    </row>
    <row r="200" spans="1:9">
      <c r="B200" t="s">
        <v>96</v>
      </c>
      <c r="C200" t="s">
        <v>96</v>
      </c>
    </row>
    <row r="201" spans="1:9">
      <c r="B201" t="s">
        <v>97</v>
      </c>
      <c r="C201" t="s">
        <v>4</v>
      </c>
      <c r="D201" t="s">
        <v>126</v>
      </c>
    </row>
    <row r="202" spans="1:9" ht="15">
      <c r="A202" t="s">
        <v>143</v>
      </c>
      <c r="B202" s="1" t="s">
        <v>5</v>
      </c>
      <c r="C202" s="1" t="s">
        <v>6</v>
      </c>
      <c r="D202" s="1" t="s">
        <v>119</v>
      </c>
      <c r="E202" s="1" t="s">
        <v>127</v>
      </c>
      <c r="G202" s="1" t="s">
        <v>147</v>
      </c>
      <c r="I202" s="1" t="s">
        <v>118</v>
      </c>
    </row>
    <row r="203" spans="1:9">
      <c r="A203" t="s">
        <v>35</v>
      </c>
      <c r="B203">
        <v>57.606999999999999</v>
      </c>
      <c r="C203">
        <v>22.94</v>
      </c>
      <c r="D203">
        <f t="shared" ref="D203:D221" si="8">C203/B203</f>
        <v>0.39821549464474804</v>
      </c>
      <c r="E203">
        <v>92.981999999999999</v>
      </c>
      <c r="F203" t="s">
        <v>122</v>
      </c>
      <c r="G203">
        <f t="shared" ref="G203:G221" si="9">C203/E203</f>
        <v>0.24671441784431397</v>
      </c>
      <c r="I203">
        <f t="shared" ref="I203:I221" si="10">G203/B203</f>
        <v>4.2827159519557342E-3</v>
      </c>
    </row>
    <row r="204" spans="1:9">
      <c r="A204" t="s">
        <v>37</v>
      </c>
      <c r="B204">
        <v>33.640999999999998</v>
      </c>
      <c r="C204">
        <v>10.358000000000001</v>
      </c>
      <c r="D204">
        <f t="shared" si="8"/>
        <v>0.30789810053208883</v>
      </c>
      <c r="E204">
        <v>55.652000000000001</v>
      </c>
      <c r="F204" t="s">
        <v>125</v>
      </c>
      <c r="G204">
        <f t="shared" si="9"/>
        <v>0.18612089412779415</v>
      </c>
      <c r="I204">
        <f t="shared" si="10"/>
        <v>5.5325612831899811E-3</v>
      </c>
    </row>
    <row r="205" spans="1:9">
      <c r="A205" t="s">
        <v>39</v>
      </c>
      <c r="B205">
        <v>53.478000000000002</v>
      </c>
      <c r="C205">
        <v>17.614000000000001</v>
      </c>
      <c r="D205">
        <f t="shared" si="8"/>
        <v>0.32936908635326678</v>
      </c>
      <c r="E205">
        <v>73.388999999999996</v>
      </c>
      <c r="F205" t="s">
        <v>125</v>
      </c>
      <c r="G205">
        <f t="shared" si="9"/>
        <v>0.24000872065295892</v>
      </c>
      <c r="I205">
        <f t="shared" si="10"/>
        <v>4.4879898398025152E-3</v>
      </c>
    </row>
    <row r="206" spans="1:9">
      <c r="A206" t="s">
        <v>41</v>
      </c>
      <c r="B206">
        <v>52.353999999999999</v>
      </c>
      <c r="C206">
        <v>24.43</v>
      </c>
      <c r="D206">
        <f t="shared" si="8"/>
        <v>0.46663101195706153</v>
      </c>
      <c r="E206">
        <v>124.54600000000001</v>
      </c>
      <c r="F206" t="s">
        <v>125</v>
      </c>
      <c r="G206">
        <f t="shared" si="9"/>
        <v>0.19615242560981483</v>
      </c>
      <c r="I206">
        <f t="shared" si="10"/>
        <v>3.7466559500671359E-3</v>
      </c>
    </row>
    <row r="207" spans="1:9">
      <c r="A207" t="s">
        <v>43</v>
      </c>
      <c r="B207">
        <v>53.527000000000001</v>
      </c>
      <c r="C207">
        <v>30.489000000000001</v>
      </c>
      <c r="D207">
        <f t="shared" si="8"/>
        <v>0.56960038858893647</v>
      </c>
      <c r="E207">
        <v>86.459000000000003</v>
      </c>
      <c r="F207" t="s">
        <v>125</v>
      </c>
      <c r="G207">
        <f t="shared" si="9"/>
        <v>0.35264113626111798</v>
      </c>
      <c r="I207">
        <f t="shared" si="10"/>
        <v>6.5880982730419785E-3</v>
      </c>
    </row>
    <row r="208" spans="1:9">
      <c r="A208" t="s">
        <v>45</v>
      </c>
      <c r="B208">
        <v>34.372999999999998</v>
      </c>
      <c r="C208">
        <v>15.098000000000001</v>
      </c>
      <c r="D208">
        <f t="shared" si="8"/>
        <v>0.43924010124225416</v>
      </c>
      <c r="E208">
        <v>27.484000000000002</v>
      </c>
      <c r="F208" t="s">
        <v>125</v>
      </c>
      <c r="G208">
        <f t="shared" si="9"/>
        <v>0.54933779653616643</v>
      </c>
      <c r="I208">
        <f t="shared" si="10"/>
        <v>1.5981665741604353E-2</v>
      </c>
    </row>
    <row r="209" spans="1:9">
      <c r="A209" t="s">
        <v>47</v>
      </c>
      <c r="B209">
        <v>27.533000000000001</v>
      </c>
      <c r="C209">
        <v>0.63500000000000001</v>
      </c>
      <c r="D209">
        <f t="shared" si="8"/>
        <v>2.3063233211055825E-2</v>
      </c>
      <c r="E209">
        <v>5.2530000000000001</v>
      </c>
      <c r="F209" t="s">
        <v>125</v>
      </c>
      <c r="G209">
        <f t="shared" si="9"/>
        <v>0.12088330477822197</v>
      </c>
      <c r="I209">
        <f t="shared" si="10"/>
        <v>4.3904879518476721E-3</v>
      </c>
    </row>
    <row r="210" spans="1:9">
      <c r="A210" t="s">
        <v>49</v>
      </c>
      <c r="B210">
        <v>39.356999999999999</v>
      </c>
      <c r="C210">
        <v>24.478999999999999</v>
      </c>
      <c r="D210">
        <f t="shared" si="8"/>
        <v>0.62197321950351903</v>
      </c>
      <c r="E210">
        <v>36.302999999999997</v>
      </c>
      <c r="F210" t="s">
        <v>125</v>
      </c>
      <c r="G210">
        <f t="shared" si="9"/>
        <v>0.67429689006418203</v>
      </c>
      <c r="I210">
        <f t="shared" si="10"/>
        <v>1.7132832534598217E-2</v>
      </c>
    </row>
    <row r="211" spans="1:9">
      <c r="A211" t="s">
        <v>51</v>
      </c>
      <c r="B211">
        <v>23.991</v>
      </c>
      <c r="C211">
        <v>0.80600000000000005</v>
      </c>
      <c r="D211">
        <f t="shared" si="8"/>
        <v>3.3595931807761249E-2</v>
      </c>
      <c r="E211">
        <v>32.662999999999997</v>
      </c>
      <c r="F211" t="s">
        <v>122</v>
      </c>
      <c r="G211">
        <f t="shared" si="9"/>
        <v>2.4676239169702727E-2</v>
      </c>
      <c r="I211">
        <f t="shared" si="10"/>
        <v>1.0285623429495531E-3</v>
      </c>
    </row>
    <row r="212" spans="1:9">
      <c r="A212" t="s">
        <v>53</v>
      </c>
      <c r="B212">
        <v>39.895000000000003</v>
      </c>
      <c r="C212">
        <v>30.048999999999999</v>
      </c>
      <c r="D212">
        <f t="shared" si="8"/>
        <v>0.75320215565860371</v>
      </c>
      <c r="E212">
        <v>81.328999999999994</v>
      </c>
      <c r="F212" t="s">
        <v>122</v>
      </c>
      <c r="G212">
        <f t="shared" si="9"/>
        <v>0.36947460315508618</v>
      </c>
      <c r="I212">
        <f t="shared" si="10"/>
        <v>9.2611756649977721E-3</v>
      </c>
    </row>
    <row r="213" spans="1:9">
      <c r="A213" t="s">
        <v>55</v>
      </c>
      <c r="B213">
        <v>48.03</v>
      </c>
      <c r="C213">
        <v>33.738</v>
      </c>
      <c r="D213">
        <f t="shared" si="8"/>
        <v>0.70243597751405373</v>
      </c>
      <c r="E213">
        <v>146.92400000000001</v>
      </c>
      <c r="F213" t="s">
        <v>122</v>
      </c>
      <c r="G213">
        <f t="shared" si="9"/>
        <v>0.22962892379733738</v>
      </c>
      <c r="I213">
        <f t="shared" si="10"/>
        <v>4.7809478200569926E-3</v>
      </c>
    </row>
    <row r="214" spans="1:9">
      <c r="A214" t="s">
        <v>0</v>
      </c>
      <c r="B214">
        <v>30.318000000000001</v>
      </c>
      <c r="C214">
        <v>17.882999999999999</v>
      </c>
      <c r="D214">
        <f t="shared" si="8"/>
        <v>0.58984761527805263</v>
      </c>
      <c r="E214">
        <v>62.076999999999998</v>
      </c>
      <c r="F214" t="s">
        <v>122</v>
      </c>
      <c r="G214">
        <f t="shared" si="9"/>
        <v>0.28807770994087989</v>
      </c>
      <c r="I214">
        <f t="shared" si="10"/>
        <v>9.5018705040200505E-3</v>
      </c>
    </row>
    <row r="215" spans="1:9">
      <c r="A215" t="s">
        <v>59</v>
      </c>
      <c r="B215">
        <v>38.917999999999999</v>
      </c>
      <c r="C215">
        <v>24.064</v>
      </c>
      <c r="D215">
        <f t="shared" si="8"/>
        <v>0.61832571046816387</v>
      </c>
      <c r="E215">
        <v>81.891000000000005</v>
      </c>
      <c r="F215" t="s">
        <v>122</v>
      </c>
      <c r="G215">
        <f t="shared" si="9"/>
        <v>0.29385402547288469</v>
      </c>
      <c r="I215">
        <f t="shared" si="10"/>
        <v>7.5505942102082509E-3</v>
      </c>
    </row>
    <row r="216" spans="1:9">
      <c r="A216" t="s">
        <v>61</v>
      </c>
      <c r="B216">
        <v>24.846</v>
      </c>
      <c r="C216">
        <v>23.991</v>
      </c>
      <c r="D216">
        <f t="shared" si="8"/>
        <v>0.9655880222168558</v>
      </c>
      <c r="E216">
        <v>64.789000000000001</v>
      </c>
      <c r="F216" t="s">
        <v>125</v>
      </c>
      <c r="G216">
        <f t="shared" si="9"/>
        <v>0.3702943400885953</v>
      </c>
      <c r="I216">
        <f t="shared" si="10"/>
        <v>1.4903579654213768E-2</v>
      </c>
    </row>
    <row r="217" spans="1:9">
      <c r="A217" t="s">
        <v>63</v>
      </c>
      <c r="B217">
        <v>25.31</v>
      </c>
      <c r="C217">
        <v>4.0069999999999997</v>
      </c>
      <c r="D217">
        <f t="shared" si="8"/>
        <v>0.15831687080205453</v>
      </c>
      <c r="E217">
        <v>29.023</v>
      </c>
      <c r="F217" t="s">
        <v>125</v>
      </c>
      <c r="G217">
        <f t="shared" si="9"/>
        <v>0.13806291561864728</v>
      </c>
      <c r="I217">
        <f t="shared" si="10"/>
        <v>5.4548761603574591E-3</v>
      </c>
    </row>
    <row r="218" spans="1:9">
      <c r="A218" t="s">
        <v>35</v>
      </c>
      <c r="B218">
        <v>68.405000000000001</v>
      </c>
      <c r="C218">
        <v>58.412999999999997</v>
      </c>
      <c r="D218">
        <f t="shared" si="8"/>
        <v>0.85392880637380297</v>
      </c>
      <c r="E218">
        <v>174.18799999999999</v>
      </c>
      <c r="F218" t="s">
        <v>88</v>
      </c>
      <c r="G218">
        <f t="shared" si="9"/>
        <v>0.33534457023445935</v>
      </c>
      <c r="I218">
        <f t="shared" si="10"/>
        <v>4.9023400370507911E-3</v>
      </c>
    </row>
    <row r="219" spans="1:9">
      <c r="A219" t="s">
        <v>37</v>
      </c>
      <c r="B219">
        <v>30.196000000000002</v>
      </c>
      <c r="C219">
        <v>4.9000000000000002E-2</v>
      </c>
      <c r="D219">
        <f t="shared" si="8"/>
        <v>1.6227314876142535E-3</v>
      </c>
      <c r="E219">
        <v>8.5020000000000007</v>
      </c>
      <c r="F219" t="s">
        <v>88</v>
      </c>
      <c r="G219">
        <f t="shared" si="9"/>
        <v>5.7633498000470478E-3</v>
      </c>
      <c r="I219">
        <f t="shared" si="10"/>
        <v>1.9086467744227869E-4</v>
      </c>
    </row>
    <row r="220" spans="1:9">
      <c r="A220" t="s">
        <v>39</v>
      </c>
      <c r="B220">
        <v>30.048999999999999</v>
      </c>
      <c r="C220">
        <v>14.657999999999999</v>
      </c>
      <c r="D220">
        <f t="shared" si="8"/>
        <v>0.48780325468401609</v>
      </c>
      <c r="E220">
        <v>71.825000000000003</v>
      </c>
      <c r="F220" t="s">
        <v>88</v>
      </c>
      <c r="G220">
        <f t="shared" si="9"/>
        <v>0.20407935955447265</v>
      </c>
      <c r="I220">
        <f t="shared" si="10"/>
        <v>6.7915524494816014E-3</v>
      </c>
    </row>
    <row r="221" spans="1:9">
      <c r="A221" t="s">
        <v>41</v>
      </c>
      <c r="B221">
        <v>10.823</v>
      </c>
      <c r="C221">
        <v>0</v>
      </c>
      <c r="D221">
        <f t="shared" si="8"/>
        <v>0</v>
      </c>
      <c r="E221">
        <v>17.37</v>
      </c>
      <c r="F221" t="s">
        <v>88</v>
      </c>
      <c r="G221">
        <f t="shared" si="9"/>
        <v>0</v>
      </c>
      <c r="I221">
        <f t="shared" si="10"/>
        <v>0</v>
      </c>
    </row>
    <row r="222" spans="1:9">
      <c r="A222" t="s">
        <v>43</v>
      </c>
      <c r="B222" t="s">
        <v>65</v>
      </c>
      <c r="C222" t="s">
        <v>66</v>
      </c>
      <c r="D222" t="s">
        <v>66</v>
      </c>
      <c r="E222" t="s">
        <v>66</v>
      </c>
      <c r="F222" t="s">
        <v>88</v>
      </c>
      <c r="G222" t="s">
        <v>67</v>
      </c>
      <c r="I222" s="4" t="s">
        <v>115</v>
      </c>
    </row>
    <row r="223" spans="1:9">
      <c r="A223" t="s">
        <v>45</v>
      </c>
      <c r="B223">
        <v>43.851999999999997</v>
      </c>
      <c r="C223">
        <v>42.142000000000003</v>
      </c>
      <c r="D223">
        <f t="shared" ref="D223:D236" si="11">C223/B223</f>
        <v>0.96100519930675921</v>
      </c>
      <c r="E223">
        <v>105.515</v>
      </c>
      <c r="F223" t="s">
        <v>88</v>
      </c>
      <c r="G223">
        <f t="shared" ref="G223:G236" si="12">C223/E223</f>
        <v>0.39939345116808039</v>
      </c>
      <c r="I223">
        <f t="shared" ref="I223:I236" si="13">G223/B223</f>
        <v>9.107759079815753E-3</v>
      </c>
    </row>
    <row r="224" spans="1:9">
      <c r="A224" t="s">
        <v>47</v>
      </c>
      <c r="B224">
        <v>16.295000000000002</v>
      </c>
      <c r="C224">
        <v>1.099</v>
      </c>
      <c r="D224">
        <f t="shared" si="11"/>
        <v>6.7444001227370348E-2</v>
      </c>
      <c r="E224">
        <v>17.175000000000001</v>
      </c>
      <c r="F224" t="s">
        <v>88</v>
      </c>
      <c r="G224">
        <f t="shared" si="12"/>
        <v>6.398835516739447E-2</v>
      </c>
      <c r="I224">
        <f t="shared" si="13"/>
        <v>3.9268705226998754E-3</v>
      </c>
    </row>
    <row r="225" spans="1:9">
      <c r="A225" t="s">
        <v>49</v>
      </c>
      <c r="B225">
        <v>88.658000000000001</v>
      </c>
      <c r="C225">
        <v>65.009</v>
      </c>
      <c r="D225">
        <f t="shared" si="11"/>
        <v>0.7332558821538947</v>
      </c>
      <c r="E225">
        <v>147.828</v>
      </c>
      <c r="F225" t="s">
        <v>87</v>
      </c>
      <c r="G225">
        <f t="shared" si="12"/>
        <v>0.43976107368022294</v>
      </c>
      <c r="I225">
        <f t="shared" si="13"/>
        <v>4.9601961885021419E-3</v>
      </c>
    </row>
    <row r="226" spans="1:9">
      <c r="A226" t="s">
        <v>51</v>
      </c>
      <c r="B226">
        <v>20.448</v>
      </c>
      <c r="C226">
        <v>14.414</v>
      </c>
      <c r="D226">
        <f t="shared" si="11"/>
        <v>0.70491001564945222</v>
      </c>
      <c r="E226">
        <v>50.155000000000001</v>
      </c>
      <c r="F226" t="s">
        <v>87</v>
      </c>
      <c r="G226">
        <f t="shared" si="12"/>
        <v>0.28738909380919148</v>
      </c>
      <c r="I226">
        <f t="shared" si="13"/>
        <v>1.4054630957022274E-2</v>
      </c>
    </row>
    <row r="227" spans="1:9">
      <c r="A227" t="s">
        <v>53</v>
      </c>
      <c r="B227">
        <v>31.393000000000001</v>
      </c>
      <c r="C227">
        <v>10.09</v>
      </c>
      <c r="D227">
        <f t="shared" si="11"/>
        <v>0.32140923135730892</v>
      </c>
      <c r="E227">
        <v>35.521999999999998</v>
      </c>
      <c r="F227" t="s">
        <v>87</v>
      </c>
      <c r="G227">
        <f t="shared" si="12"/>
        <v>0.28404932154721019</v>
      </c>
      <c r="I227">
        <f t="shared" si="13"/>
        <v>9.0481738459914692E-3</v>
      </c>
    </row>
    <row r="228" spans="1:9">
      <c r="A228" t="s">
        <v>55</v>
      </c>
      <c r="B228">
        <v>56.482999999999997</v>
      </c>
      <c r="C228">
        <v>36.694000000000003</v>
      </c>
      <c r="D228">
        <f t="shared" si="11"/>
        <v>0.64964679638121214</v>
      </c>
      <c r="E228">
        <v>60.929000000000002</v>
      </c>
      <c r="F228" t="s">
        <v>87</v>
      </c>
      <c r="G228">
        <f t="shared" si="12"/>
        <v>0.60224195374944611</v>
      </c>
      <c r="I228">
        <f t="shared" si="13"/>
        <v>1.0662357766928919E-2</v>
      </c>
    </row>
    <row r="229" spans="1:9">
      <c r="A229" t="s">
        <v>34</v>
      </c>
      <c r="B229">
        <v>38.624000000000002</v>
      </c>
      <c r="C229">
        <v>10.260999999999999</v>
      </c>
      <c r="D229">
        <f t="shared" si="11"/>
        <v>0.26566383595691795</v>
      </c>
      <c r="E229">
        <v>14.951000000000001</v>
      </c>
      <c r="F229" t="s">
        <v>141</v>
      </c>
      <c r="G229">
        <f t="shared" si="12"/>
        <v>0.68630860811985817</v>
      </c>
      <c r="I229">
        <f t="shared" si="13"/>
        <v>1.7768967691587048E-2</v>
      </c>
    </row>
    <row r="230" spans="1:9">
      <c r="A230" t="s">
        <v>36</v>
      </c>
      <c r="B230">
        <v>105.221</v>
      </c>
      <c r="C230">
        <v>47.468000000000004</v>
      </c>
      <c r="D230">
        <f t="shared" si="11"/>
        <v>0.45112667623383168</v>
      </c>
      <c r="E230">
        <v>90.245999999999995</v>
      </c>
      <c r="F230" t="s">
        <v>141</v>
      </c>
      <c r="G230">
        <f t="shared" si="12"/>
        <v>0.5259845311703566</v>
      </c>
      <c r="I230">
        <f t="shared" si="13"/>
        <v>4.9988550875809633E-3</v>
      </c>
    </row>
    <row r="231" spans="1:9">
      <c r="A231" t="s">
        <v>38</v>
      </c>
      <c r="B231">
        <v>22.670999999999999</v>
      </c>
      <c r="C231">
        <v>2.4670000000000001</v>
      </c>
      <c r="D231">
        <f t="shared" si="11"/>
        <v>0.10881743196153677</v>
      </c>
      <c r="E231">
        <v>11.409000000000001</v>
      </c>
      <c r="F231" t="s">
        <v>141</v>
      </c>
      <c r="G231">
        <f t="shared" si="12"/>
        <v>0.21623279866771847</v>
      </c>
      <c r="I231">
        <f t="shared" si="13"/>
        <v>9.5378588799664103E-3</v>
      </c>
    </row>
    <row r="232" spans="1:9">
      <c r="A232" t="s">
        <v>40</v>
      </c>
      <c r="B232">
        <v>49.984000000000002</v>
      </c>
      <c r="C232">
        <v>41.604999999999997</v>
      </c>
      <c r="D232">
        <f t="shared" si="11"/>
        <v>0.83236635723431485</v>
      </c>
      <c r="E232">
        <v>115.09099999999999</v>
      </c>
      <c r="F232" t="s">
        <v>141</v>
      </c>
      <c r="G232">
        <f t="shared" si="12"/>
        <v>0.36149655490003563</v>
      </c>
      <c r="I232">
        <f t="shared" si="13"/>
        <v>7.2322454165340035E-3</v>
      </c>
    </row>
    <row r="233" spans="1:9">
      <c r="A233" t="s">
        <v>42</v>
      </c>
      <c r="B233">
        <v>49.691000000000003</v>
      </c>
      <c r="C233">
        <v>16.637</v>
      </c>
      <c r="D233">
        <f t="shared" si="11"/>
        <v>0.33480912036384858</v>
      </c>
      <c r="E233">
        <v>58.12</v>
      </c>
      <c r="F233" t="s">
        <v>141</v>
      </c>
      <c r="G233">
        <f t="shared" si="12"/>
        <v>0.28625258086717137</v>
      </c>
      <c r="I233">
        <f t="shared" si="13"/>
        <v>5.7606524494812211E-3</v>
      </c>
    </row>
    <row r="234" spans="1:9">
      <c r="A234" t="s">
        <v>44</v>
      </c>
      <c r="B234">
        <v>64.031999999999996</v>
      </c>
      <c r="C234">
        <v>16.686</v>
      </c>
      <c r="D234">
        <f t="shared" si="11"/>
        <v>0.26058845577211398</v>
      </c>
      <c r="E234">
        <v>74.635000000000005</v>
      </c>
      <c r="F234" t="s">
        <v>141</v>
      </c>
      <c r="G234">
        <f t="shared" si="12"/>
        <v>0.22356803108461176</v>
      </c>
      <c r="I234">
        <f t="shared" si="13"/>
        <v>3.4915047333303937E-3</v>
      </c>
    </row>
    <row r="235" spans="1:9">
      <c r="A235" t="s">
        <v>46</v>
      </c>
      <c r="B235">
        <v>58.094999999999999</v>
      </c>
      <c r="C235">
        <v>16.466000000000001</v>
      </c>
      <c r="D235">
        <f t="shared" si="11"/>
        <v>0.28343230914880801</v>
      </c>
      <c r="E235">
        <v>48.103000000000002</v>
      </c>
      <c r="F235" t="s">
        <v>141</v>
      </c>
      <c r="G235">
        <f t="shared" si="12"/>
        <v>0.34230713261127166</v>
      </c>
      <c r="I235">
        <f t="shared" si="13"/>
        <v>5.8921961031288697E-3</v>
      </c>
    </row>
    <row r="236" spans="1:9">
      <c r="A236" t="s">
        <v>48</v>
      </c>
      <c r="B236">
        <v>81.963999999999999</v>
      </c>
      <c r="C236">
        <v>63.396999999999998</v>
      </c>
      <c r="D236">
        <f t="shared" si="11"/>
        <v>0.77347372016983063</v>
      </c>
      <c r="E236">
        <v>184.327</v>
      </c>
      <c r="F236" t="s">
        <v>141</v>
      </c>
      <c r="G236">
        <f t="shared" si="12"/>
        <v>0.34393767597801733</v>
      </c>
      <c r="I236">
        <f t="shared" si="13"/>
        <v>4.1962041381340262E-3</v>
      </c>
    </row>
    <row r="237" spans="1:9">
      <c r="A237" t="s">
        <v>50</v>
      </c>
      <c r="B237" t="s">
        <v>65</v>
      </c>
      <c r="C237" t="s">
        <v>66</v>
      </c>
      <c r="D237" t="s">
        <v>66</v>
      </c>
      <c r="E237" t="s">
        <v>66</v>
      </c>
      <c r="F237" t="s">
        <v>141</v>
      </c>
      <c r="G237" t="s">
        <v>66</v>
      </c>
      <c r="I237" s="4" t="s">
        <v>115</v>
      </c>
    </row>
    <row r="238" spans="1:9">
      <c r="A238" t="s">
        <v>52</v>
      </c>
      <c r="B238">
        <v>68.135999999999996</v>
      </c>
      <c r="C238">
        <v>27.02</v>
      </c>
      <c r="D238">
        <f t="shared" ref="D238:D244" si="14">C238/B238</f>
        <v>0.3965598215334038</v>
      </c>
      <c r="E238">
        <v>55.09</v>
      </c>
      <c r="F238" t="s">
        <v>141</v>
      </c>
      <c r="G238">
        <f t="shared" ref="G238:G244" si="15">C238/E238</f>
        <v>0.49047013977128334</v>
      </c>
      <c r="I238">
        <f t="shared" ref="I238:I244" si="16">G238/B238</f>
        <v>7.1983993743583918E-3</v>
      </c>
    </row>
    <row r="239" spans="1:9">
      <c r="A239" t="s">
        <v>54</v>
      </c>
      <c r="B239">
        <v>68.575999999999993</v>
      </c>
      <c r="C239">
        <v>31.564</v>
      </c>
      <c r="D239">
        <f t="shared" si="14"/>
        <v>0.46027764815678957</v>
      </c>
      <c r="E239">
        <v>77.736999999999995</v>
      </c>
      <c r="F239" t="s">
        <v>141</v>
      </c>
      <c r="G239">
        <f t="shared" si="15"/>
        <v>0.40603573587866787</v>
      </c>
      <c r="I239">
        <f t="shared" si="16"/>
        <v>5.9209597509138458E-3</v>
      </c>
    </row>
    <row r="240" spans="1:9">
      <c r="A240" t="s">
        <v>56</v>
      </c>
      <c r="B240">
        <v>42.558</v>
      </c>
      <c r="C240">
        <v>36.473999999999997</v>
      </c>
      <c r="D240">
        <f t="shared" si="14"/>
        <v>0.85704215423657115</v>
      </c>
      <c r="E240">
        <v>66.963999999999999</v>
      </c>
      <c r="F240" t="s">
        <v>141</v>
      </c>
      <c r="G240">
        <f t="shared" si="15"/>
        <v>0.54468072397108891</v>
      </c>
      <c r="I240">
        <f t="shared" si="16"/>
        <v>1.2798550777082779E-2</v>
      </c>
    </row>
    <row r="241" spans="1:9">
      <c r="A241" t="s">
        <v>1</v>
      </c>
      <c r="B241">
        <v>53.991</v>
      </c>
      <c r="C241">
        <v>6.4009999999999998</v>
      </c>
      <c r="D241">
        <f t="shared" si="14"/>
        <v>0.11855679650312088</v>
      </c>
      <c r="E241">
        <v>10.138999999999999</v>
      </c>
      <c r="F241" t="s">
        <v>141</v>
      </c>
      <c r="G241">
        <f t="shared" si="15"/>
        <v>0.63132458822369075</v>
      </c>
      <c r="I241">
        <f t="shared" si="16"/>
        <v>1.1693144935705779E-2</v>
      </c>
    </row>
    <row r="242" spans="1:9">
      <c r="A242" t="s">
        <v>60</v>
      </c>
      <c r="B242">
        <v>40.066000000000003</v>
      </c>
      <c r="C242">
        <v>26.335999999999999</v>
      </c>
      <c r="D242">
        <f t="shared" si="14"/>
        <v>0.65731542954125688</v>
      </c>
      <c r="E242">
        <v>105.27</v>
      </c>
      <c r="F242" t="s">
        <v>141</v>
      </c>
      <c r="G242">
        <f t="shared" si="15"/>
        <v>0.25017573857699249</v>
      </c>
      <c r="I242">
        <f t="shared" si="16"/>
        <v>6.2440907147454814E-3</v>
      </c>
    </row>
    <row r="243" spans="1:9">
      <c r="A243" t="s">
        <v>62</v>
      </c>
      <c r="B243">
        <v>43.216999999999999</v>
      </c>
      <c r="C243">
        <v>37.256</v>
      </c>
      <c r="D243">
        <f t="shared" si="14"/>
        <v>0.862068167619224</v>
      </c>
      <c r="E243">
        <v>90.05</v>
      </c>
      <c r="F243" t="s">
        <v>141</v>
      </c>
      <c r="G243">
        <f t="shared" si="15"/>
        <v>0.41372570794003333</v>
      </c>
      <c r="I243">
        <f t="shared" si="16"/>
        <v>9.5732167420235874E-3</v>
      </c>
    </row>
    <row r="244" spans="1:9">
      <c r="A244" t="s">
        <v>64</v>
      </c>
      <c r="B244">
        <v>44.023000000000003</v>
      </c>
      <c r="C244">
        <v>31.686</v>
      </c>
      <c r="D244">
        <f t="shared" si="14"/>
        <v>0.71976012538900114</v>
      </c>
      <c r="E244">
        <v>55.555</v>
      </c>
      <c r="F244" t="s">
        <v>141</v>
      </c>
      <c r="G244">
        <f t="shared" si="15"/>
        <v>0.57035370353703541</v>
      </c>
      <c r="I244">
        <f t="shared" si="16"/>
        <v>1.2955811815120172E-2</v>
      </c>
    </row>
    <row r="246" spans="1:9">
      <c r="A246" t="s">
        <v>98</v>
      </c>
      <c r="D246" s="3">
        <f>AVERAGE(D203:D244)</f>
        <v>0.47850467220551191</v>
      </c>
      <c r="E246" s="3">
        <f>AVERAGE(E203:E244)</f>
        <v>68.686499999999995</v>
      </c>
      <c r="G246" s="3">
        <f>AVERAGE(G203:G244)</f>
        <v>0.32987722807815151</v>
      </c>
      <c r="I246">
        <f>AVERAGE(I203:I244)</f>
        <v>7.5883004504384895E-3</v>
      </c>
    </row>
    <row r="247" spans="1:9">
      <c r="A247" t="s">
        <v>68</v>
      </c>
      <c r="D247" s="3">
        <f>STDEV(D203:D244)</f>
        <v>0.28549101585247494</v>
      </c>
      <c r="G247" s="3">
        <f>STDEV(G203:G244)</f>
        <v>0.1782366244509305</v>
      </c>
      <c r="I247">
        <f>STDEV(I203:I244)</f>
        <v>4.3974795668570467E-3</v>
      </c>
    </row>
    <row r="248" spans="1:9">
      <c r="A248" t="s">
        <v>99</v>
      </c>
      <c r="D248" s="3">
        <f>D247/6.48074</f>
        <v>4.4052224877479257E-2</v>
      </c>
      <c r="G248" s="3">
        <f>G247/6.4807</f>
        <v>2.7502680952818447E-2</v>
      </c>
      <c r="I248">
        <f>I247/6.32455</f>
        <v>6.9530315466824466E-4</v>
      </c>
    </row>
    <row r="295" spans="1:9">
      <c r="A295" s="7" t="s">
        <v>111</v>
      </c>
      <c r="B295" s="7"/>
      <c r="D295" s="8" t="s">
        <v>104</v>
      </c>
      <c r="E295" s="8"/>
    </row>
    <row r="296" spans="1:9">
      <c r="A296" s="8" t="s">
        <v>105</v>
      </c>
      <c r="B296" s="8"/>
      <c r="C296" s="8"/>
      <c r="D296" s="8"/>
      <c r="E296" s="8"/>
      <c r="F296" s="8"/>
    </row>
    <row r="297" spans="1:9">
      <c r="A297" s="8" t="s">
        <v>110</v>
      </c>
      <c r="B297" s="8"/>
      <c r="C297" s="8"/>
    </row>
    <row r="298" spans="1:9">
      <c r="B298" t="s">
        <v>96</v>
      </c>
      <c r="C298" t="s">
        <v>96</v>
      </c>
    </row>
    <row r="299" spans="1:9">
      <c r="B299" t="s">
        <v>97</v>
      </c>
      <c r="C299" t="s">
        <v>4</v>
      </c>
      <c r="D299" t="s">
        <v>106</v>
      </c>
    </row>
    <row r="300" spans="1:9" ht="15">
      <c r="A300" t="s">
        <v>107</v>
      </c>
      <c r="B300" s="3" t="s">
        <v>5</v>
      </c>
      <c r="C300" s="3" t="s">
        <v>6</v>
      </c>
      <c r="D300" s="3" t="s">
        <v>119</v>
      </c>
      <c r="E300" s="3" t="s">
        <v>108</v>
      </c>
      <c r="G300" s="3" t="s">
        <v>109</v>
      </c>
      <c r="I300" s="1" t="s">
        <v>118</v>
      </c>
    </row>
    <row r="301" spans="1:9">
      <c r="A301" t="s">
        <v>7</v>
      </c>
      <c r="B301">
        <v>42.142000000000003</v>
      </c>
      <c r="C301">
        <v>9.1859999999999999</v>
      </c>
      <c r="D301">
        <f>C301/B301</f>
        <v>0.21797731479284324</v>
      </c>
      <c r="E301">
        <v>19.276</v>
      </c>
      <c r="F301" t="s">
        <v>122</v>
      </c>
      <c r="G301">
        <f>C301/E301</f>
        <v>0.47655115169122225</v>
      </c>
      <c r="I301">
        <f>G301/B301</f>
        <v>1.1308223427725837E-2</v>
      </c>
    </row>
    <row r="302" spans="1:9">
      <c r="A302" t="s">
        <v>8</v>
      </c>
      <c r="B302" t="s">
        <v>66</v>
      </c>
      <c r="C302" t="s">
        <v>66</v>
      </c>
      <c r="D302" t="s">
        <v>66</v>
      </c>
      <c r="E302" t="s">
        <v>66</v>
      </c>
      <c r="F302" t="s">
        <v>125</v>
      </c>
      <c r="G302" t="s">
        <v>66</v>
      </c>
      <c r="I302" s="4" t="s">
        <v>116</v>
      </c>
    </row>
    <row r="303" spans="1:9">
      <c r="A303" t="s">
        <v>9</v>
      </c>
      <c r="B303">
        <v>32.223999999999997</v>
      </c>
      <c r="C303">
        <v>0.58599999999999997</v>
      </c>
      <c r="D303">
        <f t="shared" ref="D303:D310" si="17">C303/B303</f>
        <v>1.8185203574975176E-2</v>
      </c>
      <c r="E303">
        <v>0.92800000000000005</v>
      </c>
      <c r="F303" t="s">
        <v>125</v>
      </c>
      <c r="G303">
        <f t="shared" ref="G303:G310" si="18">C303/E303</f>
        <v>0.63146551724137923</v>
      </c>
      <c r="I303">
        <f t="shared" ref="I303:I310" si="19">G303/B303</f>
        <v>1.9596124541999108E-2</v>
      </c>
    </row>
    <row r="304" spans="1:9">
      <c r="A304" t="s">
        <v>10</v>
      </c>
      <c r="B304">
        <v>6.23</v>
      </c>
      <c r="C304">
        <v>2.6869999999999998</v>
      </c>
      <c r="D304">
        <f t="shared" si="17"/>
        <v>0.43130016051364362</v>
      </c>
      <c r="E304">
        <v>45.734000000000002</v>
      </c>
      <c r="F304" t="s">
        <v>125</v>
      </c>
      <c r="G304">
        <f t="shared" si="18"/>
        <v>5.8752787860235266E-2</v>
      </c>
      <c r="I304">
        <f t="shared" si="19"/>
        <v>9.4306240546124017E-3</v>
      </c>
    </row>
    <row r="305" spans="1:9">
      <c r="A305" t="s">
        <v>11</v>
      </c>
      <c r="B305">
        <v>22.72</v>
      </c>
      <c r="C305">
        <v>21.67</v>
      </c>
      <c r="D305">
        <f t="shared" si="17"/>
        <v>0.95378521126760574</v>
      </c>
      <c r="E305">
        <v>52.475999999999999</v>
      </c>
      <c r="F305" t="s">
        <v>125</v>
      </c>
      <c r="G305">
        <f t="shared" si="18"/>
        <v>0.41295068221663239</v>
      </c>
      <c r="I305">
        <f t="shared" si="19"/>
        <v>1.8175646224323608E-2</v>
      </c>
    </row>
    <row r="306" spans="1:9">
      <c r="A306" t="s">
        <v>12</v>
      </c>
      <c r="B306">
        <v>14.266999999999999</v>
      </c>
      <c r="C306">
        <v>7.6959999999999997</v>
      </c>
      <c r="D306">
        <f t="shared" si="17"/>
        <v>0.53942664891007219</v>
      </c>
      <c r="E306">
        <v>18.518000000000001</v>
      </c>
      <c r="F306" t="s">
        <v>125</v>
      </c>
      <c r="G306">
        <f t="shared" si="18"/>
        <v>0.41559563667782695</v>
      </c>
      <c r="I306">
        <f t="shared" si="19"/>
        <v>2.9129854677074855E-2</v>
      </c>
    </row>
    <row r="307" spans="1:9">
      <c r="A307" t="s">
        <v>13</v>
      </c>
      <c r="B307">
        <v>20.79</v>
      </c>
      <c r="C307">
        <v>1.1240000000000001</v>
      </c>
      <c r="D307">
        <f t="shared" si="17"/>
        <v>5.4064454064454072E-2</v>
      </c>
      <c r="E307">
        <v>6.8890000000000002</v>
      </c>
      <c r="F307" t="s">
        <v>125</v>
      </c>
      <c r="G307">
        <f t="shared" si="18"/>
        <v>0.1631586587313108</v>
      </c>
      <c r="I307">
        <f t="shared" si="19"/>
        <v>7.8479393329153827E-3</v>
      </c>
    </row>
    <row r="308" spans="1:9">
      <c r="A308" t="s">
        <v>14</v>
      </c>
      <c r="B308">
        <v>18.201000000000001</v>
      </c>
      <c r="C308">
        <v>12.85</v>
      </c>
      <c r="D308">
        <f t="shared" si="17"/>
        <v>0.70600516455139828</v>
      </c>
      <c r="E308">
        <v>53.82</v>
      </c>
      <c r="F308" t="s">
        <v>125</v>
      </c>
      <c r="G308">
        <f t="shared" si="18"/>
        <v>0.23875882571534746</v>
      </c>
      <c r="I308">
        <f t="shared" si="19"/>
        <v>1.3117896034028209E-2</v>
      </c>
    </row>
    <row r="309" spans="1:9">
      <c r="A309" t="s">
        <v>15</v>
      </c>
      <c r="B309">
        <v>17.614000000000001</v>
      </c>
      <c r="C309">
        <v>8.5510000000000002</v>
      </c>
      <c r="D309">
        <f t="shared" si="17"/>
        <v>0.48546610650618827</v>
      </c>
      <c r="E309">
        <v>21.401</v>
      </c>
      <c r="F309" t="s">
        <v>122</v>
      </c>
      <c r="G309">
        <f t="shared" si="18"/>
        <v>0.39956076818840242</v>
      </c>
      <c r="I309">
        <f t="shared" si="19"/>
        <v>2.268427206701501E-2</v>
      </c>
    </row>
    <row r="310" spans="1:9">
      <c r="A310" t="s">
        <v>16</v>
      </c>
      <c r="B310">
        <v>8.0380000000000003</v>
      </c>
      <c r="C310">
        <v>1.881</v>
      </c>
      <c r="D310">
        <f t="shared" si="17"/>
        <v>0.23401343617815376</v>
      </c>
      <c r="E310">
        <v>6.4980000000000002</v>
      </c>
      <c r="F310" t="s">
        <v>122</v>
      </c>
      <c r="G310">
        <f t="shared" si="18"/>
        <v>0.28947368421052633</v>
      </c>
      <c r="I310">
        <f t="shared" si="19"/>
        <v>3.6013148072969188E-2</v>
      </c>
    </row>
    <row r="311" spans="1:9">
      <c r="A311" t="s">
        <v>17</v>
      </c>
      <c r="B311" t="s">
        <v>32</v>
      </c>
      <c r="C311" t="s">
        <v>66</v>
      </c>
      <c r="D311" t="s">
        <v>66</v>
      </c>
      <c r="E311" t="s">
        <v>66</v>
      </c>
      <c r="F311" t="s">
        <v>122</v>
      </c>
      <c r="G311" t="s">
        <v>66</v>
      </c>
      <c r="I311" s="4" t="s">
        <v>116</v>
      </c>
    </row>
    <row r="312" spans="1:9">
      <c r="A312" t="s">
        <v>18</v>
      </c>
      <c r="B312">
        <v>77.664000000000001</v>
      </c>
      <c r="C312">
        <v>28.95</v>
      </c>
      <c r="D312">
        <f t="shared" ref="D312:D352" si="20">C312/B312</f>
        <v>0.37275957972805934</v>
      </c>
      <c r="E312">
        <v>100.33499999999999</v>
      </c>
      <c r="F312" t="s">
        <v>122</v>
      </c>
      <c r="G312">
        <f t="shared" ref="G312:G352" si="21">C312/E312</f>
        <v>0.28853341306622815</v>
      </c>
      <c r="I312">
        <f t="shared" ref="I312:I352" si="22">G312/B312</f>
        <v>3.7151500446310792E-3</v>
      </c>
    </row>
    <row r="313" spans="1:9">
      <c r="A313" t="s">
        <v>19</v>
      </c>
      <c r="B313">
        <v>29.047999999999998</v>
      </c>
      <c r="C313">
        <v>24.308</v>
      </c>
      <c r="D313">
        <f t="shared" si="20"/>
        <v>0.83682181217295515</v>
      </c>
      <c r="E313">
        <v>81.5</v>
      </c>
      <c r="F313" t="s">
        <v>122</v>
      </c>
      <c r="G313">
        <f t="shared" si="21"/>
        <v>0.29825766871165643</v>
      </c>
      <c r="I313">
        <f t="shared" si="22"/>
        <v>1.0267752296600676E-2</v>
      </c>
    </row>
    <row r="314" spans="1:9">
      <c r="A314" t="s">
        <v>20</v>
      </c>
      <c r="B314">
        <v>83.942999999999998</v>
      </c>
      <c r="C314">
        <v>30.367000000000001</v>
      </c>
      <c r="D314">
        <f t="shared" si="20"/>
        <v>0.36175738298607391</v>
      </c>
      <c r="E314">
        <v>41.874000000000002</v>
      </c>
      <c r="F314" t="s">
        <v>125</v>
      </c>
      <c r="G314">
        <f t="shared" si="21"/>
        <v>0.72519940774705061</v>
      </c>
      <c r="I314">
        <f t="shared" si="22"/>
        <v>8.639188589245686E-3</v>
      </c>
    </row>
    <row r="315" spans="1:9">
      <c r="A315" t="s">
        <v>21</v>
      </c>
      <c r="B315">
        <v>53.063000000000002</v>
      </c>
      <c r="C315">
        <v>27.24</v>
      </c>
      <c r="D315">
        <f t="shared" si="20"/>
        <v>0.51335205321975763</v>
      </c>
      <c r="E315">
        <v>50.228999999999999</v>
      </c>
      <c r="F315" t="s">
        <v>125</v>
      </c>
      <c r="G315">
        <f t="shared" si="21"/>
        <v>0.54231619184136648</v>
      </c>
      <c r="I315">
        <f t="shared" si="22"/>
        <v>1.0220232400003137E-2</v>
      </c>
    </row>
    <row r="316" spans="1:9">
      <c r="A316" t="s">
        <v>22</v>
      </c>
      <c r="B316">
        <v>48.03</v>
      </c>
      <c r="C316">
        <v>18.175999999999998</v>
      </c>
      <c r="D316">
        <f t="shared" si="20"/>
        <v>0.37843014782427647</v>
      </c>
      <c r="E316">
        <v>28.974</v>
      </c>
      <c r="F316" t="s">
        <v>122</v>
      </c>
      <c r="G316">
        <f t="shared" si="21"/>
        <v>0.62732104645544273</v>
      </c>
      <c r="I316">
        <f t="shared" si="22"/>
        <v>1.3061025326992354E-2</v>
      </c>
    </row>
    <row r="317" spans="1:9">
      <c r="A317" t="s">
        <v>23</v>
      </c>
      <c r="B317">
        <v>58.853000000000002</v>
      </c>
      <c r="C317">
        <v>20.667999999999999</v>
      </c>
      <c r="D317">
        <f t="shared" si="20"/>
        <v>0.35118005879054592</v>
      </c>
      <c r="E317">
        <v>36.351999999999997</v>
      </c>
      <c r="F317" t="s">
        <v>125</v>
      </c>
      <c r="G317">
        <f t="shared" si="21"/>
        <v>0.56855193661971837</v>
      </c>
      <c r="I317">
        <f t="shared" si="22"/>
        <v>9.6605429904969738E-3</v>
      </c>
    </row>
    <row r="318" spans="1:9">
      <c r="A318" t="s">
        <v>24</v>
      </c>
      <c r="B318">
        <v>43.51</v>
      </c>
      <c r="C318">
        <v>27.802</v>
      </c>
      <c r="D318">
        <f t="shared" si="20"/>
        <v>0.63897954493219955</v>
      </c>
      <c r="E318">
        <v>42.313000000000002</v>
      </c>
      <c r="F318" t="s">
        <v>125</v>
      </c>
      <c r="G318">
        <f t="shared" si="21"/>
        <v>0.6570557511875782</v>
      </c>
      <c r="I318">
        <f t="shared" si="22"/>
        <v>1.5101258358712439E-2</v>
      </c>
    </row>
    <row r="319" spans="1:9">
      <c r="A319" t="s">
        <v>25</v>
      </c>
      <c r="B319">
        <v>25.481000000000002</v>
      </c>
      <c r="C319">
        <v>24.675000000000001</v>
      </c>
      <c r="D319">
        <f t="shared" si="20"/>
        <v>0.96836858835995443</v>
      </c>
      <c r="E319">
        <v>64.593999999999994</v>
      </c>
      <c r="F319" t="s">
        <v>125</v>
      </c>
      <c r="G319">
        <f t="shared" si="21"/>
        <v>0.38200142428089301</v>
      </c>
      <c r="I319">
        <f t="shared" si="22"/>
        <v>1.4991618236368E-2</v>
      </c>
    </row>
    <row r="320" spans="1:9">
      <c r="A320" t="s">
        <v>7</v>
      </c>
      <c r="B320">
        <v>16.442</v>
      </c>
      <c r="C320">
        <v>13.363</v>
      </c>
      <c r="D320">
        <f t="shared" si="20"/>
        <v>0.8127356769249483</v>
      </c>
      <c r="E320">
        <v>22.207000000000001</v>
      </c>
      <c r="F320" t="s">
        <v>88</v>
      </c>
      <c r="G320">
        <f t="shared" si="21"/>
        <v>0.60174719682982836</v>
      </c>
      <c r="I320">
        <f t="shared" si="22"/>
        <v>3.6598175211642645E-2</v>
      </c>
    </row>
    <row r="321" spans="1:9">
      <c r="A321" t="s">
        <v>8</v>
      </c>
      <c r="B321">
        <v>28.216999999999999</v>
      </c>
      <c r="C321">
        <v>27.753</v>
      </c>
      <c r="D321">
        <f t="shared" si="20"/>
        <v>0.98355601233299084</v>
      </c>
      <c r="E321">
        <v>55.164000000000001</v>
      </c>
      <c r="F321" t="s">
        <v>88</v>
      </c>
      <c r="G321">
        <f t="shared" si="21"/>
        <v>0.50309984772677829</v>
      </c>
      <c r="I321">
        <f t="shared" si="22"/>
        <v>1.7829671748477098E-2</v>
      </c>
    </row>
    <row r="322" spans="1:9">
      <c r="A322" t="s">
        <v>9</v>
      </c>
      <c r="B322">
        <v>23.771000000000001</v>
      </c>
      <c r="C322">
        <v>14.071999999999999</v>
      </c>
      <c r="D322">
        <f t="shared" si="20"/>
        <v>0.5919818265954313</v>
      </c>
      <c r="E322">
        <v>66.938999999999993</v>
      </c>
      <c r="F322" t="s">
        <v>88</v>
      </c>
      <c r="G322">
        <f t="shared" si="21"/>
        <v>0.2102212462092353</v>
      </c>
      <c r="I322">
        <f t="shared" si="22"/>
        <v>8.8436012876713342E-3</v>
      </c>
    </row>
    <row r="323" spans="1:9">
      <c r="A323" t="s">
        <v>10</v>
      </c>
      <c r="B323">
        <v>29.61</v>
      </c>
      <c r="C323">
        <v>16.367999999999999</v>
      </c>
      <c r="D323">
        <f t="shared" si="20"/>
        <v>0.55278622087132723</v>
      </c>
      <c r="E323">
        <v>37.890999999999998</v>
      </c>
      <c r="F323" t="s">
        <v>88</v>
      </c>
      <c r="G323">
        <f t="shared" si="21"/>
        <v>0.43197593095985853</v>
      </c>
      <c r="I323">
        <f t="shared" si="22"/>
        <v>1.4588852784865198E-2</v>
      </c>
    </row>
    <row r="324" spans="1:9">
      <c r="A324" t="s">
        <v>11</v>
      </c>
      <c r="B324">
        <v>34.470999999999997</v>
      </c>
      <c r="C324">
        <v>22.158000000000001</v>
      </c>
      <c r="D324">
        <f t="shared" si="20"/>
        <v>0.64280119520756585</v>
      </c>
      <c r="E324">
        <v>73.266999999999996</v>
      </c>
      <c r="F324" t="s">
        <v>88</v>
      </c>
      <c r="G324">
        <f t="shared" si="21"/>
        <v>0.30242810542263232</v>
      </c>
      <c r="I324">
        <f t="shared" si="22"/>
        <v>8.773406788971377E-3</v>
      </c>
    </row>
    <row r="325" spans="1:9">
      <c r="A325" t="s">
        <v>26</v>
      </c>
      <c r="B325">
        <v>31.856999999999999</v>
      </c>
      <c r="C325">
        <v>21.082999999999998</v>
      </c>
      <c r="D325">
        <f t="shared" si="20"/>
        <v>0.6618011739962959</v>
      </c>
      <c r="E325">
        <v>48.372</v>
      </c>
      <c r="F325" t="s">
        <v>88</v>
      </c>
      <c r="G325">
        <f t="shared" si="21"/>
        <v>0.43585131894484408</v>
      </c>
      <c r="I325">
        <f t="shared" si="22"/>
        <v>1.3681492888371286E-2</v>
      </c>
    </row>
    <row r="326" spans="1:9">
      <c r="A326" t="s">
        <v>13</v>
      </c>
      <c r="B326">
        <v>48.006</v>
      </c>
      <c r="C326">
        <v>33.884999999999998</v>
      </c>
      <c r="D326">
        <f t="shared" si="20"/>
        <v>0.70584926884139476</v>
      </c>
      <c r="E326">
        <v>68.941999999999993</v>
      </c>
      <c r="F326" t="s">
        <v>88</v>
      </c>
      <c r="G326">
        <f t="shared" si="21"/>
        <v>0.49150010153462331</v>
      </c>
      <c r="I326">
        <f t="shared" si="22"/>
        <v>1.0238305660430432E-2</v>
      </c>
    </row>
    <row r="327" spans="1:9">
      <c r="A327" t="s">
        <v>14</v>
      </c>
      <c r="B327">
        <v>32.442999999999998</v>
      </c>
      <c r="C327">
        <v>7.6959999999999997</v>
      </c>
      <c r="D327">
        <f t="shared" si="20"/>
        <v>0.23721604044015659</v>
      </c>
      <c r="E327">
        <v>10.847</v>
      </c>
      <c r="F327" t="s">
        <v>87</v>
      </c>
      <c r="G327">
        <f t="shared" si="21"/>
        <v>0.70950493223932887</v>
      </c>
      <c r="I327">
        <f t="shared" si="22"/>
        <v>2.1869276338172455E-2</v>
      </c>
    </row>
    <row r="328" spans="1:9">
      <c r="A328" t="s">
        <v>15</v>
      </c>
      <c r="B328">
        <v>58.143999999999998</v>
      </c>
      <c r="C328">
        <v>27.338000000000001</v>
      </c>
      <c r="D328">
        <f t="shared" si="20"/>
        <v>0.47017749036873974</v>
      </c>
      <c r="E328">
        <v>56.140999999999998</v>
      </c>
      <c r="F328" t="s">
        <v>87</v>
      </c>
      <c r="G328">
        <f t="shared" si="21"/>
        <v>0.48695249461178108</v>
      </c>
      <c r="I328">
        <f t="shared" si="22"/>
        <v>8.3749397119527568E-3</v>
      </c>
    </row>
    <row r="329" spans="1:9">
      <c r="A329" t="s">
        <v>27</v>
      </c>
      <c r="B329">
        <v>34.348999999999997</v>
      </c>
      <c r="C329">
        <v>25.896000000000001</v>
      </c>
      <c r="D329">
        <f t="shared" si="20"/>
        <v>0.7539084107252032</v>
      </c>
      <c r="E329">
        <v>66.646000000000001</v>
      </c>
      <c r="F329" t="s">
        <v>87</v>
      </c>
      <c r="G329">
        <f t="shared" si="21"/>
        <v>0.38856045374065962</v>
      </c>
      <c r="I329">
        <f t="shared" si="22"/>
        <v>1.1312132922083893E-2</v>
      </c>
    </row>
    <row r="330" spans="1:9">
      <c r="A330" t="s">
        <v>7</v>
      </c>
      <c r="B330">
        <v>14.683</v>
      </c>
      <c r="C330">
        <v>12.24</v>
      </c>
      <c r="D330">
        <f t="shared" si="20"/>
        <v>0.83361710822039092</v>
      </c>
      <c r="E330">
        <v>21.327999999999999</v>
      </c>
      <c r="F330" t="s">
        <v>141</v>
      </c>
      <c r="G330">
        <f t="shared" si="21"/>
        <v>0.57389347336834207</v>
      </c>
      <c r="I330">
        <f t="shared" si="22"/>
        <v>3.9085573341166115E-2</v>
      </c>
    </row>
    <row r="331" spans="1:9">
      <c r="A331" t="s">
        <v>8</v>
      </c>
      <c r="B331">
        <v>34.764000000000003</v>
      </c>
      <c r="C331">
        <v>28.07</v>
      </c>
      <c r="D331">
        <f t="shared" si="20"/>
        <v>0.80744448279829706</v>
      </c>
      <c r="E331">
        <v>103.80500000000001</v>
      </c>
      <c r="F331" t="s">
        <v>141</v>
      </c>
      <c r="G331">
        <f t="shared" si="21"/>
        <v>0.27041086652858726</v>
      </c>
      <c r="I331">
        <f t="shared" si="22"/>
        <v>7.7784738962313671E-3</v>
      </c>
    </row>
    <row r="332" spans="1:9">
      <c r="A332" t="s">
        <v>9</v>
      </c>
      <c r="B332">
        <v>32.491999999999997</v>
      </c>
      <c r="C332">
        <v>24.771999999999998</v>
      </c>
      <c r="D332">
        <f t="shared" si="20"/>
        <v>0.76240305305921463</v>
      </c>
      <c r="E332">
        <v>64.105000000000004</v>
      </c>
      <c r="F332" t="s">
        <v>141</v>
      </c>
      <c r="G332">
        <f t="shared" si="21"/>
        <v>0.38642851571640274</v>
      </c>
      <c r="I332">
        <f t="shared" si="22"/>
        <v>1.1893035692367437E-2</v>
      </c>
    </row>
    <row r="333" spans="1:9">
      <c r="A333" t="s">
        <v>10</v>
      </c>
      <c r="B333">
        <v>33.396000000000001</v>
      </c>
      <c r="C333">
        <v>26.335999999999999</v>
      </c>
      <c r="D333">
        <f t="shared" si="20"/>
        <v>0.78859743681878058</v>
      </c>
      <c r="E333">
        <v>80.962000000000003</v>
      </c>
      <c r="F333" t="s">
        <v>141</v>
      </c>
      <c r="G333">
        <f t="shared" si="21"/>
        <v>0.32528840690694399</v>
      </c>
      <c r="I333">
        <f t="shared" si="22"/>
        <v>9.7403403673177614E-3</v>
      </c>
    </row>
    <row r="334" spans="1:9">
      <c r="A334" t="s">
        <v>11</v>
      </c>
      <c r="B334">
        <v>77.102000000000004</v>
      </c>
      <c r="C334">
        <v>25.652000000000001</v>
      </c>
      <c r="D334">
        <f t="shared" si="20"/>
        <v>0.33270213483437522</v>
      </c>
      <c r="E334">
        <v>43.656999999999996</v>
      </c>
      <c r="F334" t="s">
        <v>141</v>
      </c>
      <c r="G334">
        <f t="shared" si="21"/>
        <v>0.58758045674233239</v>
      </c>
      <c r="I334">
        <f t="shared" si="22"/>
        <v>7.6208199105384086E-3</v>
      </c>
    </row>
    <row r="335" spans="1:9">
      <c r="A335" t="s">
        <v>12</v>
      </c>
      <c r="B335">
        <v>58.143999999999998</v>
      </c>
      <c r="C335">
        <v>33.542999999999999</v>
      </c>
      <c r="D335">
        <f t="shared" si="20"/>
        <v>0.57689529444138687</v>
      </c>
      <c r="E335">
        <v>67.55</v>
      </c>
      <c r="F335" t="s">
        <v>141</v>
      </c>
      <c r="G335">
        <f t="shared" si="21"/>
        <v>0.49656550703182828</v>
      </c>
      <c r="I335">
        <f t="shared" si="22"/>
        <v>8.5402708281478446E-3</v>
      </c>
    </row>
    <row r="336" spans="1:9">
      <c r="A336" t="s">
        <v>13</v>
      </c>
      <c r="B336">
        <v>37.207000000000001</v>
      </c>
      <c r="C336">
        <v>28.998999999999999</v>
      </c>
      <c r="D336">
        <f t="shared" si="20"/>
        <v>0.77939635014916542</v>
      </c>
      <c r="E336">
        <v>85.506</v>
      </c>
      <c r="F336" t="s">
        <v>141</v>
      </c>
      <c r="G336">
        <f t="shared" si="21"/>
        <v>0.33914579093864755</v>
      </c>
      <c r="I336">
        <f t="shared" si="22"/>
        <v>9.1151071287297429E-3</v>
      </c>
    </row>
    <row r="337" spans="1:9">
      <c r="A337" t="s">
        <v>14</v>
      </c>
      <c r="B337">
        <v>51.23</v>
      </c>
      <c r="C337">
        <v>19.568999999999999</v>
      </c>
      <c r="D337">
        <f t="shared" si="20"/>
        <v>0.38198321296115556</v>
      </c>
      <c r="E337">
        <v>41.018999999999998</v>
      </c>
      <c r="F337" t="s">
        <v>141</v>
      </c>
      <c r="G337">
        <f t="shared" si="21"/>
        <v>0.4770716009654063</v>
      </c>
      <c r="I337">
        <f t="shared" si="22"/>
        <v>9.3123482523015094E-3</v>
      </c>
    </row>
    <row r="338" spans="1:9">
      <c r="A338" t="s">
        <v>15</v>
      </c>
      <c r="B338">
        <v>37.500999999999998</v>
      </c>
      <c r="C338">
        <v>19.984000000000002</v>
      </c>
      <c r="D338">
        <f t="shared" si="20"/>
        <v>0.5328924562011681</v>
      </c>
      <c r="E338">
        <v>31.32</v>
      </c>
      <c r="F338" t="s">
        <v>141</v>
      </c>
      <c r="G338">
        <f t="shared" si="21"/>
        <v>0.63805874840357601</v>
      </c>
      <c r="I338">
        <f t="shared" si="22"/>
        <v>1.7014446238862325E-2</v>
      </c>
    </row>
    <row r="339" spans="1:9">
      <c r="A339" t="s">
        <v>16</v>
      </c>
      <c r="B339">
        <v>98.43</v>
      </c>
      <c r="C339">
        <v>52.524999999999999</v>
      </c>
      <c r="D339">
        <f t="shared" si="20"/>
        <v>0.53362795895560289</v>
      </c>
      <c r="E339">
        <v>184.93799999999999</v>
      </c>
      <c r="F339" t="s">
        <v>141</v>
      </c>
      <c r="G339">
        <f t="shared" si="21"/>
        <v>0.28401410202338084</v>
      </c>
      <c r="I339">
        <f t="shared" si="22"/>
        <v>2.8854424669651612E-3</v>
      </c>
    </row>
    <row r="340" spans="1:9">
      <c r="A340" t="s">
        <v>17</v>
      </c>
      <c r="B340">
        <v>40.774000000000001</v>
      </c>
      <c r="C340">
        <v>31.808</v>
      </c>
      <c r="D340">
        <f t="shared" si="20"/>
        <v>0.7801049688527002</v>
      </c>
      <c r="E340">
        <v>82.403999999999996</v>
      </c>
      <c r="F340" t="s">
        <v>141</v>
      </c>
      <c r="G340">
        <f t="shared" si="21"/>
        <v>0.38600067957866124</v>
      </c>
      <c r="I340">
        <f t="shared" si="22"/>
        <v>9.4668337562824646E-3</v>
      </c>
    </row>
    <row r="341" spans="1:9">
      <c r="A341" t="s">
        <v>18</v>
      </c>
      <c r="B341">
        <v>37.646999999999998</v>
      </c>
      <c r="C341">
        <v>30.88</v>
      </c>
      <c r="D341">
        <f t="shared" si="20"/>
        <v>0.82025128164262762</v>
      </c>
      <c r="E341">
        <v>60.49</v>
      </c>
      <c r="F341" t="s">
        <v>141</v>
      </c>
      <c r="G341">
        <f t="shared" si="21"/>
        <v>0.5104976029095718</v>
      </c>
      <c r="I341">
        <f t="shared" si="22"/>
        <v>1.356011376496326E-2</v>
      </c>
    </row>
    <row r="342" spans="1:9">
      <c r="A342" t="s">
        <v>19</v>
      </c>
      <c r="B342">
        <v>13.51</v>
      </c>
      <c r="C342">
        <v>6.8650000000000002</v>
      </c>
      <c r="D342">
        <f t="shared" si="20"/>
        <v>0.50814211695040712</v>
      </c>
      <c r="E342">
        <v>21.766999999999999</v>
      </c>
      <c r="F342" t="s">
        <v>141</v>
      </c>
      <c r="G342">
        <f t="shared" si="21"/>
        <v>0.31538567556392705</v>
      </c>
      <c r="I342">
        <f t="shared" si="22"/>
        <v>2.3344609590224059E-2</v>
      </c>
    </row>
    <row r="343" spans="1:9">
      <c r="A343" t="s">
        <v>20</v>
      </c>
      <c r="B343">
        <v>56.091999999999999</v>
      </c>
      <c r="C343">
        <v>40.261000000000003</v>
      </c>
      <c r="D343">
        <f t="shared" si="20"/>
        <v>0.71776723953504962</v>
      </c>
      <c r="E343">
        <v>82.99</v>
      </c>
      <c r="F343" t="s">
        <v>141</v>
      </c>
      <c r="G343">
        <f t="shared" si="21"/>
        <v>0.4851307386432101</v>
      </c>
      <c r="I343">
        <f t="shared" si="22"/>
        <v>8.6488400956145281E-3</v>
      </c>
    </row>
    <row r="344" spans="1:9">
      <c r="A344" t="s">
        <v>21</v>
      </c>
      <c r="B344">
        <v>15.269</v>
      </c>
      <c r="C344">
        <v>9.7970000000000006</v>
      </c>
      <c r="D344">
        <f t="shared" si="20"/>
        <v>0.64162682559434148</v>
      </c>
      <c r="E344">
        <v>26.164999999999999</v>
      </c>
      <c r="F344" t="s">
        <v>141</v>
      </c>
      <c r="G344">
        <f t="shared" si="21"/>
        <v>0.37443149245174856</v>
      </c>
      <c r="I344">
        <f t="shared" si="22"/>
        <v>2.4522332336875275E-2</v>
      </c>
    </row>
    <row r="345" spans="1:9">
      <c r="A345" t="s">
        <v>22</v>
      </c>
      <c r="B345">
        <v>23.38</v>
      </c>
      <c r="C345">
        <v>17.419</v>
      </c>
      <c r="D345">
        <f t="shared" si="20"/>
        <v>0.74503849443969206</v>
      </c>
      <c r="E345">
        <v>80.546999999999997</v>
      </c>
      <c r="F345" t="s">
        <v>141</v>
      </c>
      <c r="G345">
        <f t="shared" si="21"/>
        <v>0.2162588302481781</v>
      </c>
      <c r="I345">
        <f t="shared" si="22"/>
        <v>9.2497361098450859E-3</v>
      </c>
    </row>
    <row r="346" spans="1:9">
      <c r="A346" t="s">
        <v>23</v>
      </c>
      <c r="B346">
        <v>49.862000000000002</v>
      </c>
      <c r="C346">
        <v>28.706</v>
      </c>
      <c r="D346">
        <f t="shared" si="20"/>
        <v>0.57570895672054867</v>
      </c>
      <c r="E346">
        <v>79.13</v>
      </c>
      <c r="F346" t="s">
        <v>141</v>
      </c>
      <c r="G346">
        <f t="shared" si="21"/>
        <v>0.36277012511057755</v>
      </c>
      <c r="I346">
        <f t="shared" si="22"/>
        <v>7.2754828348356969E-3</v>
      </c>
    </row>
    <row r="347" spans="1:9">
      <c r="A347" t="s">
        <v>24</v>
      </c>
      <c r="B347">
        <v>40.53</v>
      </c>
      <c r="C347">
        <v>11.603999999999999</v>
      </c>
      <c r="D347">
        <f t="shared" si="20"/>
        <v>0.28630643967431529</v>
      </c>
      <c r="E347">
        <v>16.100000000000001</v>
      </c>
      <c r="F347" t="s">
        <v>141</v>
      </c>
      <c r="G347">
        <f t="shared" si="21"/>
        <v>0.72074534161490666</v>
      </c>
      <c r="I347">
        <f t="shared" si="22"/>
        <v>1.7783008675423307E-2</v>
      </c>
    </row>
    <row r="348" spans="1:9">
      <c r="A348" t="s">
        <v>25</v>
      </c>
      <c r="B348">
        <v>24.968</v>
      </c>
      <c r="C348">
        <v>19.715</v>
      </c>
      <c r="D348">
        <f t="shared" si="20"/>
        <v>0.78961070169817371</v>
      </c>
      <c r="E348">
        <v>62.639000000000003</v>
      </c>
      <c r="F348" t="s">
        <v>141</v>
      </c>
      <c r="G348">
        <f t="shared" si="21"/>
        <v>0.31474001819952424</v>
      </c>
      <c r="I348">
        <f t="shared" si="22"/>
        <v>1.2605736070150763E-2</v>
      </c>
    </row>
    <row r="349" spans="1:9">
      <c r="A349" t="s">
        <v>28</v>
      </c>
      <c r="B349">
        <v>20.521000000000001</v>
      </c>
      <c r="C349">
        <v>8.4039999999999999</v>
      </c>
      <c r="D349">
        <f t="shared" si="20"/>
        <v>0.40953169923493005</v>
      </c>
      <c r="E349">
        <v>15.416</v>
      </c>
      <c r="F349" t="s">
        <v>141</v>
      </c>
      <c r="G349">
        <f t="shared" si="21"/>
        <v>0.54514789828749355</v>
      </c>
      <c r="I349">
        <f t="shared" si="22"/>
        <v>2.6565367101383634E-2</v>
      </c>
    </row>
    <row r="350" spans="1:9">
      <c r="A350" t="s">
        <v>29</v>
      </c>
      <c r="B350">
        <v>33.152000000000001</v>
      </c>
      <c r="C350">
        <v>30.806999999999999</v>
      </c>
      <c r="D350">
        <f t="shared" si="20"/>
        <v>0.92926520270270263</v>
      </c>
      <c r="E350">
        <v>92.909000000000006</v>
      </c>
      <c r="F350" t="s">
        <v>141</v>
      </c>
      <c r="G350">
        <f t="shared" si="21"/>
        <v>0.33158251622555401</v>
      </c>
      <c r="I350">
        <f t="shared" si="22"/>
        <v>1.000188574522062E-2</v>
      </c>
    </row>
    <row r="351" spans="1:9">
      <c r="A351" t="s">
        <v>30</v>
      </c>
      <c r="B351">
        <v>27.753</v>
      </c>
      <c r="C351">
        <v>24.626000000000001</v>
      </c>
      <c r="D351">
        <f t="shared" si="20"/>
        <v>0.88732749612654493</v>
      </c>
      <c r="E351">
        <v>76.906999999999996</v>
      </c>
      <c r="F351" t="s">
        <v>141</v>
      </c>
      <c r="G351">
        <f t="shared" si="21"/>
        <v>0.32020492282887125</v>
      </c>
      <c r="I351">
        <f t="shared" si="22"/>
        <v>1.1537668822428971E-2</v>
      </c>
    </row>
    <row r="352" spans="1:9">
      <c r="A352" t="s">
        <v>31</v>
      </c>
      <c r="B352">
        <v>22.329000000000001</v>
      </c>
      <c r="C352">
        <v>9.4789999999999992</v>
      </c>
      <c r="D352">
        <f t="shared" si="20"/>
        <v>0.424515204442653</v>
      </c>
      <c r="E352">
        <v>14.292</v>
      </c>
      <c r="F352" t="s">
        <v>141</v>
      </c>
      <c r="G352">
        <f t="shared" si="21"/>
        <v>0.66323817520291062</v>
      </c>
      <c r="I352">
        <f t="shared" si="22"/>
        <v>2.9702994993188705E-2</v>
      </c>
    </row>
    <row r="353" spans="1:9">
      <c r="A353" s="3" t="s">
        <v>100</v>
      </c>
      <c r="D353" s="3">
        <f>AVERAGE(D301:D352)</f>
        <v>0.5863888460146286</v>
      </c>
      <c r="G353" s="3">
        <f>AVERAGE(G301:G352)</f>
        <v>0.43323875332305944</v>
      </c>
      <c r="I353" s="6">
        <f>AVERAGE(I301:I352)</f>
        <v>1.4646416400748334E-2</v>
      </c>
    </row>
    <row r="354" spans="1:9">
      <c r="A354" s="3" t="s">
        <v>101</v>
      </c>
      <c r="D354" s="3">
        <f>STDEV(D301:D352)</f>
        <v>0.23612022176846523</v>
      </c>
      <c r="G354" s="3">
        <f>STDEV(G301:G352)</f>
        <v>0.15471612215171882</v>
      </c>
      <c r="I354" s="6">
        <f>STDEV(I301:I352)</f>
        <v>8.4034917173717392E-3</v>
      </c>
    </row>
    <row r="355" spans="1:9">
      <c r="A355" s="3" t="s">
        <v>102</v>
      </c>
      <c r="D355" s="3">
        <f>D354/7.071</f>
        <v>3.3392762235676034E-2</v>
      </c>
      <c r="G355" s="3">
        <f>G354/7.071</f>
        <v>2.1880373660262881E-2</v>
      </c>
      <c r="I355" s="6">
        <f>I354/7.071</f>
        <v>1.1884445930380059E-3</v>
      </c>
    </row>
    <row r="394" spans="1:16" ht="15">
      <c r="A394" s="1" t="s">
        <v>119</v>
      </c>
      <c r="F394" s="1" t="s">
        <v>147</v>
      </c>
      <c r="L394" s="1" t="s">
        <v>117</v>
      </c>
    </row>
    <row r="395" spans="1:16">
      <c r="B395" t="s">
        <v>112</v>
      </c>
      <c r="C395" t="s">
        <v>33</v>
      </c>
      <c r="D395" t="s">
        <v>113</v>
      </c>
      <c r="E395" t="s">
        <v>114</v>
      </c>
      <c r="G395" t="s">
        <v>112</v>
      </c>
      <c r="H395" t="s">
        <v>33</v>
      </c>
      <c r="I395" t="s">
        <v>113</v>
      </c>
      <c r="J395" t="s">
        <v>114</v>
      </c>
      <c r="M395" s="4" t="s">
        <v>112</v>
      </c>
      <c r="N395" s="4" t="s">
        <v>33</v>
      </c>
      <c r="O395" s="4" t="s">
        <v>113</v>
      </c>
      <c r="P395" s="4" t="s">
        <v>114</v>
      </c>
    </row>
    <row r="396" spans="1:16">
      <c r="A396" t="s">
        <v>98</v>
      </c>
      <c r="B396">
        <v>0.63120412429307526</v>
      </c>
      <c r="C396">
        <v>0.47850467220551191</v>
      </c>
      <c r="D396">
        <v>0.5863888460146286</v>
      </c>
      <c r="E396">
        <v>0.41637517930069218</v>
      </c>
      <c r="F396" t="s">
        <v>98</v>
      </c>
      <c r="G396">
        <v>0.38880966278709544</v>
      </c>
      <c r="H396">
        <v>0.32987722807815151</v>
      </c>
      <c r="I396" s="5">
        <v>0.43323875332305944</v>
      </c>
      <c r="J396">
        <v>0.26776465586547177</v>
      </c>
      <c r="L396" s="4" t="s">
        <v>98</v>
      </c>
      <c r="M396">
        <v>1.2812608761788646E-2</v>
      </c>
      <c r="N396">
        <v>7.5883004504384895E-3</v>
      </c>
      <c r="O396">
        <v>1.4646416400748334E-2</v>
      </c>
      <c r="P396">
        <v>7.3956139377268941E-3</v>
      </c>
    </row>
    <row r="397" spans="1:16">
      <c r="A397" t="s">
        <v>2</v>
      </c>
      <c r="B397">
        <v>0.23262360439096669</v>
      </c>
      <c r="C397">
        <v>0.28549101585247494</v>
      </c>
      <c r="D397">
        <v>0.23612022176846523</v>
      </c>
      <c r="E397">
        <v>0.26069018632042751</v>
      </c>
      <c r="F397" t="s">
        <v>2</v>
      </c>
      <c r="G397">
        <v>0.11451132782847313</v>
      </c>
      <c r="H397">
        <v>0.1782366244509305</v>
      </c>
      <c r="I397" s="5">
        <v>0.15471612215171882</v>
      </c>
      <c r="J397">
        <v>0.1485303592601066</v>
      </c>
      <c r="L397" s="4" t="s">
        <v>2</v>
      </c>
      <c r="M397">
        <v>5.6098888619729465E-3</v>
      </c>
      <c r="N397">
        <v>4.3974795668570467E-3</v>
      </c>
      <c r="O397">
        <v>8.4034917173717392E-3</v>
      </c>
      <c r="P397">
        <v>5.9682990305642263E-3</v>
      </c>
    </row>
    <row r="398" spans="1:16">
      <c r="A398" t="s">
        <v>3</v>
      </c>
      <c r="B398">
        <v>3.8770600731827781E-2</v>
      </c>
      <c r="C398">
        <f>C397/6.3245</f>
        <v>4.5140487920385004E-2</v>
      </c>
      <c r="D398">
        <v>3.3392762235676034E-2</v>
      </c>
      <c r="E398">
        <v>3.6867513268339348E-2</v>
      </c>
      <c r="F398" t="s">
        <v>3</v>
      </c>
      <c r="G398">
        <v>1.9085221304745523E-2</v>
      </c>
      <c r="H398">
        <f>H397/6.3245</f>
        <v>2.8181931291158275E-2</v>
      </c>
      <c r="I398" s="5">
        <v>2.1880373660262881E-2</v>
      </c>
      <c r="J398">
        <v>2.1005566293325784E-2</v>
      </c>
      <c r="L398" s="4" t="s">
        <v>3</v>
      </c>
      <c r="M398">
        <v>9.3498147699549105E-4</v>
      </c>
      <c r="N398">
        <v>6.9530315466824466E-4</v>
      </c>
      <c r="O398">
        <v>1.1884445930380059E-3</v>
      </c>
      <c r="P398">
        <v>8.440530378396587E-4</v>
      </c>
    </row>
  </sheetData>
  <sheetCalcPr fullCalcOnLoad="1"/>
  <mergeCells count="4">
    <mergeCell ref="A295:B295"/>
    <mergeCell ref="D295:E295"/>
    <mergeCell ref="A296:F296"/>
    <mergeCell ref="A297:C297"/>
  </mergeCells>
  <phoneticPr fontId="7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2015-12-01T01:30:17Z</dcterms:created>
  <dcterms:modified xsi:type="dcterms:W3CDTF">2015-12-20T00:58:59Z</dcterms:modified>
</cp:coreProperties>
</file>