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ott\Dropbox\Papers\eLife_Mouse_aging_paper\"/>
    </mc:Choice>
  </mc:AlternateContent>
  <xr:revisionPtr revIDLastSave="0" documentId="13_ncr:1_{AA392F83-C6A7-4B2A-A248-95FFA2AAB2F4}" xr6:coauthVersionLast="47" xr6:coauthVersionMax="47" xr10:uidLastSave="{00000000-0000-0000-0000-000000000000}"/>
  <bookViews>
    <workbookView xWindow="3612" yWindow="3648" windowWidth="33132" windowHeight="21552" tabRatio="500" xr2:uid="{00000000-000D-0000-FFFF-FFFF00000000}"/>
  </bookViews>
  <sheets>
    <sheet name="expected calculations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11" i="1" l="1"/>
  <c r="L11" i="1"/>
  <c r="M11" i="1"/>
  <c r="N11" i="1"/>
  <c r="O11" i="1"/>
  <c r="P11" i="1"/>
  <c r="Q11" i="1"/>
  <c r="J11" i="1"/>
  <c r="B7" i="1"/>
  <c r="B8" i="1"/>
  <c r="AU64" i="1"/>
  <c r="AT64" i="1"/>
  <c r="AS64" i="1"/>
  <c r="AR64" i="1"/>
  <c r="AQ64" i="1"/>
  <c r="AP64" i="1"/>
  <c r="AO64" i="1"/>
  <c r="AN64" i="1"/>
  <c r="AK64" i="1"/>
  <c r="BF46" i="1" s="1"/>
  <c r="BP46" i="1" s="1"/>
  <c r="AJ64" i="1"/>
  <c r="BE37" i="1" s="1"/>
  <c r="BO37" i="1" s="1"/>
  <c r="AI64" i="1"/>
  <c r="BD37" i="1" s="1"/>
  <c r="BN37" i="1" s="1"/>
  <c r="AH64" i="1"/>
  <c r="BC46" i="1" s="1"/>
  <c r="BM46" i="1" s="1"/>
  <c r="AG64" i="1"/>
  <c r="BB46" i="1" s="1"/>
  <c r="BL46" i="1" s="1"/>
  <c r="AF64" i="1"/>
  <c r="BA10" i="1" s="1"/>
  <c r="BK10" i="1" s="1"/>
  <c r="AE64" i="1"/>
  <c r="AZ10" i="1" s="1"/>
  <c r="BJ10" i="1" s="1"/>
  <c r="AD64" i="1"/>
  <c r="AY55" i="1" s="1"/>
  <c r="BI55" i="1" s="1"/>
  <c r="AA64" i="1"/>
  <c r="Z64" i="1"/>
  <c r="Y64" i="1"/>
  <c r="X64" i="1"/>
  <c r="W64" i="1"/>
  <c r="V64" i="1"/>
  <c r="U64" i="1"/>
  <c r="T64" i="1"/>
  <c r="B4" i="1"/>
  <c r="AU63" i="1"/>
  <c r="AT63" i="1"/>
  <c r="AS63" i="1"/>
  <c r="AR63" i="1"/>
  <c r="AQ63" i="1"/>
  <c r="AP63" i="1"/>
  <c r="AO63" i="1"/>
  <c r="AN63" i="1"/>
  <c r="AK63" i="1"/>
  <c r="BF36" i="1" s="1"/>
  <c r="BP36" i="1" s="1"/>
  <c r="AJ63" i="1"/>
  <c r="BE45" i="1" s="1"/>
  <c r="BO45" i="1" s="1"/>
  <c r="AI63" i="1"/>
  <c r="BD45" i="1" s="1"/>
  <c r="BN45" i="1" s="1"/>
  <c r="AH63" i="1"/>
  <c r="BC36" i="1" s="1"/>
  <c r="BM36" i="1" s="1"/>
  <c r="AG63" i="1"/>
  <c r="BB54" i="1" s="1"/>
  <c r="BL54" i="1" s="1"/>
  <c r="AF63" i="1"/>
  <c r="BA54" i="1" s="1"/>
  <c r="BK54" i="1" s="1"/>
  <c r="AE63" i="1"/>
  <c r="AZ45" i="1" s="1"/>
  <c r="BJ45" i="1" s="1"/>
  <c r="AD63" i="1"/>
  <c r="AY27" i="1" s="1"/>
  <c r="BI27" i="1" s="1"/>
  <c r="AA63" i="1"/>
  <c r="Z63" i="1"/>
  <c r="Y63" i="1"/>
  <c r="X63" i="1"/>
  <c r="W63" i="1"/>
  <c r="V63" i="1"/>
  <c r="U63" i="1"/>
  <c r="T63" i="1"/>
  <c r="B6" i="1"/>
  <c r="AU62" i="1"/>
  <c r="AT62" i="1"/>
  <c r="AS62" i="1"/>
  <c r="AR62" i="1"/>
  <c r="AQ62" i="1"/>
  <c r="AP62" i="1"/>
  <c r="AO62" i="1"/>
  <c r="AN62" i="1"/>
  <c r="AK62" i="1"/>
  <c r="BF35" i="1" s="1"/>
  <c r="BP35" i="1" s="1"/>
  <c r="AJ62" i="1"/>
  <c r="BE53" i="1" s="1"/>
  <c r="BO53" i="1" s="1"/>
  <c r="AI62" i="1"/>
  <c r="BD26" i="1" s="1"/>
  <c r="BN26" i="1" s="1"/>
  <c r="AH62" i="1"/>
  <c r="BC17" i="1" s="1"/>
  <c r="BM17" i="1" s="1"/>
  <c r="AG62" i="1"/>
  <c r="BB53" i="1" s="1"/>
  <c r="BL53" i="1" s="1"/>
  <c r="AF62" i="1"/>
  <c r="BA17" i="1" s="1"/>
  <c r="BK17" i="1" s="1"/>
  <c r="AE62" i="1"/>
  <c r="AZ35" i="1" s="1"/>
  <c r="BJ35" i="1" s="1"/>
  <c r="AD62" i="1"/>
  <c r="AY44" i="1" s="1"/>
  <c r="BI44" i="1" s="1"/>
  <c r="AA62" i="1"/>
  <c r="Z62" i="1"/>
  <c r="Y62" i="1"/>
  <c r="X62" i="1"/>
  <c r="W62" i="1"/>
  <c r="V62" i="1"/>
  <c r="U62" i="1"/>
  <c r="T62" i="1"/>
  <c r="B9" i="1"/>
  <c r="AU61" i="1"/>
  <c r="AT61" i="1"/>
  <c r="AS61" i="1"/>
  <c r="AR61" i="1"/>
  <c r="AQ61" i="1"/>
  <c r="AP61" i="1"/>
  <c r="AO61" i="1"/>
  <c r="AN61" i="1"/>
  <c r="AK61" i="1"/>
  <c r="BF7" i="1" s="1"/>
  <c r="BP7" i="1" s="1"/>
  <c r="AJ61" i="1"/>
  <c r="BE43" i="1" s="1"/>
  <c r="BO43" i="1" s="1"/>
  <c r="AI61" i="1"/>
  <c r="BD16" i="1" s="1"/>
  <c r="BN16" i="1" s="1"/>
  <c r="AH61" i="1"/>
  <c r="BC43" i="1" s="1"/>
  <c r="BM43" i="1" s="1"/>
  <c r="AG61" i="1"/>
  <c r="BB52" i="1" s="1"/>
  <c r="BL52" i="1" s="1"/>
  <c r="AF61" i="1"/>
  <c r="BA16" i="1" s="1"/>
  <c r="BK16" i="1" s="1"/>
  <c r="AE61" i="1"/>
  <c r="AZ34" i="1" s="1"/>
  <c r="BJ34" i="1" s="1"/>
  <c r="AD61" i="1"/>
  <c r="AY52" i="1" s="1"/>
  <c r="BI52" i="1" s="1"/>
  <c r="AA61" i="1"/>
  <c r="Z61" i="1"/>
  <c r="Y61" i="1"/>
  <c r="X61" i="1"/>
  <c r="W61" i="1"/>
  <c r="V61" i="1"/>
  <c r="U61" i="1"/>
  <c r="T61" i="1"/>
  <c r="B5" i="1"/>
  <c r="AU60" i="1"/>
  <c r="AT60" i="1"/>
  <c r="AS60" i="1"/>
  <c r="AR60" i="1"/>
  <c r="AQ60" i="1"/>
  <c r="AP60" i="1"/>
  <c r="AO60" i="1"/>
  <c r="AN60" i="1"/>
  <c r="AK60" i="1"/>
  <c r="BF6" i="1" s="1"/>
  <c r="BP6" i="1" s="1"/>
  <c r="AJ60" i="1"/>
  <c r="BE6" i="1" s="1"/>
  <c r="BO6" i="1" s="1"/>
  <c r="AI60" i="1"/>
  <c r="BD33" i="1" s="1"/>
  <c r="BN33" i="1" s="1"/>
  <c r="AH60" i="1"/>
  <c r="BC42" i="1" s="1"/>
  <c r="BM42" i="1" s="1"/>
  <c r="AG60" i="1"/>
  <c r="BB51" i="1" s="1"/>
  <c r="BL51" i="1" s="1"/>
  <c r="AF60" i="1"/>
  <c r="BA51" i="1" s="1"/>
  <c r="BK51" i="1" s="1"/>
  <c r="AE60" i="1"/>
  <c r="AZ42" i="1" s="1"/>
  <c r="BJ42" i="1" s="1"/>
  <c r="AD60" i="1"/>
  <c r="AY33" i="1" s="1"/>
  <c r="BI33" i="1" s="1"/>
  <c r="AA60" i="1"/>
  <c r="Z60" i="1"/>
  <c r="Y60" i="1"/>
  <c r="X60" i="1"/>
  <c r="W60" i="1"/>
  <c r="V60" i="1"/>
  <c r="U60" i="1"/>
  <c r="T60" i="1"/>
  <c r="AU59" i="1"/>
  <c r="AT59" i="1"/>
  <c r="AS59" i="1"/>
  <c r="AR59" i="1"/>
  <c r="AQ59" i="1"/>
  <c r="AP59" i="1"/>
  <c r="AO59" i="1"/>
  <c r="AN59" i="1"/>
  <c r="AK59" i="1"/>
  <c r="BF32" i="1" s="1"/>
  <c r="BP32" i="1" s="1"/>
  <c r="AJ59" i="1"/>
  <c r="BE23" i="1" s="1"/>
  <c r="BO23" i="1" s="1"/>
  <c r="AI59" i="1"/>
  <c r="BD50" i="1" s="1"/>
  <c r="BN50" i="1" s="1"/>
  <c r="AH59" i="1"/>
  <c r="BC14" i="1" s="1"/>
  <c r="BM14" i="1" s="1"/>
  <c r="AG59" i="1"/>
  <c r="BB41" i="1" s="1"/>
  <c r="BL41" i="1" s="1"/>
  <c r="AF59" i="1"/>
  <c r="BA23" i="1" s="1"/>
  <c r="BK23" i="1" s="1"/>
  <c r="AE59" i="1"/>
  <c r="AD59" i="1"/>
  <c r="AY32" i="1" s="1"/>
  <c r="BI32" i="1" s="1"/>
  <c r="AA59" i="1"/>
  <c r="Z59" i="1"/>
  <c r="Y59" i="1"/>
  <c r="X59" i="1"/>
  <c r="W59" i="1"/>
  <c r="V59" i="1"/>
  <c r="U59" i="1"/>
  <c r="T59" i="1"/>
  <c r="AV56" i="1"/>
  <c r="E9" i="1" s="1"/>
  <c r="AU56" i="1"/>
  <c r="AT56" i="1"/>
  <c r="AS56" i="1"/>
  <c r="AR56" i="1"/>
  <c r="AQ56" i="1"/>
  <c r="AP56" i="1"/>
  <c r="AO56" i="1"/>
  <c r="AN56" i="1"/>
  <c r="AK56" i="1"/>
  <c r="AJ56" i="1"/>
  <c r="AI56" i="1"/>
  <c r="AH56" i="1"/>
  <c r="AG56" i="1"/>
  <c r="AF56" i="1"/>
  <c r="AE56" i="1"/>
  <c r="AD56" i="1"/>
  <c r="AA56" i="1"/>
  <c r="Z56" i="1"/>
  <c r="Y56" i="1"/>
  <c r="X56" i="1"/>
  <c r="W56" i="1"/>
  <c r="V56" i="1"/>
  <c r="U56" i="1"/>
  <c r="T56" i="1"/>
  <c r="BB55" i="1"/>
  <c r="BL55" i="1" s="1"/>
  <c r="AZ55" i="1"/>
  <c r="BJ55" i="1" s="1"/>
  <c r="AV47" i="1"/>
  <c r="E8" i="1" s="1"/>
  <c r="AU47" i="1"/>
  <c r="AT47" i="1"/>
  <c r="AS47" i="1"/>
  <c r="AR47" i="1"/>
  <c r="AQ47" i="1"/>
  <c r="AP47" i="1"/>
  <c r="AO47" i="1"/>
  <c r="AN47" i="1"/>
  <c r="AK47" i="1"/>
  <c r="AJ47" i="1"/>
  <c r="AI47" i="1"/>
  <c r="AH47" i="1"/>
  <c r="AG47" i="1"/>
  <c r="AF47" i="1"/>
  <c r="AE47" i="1"/>
  <c r="AD47" i="1"/>
  <c r="AA47" i="1"/>
  <c r="Z47" i="1"/>
  <c r="Y47" i="1"/>
  <c r="X47" i="1"/>
  <c r="W47" i="1"/>
  <c r="V47" i="1"/>
  <c r="U47" i="1"/>
  <c r="T47" i="1"/>
  <c r="BF45" i="1"/>
  <c r="BP45" i="1" s="1"/>
  <c r="BD44" i="1"/>
  <c r="BN44" i="1" s="1"/>
  <c r="BB44" i="1"/>
  <c r="BL44" i="1" s="1"/>
  <c r="AV38" i="1"/>
  <c r="AU38" i="1"/>
  <c r="AT38" i="1"/>
  <c r="AS38" i="1"/>
  <c r="AR38" i="1"/>
  <c r="AQ38" i="1"/>
  <c r="AP38" i="1"/>
  <c r="AO38" i="1"/>
  <c r="AN38" i="1"/>
  <c r="AK38" i="1"/>
  <c r="AJ38" i="1"/>
  <c r="AI38" i="1"/>
  <c r="AH38" i="1"/>
  <c r="AG38" i="1"/>
  <c r="AF38" i="1"/>
  <c r="AE38" i="1"/>
  <c r="AD38" i="1"/>
  <c r="AA38" i="1"/>
  <c r="Z38" i="1"/>
  <c r="Y38" i="1"/>
  <c r="X38" i="1"/>
  <c r="W38" i="1"/>
  <c r="V38" i="1"/>
  <c r="U38" i="1"/>
  <c r="T38" i="1"/>
  <c r="BA36" i="1"/>
  <c r="BK36" i="1" s="1"/>
  <c r="AY36" i="1"/>
  <c r="BI36" i="1" s="1"/>
  <c r="BB35" i="1"/>
  <c r="BL35" i="1" s="1"/>
  <c r="BA34" i="1"/>
  <c r="BK34" i="1" s="1"/>
  <c r="AV29" i="1"/>
  <c r="AU29" i="1"/>
  <c r="AT29" i="1"/>
  <c r="AS29" i="1"/>
  <c r="AR29" i="1"/>
  <c r="AQ29" i="1"/>
  <c r="AP29" i="1"/>
  <c r="AO29" i="1"/>
  <c r="AN29" i="1"/>
  <c r="AK29" i="1"/>
  <c r="AJ29" i="1"/>
  <c r="AI29" i="1"/>
  <c r="AH29" i="1"/>
  <c r="AG29" i="1"/>
  <c r="AF29" i="1"/>
  <c r="AE29" i="1"/>
  <c r="AD29" i="1"/>
  <c r="AA29" i="1"/>
  <c r="Z29" i="1"/>
  <c r="Y29" i="1"/>
  <c r="X29" i="1"/>
  <c r="W29" i="1"/>
  <c r="V29" i="1"/>
  <c r="U29" i="1"/>
  <c r="T29" i="1"/>
  <c r="BF28" i="1"/>
  <c r="BP28" i="1" s="1"/>
  <c r="BE28" i="1"/>
  <c r="BO28" i="1" s="1"/>
  <c r="BC28" i="1"/>
  <c r="BM28" i="1" s="1"/>
  <c r="BB28" i="1"/>
  <c r="BL28" i="1" s="1"/>
  <c r="AZ28" i="1"/>
  <c r="BJ28" i="1" s="1"/>
  <c r="BA27" i="1"/>
  <c r="BK27" i="1" s="1"/>
  <c r="AZ26" i="1"/>
  <c r="BJ26" i="1" s="1"/>
  <c r="BB23" i="1"/>
  <c r="BL23" i="1" s="1"/>
  <c r="AV20" i="1"/>
  <c r="E5" i="1" s="1"/>
  <c r="AU20" i="1"/>
  <c r="AT20" i="1"/>
  <c r="AS20" i="1"/>
  <c r="AR20" i="1"/>
  <c r="AQ20" i="1"/>
  <c r="AP20" i="1"/>
  <c r="AO20" i="1"/>
  <c r="AN20" i="1"/>
  <c r="AK20" i="1"/>
  <c r="AJ20" i="1"/>
  <c r="AI20" i="1"/>
  <c r="AH20" i="1"/>
  <c r="AG20" i="1"/>
  <c r="AF20" i="1"/>
  <c r="AE20" i="1"/>
  <c r="AD20" i="1"/>
  <c r="AA20" i="1"/>
  <c r="Z20" i="1"/>
  <c r="Y20" i="1"/>
  <c r="X20" i="1"/>
  <c r="W20" i="1"/>
  <c r="V20" i="1"/>
  <c r="U20" i="1"/>
  <c r="T20" i="1"/>
  <c r="BD19" i="1"/>
  <c r="BN19" i="1" s="1"/>
  <c r="AZ19" i="1"/>
  <c r="BJ19" i="1" s="1"/>
  <c r="BA18" i="1"/>
  <c r="BK18" i="1" s="1"/>
  <c r="AY18" i="1"/>
  <c r="BI18" i="1" s="1"/>
  <c r="BF15" i="1"/>
  <c r="BP15" i="1" s="1"/>
  <c r="BD15" i="1"/>
  <c r="BN15" i="1" s="1"/>
  <c r="BB15" i="1"/>
  <c r="BL15" i="1" s="1"/>
  <c r="BA15" i="1"/>
  <c r="BK15" i="1" s="1"/>
  <c r="AY14" i="1"/>
  <c r="BI14" i="1" s="1"/>
  <c r="AV11" i="1"/>
  <c r="E4" i="1" s="1"/>
  <c r="AU11" i="1"/>
  <c r="AT11" i="1"/>
  <c r="AS11" i="1"/>
  <c r="AR11" i="1"/>
  <c r="AQ11" i="1"/>
  <c r="AP11" i="1"/>
  <c r="AO11" i="1"/>
  <c r="AN11" i="1"/>
  <c r="AK11" i="1"/>
  <c r="AJ11" i="1"/>
  <c r="AI11" i="1"/>
  <c r="AH11" i="1"/>
  <c r="AG11" i="1"/>
  <c r="AF11" i="1"/>
  <c r="AE11" i="1"/>
  <c r="AD11" i="1"/>
  <c r="AA11" i="1"/>
  <c r="Z11" i="1"/>
  <c r="Y11" i="1"/>
  <c r="X11" i="1"/>
  <c r="W11" i="1"/>
  <c r="V11" i="1"/>
  <c r="U11" i="1"/>
  <c r="T11" i="1"/>
  <c r="BF10" i="1"/>
  <c r="BP10" i="1" s="1"/>
  <c r="BE10" i="1"/>
  <c r="BO10" i="1" s="1"/>
  <c r="BB10" i="1"/>
  <c r="BL10" i="1" s="1"/>
  <c r="BE9" i="1"/>
  <c r="BO9" i="1" s="1"/>
  <c r="BA9" i="1"/>
  <c r="BK9" i="1" s="1"/>
  <c r="BC7" i="1"/>
  <c r="BM7" i="1" s="1"/>
  <c r="BB7" i="1"/>
  <c r="BL7" i="1" s="1"/>
  <c r="BA7" i="1"/>
  <c r="BK7" i="1" s="1"/>
  <c r="AZ6" i="1"/>
  <c r="BJ6" i="1" s="1"/>
  <c r="BD5" i="1"/>
  <c r="BN5" i="1" s="1"/>
  <c r="BC41" i="1" l="1"/>
  <c r="BM41" i="1" s="1"/>
  <c r="BB16" i="1"/>
  <c r="BL16" i="1" s="1"/>
  <c r="BC24" i="1"/>
  <c r="BM24" i="1" s="1"/>
  <c r="AZ18" i="1"/>
  <c r="BJ18" i="1" s="1"/>
  <c r="AZ27" i="1"/>
  <c r="BJ27" i="1" s="1"/>
  <c r="BB37" i="1"/>
  <c r="BL37" i="1" s="1"/>
  <c r="BB50" i="1"/>
  <c r="BL50" i="1" s="1"/>
  <c r="BF24" i="1"/>
  <c r="BP24" i="1" s="1"/>
  <c r="BF50" i="1"/>
  <c r="BP50" i="1" s="1"/>
  <c r="BF51" i="1"/>
  <c r="BP51" i="1" s="1"/>
  <c r="BB8" i="1"/>
  <c r="BL8" i="1" s="1"/>
  <c r="BC18" i="1"/>
  <c r="BM18" i="1" s="1"/>
  <c r="BF33" i="1"/>
  <c r="BP33" i="1" s="1"/>
  <c r="AZ44" i="1"/>
  <c r="BJ44" i="1" s="1"/>
  <c r="AY54" i="1"/>
  <c r="BI54" i="1" s="1"/>
  <c r="BE7" i="1"/>
  <c r="BO7" i="1" s="1"/>
  <c r="BB19" i="1"/>
  <c r="BL19" i="1" s="1"/>
  <c r="BE25" i="1"/>
  <c r="BO25" i="1" s="1"/>
  <c r="BE34" i="1"/>
  <c r="BO34" i="1" s="1"/>
  <c r="BC45" i="1"/>
  <c r="BM45" i="1" s="1"/>
  <c r="BC52" i="1"/>
  <c r="BM52" i="1" s="1"/>
  <c r="BE16" i="1"/>
  <c r="BO16" i="1" s="1"/>
  <c r="BD41" i="1"/>
  <c r="BN41" i="1" s="1"/>
  <c r="BE52" i="1"/>
  <c r="BO52" i="1" s="1"/>
  <c r="BF5" i="1"/>
  <c r="BP5" i="1" s="1"/>
  <c r="BP59" i="1" s="1"/>
  <c r="BD35" i="1"/>
  <c r="BN35" i="1" s="1"/>
  <c r="BF41" i="1"/>
  <c r="BP41" i="1" s="1"/>
  <c r="BD53" i="1"/>
  <c r="BN53" i="1" s="1"/>
  <c r="BD17" i="1"/>
  <c r="BN17" i="1" s="1"/>
  <c r="BF14" i="1"/>
  <c r="BP14" i="1" s="1"/>
  <c r="BF42" i="1"/>
  <c r="BP42" i="1" s="1"/>
  <c r="BD8" i="1"/>
  <c r="BN8" i="1" s="1"/>
  <c r="BC9" i="1"/>
  <c r="BM9" i="1" s="1"/>
  <c r="BD23" i="1"/>
  <c r="BN23" i="1" s="1"/>
  <c r="BD32" i="1"/>
  <c r="BN32" i="1" s="1"/>
  <c r="BA50" i="1"/>
  <c r="BK50" i="1" s="1"/>
  <c r="BC54" i="1"/>
  <c r="BM54" i="1" s="1"/>
  <c r="BF23" i="1"/>
  <c r="BP23" i="1" s="1"/>
  <c r="BC27" i="1"/>
  <c r="BM27" i="1" s="1"/>
  <c r="BD14" i="1"/>
  <c r="BN14" i="1" s="1"/>
  <c r="BC16" i="1"/>
  <c r="BM16" i="1" s="1"/>
  <c r="BD24" i="1"/>
  <c r="BN24" i="1" s="1"/>
  <c r="BE41" i="1"/>
  <c r="BO41" i="1" s="1"/>
  <c r="BA45" i="1"/>
  <c r="BK45" i="1" s="1"/>
  <c r="BK63" i="1" s="1"/>
  <c r="BB17" i="1"/>
  <c r="BL17" i="1" s="1"/>
  <c r="BL62" i="1" s="1"/>
  <c r="BD42" i="1"/>
  <c r="BN42" i="1" s="1"/>
  <c r="BC51" i="1"/>
  <c r="BM51" i="1" s="1"/>
  <c r="AZ54" i="1"/>
  <c r="BJ54" i="1" s="1"/>
  <c r="BC34" i="1"/>
  <c r="BM34" i="1" s="1"/>
  <c r="AZ37" i="1"/>
  <c r="BJ37" i="1" s="1"/>
  <c r="AZ46" i="1"/>
  <c r="BJ46" i="1" s="1"/>
  <c r="BD51" i="1"/>
  <c r="BN51" i="1" s="1"/>
  <c r="BC15" i="1"/>
  <c r="BM15" i="1" s="1"/>
  <c r="BB26" i="1"/>
  <c r="BL26" i="1" s="1"/>
  <c r="BD34" i="1"/>
  <c r="BN34" i="1" s="1"/>
  <c r="BE51" i="1"/>
  <c r="BO51" i="1" s="1"/>
  <c r="BA55" i="1"/>
  <c r="BK55" i="1" s="1"/>
  <c r="BD9" i="1"/>
  <c r="BN9" i="1" s="1"/>
  <c r="BC23" i="1"/>
  <c r="BM23" i="1" s="1"/>
  <c r="BA26" i="1"/>
  <c r="BK26" i="1" s="1"/>
  <c r="AY46" i="1"/>
  <c r="BI46" i="1" s="1"/>
  <c r="BC53" i="1"/>
  <c r="BM53" i="1" s="1"/>
  <c r="BC55" i="1"/>
  <c r="BM55" i="1" s="1"/>
  <c r="BE5" i="1"/>
  <c r="BO5" i="1" s="1"/>
  <c r="BA8" i="1"/>
  <c r="BK8" i="1" s="1"/>
  <c r="BF16" i="1"/>
  <c r="BP16" i="1" s="1"/>
  <c r="AY19" i="1"/>
  <c r="BI19" i="1" s="1"/>
  <c r="BB34" i="1"/>
  <c r="BL34" i="1" s="1"/>
  <c r="AZ36" i="1"/>
  <c r="BJ36" i="1" s="1"/>
  <c r="BA44" i="1"/>
  <c r="BK44" i="1" s="1"/>
  <c r="U65" i="1"/>
  <c r="BE8" i="1"/>
  <c r="BO8" i="1" s="1"/>
  <c r="BE17" i="1"/>
  <c r="BO17" i="1" s="1"/>
  <c r="BC32" i="1"/>
  <c r="BM32" i="1" s="1"/>
  <c r="AY37" i="1"/>
  <c r="BI37" i="1" s="1"/>
  <c r="BD27" i="1"/>
  <c r="BN27" i="1" s="1"/>
  <c r="BA35" i="1"/>
  <c r="BK35" i="1" s="1"/>
  <c r="BE42" i="1"/>
  <c r="BO42" i="1" s="1"/>
  <c r="BC50" i="1"/>
  <c r="BM50" i="1" s="1"/>
  <c r="BD52" i="1"/>
  <c r="BN52" i="1" s="1"/>
  <c r="AZ25" i="1"/>
  <c r="BJ25" i="1" s="1"/>
  <c r="BA33" i="1"/>
  <c r="BK33" i="1" s="1"/>
  <c r="AZ43" i="1"/>
  <c r="BJ43" i="1" s="1"/>
  <c r="BA25" i="1"/>
  <c r="BK25" i="1" s="1"/>
  <c r="BE27" i="1"/>
  <c r="BO27" i="1" s="1"/>
  <c r="BB33" i="1"/>
  <c r="BL33" i="1" s="1"/>
  <c r="AZ53" i="1"/>
  <c r="BJ53" i="1" s="1"/>
  <c r="BD55" i="1"/>
  <c r="BN55" i="1" s="1"/>
  <c r="BB5" i="1"/>
  <c r="BL5" i="1" s="1"/>
  <c r="BC6" i="1"/>
  <c r="BM6" i="1" s="1"/>
  <c r="AY9" i="1"/>
  <c r="BI9" i="1" s="1"/>
  <c r="AY10" i="1"/>
  <c r="BI10" i="1" s="1"/>
  <c r="BA14" i="1"/>
  <c r="BK14" i="1" s="1"/>
  <c r="AY17" i="1"/>
  <c r="BI17" i="1" s="1"/>
  <c r="BF19" i="1"/>
  <c r="BP19" i="1" s="1"/>
  <c r="AZ24" i="1"/>
  <c r="BJ24" i="1" s="1"/>
  <c r="BB25" i="1"/>
  <c r="BL25" i="1" s="1"/>
  <c r="BF27" i="1"/>
  <c r="BP27" i="1" s="1"/>
  <c r="BC33" i="1"/>
  <c r="BM33" i="1" s="1"/>
  <c r="BA42" i="1"/>
  <c r="BK42" i="1" s="1"/>
  <c r="BB43" i="1"/>
  <c r="BL43" i="1" s="1"/>
  <c r="AZ52" i="1"/>
  <c r="BJ52" i="1" s="1"/>
  <c r="BA53" i="1"/>
  <c r="BK53" i="1" s="1"/>
  <c r="BF54" i="1"/>
  <c r="BP54" i="1" s="1"/>
  <c r="BE55" i="1"/>
  <c r="BO55" i="1" s="1"/>
  <c r="BC5" i="1"/>
  <c r="BM5" i="1" s="1"/>
  <c r="BD6" i="1"/>
  <c r="BN6" i="1" s="1"/>
  <c r="AY8" i="1"/>
  <c r="BI8" i="1" s="1"/>
  <c r="AZ9" i="1"/>
  <c r="BJ9" i="1" s="1"/>
  <c r="BB14" i="1"/>
  <c r="BL14" i="1" s="1"/>
  <c r="AZ17" i="1"/>
  <c r="BJ17" i="1" s="1"/>
  <c r="BA24" i="1"/>
  <c r="BK24" i="1" s="1"/>
  <c r="BC25" i="1"/>
  <c r="BM25" i="1" s="1"/>
  <c r="BM61" i="1" s="1"/>
  <c r="AY28" i="1"/>
  <c r="BI28" i="1" s="1"/>
  <c r="BA32" i="1"/>
  <c r="BK32" i="1" s="1"/>
  <c r="AY35" i="1"/>
  <c r="BI35" i="1" s="1"/>
  <c r="BB42" i="1"/>
  <c r="BL42" i="1" s="1"/>
  <c r="AY45" i="1"/>
  <c r="BI45" i="1" s="1"/>
  <c r="BE46" i="1"/>
  <c r="BO46" i="1" s="1"/>
  <c r="BA52" i="1"/>
  <c r="BK52" i="1" s="1"/>
  <c r="BF55" i="1"/>
  <c r="BP55" i="1" s="1"/>
  <c r="BA6" i="1"/>
  <c r="BK6" i="1" s="1"/>
  <c r="BF9" i="1"/>
  <c r="BP9" i="1" s="1"/>
  <c r="BA5" i="1"/>
  <c r="BK5" i="1" s="1"/>
  <c r="BB6" i="1"/>
  <c r="BL6" i="1" s="1"/>
  <c r="BF8" i="1"/>
  <c r="BP8" i="1" s="1"/>
  <c r="BE19" i="1"/>
  <c r="BO19" i="1" s="1"/>
  <c r="BF37" i="1"/>
  <c r="BP37" i="1" s="1"/>
  <c r="BA43" i="1"/>
  <c r="BK43" i="1" s="1"/>
  <c r="AZ8" i="1"/>
  <c r="BJ8" i="1" s="1"/>
  <c r="BJ62" i="1" s="1"/>
  <c r="AZ16" i="1"/>
  <c r="BJ16" i="1" s="1"/>
  <c r="BF18" i="1"/>
  <c r="BP18" i="1" s="1"/>
  <c r="BB24" i="1"/>
  <c r="BL24" i="1" s="1"/>
  <c r="BB32" i="1"/>
  <c r="BL32" i="1" s="1"/>
  <c r="BA41" i="1"/>
  <c r="BK41" i="1" s="1"/>
  <c r="AY53" i="1"/>
  <c r="BI53" i="1" s="1"/>
  <c r="AZ7" i="1"/>
  <c r="BJ7" i="1" s="1"/>
  <c r="BD10" i="1"/>
  <c r="BN10" i="1" s="1"/>
  <c r="AY26" i="1"/>
  <c r="BI26" i="1" s="1"/>
  <c r="AE65" i="1"/>
  <c r="BC10" i="1"/>
  <c r="BM10" i="1" s="1"/>
  <c r="AY15" i="1"/>
  <c r="BI15" i="1" s="1"/>
  <c r="BD43" i="1"/>
  <c r="BN43" i="1" s="1"/>
  <c r="BE50" i="1"/>
  <c r="BO50" i="1" s="1"/>
  <c r="BD54" i="1"/>
  <c r="BN54" i="1" s="1"/>
  <c r="BC35" i="1"/>
  <c r="BM35" i="1" s="1"/>
  <c r="BA37" i="1"/>
  <c r="BK37" i="1" s="1"/>
  <c r="AY41" i="1"/>
  <c r="BI41" i="1" s="1"/>
  <c r="AY42" i="1"/>
  <c r="BI42" i="1" s="1"/>
  <c r="BF43" i="1"/>
  <c r="BP43" i="1" s="1"/>
  <c r="BA19" i="1"/>
  <c r="BK19" i="1" s="1"/>
  <c r="BE24" i="1"/>
  <c r="BO24" i="1" s="1"/>
  <c r="BD25" i="1"/>
  <c r="BN25" i="1" s="1"/>
  <c r="BF34" i="1"/>
  <c r="BP34" i="1" s="1"/>
  <c r="BB36" i="1"/>
  <c r="BL36" i="1" s="1"/>
  <c r="AY43" i="1"/>
  <c r="BI43" i="1" s="1"/>
  <c r="BC44" i="1"/>
  <c r="BM44" i="1" s="1"/>
  <c r="AY50" i="1"/>
  <c r="BI50" i="1" s="1"/>
  <c r="BF52" i="1"/>
  <c r="BP52" i="1" s="1"/>
  <c r="BD7" i="1"/>
  <c r="BN7" i="1" s="1"/>
  <c r="BE14" i="1"/>
  <c r="BO14" i="1" s="1"/>
  <c r="BB18" i="1"/>
  <c r="BL18" i="1" s="1"/>
  <c r="BC26" i="1"/>
  <c r="BM26" i="1" s="1"/>
  <c r="BE35" i="1"/>
  <c r="BO35" i="1" s="1"/>
  <c r="BC37" i="1"/>
  <c r="BM37" i="1" s="1"/>
  <c r="BB45" i="1"/>
  <c r="BL45" i="1" s="1"/>
  <c r="BA46" i="1"/>
  <c r="BK46" i="1" s="1"/>
  <c r="AY51" i="1"/>
  <c r="BI51" i="1" s="1"/>
  <c r="AG65" i="1"/>
  <c r="AQ65" i="1"/>
  <c r="BE32" i="1"/>
  <c r="BO32" i="1" s="1"/>
  <c r="AY5" i="1"/>
  <c r="BI5" i="1" s="1"/>
  <c r="AY6" i="1"/>
  <c r="BI6" i="1" s="1"/>
  <c r="BC8" i="1"/>
  <c r="BM8" i="1" s="1"/>
  <c r="BB9" i="1"/>
  <c r="BL9" i="1" s="1"/>
  <c r="BE15" i="1"/>
  <c r="BO15" i="1" s="1"/>
  <c r="BC19" i="1"/>
  <c r="BM19" i="1" s="1"/>
  <c r="AY23" i="1"/>
  <c r="BI23" i="1" s="1"/>
  <c r="AY24" i="1"/>
  <c r="BI24" i="1" s="1"/>
  <c r="BF25" i="1"/>
  <c r="BP25" i="1" s="1"/>
  <c r="BB27" i="1"/>
  <c r="BL27" i="1" s="1"/>
  <c r="BA28" i="1"/>
  <c r="BK28" i="1" s="1"/>
  <c r="BD36" i="1"/>
  <c r="BN36" i="1" s="1"/>
  <c r="BE44" i="1"/>
  <c r="BO44" i="1" s="1"/>
  <c r="BE33" i="1"/>
  <c r="BO33" i="1" s="1"/>
  <c r="BD18" i="1"/>
  <c r="BN18" i="1" s="1"/>
  <c r="BE26" i="1"/>
  <c r="BO26" i="1" s="1"/>
  <c r="Y65" i="1"/>
  <c r="AI65" i="1"/>
  <c r="AS65" i="1"/>
  <c r="AZ15" i="1"/>
  <c r="BJ15" i="1" s="1"/>
  <c r="BD46" i="1"/>
  <c r="BN46" i="1" s="1"/>
  <c r="AZ50" i="1"/>
  <c r="BJ50" i="1" s="1"/>
  <c r="V65" i="1"/>
  <c r="AF65" i="1"/>
  <c r="AP65" i="1"/>
  <c r="AY25" i="1"/>
  <c r="BI25" i="1" s="1"/>
  <c r="BD28" i="1"/>
  <c r="BN28" i="1" s="1"/>
  <c r="W65" i="1"/>
  <c r="AY7" i="1"/>
  <c r="BI7" i="1" s="1"/>
  <c r="BL64" i="1"/>
  <c r="AZ33" i="1"/>
  <c r="BJ33" i="1" s="1"/>
  <c r="BE36" i="1"/>
  <c r="BO36" i="1" s="1"/>
  <c r="BF44" i="1"/>
  <c r="BP44" i="1" s="1"/>
  <c r="AZ51" i="1"/>
  <c r="BJ51" i="1" s="1"/>
  <c r="X65" i="1"/>
  <c r="AH65" i="1"/>
  <c r="AR65" i="1"/>
  <c r="AY34" i="1"/>
  <c r="BI34" i="1" s="1"/>
  <c r="AZ41" i="1"/>
  <c r="BJ41" i="1" s="1"/>
  <c r="AZ5" i="1"/>
  <c r="BJ5" i="1" s="1"/>
  <c r="AY16" i="1"/>
  <c r="BI16" i="1" s="1"/>
  <c r="BF53" i="1"/>
  <c r="BP53" i="1" s="1"/>
  <c r="BE54" i="1"/>
  <c r="BO54" i="1" s="1"/>
  <c r="Z65" i="1"/>
  <c r="AJ65" i="1"/>
  <c r="AT65" i="1"/>
  <c r="AZ14" i="1"/>
  <c r="BJ14" i="1" s="1"/>
  <c r="BF17" i="1"/>
  <c r="BP17" i="1" s="1"/>
  <c r="AZ23" i="1"/>
  <c r="BJ23" i="1" s="1"/>
  <c r="BF26" i="1"/>
  <c r="BP26" i="1" s="1"/>
  <c r="AZ32" i="1"/>
  <c r="BJ32" i="1" s="1"/>
  <c r="AA65" i="1"/>
  <c r="AK65" i="1"/>
  <c r="AU65" i="1"/>
  <c r="BE18" i="1"/>
  <c r="BO18" i="1" s="1"/>
  <c r="T65" i="1"/>
  <c r="AD65" i="1"/>
  <c r="BL56" i="1"/>
  <c r="E6" i="1"/>
  <c r="AN65" i="1"/>
  <c r="AV65" i="1"/>
  <c r="AO65" i="1"/>
  <c r="E7" i="1"/>
  <c r="BJ64" i="1" l="1"/>
  <c r="BO61" i="1"/>
  <c r="BM63" i="1"/>
  <c r="BP60" i="1"/>
  <c r="BN59" i="1"/>
  <c r="BO64" i="1"/>
  <c r="BN38" i="1"/>
  <c r="BL60" i="1"/>
  <c r="BJ63" i="1"/>
  <c r="BN62" i="1"/>
  <c r="BM56" i="1"/>
  <c r="BK60" i="1"/>
  <c r="BI59" i="1"/>
  <c r="BP11" i="1"/>
  <c r="BM20" i="1"/>
  <c r="BN29" i="1"/>
  <c r="BN56" i="1"/>
  <c r="BL59" i="1"/>
  <c r="BK62" i="1"/>
  <c r="BO47" i="1"/>
  <c r="BP64" i="1"/>
  <c r="BK56" i="1"/>
  <c r="BP56" i="1"/>
  <c r="BO11" i="1"/>
  <c r="BO56" i="1"/>
  <c r="BL61" i="1"/>
  <c r="BL29" i="1"/>
  <c r="BM29" i="1"/>
  <c r="BJ61" i="1"/>
  <c r="BN11" i="1"/>
  <c r="BM60" i="1"/>
  <c r="BI63" i="1"/>
  <c r="BN20" i="1"/>
  <c r="BL20" i="1"/>
  <c r="BP38" i="1"/>
  <c r="BM59" i="1"/>
  <c r="BO62" i="1"/>
  <c r="BI62" i="1"/>
  <c r="BK59" i="1"/>
  <c r="BP63" i="1"/>
  <c r="BK11" i="1"/>
  <c r="BI64" i="1"/>
  <c r="BL38" i="1"/>
  <c r="BJ59" i="1"/>
  <c r="BO38" i="1"/>
  <c r="BK61" i="1"/>
  <c r="BN60" i="1"/>
  <c r="BO20" i="1"/>
  <c r="BO29" i="1"/>
  <c r="BM62" i="1"/>
  <c r="BK38" i="1"/>
  <c r="BN63" i="1"/>
  <c r="BM11" i="1"/>
  <c r="BL11" i="1"/>
  <c r="BO60" i="1"/>
  <c r="BI56" i="1"/>
  <c r="BI60" i="1"/>
  <c r="BJ29" i="1"/>
  <c r="BI47" i="1"/>
  <c r="BO59" i="1"/>
  <c r="BL63" i="1"/>
  <c r="BJ20" i="1"/>
  <c r="BP47" i="1"/>
  <c r="BK20" i="1"/>
  <c r="BJ38" i="1"/>
  <c r="BI29" i="1"/>
  <c r="BP62" i="1"/>
  <c r="BJ60" i="1"/>
  <c r="BM64" i="1"/>
  <c r="BN61" i="1"/>
  <c r="BP61" i="1"/>
  <c r="BM47" i="1"/>
  <c r="BN47" i="1"/>
  <c r="BN64" i="1"/>
  <c r="BK64" i="1"/>
  <c r="BO63" i="1"/>
  <c r="BK29" i="1"/>
  <c r="BL47" i="1"/>
  <c r="BK47" i="1"/>
  <c r="BM38" i="1"/>
  <c r="BI11" i="1"/>
  <c r="BJ56" i="1"/>
  <c r="BI20" i="1"/>
  <c r="BP29" i="1"/>
  <c r="BJ11" i="1"/>
  <c r="BI61" i="1"/>
  <c r="BJ47" i="1"/>
  <c r="BP20" i="1"/>
  <c r="BI38" i="1"/>
  <c r="BK65" i="1" l="1"/>
  <c r="BQ56" i="1"/>
  <c r="CB56" i="1" s="1"/>
  <c r="CC56" i="1" s="1"/>
  <c r="F9" i="1" s="1"/>
  <c r="BQ11" i="1"/>
  <c r="C4" i="1" s="1"/>
  <c r="BP65" i="1"/>
  <c r="BQ38" i="1"/>
  <c r="C7" i="1" s="1"/>
  <c r="BL65" i="1"/>
  <c r="BQ29" i="1"/>
  <c r="C6" i="1" s="1"/>
  <c r="BQ20" i="1"/>
  <c r="C5" i="1" s="1"/>
  <c r="BQ47" i="1"/>
  <c r="C8" i="1" s="1"/>
  <c r="BJ65" i="1"/>
  <c r="BM65" i="1"/>
  <c r="BO65" i="1"/>
  <c r="BN65" i="1"/>
  <c r="BI65" i="1"/>
  <c r="BQ65" i="1"/>
  <c r="CB11" i="1"/>
  <c r="CC11" i="1" s="1"/>
  <c r="F4" i="1" s="1"/>
  <c r="C9" i="1" l="1"/>
  <c r="CB38" i="1"/>
  <c r="CC38" i="1" s="1"/>
  <c r="F7" i="1" s="1"/>
  <c r="CB20" i="1"/>
  <c r="CC20" i="1" s="1"/>
  <c r="F5" i="1" s="1"/>
  <c r="CB29" i="1"/>
  <c r="CC29" i="1" s="1"/>
  <c r="F6" i="1" s="1"/>
  <c r="CB47" i="1"/>
  <c r="CC47" i="1" s="1"/>
  <c r="F8" i="1" s="1"/>
</calcChain>
</file>

<file path=xl/sharedStrings.xml><?xml version="1.0" encoding="utf-8"?>
<sst xmlns="http://schemas.openxmlformats.org/spreadsheetml/2006/main" count="837" uniqueCount="94">
  <si>
    <t>SNVs_Count</t>
  </si>
  <si>
    <t>A&gt;G/T&gt;C Total SNV Count</t>
  </si>
  <si>
    <t>A&gt;G/T&gt;C Non-Clone Count</t>
  </si>
  <si>
    <t>A&gt;G/T&gt;C Clone Count</t>
  </si>
  <si>
    <t>A&gt;G/T&gt;C</t>
  </si>
  <si>
    <t>% Non-Clonal</t>
  </si>
  <si>
    <t>expected clone count each sample</t>
  </si>
  <si>
    <t xml:space="preserve">T&gt;C/A&gt;G </t>
  </si>
  <si>
    <t>expected % clonal by tissue</t>
  </si>
  <si>
    <t>Events_All</t>
  </si>
  <si>
    <t>Kidney</t>
  </si>
  <si>
    <t>Liver</t>
  </si>
  <si>
    <t>RPE</t>
  </si>
  <si>
    <t>Retina</t>
  </si>
  <si>
    <t>Hippocampus</t>
  </si>
  <si>
    <t>Cerebellum</t>
  </si>
  <si>
    <t>Muscle</t>
  </si>
  <si>
    <t>Heart</t>
  </si>
  <si>
    <t>Sample ID</t>
  </si>
  <si>
    <t>Total observed</t>
  </si>
  <si>
    <t>Total expected clone count</t>
  </si>
  <si>
    <t>Fold Change</t>
  </si>
  <si>
    <t>diff from expected</t>
  </si>
  <si>
    <t>JW24-LF</t>
  </si>
  <si>
    <t>JW24-NP</t>
  </si>
  <si>
    <t>JW24-R</t>
  </si>
  <si>
    <t>JW26-NP</t>
  </si>
  <si>
    <t>OM7-MS</t>
  </si>
  <si>
    <t>OM8-MS</t>
  </si>
  <si>
    <t>A&gt;G/T&gt;C Total</t>
  </si>
  <si>
    <t>G&gt;A/C&gt;T Total SNV Count</t>
  </si>
  <si>
    <t>G&gt;A/C&gt;T Non-Clone Count</t>
  </si>
  <si>
    <t>G&gt;A/C&gt;T Clone Count</t>
  </si>
  <si>
    <t>G&gt;A/C&gt;T</t>
  </si>
  <si>
    <t>G&gt;A/C&gt;T Total</t>
  </si>
  <si>
    <t>G&gt;C/C&gt;G Total SNV Count</t>
  </si>
  <si>
    <t>G&gt;C/C&gt;G Non-Clone Count</t>
  </si>
  <si>
    <t>G&gt;C/C&gt;G Clone Count</t>
  </si>
  <si>
    <t>G&gt;C/C&gt;G</t>
  </si>
  <si>
    <t>G&gt;C/C&gt;G Total</t>
  </si>
  <si>
    <r>
      <rPr>
        <b/>
        <sz val="12"/>
        <color rgb="FFFF0000"/>
        <rFont val="Calibri"/>
        <family val="2"/>
        <charset val="1"/>
      </rPr>
      <t>A&gt;C/T&gt;G Total SNV</t>
    </r>
    <r>
      <rPr>
        <b/>
        <sz val="12"/>
        <color rgb="FFFF0000"/>
        <rFont val="Calibri"/>
        <family val="2"/>
      </rPr>
      <t xml:space="preserve"> Count</t>
    </r>
  </si>
  <si>
    <r>
      <rPr>
        <b/>
        <sz val="12"/>
        <color rgb="FFFF0000"/>
        <rFont val="Calibri"/>
        <family val="2"/>
        <charset val="1"/>
      </rPr>
      <t>A&gt;C/T&gt;G Non-</t>
    </r>
    <r>
      <rPr>
        <b/>
        <sz val="12"/>
        <color rgb="FFFF0000"/>
        <rFont val="Calibri"/>
        <family val="2"/>
      </rPr>
      <t>Clone Count</t>
    </r>
  </si>
  <si>
    <r>
      <rPr>
        <b/>
        <sz val="12"/>
        <color rgb="FFFF0000"/>
        <rFont val="Calibri"/>
        <family val="2"/>
        <charset val="1"/>
      </rPr>
      <t xml:space="preserve">A&gt;C/T&gt;G </t>
    </r>
    <r>
      <rPr>
        <b/>
        <sz val="12"/>
        <color rgb="FFFF0000"/>
        <rFont val="Calibri"/>
        <family val="2"/>
      </rPr>
      <t>Clone Count</t>
    </r>
  </si>
  <si>
    <t>A&gt;C/T&gt;G</t>
  </si>
  <si>
    <t>A&gt;C/T&gt;G Total</t>
  </si>
  <si>
    <r>
      <rPr>
        <b/>
        <sz val="12"/>
        <color rgb="FFFF0000"/>
        <rFont val="Calibri"/>
        <family val="2"/>
        <charset val="1"/>
      </rPr>
      <t>A&gt;T/T&gt;A Total SNV</t>
    </r>
    <r>
      <rPr>
        <b/>
        <sz val="12"/>
        <color rgb="FFFF0000"/>
        <rFont val="Calibri"/>
        <family val="2"/>
      </rPr>
      <t xml:space="preserve"> Count</t>
    </r>
  </si>
  <si>
    <r>
      <rPr>
        <b/>
        <sz val="12"/>
        <color rgb="FFFF0000"/>
        <rFont val="Calibri"/>
        <family val="2"/>
        <charset val="1"/>
      </rPr>
      <t>A&gt;T/T&gt;A Non-</t>
    </r>
    <r>
      <rPr>
        <b/>
        <sz val="12"/>
        <color rgb="FFFF0000"/>
        <rFont val="Calibri"/>
        <family val="2"/>
      </rPr>
      <t>Clone Count</t>
    </r>
  </si>
  <si>
    <r>
      <rPr>
        <b/>
        <sz val="12"/>
        <color rgb="FFFF0000"/>
        <rFont val="Calibri"/>
        <family val="2"/>
        <charset val="1"/>
      </rPr>
      <t xml:space="preserve">A&gt;T/T&gt;A </t>
    </r>
    <r>
      <rPr>
        <b/>
        <sz val="12"/>
        <color rgb="FFFF0000"/>
        <rFont val="Calibri"/>
        <family val="2"/>
      </rPr>
      <t>Clone Count</t>
    </r>
  </si>
  <si>
    <t>A&gt;T/T&gt;A</t>
  </si>
  <si>
    <t>A&gt;T/T&gt;A Total</t>
  </si>
  <si>
    <r>
      <rPr>
        <b/>
        <sz val="12"/>
        <color rgb="FFFF0000"/>
        <rFont val="Calibri"/>
        <family val="2"/>
        <charset val="1"/>
      </rPr>
      <t>G&gt;T/C&gt;A Total SNV</t>
    </r>
    <r>
      <rPr>
        <b/>
        <sz val="12"/>
        <color rgb="FFFF0000"/>
        <rFont val="Calibri"/>
        <family val="2"/>
      </rPr>
      <t xml:space="preserve"> Count</t>
    </r>
  </si>
  <si>
    <r>
      <rPr>
        <b/>
        <sz val="12"/>
        <color rgb="FFFF0000"/>
        <rFont val="Calibri"/>
        <family val="2"/>
        <charset val="1"/>
      </rPr>
      <t>G&gt;T/C&gt;A Non-</t>
    </r>
    <r>
      <rPr>
        <b/>
        <sz val="12"/>
        <color rgb="FFFF0000"/>
        <rFont val="Calibri"/>
        <family val="2"/>
      </rPr>
      <t>Clone Count</t>
    </r>
  </si>
  <si>
    <r>
      <rPr>
        <b/>
        <sz val="12"/>
        <color rgb="FFFF0000"/>
        <rFont val="Calibri"/>
        <family val="2"/>
        <charset val="1"/>
      </rPr>
      <t xml:space="preserve">G&gt;T/C&gt;A </t>
    </r>
    <r>
      <rPr>
        <b/>
        <sz val="12"/>
        <color rgb="FFFF0000"/>
        <rFont val="Calibri"/>
        <family val="2"/>
      </rPr>
      <t>Clone Count</t>
    </r>
  </si>
  <si>
    <t>G&gt;T/C&gt;A</t>
  </si>
  <si>
    <t>G&gt;T/C&gt;A Total</t>
  </si>
  <si>
    <t>Total SNV Count</t>
  </si>
  <si>
    <t>Total Non-Clone Count</t>
  </si>
  <si>
    <t>Total Clone Count</t>
  </si>
  <si>
    <t>Total Clonal SNVs</t>
  </si>
  <si>
    <t>Mutation Type</t>
  </si>
  <si>
    <t>Unique SNV Observed</t>
  </si>
  <si>
    <t>Clone SNV Expected</t>
  </si>
  <si>
    <t>Clone SNV Observed</t>
  </si>
  <si>
    <t>T&gt;C/A&gt;G</t>
  </si>
  <si>
    <t>T&gt;A/A&gt;T</t>
  </si>
  <si>
    <t>T&gt;G/A&gt;C</t>
  </si>
  <si>
    <t>TC6 = TC1 * TC5 * TC7</t>
  </si>
  <si>
    <t>Sum</t>
  </si>
  <si>
    <t>&lt;2.2E-16</t>
  </si>
  <si>
    <t>95% CI (lower, upper)*</t>
  </si>
  <si>
    <t>*Used R poisson.test(x=Expected, R=Observed) function to calculate</t>
  </si>
  <si>
    <t>p-value*</t>
  </si>
  <si>
    <t>Obs/Exp^</t>
  </si>
  <si>
    <t>Table Column 3 (TC3)</t>
  </si>
  <si>
    <t>Table Column 2 (TC2)</t>
  </si>
  <si>
    <t>Table Column 1 (TC1)</t>
  </si>
  <si>
    <t>Table Column 4 (TC4)</t>
  </si>
  <si>
    <t>Table Column 5 (TC5)</t>
  </si>
  <si>
    <t>Table Column 6 (TC6)</t>
  </si>
  <si>
    <t>Table Column 7 (TC7)</t>
  </si>
  <si>
    <t>Figure 5C (Table Columns 1-7 are used to obtain observed and expected values)</t>
  </si>
  <si>
    <t>Observed non-clone (&lt;=2 supporting reads) variants by tissue and mouse for each mutation class</t>
  </si>
  <si>
    <t>Total observed SNV (clone + non-clone) counts by tissue and mouse for each mutation class</t>
  </si>
  <si>
    <t>Observed clone (&gt;2 supporting reads) variants by tissue and mouse for each mutation class</t>
  </si>
  <si>
    <t xml:space="preserve">Percentage of variants non found in clonal state within each mouse </t>
  </si>
  <si>
    <t>Expected clone count for each sample</t>
  </si>
  <si>
    <t>174;231</t>
  </si>
  <si>
    <t>837;956</t>
  </si>
  <si>
    <t>54;87</t>
  </si>
  <si>
    <t>4;17</t>
  </si>
  <si>
    <t>13;32</t>
  </si>
  <si>
    <t>123;171</t>
  </si>
  <si>
    <t>^Found in Column CD</t>
  </si>
  <si>
    <t>Total Observed SNV Count (Same as found on lines 59-65 in Table Column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</si>
</sst>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26" x14ac:knownFonts="1">
    <font>
      <sz val="12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6100"/>
      <name val="Calibri"/>
      <family val="2"/>
      <charset val="1"/>
    </font>
    <font>
      <i/>
      <sz val="12"/>
      <color rgb="FF000000"/>
      <name val="Calibri"/>
      <family val="2"/>
      <charset val="1"/>
    </font>
    <font>
      <b/>
      <i/>
      <sz val="12"/>
      <color rgb="FFED7D31"/>
      <name val="Calibri"/>
      <family val="2"/>
      <charset val="1"/>
    </font>
    <font>
      <b/>
      <i/>
      <sz val="12"/>
      <color rgb="FFFF0000"/>
      <name val="Calibri"/>
      <family val="2"/>
      <charset val="1"/>
    </font>
    <font>
      <b/>
      <i/>
      <sz val="12"/>
      <color rgb="FF00B050"/>
      <name val="Calibri"/>
      <family val="2"/>
      <charset val="1"/>
    </font>
    <font>
      <b/>
      <i/>
      <sz val="12"/>
      <color rgb="FF00A933"/>
      <name val="Calibri"/>
      <family val="2"/>
    </font>
    <font>
      <i/>
      <sz val="12"/>
      <color rgb="FF006100"/>
      <name val="Calibri"/>
      <family val="2"/>
      <charset val="1"/>
    </font>
    <font>
      <b/>
      <i/>
      <sz val="11"/>
      <name val="Calibri"/>
      <family val="2"/>
      <charset val="1"/>
    </font>
    <font>
      <b/>
      <i/>
      <sz val="11"/>
      <color rgb="FFFFFFFF"/>
      <name val="Calibri"/>
      <family val="2"/>
      <charset val="1"/>
    </font>
    <font>
      <b/>
      <i/>
      <sz val="12"/>
      <color rgb="FF0061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ED7D31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2"/>
      <color rgb="FF006100"/>
      <name val="Calibri"/>
      <family val="2"/>
      <charset val="1"/>
    </font>
    <font>
      <b/>
      <sz val="12"/>
      <color rgb="FFFF0000"/>
      <name val="Calibri"/>
      <family val="2"/>
      <charset val="1"/>
    </font>
    <font>
      <b/>
      <sz val="12"/>
      <color rgb="FF00B050"/>
      <name val="Calibri"/>
      <family val="2"/>
      <charset val="1"/>
    </font>
    <font>
      <b/>
      <sz val="11"/>
      <color rgb="FFE7E6E6"/>
      <name val="Calibri"/>
      <family val="2"/>
      <charset val="1"/>
    </font>
    <font>
      <sz val="12"/>
      <color rgb="FFE7E6E6"/>
      <name val="Calibri"/>
      <family val="2"/>
      <charset val="1"/>
    </font>
    <font>
      <b/>
      <sz val="12"/>
      <color rgb="FFE7E6E6"/>
      <name val="Calibri"/>
      <family val="2"/>
      <charset val="1"/>
    </font>
    <font>
      <b/>
      <sz val="12"/>
      <color rgb="FFFF0000"/>
      <name val="Calibri"/>
      <family val="2"/>
    </font>
    <font>
      <b/>
      <sz val="11"/>
      <name val="Calibri"/>
      <family val="2"/>
      <charset val="1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0061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000000"/>
        <bgColor rgb="FF003300"/>
      </patternFill>
    </fill>
    <fill>
      <patternFill patternType="solid">
        <fgColor rgb="FFFFF2CC"/>
        <bgColor rgb="FFFBE5D6"/>
      </patternFill>
    </fill>
    <fill>
      <patternFill patternType="solid">
        <fgColor rgb="FFD9D9D9"/>
        <bgColor rgb="FFE7E6E6"/>
      </patternFill>
    </fill>
    <fill>
      <patternFill patternType="solid">
        <fgColor rgb="FF3B3838"/>
        <bgColor rgb="FF333300"/>
      </patternFill>
    </fill>
    <fill>
      <patternFill patternType="solid">
        <fgColor rgb="FFEDE8AC"/>
        <bgColor rgb="FFFBE5D6"/>
      </patternFill>
    </fill>
    <fill>
      <patternFill patternType="solid">
        <fgColor rgb="FFDEEBF7"/>
        <bgColor rgb="FFE7E6E6"/>
      </patternFill>
    </fill>
    <fill>
      <patternFill patternType="solid">
        <fgColor rgb="FFFBE5D6"/>
        <bgColor rgb="FFFFF2CC"/>
      </patternFill>
    </fill>
    <fill>
      <patternFill patternType="solid">
        <fgColor rgb="FFFFC000"/>
        <bgColor rgb="FFFF9900"/>
      </patternFill>
    </fill>
    <fill>
      <patternFill patternType="solid">
        <fgColor theme="1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2" fillId="2" borderId="0" applyBorder="0" applyProtection="0"/>
  </cellStyleXfs>
  <cellXfs count="143">
    <xf numFmtId="0" fontId="0" fillId="0" borderId="0" xfId="0"/>
    <xf numFmtId="0" fontId="0" fillId="0" borderId="0" xfId="0" applyAlignment="1">
      <alignment horizontal="center"/>
    </xf>
    <xf numFmtId="0" fontId="0" fillId="3" borderId="0" xfId="0" applyFill="1"/>
    <xf numFmtId="0" fontId="0" fillId="4" borderId="0" xfId="0" applyFill="1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4" fillId="0" borderId="2" xfId="0" applyFont="1" applyBorder="1"/>
    <xf numFmtId="0" fontId="3" fillId="3" borderId="2" xfId="0" applyFont="1" applyFill="1" applyBorder="1"/>
    <xf numFmtId="0" fontId="5" fillId="0" borderId="1" xfId="0" applyFont="1" applyBorder="1"/>
    <xf numFmtId="0" fontId="6" fillId="0" borderId="2" xfId="0" applyFont="1" applyBorder="1"/>
    <xf numFmtId="0" fontId="3" fillId="3" borderId="3" xfId="0" applyFont="1" applyFill="1" applyBorder="1"/>
    <xf numFmtId="0" fontId="7" fillId="0" borderId="2" xfId="0" applyFont="1" applyBorder="1"/>
    <xf numFmtId="0" fontId="3" fillId="0" borderId="3" xfId="0" applyFont="1" applyBorder="1"/>
    <xf numFmtId="0" fontId="3" fillId="3" borderId="0" xfId="0" applyFont="1" applyFill="1"/>
    <xf numFmtId="0" fontId="8" fillId="0" borderId="0" xfId="4" applyFont="1" applyFill="1" applyBorder="1" applyProtection="1"/>
    <xf numFmtId="0" fontId="9" fillId="5" borderId="4" xfId="2" applyFont="1" applyFill="1" applyBorder="1"/>
    <xf numFmtId="0" fontId="10" fillId="6" borderId="1" xfId="2" applyFont="1" applyFill="1" applyBorder="1"/>
    <xf numFmtId="0" fontId="3" fillId="7" borderId="0" xfId="0" applyFont="1" applyFill="1"/>
    <xf numFmtId="0" fontId="3" fillId="8" borderId="0" xfId="0" applyFont="1" applyFill="1"/>
    <xf numFmtId="0" fontId="3" fillId="3" borderId="5" xfId="0" applyFont="1" applyFill="1" applyBorder="1"/>
    <xf numFmtId="0" fontId="3" fillId="9" borderId="0" xfId="0" applyFont="1" applyFill="1"/>
    <xf numFmtId="0" fontId="3" fillId="0" borderId="5" xfId="0" applyFont="1" applyBorder="1"/>
    <xf numFmtId="0" fontId="3" fillId="4" borderId="0" xfId="0" applyFont="1" applyFill="1"/>
    <xf numFmtId="0" fontId="11" fillId="2" borderId="0" xfId="4" applyFont="1" applyBorder="1" applyProtection="1"/>
    <xf numFmtId="0" fontId="12" fillId="10" borderId="7" xfId="0" applyFont="1" applyFill="1" applyBorder="1"/>
    <xf numFmtId="0" fontId="3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3" fillId="8" borderId="6" xfId="0" applyFont="1" applyFill="1" applyBorder="1" applyAlignment="1">
      <alignment horizontal="center"/>
    </xf>
    <xf numFmtId="1" fontId="3" fillId="8" borderId="6" xfId="0" applyNumberFormat="1" applyFont="1" applyFill="1" applyBorder="1" applyAlignment="1">
      <alignment horizontal="center"/>
    </xf>
    <xf numFmtId="0" fontId="3" fillId="9" borderId="6" xfId="0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0" fontId="12" fillId="4" borderId="7" xfId="0" applyFont="1" applyFill="1" applyBorder="1"/>
    <xf numFmtId="2" fontId="3" fillId="4" borderId="6" xfId="0" applyNumberFormat="1" applyFont="1" applyFill="1" applyBorder="1" applyAlignment="1">
      <alignment horizontal="center"/>
    </xf>
    <xf numFmtId="164" fontId="3" fillId="9" borderId="9" xfId="0" applyNumberFormat="1" applyFont="1" applyFill="1" applyBorder="1" applyAlignment="1">
      <alignment horizontal="center"/>
    </xf>
    <xf numFmtId="0" fontId="12" fillId="10" borderId="10" xfId="0" applyFont="1" applyFill="1" applyBorder="1"/>
    <xf numFmtId="0" fontId="12" fillId="4" borderId="10" xfId="0" applyFont="1" applyFill="1" applyBorder="1"/>
    <xf numFmtId="0" fontId="0" fillId="0" borderId="1" xfId="0" applyBorder="1"/>
    <xf numFmtId="0" fontId="0" fillId="0" borderId="2" xfId="0" applyBorder="1"/>
    <xf numFmtId="0" fontId="13" fillId="0" borderId="2" xfId="0" applyFont="1" applyBorder="1"/>
    <xf numFmtId="0" fontId="0" fillId="7" borderId="0" xfId="0" applyFill="1"/>
    <xf numFmtId="0" fontId="0" fillId="8" borderId="0" xfId="0" applyFill="1"/>
    <xf numFmtId="0" fontId="0" fillId="9" borderId="0" xfId="0" applyFill="1"/>
    <xf numFmtId="165" fontId="0" fillId="0" borderId="0" xfId="0" applyNumberFormat="1"/>
    <xf numFmtId="0" fontId="16" fillId="0" borderId="11" xfId="0" applyFont="1" applyBorder="1"/>
    <xf numFmtId="0" fontId="17" fillId="0" borderId="0" xfId="0" applyFont="1"/>
    <xf numFmtId="0" fontId="13" fillId="0" borderId="0" xfId="0" applyFont="1"/>
    <xf numFmtId="0" fontId="0" fillId="3" borderId="5" xfId="0" applyFill="1" applyBorder="1"/>
    <xf numFmtId="0" fontId="0" fillId="0" borderId="5" xfId="0" applyBorder="1"/>
    <xf numFmtId="0" fontId="15" fillId="0" borderId="0" xfId="4" applyFont="1" applyFill="1" applyBorder="1" applyProtection="1"/>
    <xf numFmtId="0" fontId="18" fillId="5" borderId="4" xfId="2" applyFont="1" applyFill="1" applyBorder="1"/>
    <xf numFmtId="0" fontId="19" fillId="0" borderId="0" xfId="0" applyFont="1"/>
    <xf numFmtId="0" fontId="19" fillId="3" borderId="0" xfId="0" applyFont="1" applyFill="1"/>
    <xf numFmtId="0" fontId="15" fillId="2" borderId="0" xfId="4" applyFont="1" applyBorder="1" applyProtection="1"/>
    <xf numFmtId="0" fontId="20" fillId="10" borderId="7" xfId="0" applyFont="1" applyFill="1" applyBorder="1"/>
    <xf numFmtId="0" fontId="19" fillId="0" borderId="8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4" fillId="10" borderId="7" xfId="0" applyFont="1" applyFill="1" applyBorder="1"/>
    <xf numFmtId="0" fontId="0" fillId="7" borderId="6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1" fontId="0" fillId="8" borderId="6" xfId="0" applyNumberFormat="1" applyFill="1" applyBorder="1" applyAlignment="1">
      <alignment horizontal="center"/>
    </xf>
    <xf numFmtId="0" fontId="0" fillId="9" borderId="6" xfId="0" applyFill="1" applyBorder="1" applyAlignment="1">
      <alignment horizontal="center"/>
    </xf>
    <xf numFmtId="164" fontId="0" fillId="9" borderId="6" xfId="0" applyNumberFormat="1" applyFill="1" applyBorder="1" applyAlignment="1">
      <alignment horizontal="center"/>
    </xf>
    <xf numFmtId="0" fontId="14" fillId="4" borderId="7" xfId="0" applyFont="1" applyFill="1" applyBorder="1"/>
    <xf numFmtId="164" fontId="0" fillId="4" borderId="6" xfId="0" applyNumberFormat="1" applyFill="1" applyBorder="1" applyAlignment="1">
      <alignment horizontal="center"/>
    </xf>
    <xf numFmtId="164" fontId="0" fillId="9" borderId="9" xfId="0" applyNumberFormat="1" applyFill="1" applyBorder="1" applyAlignment="1">
      <alignment horizontal="center"/>
    </xf>
    <xf numFmtId="0" fontId="20" fillId="10" borderId="10" xfId="0" applyFont="1" applyFill="1" applyBorder="1"/>
    <xf numFmtId="0" fontId="14" fillId="10" borderId="10" xfId="0" applyFont="1" applyFill="1" applyBorder="1"/>
    <xf numFmtId="0" fontId="14" fillId="4" borderId="10" xfId="0" applyFont="1" applyFill="1" applyBorder="1"/>
    <xf numFmtId="0" fontId="14" fillId="0" borderId="0" xfId="0" applyFont="1"/>
    <xf numFmtId="0" fontId="2" fillId="0" borderId="0" xfId="4" applyFill="1" applyBorder="1" applyProtection="1"/>
    <xf numFmtId="1" fontId="0" fillId="4" borderId="6" xfId="0" applyNumberFormat="1" applyFill="1" applyBorder="1" applyAlignment="1">
      <alignment horizontal="center"/>
    </xf>
    <xf numFmtId="0" fontId="14" fillId="0" borderId="6" xfId="0" applyFont="1" applyBorder="1"/>
    <xf numFmtId="0" fontId="0" fillId="0" borderId="6" xfId="0" applyBorder="1"/>
    <xf numFmtId="3" fontId="0" fillId="0" borderId="6" xfId="0" applyNumberFormat="1" applyBorder="1"/>
    <xf numFmtId="1" fontId="0" fillId="0" borderId="6" xfId="0" applyNumberFormat="1" applyBorder="1"/>
    <xf numFmtId="0" fontId="0" fillId="0" borderId="12" xfId="0" applyBorder="1"/>
    <xf numFmtId="1" fontId="0" fillId="0" borderId="12" xfId="0" applyNumberFormat="1" applyBorder="1"/>
    <xf numFmtId="0" fontId="0" fillId="0" borderId="13" xfId="0" applyBorder="1"/>
    <xf numFmtId="0" fontId="0" fillId="0" borderId="14" xfId="0" applyBorder="1"/>
    <xf numFmtId="1" fontId="0" fillId="3" borderId="0" xfId="0" applyNumberFormat="1" applyFill="1"/>
    <xf numFmtId="0" fontId="3" fillId="11" borderId="0" xfId="0" applyFont="1" applyFill="1"/>
    <xf numFmtId="2" fontId="3" fillId="4" borderId="9" xfId="0" applyNumberFormat="1" applyFont="1" applyFill="1" applyBorder="1" applyAlignment="1">
      <alignment horizontal="center"/>
    </xf>
    <xf numFmtId="164" fontId="0" fillId="4" borderId="9" xfId="0" applyNumberFormat="1" applyFill="1" applyBorder="1" applyAlignment="1">
      <alignment horizontal="center"/>
    </xf>
    <xf numFmtId="1" fontId="0" fillId="4" borderId="9" xfId="0" applyNumberFormat="1" applyFill="1" applyBorder="1" applyAlignment="1">
      <alignment horizontal="center"/>
    </xf>
    <xf numFmtId="0" fontId="3" fillId="0" borderId="14" xfId="0" applyFont="1" applyBorder="1"/>
    <xf numFmtId="0" fontId="3" fillId="4" borderId="14" xfId="0" applyFont="1" applyFill="1" applyBorder="1"/>
    <xf numFmtId="0" fontId="8" fillId="0" borderId="11" xfId="4" applyFont="1" applyFill="1" applyBorder="1" applyProtection="1"/>
    <xf numFmtId="0" fontId="11" fillId="2" borderId="15" xfId="4" applyFont="1" applyBorder="1" applyProtection="1"/>
    <xf numFmtId="0" fontId="15" fillId="2" borderId="15" xfId="4" applyFont="1" applyBorder="1" applyProtection="1"/>
    <xf numFmtId="166" fontId="15" fillId="2" borderId="15" xfId="4" applyNumberFormat="1" applyFont="1" applyBorder="1" applyProtection="1"/>
    <xf numFmtId="0" fontId="23" fillId="0" borderId="5" xfId="0" applyFont="1" applyBorder="1"/>
    <xf numFmtId="0" fontId="22" fillId="0" borderId="0" xfId="2" applyFont="1"/>
    <xf numFmtId="1" fontId="0" fillId="0" borderId="0" xfId="0" applyNumberFormat="1" applyAlignment="1">
      <alignment horizontal="center"/>
    </xf>
    <xf numFmtId="1" fontId="0" fillId="0" borderId="0" xfId="0" applyNumberFormat="1"/>
    <xf numFmtId="1" fontId="14" fillId="0" borderId="0" xfId="0" applyNumberFormat="1" applyFont="1"/>
    <xf numFmtId="2" fontId="0" fillId="0" borderId="0" xfId="0" applyNumberFormat="1"/>
    <xf numFmtId="11" fontId="0" fillId="0" borderId="6" xfId="0" applyNumberFormat="1" applyBorder="1"/>
    <xf numFmtId="0" fontId="23" fillId="0" borderId="6" xfId="0" applyFont="1" applyBorder="1"/>
    <xf numFmtId="3" fontId="24" fillId="0" borderId="6" xfId="0" applyNumberFormat="1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165" fontId="24" fillId="0" borderId="6" xfId="0" applyNumberFormat="1" applyFont="1" applyBorder="1"/>
    <xf numFmtId="164" fontId="24" fillId="0" borderId="6" xfId="0" applyNumberFormat="1" applyFont="1" applyBorder="1"/>
    <xf numFmtId="0" fontId="0" fillId="11" borderId="0" xfId="0" applyFill="1"/>
    <xf numFmtId="0" fontId="2" fillId="11" borderId="0" xfId="4" applyFill="1" applyBorder="1" applyProtection="1"/>
    <xf numFmtId="0" fontId="7" fillId="0" borderId="0" xfId="0" applyFont="1"/>
    <xf numFmtId="0" fontId="6" fillId="0" borderId="0" xfId="0" applyFont="1"/>
    <xf numFmtId="0" fontId="15" fillId="0" borderId="18" xfId="4" applyFont="1" applyFill="1" applyBorder="1" applyProtection="1"/>
    <xf numFmtId="0" fontId="0" fillId="0" borderId="16" xfId="0" applyBorder="1"/>
    <xf numFmtId="0" fontId="0" fillId="7" borderId="16" xfId="0" applyFill="1" applyBorder="1"/>
    <xf numFmtId="0" fontId="0" fillId="3" borderId="16" xfId="0" applyFill="1" applyBorder="1"/>
    <xf numFmtId="0" fontId="0" fillId="8" borderId="16" xfId="0" applyFill="1" applyBorder="1"/>
    <xf numFmtId="0" fontId="0" fillId="9" borderId="16" xfId="0" applyFill="1" applyBorder="1"/>
    <xf numFmtId="0" fontId="23" fillId="0" borderId="16" xfId="0" applyFont="1" applyBorder="1"/>
    <xf numFmtId="164" fontId="0" fillId="3" borderId="16" xfId="0" applyNumberFormat="1" applyFill="1" applyBorder="1"/>
    <xf numFmtId="0" fontId="23" fillId="4" borderId="16" xfId="0" applyFont="1" applyFill="1" applyBorder="1"/>
    <xf numFmtId="165" fontId="14" fillId="4" borderId="16" xfId="0" applyNumberFormat="1" applyFont="1" applyFill="1" applyBorder="1"/>
    <xf numFmtId="1" fontId="14" fillId="0" borderId="19" xfId="0" applyNumberFormat="1" applyFont="1" applyBorder="1"/>
    <xf numFmtId="165" fontId="0" fillId="3" borderId="16" xfId="0" applyNumberFormat="1" applyFill="1" applyBorder="1"/>
    <xf numFmtId="165" fontId="0" fillId="0" borderId="16" xfId="0" applyNumberFormat="1" applyBorder="1"/>
    <xf numFmtId="165" fontId="15" fillId="2" borderId="20" xfId="4" applyNumberFormat="1" applyFont="1" applyBorder="1" applyProtection="1"/>
    <xf numFmtId="165" fontId="15" fillId="2" borderId="16" xfId="4" applyNumberFormat="1" applyFont="1" applyBorder="1" applyProtection="1"/>
    <xf numFmtId="165" fontId="23" fillId="4" borderId="16" xfId="0" applyNumberFormat="1" applyFont="1" applyFill="1" applyBorder="1"/>
    <xf numFmtId="1" fontId="23" fillId="0" borderId="19" xfId="0" applyNumberFormat="1" applyFont="1" applyBorder="1"/>
    <xf numFmtId="0" fontId="0" fillId="0" borderId="17" xfId="0" applyBorder="1"/>
    <xf numFmtId="0" fontId="0" fillId="7" borderId="17" xfId="0" applyFill="1" applyBorder="1"/>
    <xf numFmtId="0" fontId="0" fillId="3" borderId="17" xfId="0" applyFill="1" applyBorder="1"/>
    <xf numFmtId="0" fontId="0" fillId="8" borderId="17" xfId="0" applyFill="1" applyBorder="1"/>
    <xf numFmtId="0" fontId="0" fillId="9" borderId="17" xfId="0" applyFill="1" applyBorder="1"/>
    <xf numFmtId="0" fontId="23" fillId="0" borderId="17" xfId="0" applyFont="1" applyBorder="1"/>
    <xf numFmtId="0" fontId="23" fillId="4" borderId="17" xfId="0" applyFont="1" applyFill="1" applyBorder="1"/>
    <xf numFmtId="165" fontId="23" fillId="4" borderId="17" xfId="0" applyNumberFormat="1" applyFont="1" applyFill="1" applyBorder="1"/>
    <xf numFmtId="1" fontId="23" fillId="0" borderId="21" xfId="0" applyNumberFormat="1" applyFont="1" applyBorder="1"/>
    <xf numFmtId="165" fontId="0" fillId="0" borderId="17" xfId="0" applyNumberFormat="1" applyBorder="1"/>
    <xf numFmtId="165" fontId="15" fillId="2" borderId="17" xfId="4" applyNumberFormat="1" applyFont="1" applyBorder="1" applyProtection="1"/>
    <xf numFmtId="165" fontId="15" fillId="2" borderId="22" xfId="4" applyNumberFormat="1" applyFont="1" applyBorder="1" applyProtection="1"/>
    <xf numFmtId="0" fontId="2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3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23" fillId="0" borderId="17" xfId="0" applyFont="1" applyBorder="1" applyAlignment="1">
      <alignment horizontal="center"/>
    </xf>
    <xf numFmtId="0" fontId="25" fillId="0" borderId="16" xfId="4" applyFont="1" applyFill="1" applyBorder="1" applyAlignment="1" applyProtection="1">
      <alignment horizontal="center"/>
    </xf>
  </cellXfs>
  <cellStyles count="5">
    <cellStyle name="Excel Built-in Good" xfId="4" xr:uid="{00000000-0005-0000-0000-000009000000}"/>
    <cellStyle name="Normal" xfId="0" builtinId="0"/>
    <cellStyle name="Normal 2 2 2 2" xfId="1" xr:uid="{00000000-0005-0000-0000-000006000000}"/>
    <cellStyle name="Normal 2 2 3" xfId="2" xr:uid="{00000000-0005-0000-0000-000007000000}"/>
    <cellStyle name="Normal 2 2 3 2" xfId="3" xr:uid="{00000000-0005-0000-0000-000008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808000"/>
      <rgbColor rgb="FF800080"/>
      <rgbColor rgb="FF00A933"/>
      <rgbColor rgb="FFC0C0C0"/>
      <rgbColor rgb="FF808080"/>
      <rgbColor rgb="FF9999FF"/>
      <rgbColor rgb="FF993366"/>
      <rgbColor rgb="FFFFF2CC"/>
      <rgbColor rgb="FFDEEBF7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7E6E6"/>
      <rgbColor rgb="FFC6EFCE"/>
      <rgbColor rgb="FFEDE8AC"/>
      <rgbColor rgb="FF99CCFF"/>
      <rgbColor rgb="FFFF99CC"/>
      <rgbColor rgb="FFCC99FF"/>
      <rgbColor rgb="FFFBE5D6"/>
      <rgbColor rgb="FF3366FF"/>
      <rgbColor rgb="FF33CCCC"/>
      <rgbColor rgb="FF99CC00"/>
      <rgbColor rgb="FFFFC000"/>
      <rgbColor rgb="FFFF9900"/>
      <rgbColor rgb="FFED7D31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I82"/>
  <sheetViews>
    <sheetView tabSelected="1" zoomScaleNormal="100" workbookViewId="0">
      <selection activeCell="D14" sqref="D14"/>
    </sheetView>
  </sheetViews>
  <sheetFormatPr defaultColWidth="10.59765625" defaultRowHeight="15.6" x14ac:dyDescent="0.3"/>
  <cols>
    <col min="2" max="2" width="20.69921875" customWidth="1"/>
    <col min="3" max="3" width="18" customWidth="1"/>
    <col min="4" max="4" width="20.19921875" customWidth="1"/>
    <col min="5" max="5" width="18.59765625" customWidth="1"/>
    <col min="8" max="8" width="3.59765625" customWidth="1"/>
    <col min="9" max="9" width="11.296875" customWidth="1"/>
    <col min="10" max="10" width="13.69921875" customWidth="1"/>
    <col min="11" max="17" width="10.19921875" customWidth="1"/>
    <col min="18" max="18" width="3.59765625" customWidth="1"/>
    <col min="19" max="19" width="11.59765625" customWidth="1"/>
    <col min="20" max="20" width="14" customWidth="1"/>
    <col min="21" max="24" width="9.796875" customWidth="1"/>
    <col min="25" max="25" width="11.796875" customWidth="1"/>
    <col min="26" max="26" width="10.19921875" customWidth="1"/>
    <col min="27" max="27" width="9.796875" customWidth="1"/>
    <col min="28" max="28" width="4.09765625" customWidth="1"/>
    <col min="29" max="29" width="11.3984375" customWidth="1"/>
    <col min="30" max="30" width="13.796875" customWidth="1"/>
    <col min="31" max="34" width="9.796875" customWidth="1"/>
    <col min="35" max="35" width="14" customWidth="1"/>
    <col min="36" max="36" width="10.19921875" customWidth="1"/>
    <col min="37" max="37" width="9.796875" customWidth="1"/>
    <col min="38" max="38" width="3.8984375" customWidth="1"/>
    <col min="39" max="39" width="13.796875" customWidth="1"/>
    <col min="40" max="40" width="8.09765625" customWidth="1"/>
    <col min="49" max="49" width="3.69921875" customWidth="1"/>
    <col min="50" max="50" width="10.5" customWidth="1"/>
    <col min="51" max="58" width="10.796875" customWidth="1"/>
    <col min="59" max="59" width="4.09765625" customWidth="1"/>
    <col min="60" max="60" width="12.69921875" customWidth="1"/>
    <col min="61" max="61" width="11.19921875" customWidth="1"/>
    <col min="69" max="69" width="24.3984375" customWidth="1"/>
    <col min="70" max="70" width="3.8984375" style="71" customWidth="1"/>
    <col min="71" max="71" width="13.5" style="71" customWidth="1"/>
    <col min="77" max="77" width="18.796875" customWidth="1"/>
    <col min="16363" max="16384" width="10.5" customWidth="1"/>
  </cols>
  <sheetData>
    <row r="1" spans="1:81 16363:16363" s="4" customFormat="1" ht="16.2" thickBot="1" x14ac:dyDescent="0.35">
      <c r="A1"/>
      <c r="B1"/>
      <c r="C1"/>
      <c r="D1"/>
      <c r="E1"/>
      <c r="F1"/>
      <c r="G1"/>
      <c r="H1" s="104"/>
      <c r="I1" s="137" t="s">
        <v>75</v>
      </c>
      <c r="J1" s="138"/>
      <c r="K1" s="138"/>
      <c r="L1" s="138"/>
      <c r="M1" s="138"/>
      <c r="N1" s="138"/>
      <c r="O1" s="138"/>
      <c r="P1" s="138"/>
      <c r="Q1" s="138"/>
      <c r="R1" s="104"/>
      <c r="S1" s="137" t="s">
        <v>74</v>
      </c>
      <c r="T1" s="138"/>
      <c r="U1" s="138"/>
      <c r="V1" s="138"/>
      <c r="W1" s="138"/>
      <c r="X1" s="138"/>
      <c r="Y1" s="138"/>
      <c r="Z1" s="138"/>
      <c r="AA1" s="138"/>
      <c r="AB1" s="104"/>
      <c r="AC1" s="137" t="s">
        <v>73</v>
      </c>
      <c r="AD1" s="138"/>
      <c r="AE1" s="138"/>
      <c r="AF1" s="138"/>
      <c r="AG1" s="138"/>
      <c r="AH1" s="138"/>
      <c r="AI1" s="138"/>
      <c r="AJ1" s="138"/>
      <c r="AK1" s="138"/>
      <c r="AL1" s="104"/>
      <c r="AM1" s="137" t="s">
        <v>76</v>
      </c>
      <c r="AN1" s="138"/>
      <c r="AO1" s="138"/>
      <c r="AP1" s="138"/>
      <c r="AQ1" s="138"/>
      <c r="AR1" s="138"/>
      <c r="AS1" s="138"/>
      <c r="AT1" s="138"/>
      <c r="AU1" s="138"/>
      <c r="AV1" s="138"/>
      <c r="AW1" s="104"/>
      <c r="AX1" s="137" t="s">
        <v>77</v>
      </c>
      <c r="AY1" s="138"/>
      <c r="AZ1" s="138"/>
      <c r="BA1" s="138"/>
      <c r="BB1" s="138"/>
      <c r="BC1" s="138"/>
      <c r="BD1" s="138"/>
      <c r="BE1" s="138"/>
      <c r="BF1" s="138"/>
      <c r="BG1" s="104"/>
      <c r="BH1" s="137" t="s">
        <v>78</v>
      </c>
      <c r="BI1" s="138"/>
      <c r="BJ1" s="138"/>
      <c r="BK1" s="138"/>
      <c r="BL1" s="138"/>
      <c r="BM1" s="138"/>
      <c r="BN1" s="138"/>
      <c r="BO1" s="138"/>
      <c r="BP1" s="138"/>
      <c r="BQ1"/>
      <c r="BR1" s="105"/>
      <c r="BS1" s="142" t="s">
        <v>79</v>
      </c>
      <c r="BT1" s="142"/>
      <c r="BU1" s="142"/>
      <c r="BV1" s="142"/>
      <c r="BW1" s="142"/>
      <c r="BX1" s="142"/>
      <c r="BY1" s="142"/>
      <c r="BZ1" s="142"/>
      <c r="CA1" s="142"/>
      <c r="CB1"/>
      <c r="CC1"/>
      <c r="XEI1"/>
    </row>
    <row r="2" spans="1:81 16363:16363" s="4" customFormat="1" ht="16.2" thickBot="1" x14ac:dyDescent="0.35">
      <c r="A2" s="141" t="s">
        <v>80</v>
      </c>
      <c r="B2" s="141"/>
      <c r="C2" s="141"/>
      <c r="D2" s="141"/>
      <c r="E2" s="141"/>
      <c r="F2" s="141"/>
      <c r="G2" s="141"/>
      <c r="H2" s="104"/>
      <c r="I2" s="139" t="s">
        <v>93</v>
      </c>
      <c r="J2" s="139"/>
      <c r="K2" s="139"/>
      <c r="L2" s="139"/>
      <c r="M2" s="139"/>
      <c r="N2" s="139"/>
      <c r="O2" s="139"/>
      <c r="P2" s="139"/>
      <c r="Q2" s="139"/>
      <c r="R2" s="104"/>
      <c r="S2" s="139" t="s">
        <v>82</v>
      </c>
      <c r="T2" s="139"/>
      <c r="U2" s="139"/>
      <c r="V2" s="139"/>
      <c r="W2" s="139"/>
      <c r="X2" s="139"/>
      <c r="Y2" s="139"/>
      <c r="Z2" s="139"/>
      <c r="AA2" s="139"/>
      <c r="AB2" s="104"/>
      <c r="AC2" s="139" t="s">
        <v>81</v>
      </c>
      <c r="AD2" s="140"/>
      <c r="AE2" s="140"/>
      <c r="AF2" s="140"/>
      <c r="AG2" s="140"/>
      <c r="AH2" s="140"/>
      <c r="AI2" s="140"/>
      <c r="AJ2" s="140"/>
      <c r="AK2" s="140"/>
      <c r="AL2" s="104"/>
      <c r="AM2" s="139" t="s">
        <v>83</v>
      </c>
      <c r="AN2" s="139"/>
      <c r="AO2" s="139"/>
      <c r="AP2" s="139"/>
      <c r="AQ2" s="139"/>
      <c r="AR2" s="139"/>
      <c r="AS2" s="139"/>
      <c r="AT2" s="139"/>
      <c r="AU2" s="139"/>
      <c r="AV2" s="139"/>
      <c r="AW2" s="104"/>
      <c r="AX2" s="139" t="s">
        <v>84</v>
      </c>
      <c r="AY2" s="139"/>
      <c r="AZ2" s="139"/>
      <c r="BA2" s="139"/>
      <c r="BB2" s="139"/>
      <c r="BC2" s="139"/>
      <c r="BD2" s="139"/>
      <c r="BE2" s="139"/>
      <c r="BF2" s="139"/>
      <c r="BG2" s="104"/>
      <c r="BH2" s="137" t="s">
        <v>85</v>
      </c>
      <c r="BI2" s="137"/>
      <c r="BJ2" s="137"/>
      <c r="BK2" s="137"/>
      <c r="BL2" s="137"/>
      <c r="BM2" s="137"/>
      <c r="BN2" s="137"/>
      <c r="BO2" s="137"/>
      <c r="BP2" s="137"/>
      <c r="BQ2"/>
      <c r="BR2" s="105"/>
      <c r="BS2" s="142"/>
      <c r="BT2" s="142"/>
      <c r="BU2" s="142"/>
      <c r="BV2" s="142"/>
      <c r="BW2" s="142"/>
      <c r="BX2" s="142"/>
      <c r="BY2" s="142"/>
      <c r="BZ2" s="142"/>
      <c r="CA2" s="142"/>
      <c r="CB2"/>
      <c r="CC2"/>
      <c r="XEI2"/>
    </row>
    <row r="3" spans="1:81 16363:16363" s="4" customFormat="1" ht="16.2" thickBot="1" x14ac:dyDescent="0.35">
      <c r="A3" s="73" t="s">
        <v>59</v>
      </c>
      <c r="B3" s="73" t="s">
        <v>60</v>
      </c>
      <c r="C3" s="73" t="s">
        <v>61</v>
      </c>
      <c r="D3" s="99" t="s">
        <v>69</v>
      </c>
      <c r="E3" s="73" t="s">
        <v>62</v>
      </c>
      <c r="F3" s="99" t="s">
        <v>72</v>
      </c>
      <c r="G3" s="73" t="s">
        <v>71</v>
      </c>
      <c r="H3" s="82"/>
      <c r="I3" s="5" t="s">
        <v>0</v>
      </c>
      <c r="J3" s="6"/>
      <c r="K3" s="7"/>
      <c r="L3" s="6"/>
      <c r="M3" s="6"/>
      <c r="N3" s="6"/>
      <c r="O3" s="6"/>
      <c r="P3" s="6"/>
      <c r="Q3" s="6"/>
      <c r="R3" s="8"/>
      <c r="S3" s="9" t="s">
        <v>1</v>
      </c>
      <c r="T3" s="10"/>
      <c r="U3" s="7"/>
      <c r="V3" s="6"/>
      <c r="W3" s="6"/>
      <c r="X3" s="6"/>
      <c r="Y3" s="6"/>
      <c r="Z3" s="6"/>
      <c r="AA3" s="6"/>
      <c r="AB3" s="8"/>
      <c r="AC3" s="9" t="s">
        <v>2</v>
      </c>
      <c r="AD3" s="10"/>
      <c r="AE3" s="7"/>
      <c r="AF3" s="6"/>
      <c r="AG3" s="6"/>
      <c r="AH3" s="6"/>
      <c r="AI3" s="6"/>
      <c r="AJ3" s="6"/>
      <c r="AK3" s="6"/>
      <c r="AL3" s="11"/>
      <c r="AM3" s="9" t="s">
        <v>3</v>
      </c>
      <c r="AN3" s="12"/>
      <c r="AO3" s="7"/>
      <c r="AP3" s="6"/>
      <c r="AQ3" s="6"/>
      <c r="AR3" s="6"/>
      <c r="AS3" s="6"/>
      <c r="AT3" s="6"/>
      <c r="AU3" s="6"/>
      <c r="AV3" s="13"/>
      <c r="AW3" s="2"/>
      <c r="AX3" s="9" t="s">
        <v>4</v>
      </c>
      <c r="AY3" s="10" t="s">
        <v>5</v>
      </c>
      <c r="AZ3" s="7"/>
      <c r="BA3" s="6"/>
      <c r="BB3" s="6"/>
      <c r="BC3" s="6"/>
      <c r="BD3" s="6"/>
      <c r="BE3" s="6"/>
      <c r="BF3" s="6"/>
      <c r="BG3" s="14"/>
      <c r="BH3" s="9" t="s">
        <v>4</v>
      </c>
      <c r="BI3" s="10" t="s">
        <v>6</v>
      </c>
      <c r="BJ3" s="7"/>
      <c r="BK3" s="6"/>
      <c r="BL3" s="6" t="s">
        <v>66</v>
      </c>
      <c r="BM3"/>
      <c r="BN3" s="6"/>
      <c r="BO3" s="6"/>
      <c r="BP3" s="6"/>
      <c r="BQ3" s="86"/>
      <c r="BR3" s="14"/>
      <c r="BS3" s="9" t="s">
        <v>7</v>
      </c>
      <c r="BT3" s="10" t="s">
        <v>8</v>
      </c>
      <c r="BU3" s="7"/>
      <c r="BV3" s="6"/>
      <c r="BW3" s="6"/>
      <c r="BX3" s="6"/>
      <c r="BY3" s="6"/>
      <c r="BZ3" s="6"/>
      <c r="CA3" s="6"/>
      <c r="CB3" s="88"/>
      <c r="CC3" s="15"/>
      <c r="XEI3"/>
    </row>
    <row r="4" spans="1:81 16363:16363" s="4" customFormat="1" ht="16.2" thickBot="1" x14ac:dyDescent="0.35">
      <c r="A4" s="74" t="s">
        <v>63</v>
      </c>
      <c r="B4" s="75">
        <f>SUM(AD5:AK10)</f>
        <v>3670</v>
      </c>
      <c r="C4" s="76">
        <f>BQ11</f>
        <v>201.45135956331109</v>
      </c>
      <c r="D4" s="100" t="s">
        <v>86</v>
      </c>
      <c r="E4" s="74">
        <f>AV11</f>
        <v>86</v>
      </c>
      <c r="F4" s="102">
        <f>CC11</f>
        <v>-2.3424576693408268</v>
      </c>
      <c r="G4" s="98" t="s">
        <v>68</v>
      </c>
      <c r="H4" s="82"/>
      <c r="I4" s="16" t="s">
        <v>9</v>
      </c>
      <c r="J4" s="4" t="s">
        <v>10</v>
      </c>
      <c r="K4" s="4" t="s">
        <v>11</v>
      </c>
      <c r="L4" s="4" t="s">
        <v>12</v>
      </c>
      <c r="M4" s="4" t="s">
        <v>13</v>
      </c>
      <c r="N4" s="4" t="s">
        <v>14</v>
      </c>
      <c r="O4" s="4" t="s">
        <v>15</v>
      </c>
      <c r="P4" s="4" t="s">
        <v>16</v>
      </c>
      <c r="Q4" s="4" t="s">
        <v>17</v>
      </c>
      <c r="R4" s="14"/>
      <c r="S4" s="17" t="s">
        <v>18</v>
      </c>
      <c r="T4" s="18" t="s">
        <v>10</v>
      </c>
      <c r="U4" s="18" t="s">
        <v>11</v>
      </c>
      <c r="V4" s="18" t="s">
        <v>12</v>
      </c>
      <c r="W4" s="18" t="s">
        <v>13</v>
      </c>
      <c r="X4" s="18" t="s">
        <v>14</v>
      </c>
      <c r="Y4" s="18" t="s">
        <v>15</v>
      </c>
      <c r="Z4" s="18" t="s">
        <v>16</v>
      </c>
      <c r="AA4" s="18" t="s">
        <v>17</v>
      </c>
      <c r="AB4" s="14"/>
      <c r="AC4" s="17" t="s">
        <v>18</v>
      </c>
      <c r="AD4" s="19" t="s">
        <v>10</v>
      </c>
      <c r="AE4" s="19" t="s">
        <v>11</v>
      </c>
      <c r="AF4" s="19" t="s">
        <v>12</v>
      </c>
      <c r="AG4" s="19" t="s">
        <v>13</v>
      </c>
      <c r="AH4" s="19" t="s">
        <v>14</v>
      </c>
      <c r="AI4" s="19" t="s">
        <v>15</v>
      </c>
      <c r="AJ4" s="19" t="s">
        <v>16</v>
      </c>
      <c r="AK4" s="19" t="s">
        <v>17</v>
      </c>
      <c r="AL4" s="20"/>
      <c r="AM4" s="17" t="s">
        <v>18</v>
      </c>
      <c r="AN4" s="21" t="s">
        <v>10</v>
      </c>
      <c r="AO4" s="21" t="s">
        <v>11</v>
      </c>
      <c r="AP4" s="21" t="s">
        <v>12</v>
      </c>
      <c r="AQ4" s="21" t="s">
        <v>13</v>
      </c>
      <c r="AR4" s="21" t="s">
        <v>14</v>
      </c>
      <c r="AS4" s="21" t="s">
        <v>15</v>
      </c>
      <c r="AT4" s="21" t="s">
        <v>16</v>
      </c>
      <c r="AU4" s="21" t="s">
        <v>17</v>
      </c>
      <c r="AV4" s="22" t="s">
        <v>19</v>
      </c>
      <c r="AW4" s="2"/>
      <c r="AX4" s="17" t="s">
        <v>18</v>
      </c>
      <c r="AY4" s="21" t="s">
        <v>10</v>
      </c>
      <c r="AZ4" s="21" t="s">
        <v>11</v>
      </c>
      <c r="BA4" s="21" t="s">
        <v>12</v>
      </c>
      <c r="BB4" s="21" t="s">
        <v>13</v>
      </c>
      <c r="BC4" s="21" t="s">
        <v>14</v>
      </c>
      <c r="BD4" s="21" t="s">
        <v>15</v>
      </c>
      <c r="BE4" s="21" t="s">
        <v>16</v>
      </c>
      <c r="BF4" s="21" t="s">
        <v>17</v>
      </c>
      <c r="BG4" s="14"/>
      <c r="BH4" s="17" t="s">
        <v>18</v>
      </c>
      <c r="BI4" s="23" t="s">
        <v>10</v>
      </c>
      <c r="BJ4" s="23" t="s">
        <v>11</v>
      </c>
      <c r="BK4" s="23" t="s">
        <v>12</v>
      </c>
      <c r="BL4" s="23" t="s">
        <v>13</v>
      </c>
      <c r="BM4" s="23" t="s">
        <v>14</v>
      </c>
      <c r="BN4" s="23" t="s">
        <v>15</v>
      </c>
      <c r="BO4" s="23" t="s">
        <v>16</v>
      </c>
      <c r="BP4" s="23" t="s">
        <v>17</v>
      </c>
      <c r="BQ4" s="87" t="s">
        <v>20</v>
      </c>
      <c r="BR4" s="14"/>
      <c r="BS4" s="17" t="s">
        <v>18</v>
      </c>
      <c r="BT4" s="21" t="s">
        <v>10</v>
      </c>
      <c r="BU4" s="21" t="s">
        <v>11</v>
      </c>
      <c r="BV4" s="21" t="s">
        <v>12</v>
      </c>
      <c r="BW4" s="21" t="s">
        <v>13</v>
      </c>
      <c r="BX4" s="21" t="s">
        <v>14</v>
      </c>
      <c r="BY4" s="21" t="s">
        <v>15</v>
      </c>
      <c r="BZ4" s="21" t="s">
        <v>16</v>
      </c>
      <c r="CA4" s="21" t="s">
        <v>17</v>
      </c>
      <c r="CB4" s="89" t="s">
        <v>21</v>
      </c>
      <c r="CC4" s="24" t="s">
        <v>22</v>
      </c>
      <c r="XEI4"/>
    </row>
    <row r="5" spans="1:81 16363:16363" s="4" customFormat="1" x14ac:dyDescent="0.3">
      <c r="A5" s="74" t="s">
        <v>33</v>
      </c>
      <c r="B5" s="75">
        <f>SUM(AD14:AK19)</f>
        <v>16060</v>
      </c>
      <c r="C5" s="76">
        <f>BQ20</f>
        <v>895.35861602482908</v>
      </c>
      <c r="D5" s="100" t="s">
        <v>87</v>
      </c>
      <c r="E5" s="75">
        <f>AV20</f>
        <v>1352</v>
      </c>
      <c r="F5" s="102">
        <f>CC20</f>
        <v>1.5100094820135264</v>
      </c>
      <c r="G5" s="98" t="s">
        <v>68</v>
      </c>
      <c r="H5" s="82"/>
      <c r="I5" s="25" t="s">
        <v>23</v>
      </c>
      <c r="J5" s="26">
        <v>938</v>
      </c>
      <c r="K5" s="27">
        <v>740</v>
      </c>
      <c r="L5" s="27">
        <v>299</v>
      </c>
      <c r="M5" s="27">
        <v>298</v>
      </c>
      <c r="N5" s="27">
        <v>375</v>
      </c>
      <c r="O5" s="27">
        <v>131</v>
      </c>
      <c r="P5" s="27">
        <v>575</v>
      </c>
      <c r="Q5" s="27">
        <v>281</v>
      </c>
      <c r="R5" s="14"/>
      <c r="S5" s="25" t="s">
        <v>23</v>
      </c>
      <c r="T5" s="28">
        <v>89</v>
      </c>
      <c r="U5" s="28">
        <v>135</v>
      </c>
      <c r="V5" s="28">
        <v>40</v>
      </c>
      <c r="W5" s="28">
        <v>36</v>
      </c>
      <c r="X5" s="28">
        <v>42</v>
      </c>
      <c r="Y5" s="28">
        <v>15</v>
      </c>
      <c r="Z5" s="28">
        <v>113</v>
      </c>
      <c r="AA5" s="28">
        <v>57</v>
      </c>
      <c r="AB5" s="14"/>
      <c r="AC5" s="25" t="s">
        <v>23</v>
      </c>
      <c r="AD5" s="29">
        <v>89</v>
      </c>
      <c r="AE5" s="29">
        <v>133</v>
      </c>
      <c r="AF5" s="29">
        <v>40</v>
      </c>
      <c r="AG5" s="30">
        <v>36</v>
      </c>
      <c r="AH5" s="30">
        <v>41</v>
      </c>
      <c r="AI5" s="30">
        <v>15</v>
      </c>
      <c r="AJ5" s="29">
        <v>109</v>
      </c>
      <c r="AK5" s="29">
        <v>57</v>
      </c>
      <c r="AL5" s="20"/>
      <c r="AM5" s="25" t="s">
        <v>23</v>
      </c>
      <c r="AN5" s="31">
        <v>0</v>
      </c>
      <c r="AO5" s="31">
        <v>2</v>
      </c>
      <c r="AP5" s="31">
        <v>0</v>
      </c>
      <c r="AQ5" s="31">
        <v>0</v>
      </c>
      <c r="AR5" s="31">
        <v>1</v>
      </c>
      <c r="AS5" s="31">
        <v>0</v>
      </c>
      <c r="AT5" s="31">
        <v>4</v>
      </c>
      <c r="AU5" s="31">
        <v>0</v>
      </c>
      <c r="AV5" s="22"/>
      <c r="AW5" s="2"/>
      <c r="AX5" s="25" t="s">
        <v>23</v>
      </c>
      <c r="AY5" s="32">
        <f t="shared" ref="AY5:BF10" si="0">AD5/AD59</f>
        <v>0.1045828437132785</v>
      </c>
      <c r="AZ5" s="32">
        <f t="shared" si="0"/>
        <v>0.18838526912181303</v>
      </c>
      <c r="BA5" s="32">
        <f t="shared" si="0"/>
        <v>0.1360544217687075</v>
      </c>
      <c r="BB5" s="32">
        <f t="shared" si="0"/>
        <v>0.12676056338028169</v>
      </c>
      <c r="BC5" s="32">
        <f t="shared" si="0"/>
        <v>0.11232876712328767</v>
      </c>
      <c r="BD5" s="32">
        <f t="shared" si="0"/>
        <v>0.11538461538461539</v>
      </c>
      <c r="BE5" s="32">
        <f t="shared" si="0"/>
        <v>0.19818181818181818</v>
      </c>
      <c r="BF5" s="32">
        <f t="shared" si="0"/>
        <v>0.20652173913043478</v>
      </c>
      <c r="BG5" s="14"/>
      <c r="BH5" s="33" t="s">
        <v>23</v>
      </c>
      <c r="BI5" s="34">
        <f t="shared" ref="BI5:BP10" si="1">J5*AY5*BT5</f>
        <v>9.6136733254994127</v>
      </c>
      <c r="BJ5" s="34">
        <f t="shared" si="1"/>
        <v>7.527875354107648</v>
      </c>
      <c r="BK5" s="34">
        <f t="shared" si="1"/>
        <v>1.1390476190476191</v>
      </c>
      <c r="BL5" s="34">
        <f t="shared" si="1"/>
        <v>1.0199154929577465</v>
      </c>
      <c r="BM5" s="34">
        <f t="shared" si="1"/>
        <v>1.4321917808219178</v>
      </c>
      <c r="BN5" s="34">
        <f t="shared" si="1"/>
        <v>0.40811538461538466</v>
      </c>
      <c r="BO5" s="34">
        <f t="shared" si="1"/>
        <v>3.8744545454545456</v>
      </c>
      <c r="BP5" s="83">
        <f t="shared" si="1"/>
        <v>1.4508152173913045</v>
      </c>
      <c r="BQ5" s="86"/>
      <c r="BR5" s="14"/>
      <c r="BS5" s="25" t="s">
        <v>23</v>
      </c>
      <c r="BT5" s="32">
        <v>9.8000000000000004E-2</v>
      </c>
      <c r="BU5" s="32">
        <v>5.3999999999999999E-2</v>
      </c>
      <c r="BV5" s="32">
        <v>2.8000000000000001E-2</v>
      </c>
      <c r="BW5" s="32">
        <v>2.7E-2</v>
      </c>
      <c r="BX5" s="32">
        <v>3.4000000000000002E-2</v>
      </c>
      <c r="BY5" s="32">
        <v>2.7E-2</v>
      </c>
      <c r="BZ5" s="32">
        <v>3.4000000000000002E-2</v>
      </c>
      <c r="CA5" s="35">
        <v>2.5000000000000001E-2</v>
      </c>
      <c r="CB5" s="89"/>
      <c r="CC5" s="24"/>
      <c r="XEI5"/>
    </row>
    <row r="6" spans="1:81 16363:16363" s="4" customFormat="1" x14ac:dyDescent="0.3">
      <c r="A6" s="74" t="s">
        <v>38</v>
      </c>
      <c r="B6" s="75">
        <f>SUM(AD23:AK28)</f>
        <v>1308</v>
      </c>
      <c r="C6" s="76">
        <f>BQ29</f>
        <v>69.066056318073905</v>
      </c>
      <c r="D6" s="101" t="s">
        <v>88</v>
      </c>
      <c r="E6" s="74">
        <f>AV29</f>
        <v>2</v>
      </c>
      <c r="F6" s="103">
        <f>CC29</f>
        <v>-34.533028159036952</v>
      </c>
      <c r="G6" s="98" t="s">
        <v>68</v>
      </c>
      <c r="H6" s="82"/>
      <c r="I6" s="25" t="s">
        <v>24</v>
      </c>
      <c r="J6" s="26">
        <v>1160</v>
      </c>
      <c r="K6" s="27">
        <v>1328</v>
      </c>
      <c r="L6" s="27">
        <v>351</v>
      </c>
      <c r="M6" s="27">
        <v>183</v>
      </c>
      <c r="N6" s="27">
        <v>539</v>
      </c>
      <c r="O6" s="27">
        <v>446</v>
      </c>
      <c r="P6" s="27">
        <v>178</v>
      </c>
      <c r="Q6" s="27">
        <v>454</v>
      </c>
      <c r="R6" s="14"/>
      <c r="S6" s="25" t="s">
        <v>24</v>
      </c>
      <c r="T6" s="28">
        <v>164</v>
      </c>
      <c r="U6" s="28">
        <v>283</v>
      </c>
      <c r="V6" s="28">
        <v>51</v>
      </c>
      <c r="W6" s="28">
        <v>15</v>
      </c>
      <c r="X6" s="28">
        <v>64</v>
      </c>
      <c r="Y6" s="28">
        <v>79</v>
      </c>
      <c r="Z6" s="28">
        <v>39</v>
      </c>
      <c r="AA6" s="28">
        <v>106</v>
      </c>
      <c r="AB6" s="14"/>
      <c r="AC6" s="25" t="s">
        <v>24</v>
      </c>
      <c r="AD6" s="29">
        <v>162</v>
      </c>
      <c r="AE6" s="29">
        <v>277</v>
      </c>
      <c r="AF6" s="29">
        <v>50</v>
      </c>
      <c r="AG6" s="30">
        <v>14</v>
      </c>
      <c r="AH6" s="30">
        <v>61</v>
      </c>
      <c r="AI6" s="30">
        <v>75</v>
      </c>
      <c r="AJ6" s="29">
        <v>38</v>
      </c>
      <c r="AK6" s="29">
        <v>102</v>
      </c>
      <c r="AL6" s="20"/>
      <c r="AM6" s="25" t="s">
        <v>24</v>
      </c>
      <c r="AN6" s="31">
        <v>2</v>
      </c>
      <c r="AO6" s="31">
        <v>6</v>
      </c>
      <c r="AP6" s="31">
        <v>1</v>
      </c>
      <c r="AQ6" s="31">
        <v>1</v>
      </c>
      <c r="AR6" s="31">
        <v>3</v>
      </c>
      <c r="AS6" s="31">
        <v>4</v>
      </c>
      <c r="AT6" s="31">
        <v>1</v>
      </c>
      <c r="AU6" s="31">
        <v>4</v>
      </c>
      <c r="AV6" s="22"/>
      <c r="AW6" s="2"/>
      <c r="AX6" s="25" t="s">
        <v>24</v>
      </c>
      <c r="AY6" s="32">
        <f t="shared" si="0"/>
        <v>0.15340909090909091</v>
      </c>
      <c r="AZ6" s="32">
        <f t="shared" si="0"/>
        <v>0.22231139646869985</v>
      </c>
      <c r="BA6" s="32">
        <f t="shared" si="0"/>
        <v>0.1457725947521866</v>
      </c>
      <c r="BB6" s="32">
        <f t="shared" si="0"/>
        <v>8.0459770114942528E-2</v>
      </c>
      <c r="BC6" s="32">
        <f t="shared" si="0"/>
        <v>0.11821705426356589</v>
      </c>
      <c r="BD6" s="32">
        <f t="shared" si="0"/>
        <v>0.17482517482517482</v>
      </c>
      <c r="BE6" s="32">
        <f t="shared" si="0"/>
        <v>0.21965317919075145</v>
      </c>
      <c r="BF6" s="32">
        <f t="shared" si="0"/>
        <v>0.23394495412844038</v>
      </c>
      <c r="BG6" s="14"/>
      <c r="BH6" s="33" t="s">
        <v>24</v>
      </c>
      <c r="BI6" s="34">
        <f t="shared" si="1"/>
        <v>17.439545454545456</v>
      </c>
      <c r="BJ6" s="34">
        <f t="shared" si="1"/>
        <v>15.942394863563402</v>
      </c>
      <c r="BK6" s="34">
        <f t="shared" si="1"/>
        <v>1.4326530612244899</v>
      </c>
      <c r="BL6" s="34">
        <f t="shared" si="1"/>
        <v>0.397551724137931</v>
      </c>
      <c r="BM6" s="34">
        <f t="shared" si="1"/>
        <v>2.1664457364341088</v>
      </c>
      <c r="BN6" s="34">
        <f t="shared" si="1"/>
        <v>2.1052447552447551</v>
      </c>
      <c r="BO6" s="34">
        <f t="shared" si="1"/>
        <v>1.329341040462428</v>
      </c>
      <c r="BP6" s="83">
        <f t="shared" si="1"/>
        <v>2.6552752293577981</v>
      </c>
      <c r="BQ6" s="86"/>
      <c r="BR6" s="14"/>
      <c r="BS6" s="25" t="s">
        <v>24</v>
      </c>
      <c r="BT6" s="32">
        <v>9.8000000000000004E-2</v>
      </c>
      <c r="BU6" s="32">
        <v>5.3999999999999999E-2</v>
      </c>
      <c r="BV6" s="32">
        <v>2.8000000000000001E-2</v>
      </c>
      <c r="BW6" s="32">
        <v>2.7E-2</v>
      </c>
      <c r="BX6" s="32">
        <v>3.4000000000000002E-2</v>
      </c>
      <c r="BY6" s="32">
        <v>2.7E-2</v>
      </c>
      <c r="BZ6" s="32">
        <v>3.4000000000000002E-2</v>
      </c>
      <c r="CA6" s="35">
        <v>2.5000000000000001E-2</v>
      </c>
      <c r="CB6" s="89"/>
      <c r="CC6" s="24"/>
      <c r="XEI6"/>
    </row>
    <row r="7" spans="1:81 16363:16363" x14ac:dyDescent="0.3">
      <c r="A7" s="77" t="s">
        <v>65</v>
      </c>
      <c r="B7" s="77">
        <f>SUM(AD32:AK37)</f>
        <v>169</v>
      </c>
      <c r="C7" s="78">
        <f>BQ38</f>
        <v>8.7655935111814234</v>
      </c>
      <c r="D7" s="101" t="s">
        <v>89</v>
      </c>
      <c r="E7" s="77">
        <f>AV38</f>
        <v>3</v>
      </c>
      <c r="F7" s="102">
        <f>CC38</f>
        <v>-2.9218645037271407</v>
      </c>
      <c r="G7" s="79">
        <v>3.8E-3</v>
      </c>
      <c r="H7" s="82"/>
      <c r="I7" s="25" t="s">
        <v>25</v>
      </c>
      <c r="J7" s="26">
        <v>1496</v>
      </c>
      <c r="K7" s="27">
        <v>1129</v>
      </c>
      <c r="L7" s="27">
        <v>860</v>
      </c>
      <c r="M7" s="27">
        <v>525</v>
      </c>
      <c r="N7" s="27">
        <v>578</v>
      </c>
      <c r="O7" s="27">
        <v>469</v>
      </c>
      <c r="P7" s="27">
        <v>485</v>
      </c>
      <c r="Q7" s="27">
        <v>271</v>
      </c>
      <c r="R7" s="14"/>
      <c r="S7" s="25" t="s">
        <v>25</v>
      </c>
      <c r="T7" s="28">
        <v>180</v>
      </c>
      <c r="U7" s="28">
        <v>211</v>
      </c>
      <c r="V7" s="28">
        <v>92</v>
      </c>
      <c r="W7" s="28">
        <v>45</v>
      </c>
      <c r="X7" s="28">
        <v>54</v>
      </c>
      <c r="Y7" s="28">
        <v>67</v>
      </c>
      <c r="Z7" s="28">
        <v>54</v>
      </c>
      <c r="AA7" s="28">
        <v>51</v>
      </c>
      <c r="AB7" s="14"/>
      <c r="AC7" s="25" t="s">
        <v>25</v>
      </c>
      <c r="AD7" s="29">
        <v>179</v>
      </c>
      <c r="AE7" s="29">
        <v>207</v>
      </c>
      <c r="AF7" s="29">
        <v>90</v>
      </c>
      <c r="AG7" s="30">
        <v>40</v>
      </c>
      <c r="AH7" s="30">
        <v>52</v>
      </c>
      <c r="AI7" s="30">
        <v>64</v>
      </c>
      <c r="AJ7" s="29">
        <v>52</v>
      </c>
      <c r="AK7" s="29">
        <v>47</v>
      </c>
      <c r="AL7" s="20"/>
      <c r="AM7" s="25" t="s">
        <v>25</v>
      </c>
      <c r="AN7" s="31">
        <v>1</v>
      </c>
      <c r="AO7" s="31">
        <v>4</v>
      </c>
      <c r="AP7" s="31">
        <v>2</v>
      </c>
      <c r="AQ7" s="31">
        <v>5</v>
      </c>
      <c r="AR7" s="31">
        <v>2</v>
      </c>
      <c r="AS7" s="31">
        <v>3</v>
      </c>
      <c r="AT7" s="31">
        <v>2</v>
      </c>
      <c r="AU7" s="31">
        <v>4</v>
      </c>
      <c r="AV7" s="22"/>
      <c r="AW7" s="2"/>
      <c r="AX7" s="25" t="s">
        <v>25</v>
      </c>
      <c r="AY7" s="32">
        <f t="shared" si="0"/>
        <v>0.13843774168600154</v>
      </c>
      <c r="AZ7" s="32">
        <f t="shared" si="0"/>
        <v>0.19658119658119658</v>
      </c>
      <c r="BA7" s="32">
        <f t="shared" si="0"/>
        <v>0.10909090909090909</v>
      </c>
      <c r="BB7" s="32">
        <f t="shared" si="0"/>
        <v>8.0971659919028341E-2</v>
      </c>
      <c r="BC7" s="32">
        <f t="shared" si="0"/>
        <v>9.3023255813953487E-2</v>
      </c>
      <c r="BD7" s="32">
        <f t="shared" si="0"/>
        <v>0.14096916299559473</v>
      </c>
      <c r="BE7" s="32">
        <f t="shared" si="0"/>
        <v>0.11016949152542373</v>
      </c>
      <c r="BF7" s="32">
        <f t="shared" si="0"/>
        <v>0.17870722433460076</v>
      </c>
      <c r="BG7" s="14"/>
      <c r="BH7" s="33" t="s">
        <v>25</v>
      </c>
      <c r="BI7" s="34">
        <f t="shared" si="1"/>
        <v>20.296080433101316</v>
      </c>
      <c r="BJ7" s="34">
        <f t="shared" si="1"/>
        <v>11.98476923076923</v>
      </c>
      <c r="BK7" s="34">
        <f t="shared" si="1"/>
        <v>2.6269090909090909</v>
      </c>
      <c r="BL7" s="34">
        <f t="shared" si="1"/>
        <v>1.1477732793522268</v>
      </c>
      <c r="BM7" s="34">
        <f t="shared" si="1"/>
        <v>1.8280930232558139</v>
      </c>
      <c r="BN7" s="34">
        <f t="shared" si="1"/>
        <v>1.7850925110132161</v>
      </c>
      <c r="BO7" s="34">
        <f t="shared" si="1"/>
        <v>1.8166949152542373</v>
      </c>
      <c r="BP7" s="83">
        <f t="shared" si="1"/>
        <v>1.2107414448669203</v>
      </c>
      <c r="BQ7" s="86"/>
      <c r="BR7" s="14"/>
      <c r="BS7" s="25" t="s">
        <v>25</v>
      </c>
      <c r="BT7" s="32">
        <v>9.8000000000000004E-2</v>
      </c>
      <c r="BU7" s="32">
        <v>5.3999999999999999E-2</v>
      </c>
      <c r="BV7" s="32">
        <v>2.8000000000000001E-2</v>
      </c>
      <c r="BW7" s="32">
        <v>2.7E-2</v>
      </c>
      <c r="BX7" s="32">
        <v>3.4000000000000002E-2</v>
      </c>
      <c r="BY7" s="32">
        <v>2.7E-2</v>
      </c>
      <c r="BZ7" s="32">
        <v>3.4000000000000002E-2</v>
      </c>
      <c r="CA7" s="35">
        <v>2.5000000000000001E-2</v>
      </c>
      <c r="CB7" s="89"/>
      <c r="CC7" s="24"/>
    </row>
    <row r="8" spans="1:81 16363:16363" x14ac:dyDescent="0.3">
      <c r="A8" s="74" t="s">
        <v>64</v>
      </c>
      <c r="B8" s="74">
        <f>SUM(AD41:AK46)</f>
        <v>410</v>
      </c>
      <c r="C8" s="76">
        <f>BQ47</f>
        <v>21.489888194669259</v>
      </c>
      <c r="D8" s="101" t="s">
        <v>90</v>
      </c>
      <c r="E8" s="74">
        <f>AV47</f>
        <v>10</v>
      </c>
      <c r="F8" s="102">
        <f>CC47</f>
        <v>-2.148988819466926</v>
      </c>
      <c r="G8" s="74">
        <v>2E-3</v>
      </c>
      <c r="H8" s="82"/>
      <c r="I8" s="25" t="s">
        <v>26</v>
      </c>
      <c r="J8" s="26">
        <v>819</v>
      </c>
      <c r="K8" s="27">
        <v>852</v>
      </c>
      <c r="L8" s="27">
        <v>714</v>
      </c>
      <c r="M8" s="27">
        <v>330</v>
      </c>
      <c r="N8" s="27">
        <v>388</v>
      </c>
      <c r="O8" s="27">
        <v>339</v>
      </c>
      <c r="P8" s="27">
        <v>487</v>
      </c>
      <c r="Q8" s="27">
        <v>334</v>
      </c>
      <c r="R8" s="14"/>
      <c r="S8" s="25" t="s">
        <v>26</v>
      </c>
      <c r="T8" s="28">
        <v>82</v>
      </c>
      <c r="U8" s="28">
        <v>180</v>
      </c>
      <c r="V8" s="28">
        <v>62</v>
      </c>
      <c r="W8" s="28">
        <v>23</v>
      </c>
      <c r="X8" s="28">
        <v>29</v>
      </c>
      <c r="Y8" s="28">
        <v>34</v>
      </c>
      <c r="Z8" s="28">
        <v>89</v>
      </c>
      <c r="AA8" s="28">
        <v>71</v>
      </c>
      <c r="AB8" s="14"/>
      <c r="AC8" s="25" t="s">
        <v>26</v>
      </c>
      <c r="AD8" s="29">
        <v>81</v>
      </c>
      <c r="AE8" s="29">
        <v>175</v>
      </c>
      <c r="AF8" s="29">
        <v>60</v>
      </c>
      <c r="AG8" s="30">
        <v>22</v>
      </c>
      <c r="AH8" s="30">
        <v>28</v>
      </c>
      <c r="AI8" s="30">
        <v>34</v>
      </c>
      <c r="AJ8" s="29">
        <v>84</v>
      </c>
      <c r="AK8" s="29">
        <v>70</v>
      </c>
      <c r="AL8" s="20"/>
      <c r="AM8" s="25" t="s">
        <v>26</v>
      </c>
      <c r="AN8" s="31">
        <v>1</v>
      </c>
      <c r="AO8" s="31">
        <v>5</v>
      </c>
      <c r="AP8" s="31">
        <v>2</v>
      </c>
      <c r="AQ8" s="31">
        <v>1</v>
      </c>
      <c r="AR8" s="31">
        <v>1</v>
      </c>
      <c r="AS8" s="31">
        <v>0</v>
      </c>
      <c r="AT8" s="31">
        <v>5</v>
      </c>
      <c r="AU8" s="31">
        <v>1</v>
      </c>
      <c r="AV8" s="22"/>
      <c r="AW8" s="2"/>
      <c r="AX8" s="25" t="s">
        <v>26</v>
      </c>
      <c r="AY8" s="32">
        <f t="shared" si="0"/>
        <v>0.10588235294117647</v>
      </c>
      <c r="AZ8" s="32">
        <f t="shared" si="0"/>
        <v>0.21929824561403508</v>
      </c>
      <c r="BA8" s="32">
        <f t="shared" si="0"/>
        <v>8.645533141210375E-2</v>
      </c>
      <c r="BB8" s="32">
        <f t="shared" si="0"/>
        <v>6.9841269841269843E-2</v>
      </c>
      <c r="BC8" s="32">
        <f t="shared" si="0"/>
        <v>7.3684210526315783E-2</v>
      </c>
      <c r="BD8" s="32">
        <f t="shared" si="0"/>
        <v>0.10303030303030303</v>
      </c>
      <c r="BE8" s="32">
        <f t="shared" si="0"/>
        <v>0.18064516129032257</v>
      </c>
      <c r="BF8" s="32">
        <f t="shared" si="0"/>
        <v>0.21341463414634146</v>
      </c>
      <c r="BG8" s="14"/>
      <c r="BH8" s="33" t="s">
        <v>26</v>
      </c>
      <c r="BI8" s="34">
        <f t="shared" si="1"/>
        <v>8.4983294117647059</v>
      </c>
      <c r="BJ8" s="34">
        <f t="shared" si="1"/>
        <v>10.089473684210526</v>
      </c>
      <c r="BK8" s="34">
        <f t="shared" si="1"/>
        <v>1.7284149855907782</v>
      </c>
      <c r="BL8" s="34">
        <f t="shared" si="1"/>
        <v>0.62228571428571422</v>
      </c>
      <c r="BM8" s="34">
        <f t="shared" si="1"/>
        <v>0.97204210526315793</v>
      </c>
      <c r="BN8" s="34">
        <f t="shared" si="1"/>
        <v>0.94303636363636367</v>
      </c>
      <c r="BO8" s="34">
        <f t="shared" si="1"/>
        <v>2.9911225806451611</v>
      </c>
      <c r="BP8" s="83">
        <f t="shared" si="1"/>
        <v>1.7820121951219514</v>
      </c>
      <c r="BQ8" s="86"/>
      <c r="BR8" s="14"/>
      <c r="BS8" s="25" t="s">
        <v>26</v>
      </c>
      <c r="BT8" s="32">
        <v>9.8000000000000004E-2</v>
      </c>
      <c r="BU8" s="32">
        <v>5.3999999999999999E-2</v>
      </c>
      <c r="BV8" s="32">
        <v>2.8000000000000001E-2</v>
      </c>
      <c r="BW8" s="32">
        <v>2.7E-2</v>
      </c>
      <c r="BX8" s="32">
        <v>3.4000000000000002E-2</v>
      </c>
      <c r="BY8" s="32">
        <v>2.7E-2</v>
      </c>
      <c r="BZ8" s="32">
        <v>3.4000000000000002E-2</v>
      </c>
      <c r="CA8" s="35">
        <v>2.5000000000000001E-2</v>
      </c>
      <c r="CB8" s="89"/>
      <c r="CC8" s="24"/>
    </row>
    <row r="9" spans="1:81 16363:16363" x14ac:dyDescent="0.3">
      <c r="A9" s="74" t="s">
        <v>53</v>
      </c>
      <c r="B9" s="75">
        <f>SUM(AD50:AK55)</f>
        <v>2841</v>
      </c>
      <c r="C9" s="76">
        <f>BQ56</f>
        <v>145.55848638793532</v>
      </c>
      <c r="D9" s="100" t="s">
        <v>91</v>
      </c>
      <c r="E9" s="74">
        <f>AV56</f>
        <v>8</v>
      </c>
      <c r="F9" s="102">
        <f>CC56</f>
        <v>-18.194810798491915</v>
      </c>
      <c r="G9" s="98" t="s">
        <v>68</v>
      </c>
      <c r="H9" s="104"/>
      <c r="I9" s="25" t="s">
        <v>27</v>
      </c>
      <c r="J9" s="26">
        <v>751</v>
      </c>
      <c r="K9" s="27">
        <v>771</v>
      </c>
      <c r="L9" s="27">
        <v>369</v>
      </c>
      <c r="M9" s="27">
        <v>243</v>
      </c>
      <c r="N9" s="27">
        <v>274</v>
      </c>
      <c r="O9" s="27">
        <v>207</v>
      </c>
      <c r="P9" s="27">
        <v>360</v>
      </c>
      <c r="Q9" s="27">
        <v>254</v>
      </c>
      <c r="R9" s="14"/>
      <c r="S9" s="25" t="s">
        <v>27</v>
      </c>
      <c r="T9" s="28">
        <v>86</v>
      </c>
      <c r="U9" s="28">
        <v>143</v>
      </c>
      <c r="V9" s="28">
        <v>57</v>
      </c>
      <c r="W9" s="28">
        <v>24</v>
      </c>
      <c r="X9" s="28">
        <v>23</v>
      </c>
      <c r="Y9" s="28">
        <v>24</v>
      </c>
      <c r="Z9" s="28">
        <v>83</v>
      </c>
      <c r="AA9" s="28">
        <v>69</v>
      </c>
      <c r="AB9" s="14"/>
      <c r="AC9" s="25" t="s">
        <v>27</v>
      </c>
      <c r="AD9" s="29">
        <v>84</v>
      </c>
      <c r="AE9" s="29">
        <v>139</v>
      </c>
      <c r="AF9" s="29">
        <v>56</v>
      </c>
      <c r="AG9" s="30">
        <v>23</v>
      </c>
      <c r="AH9" s="30">
        <v>23</v>
      </c>
      <c r="AI9" s="30">
        <v>23</v>
      </c>
      <c r="AJ9" s="29">
        <v>82</v>
      </c>
      <c r="AK9" s="29">
        <v>68</v>
      </c>
      <c r="AL9" s="20"/>
      <c r="AM9" s="25" t="s">
        <v>27</v>
      </c>
      <c r="AN9" s="31">
        <v>2</v>
      </c>
      <c r="AO9" s="31">
        <v>4</v>
      </c>
      <c r="AP9" s="31">
        <v>1</v>
      </c>
      <c r="AQ9" s="31">
        <v>1</v>
      </c>
      <c r="AR9" s="31">
        <v>0</v>
      </c>
      <c r="AS9" s="31">
        <v>1</v>
      </c>
      <c r="AT9" s="31">
        <v>1</v>
      </c>
      <c r="AU9" s="31">
        <v>1</v>
      </c>
      <c r="AV9" s="22"/>
      <c r="AW9" s="2"/>
      <c r="AX9" s="25" t="s">
        <v>27</v>
      </c>
      <c r="AY9" s="32">
        <f t="shared" si="0"/>
        <v>0.12121212121212122</v>
      </c>
      <c r="AZ9" s="32">
        <f t="shared" si="0"/>
        <v>0.18937329700272479</v>
      </c>
      <c r="BA9" s="32">
        <f t="shared" si="0"/>
        <v>0.15555555555555556</v>
      </c>
      <c r="BB9" s="32">
        <f t="shared" si="0"/>
        <v>9.9137931034482762E-2</v>
      </c>
      <c r="BC9" s="32">
        <f t="shared" si="0"/>
        <v>8.4870848708487087E-2</v>
      </c>
      <c r="BD9" s="32">
        <f t="shared" si="0"/>
        <v>0.115</v>
      </c>
      <c r="BE9" s="32">
        <f t="shared" si="0"/>
        <v>0.23563218390804597</v>
      </c>
      <c r="BF9" s="32">
        <f t="shared" si="0"/>
        <v>0.27309236947791166</v>
      </c>
      <c r="BG9" s="14"/>
      <c r="BH9" s="33" t="s">
        <v>27</v>
      </c>
      <c r="BI9" s="34">
        <f t="shared" si="1"/>
        <v>8.9209696969696974</v>
      </c>
      <c r="BJ9" s="34">
        <f t="shared" si="1"/>
        <v>7.8843678474114434</v>
      </c>
      <c r="BK9" s="34">
        <f t="shared" si="1"/>
        <v>1.6072</v>
      </c>
      <c r="BL9" s="34">
        <f t="shared" si="1"/>
        <v>0.65044396551724137</v>
      </c>
      <c r="BM9" s="34">
        <f t="shared" si="1"/>
        <v>0.79065682656826575</v>
      </c>
      <c r="BN9" s="34">
        <f t="shared" si="1"/>
        <v>0.64273499999999995</v>
      </c>
      <c r="BO9" s="34">
        <f t="shared" si="1"/>
        <v>2.8841379310344828</v>
      </c>
      <c r="BP9" s="83">
        <f t="shared" si="1"/>
        <v>1.7341365461847389</v>
      </c>
      <c r="BQ9" s="86"/>
      <c r="BR9" s="14"/>
      <c r="BS9" s="25" t="s">
        <v>27</v>
      </c>
      <c r="BT9" s="32">
        <v>9.8000000000000004E-2</v>
      </c>
      <c r="BU9" s="32">
        <v>5.3999999999999999E-2</v>
      </c>
      <c r="BV9" s="32">
        <v>2.8000000000000001E-2</v>
      </c>
      <c r="BW9" s="32">
        <v>2.7E-2</v>
      </c>
      <c r="BX9" s="32">
        <v>3.4000000000000002E-2</v>
      </c>
      <c r="BY9" s="32">
        <v>2.7E-2</v>
      </c>
      <c r="BZ9" s="32">
        <v>3.4000000000000002E-2</v>
      </c>
      <c r="CA9" s="35">
        <v>2.5000000000000001E-2</v>
      </c>
      <c r="CB9" s="89"/>
      <c r="CC9" s="24"/>
    </row>
    <row r="10" spans="1:81 16363:16363" ht="16.2" thickBot="1" x14ac:dyDescent="0.35">
      <c r="C10" s="1" t="s">
        <v>70</v>
      </c>
      <c r="H10" s="104"/>
      <c r="I10" s="36" t="s">
        <v>28</v>
      </c>
      <c r="J10" s="26">
        <v>1358</v>
      </c>
      <c r="K10" s="27">
        <v>563</v>
      </c>
      <c r="L10" s="27">
        <v>553</v>
      </c>
      <c r="M10" s="27">
        <v>584</v>
      </c>
      <c r="N10" s="27">
        <v>367</v>
      </c>
      <c r="O10" s="27">
        <v>299</v>
      </c>
      <c r="P10" s="27">
        <v>278</v>
      </c>
      <c r="Q10" s="27">
        <v>336</v>
      </c>
      <c r="R10" s="14"/>
      <c r="S10" s="36" t="s">
        <v>28</v>
      </c>
      <c r="T10" s="28">
        <v>190</v>
      </c>
      <c r="U10" s="28">
        <v>113</v>
      </c>
      <c r="V10" s="28">
        <v>72</v>
      </c>
      <c r="W10" s="28">
        <v>45</v>
      </c>
      <c r="X10" s="28">
        <v>33</v>
      </c>
      <c r="Y10" s="28">
        <v>38</v>
      </c>
      <c r="Z10" s="28">
        <v>55</v>
      </c>
      <c r="AA10" s="28">
        <v>49</v>
      </c>
      <c r="AB10" s="14"/>
      <c r="AC10" s="36" t="s">
        <v>28</v>
      </c>
      <c r="AD10" s="29">
        <v>189</v>
      </c>
      <c r="AE10" s="29">
        <v>111</v>
      </c>
      <c r="AF10" s="29">
        <v>72</v>
      </c>
      <c r="AG10" s="30">
        <v>45</v>
      </c>
      <c r="AH10" s="30">
        <v>33</v>
      </c>
      <c r="AI10" s="30">
        <v>37</v>
      </c>
      <c r="AJ10" s="29">
        <v>53</v>
      </c>
      <c r="AK10" s="29">
        <v>48</v>
      </c>
      <c r="AL10" s="14"/>
      <c r="AM10" s="36" t="s">
        <v>28</v>
      </c>
      <c r="AN10" s="31">
        <v>1</v>
      </c>
      <c r="AO10" s="31">
        <v>2</v>
      </c>
      <c r="AP10" s="31">
        <v>0</v>
      </c>
      <c r="AQ10" s="31">
        <v>0</v>
      </c>
      <c r="AR10" s="31">
        <v>0</v>
      </c>
      <c r="AS10" s="31">
        <v>1</v>
      </c>
      <c r="AT10" s="31">
        <v>2</v>
      </c>
      <c r="AU10" s="31">
        <v>1</v>
      </c>
      <c r="AV10" s="22"/>
      <c r="AW10" s="2"/>
      <c r="AX10" s="36" t="s">
        <v>28</v>
      </c>
      <c r="AY10" s="32">
        <f t="shared" si="0"/>
        <v>0.15935919055649242</v>
      </c>
      <c r="AZ10" s="32">
        <f t="shared" si="0"/>
        <v>0.20441988950276244</v>
      </c>
      <c r="BA10" s="32">
        <f t="shared" si="0"/>
        <v>0.1350844277673546</v>
      </c>
      <c r="BB10" s="32">
        <f t="shared" si="0"/>
        <v>8.226691042047532E-2</v>
      </c>
      <c r="BC10" s="32">
        <f t="shared" si="0"/>
        <v>9.295774647887324E-2</v>
      </c>
      <c r="BD10" s="32">
        <f t="shared" si="0"/>
        <v>0.12671232876712329</v>
      </c>
      <c r="BE10" s="32">
        <f t="shared" si="0"/>
        <v>0.1962962962962963</v>
      </c>
      <c r="BF10" s="32">
        <f t="shared" si="0"/>
        <v>0.14634146341463414</v>
      </c>
      <c r="BG10" s="14"/>
      <c r="BH10" s="37" t="s">
        <v>28</v>
      </c>
      <c r="BI10" s="34">
        <f t="shared" si="1"/>
        <v>21.208158516020237</v>
      </c>
      <c r="BJ10" s="34">
        <f t="shared" si="1"/>
        <v>6.2147734806629833</v>
      </c>
      <c r="BK10" s="34">
        <f t="shared" si="1"/>
        <v>2.0916472795497185</v>
      </c>
      <c r="BL10" s="34">
        <f t="shared" si="1"/>
        <v>1.2971846435100549</v>
      </c>
      <c r="BM10" s="34">
        <f t="shared" si="1"/>
        <v>1.1599267605633805</v>
      </c>
      <c r="BN10" s="34">
        <f t="shared" si="1"/>
        <v>1.0229486301369863</v>
      </c>
      <c r="BO10" s="34">
        <f t="shared" si="1"/>
        <v>1.8553925925925927</v>
      </c>
      <c r="BP10" s="83">
        <f t="shared" si="1"/>
        <v>1.2292682926829268</v>
      </c>
      <c r="BQ10" s="86"/>
      <c r="BR10" s="14"/>
      <c r="BS10" s="36" t="s">
        <v>28</v>
      </c>
      <c r="BT10" s="32">
        <v>9.8000000000000004E-2</v>
      </c>
      <c r="BU10" s="32">
        <v>5.3999999999999999E-2</v>
      </c>
      <c r="BV10" s="32">
        <v>2.8000000000000001E-2</v>
      </c>
      <c r="BW10" s="32">
        <v>2.7E-2</v>
      </c>
      <c r="BX10" s="32">
        <v>3.4000000000000002E-2</v>
      </c>
      <c r="BY10" s="32">
        <v>2.7E-2</v>
      </c>
      <c r="BZ10" s="32">
        <v>3.4000000000000002E-2</v>
      </c>
      <c r="CA10" s="35">
        <v>2.5000000000000001E-2</v>
      </c>
      <c r="CB10" s="89"/>
      <c r="CC10" s="24"/>
    </row>
    <row r="11" spans="1:81 16363:16363" ht="16.2" thickBot="1" x14ac:dyDescent="0.35">
      <c r="B11" t="s">
        <v>92</v>
      </c>
      <c r="H11" s="104"/>
      <c r="I11" s="38" t="s">
        <v>67</v>
      </c>
      <c r="J11" s="39">
        <f>SUM(J5:J10)</f>
        <v>6522</v>
      </c>
      <c r="K11" s="39">
        <f t="shared" ref="K11:Q11" si="2">SUM(K5:K10)</f>
        <v>5383</v>
      </c>
      <c r="L11" s="39">
        <f t="shared" si="2"/>
        <v>3146</v>
      </c>
      <c r="M11" s="39">
        <f t="shared" si="2"/>
        <v>2163</v>
      </c>
      <c r="N11" s="39">
        <f t="shared" si="2"/>
        <v>2521</v>
      </c>
      <c r="O11" s="39">
        <f t="shared" si="2"/>
        <v>1891</v>
      </c>
      <c r="P11" s="39">
        <f t="shared" si="2"/>
        <v>2363</v>
      </c>
      <c r="Q11" s="39">
        <f t="shared" si="2"/>
        <v>1930</v>
      </c>
      <c r="R11" s="2"/>
      <c r="S11" s="109" t="s">
        <v>29</v>
      </c>
      <c r="T11" s="110">
        <f t="shared" ref="T11:AA11" si="3">SUM(T5:T10)</f>
        <v>791</v>
      </c>
      <c r="U11" s="110">
        <f t="shared" si="3"/>
        <v>1065</v>
      </c>
      <c r="V11" s="110">
        <f t="shared" si="3"/>
        <v>374</v>
      </c>
      <c r="W11" s="110">
        <f t="shared" si="3"/>
        <v>188</v>
      </c>
      <c r="X11" s="110">
        <f t="shared" si="3"/>
        <v>245</v>
      </c>
      <c r="Y11" s="110">
        <f t="shared" si="3"/>
        <v>257</v>
      </c>
      <c r="Z11" s="110">
        <f t="shared" si="3"/>
        <v>433</v>
      </c>
      <c r="AA11" s="110">
        <f t="shared" si="3"/>
        <v>403</v>
      </c>
      <c r="AB11" s="111"/>
      <c r="AC11" s="109" t="s">
        <v>29</v>
      </c>
      <c r="AD11" s="112">
        <f t="shared" ref="AD11:AK11" si="4">SUM(AD5:AD10)</f>
        <v>784</v>
      </c>
      <c r="AE11" s="112">
        <f t="shared" si="4"/>
        <v>1042</v>
      </c>
      <c r="AF11" s="112">
        <f t="shared" si="4"/>
        <v>368</v>
      </c>
      <c r="AG11" s="112">
        <f t="shared" si="4"/>
        <v>180</v>
      </c>
      <c r="AH11" s="112">
        <f t="shared" si="4"/>
        <v>238</v>
      </c>
      <c r="AI11" s="112">
        <f t="shared" si="4"/>
        <v>248</v>
      </c>
      <c r="AJ11" s="112">
        <f t="shared" si="4"/>
        <v>418</v>
      </c>
      <c r="AK11" s="112">
        <f t="shared" si="4"/>
        <v>392</v>
      </c>
      <c r="AL11" s="111"/>
      <c r="AM11" s="109" t="s">
        <v>29</v>
      </c>
      <c r="AN11" s="113">
        <f t="shared" ref="AN11:AU11" si="5">SUM(AN5:AN10)</f>
        <v>7</v>
      </c>
      <c r="AO11" s="113">
        <f t="shared" si="5"/>
        <v>23</v>
      </c>
      <c r="AP11" s="113">
        <f t="shared" si="5"/>
        <v>6</v>
      </c>
      <c r="AQ11" s="113">
        <f t="shared" si="5"/>
        <v>8</v>
      </c>
      <c r="AR11" s="113">
        <f t="shared" si="5"/>
        <v>7</v>
      </c>
      <c r="AS11" s="113">
        <f t="shared" si="5"/>
        <v>9</v>
      </c>
      <c r="AT11" s="113">
        <f t="shared" si="5"/>
        <v>15</v>
      </c>
      <c r="AU11" s="113">
        <f t="shared" si="5"/>
        <v>11</v>
      </c>
      <c r="AV11" s="114">
        <f>SUM(AN5:AU10)</f>
        <v>86</v>
      </c>
      <c r="AW11" s="111"/>
      <c r="AX11" s="109"/>
      <c r="AY11" s="113"/>
      <c r="AZ11" s="113"/>
      <c r="BA11" s="113"/>
      <c r="BB11" s="113"/>
      <c r="BC11" s="113"/>
      <c r="BD11" s="113"/>
      <c r="BE11" s="113"/>
      <c r="BF11" s="113"/>
      <c r="BG11" s="115"/>
      <c r="BH11" s="116" t="s">
        <v>67</v>
      </c>
      <c r="BI11" s="117">
        <f t="shared" ref="BI11:BP11" si="6">SUM(BI5:BI10)</f>
        <v>85.976756837900822</v>
      </c>
      <c r="BJ11" s="117">
        <f t="shared" si="6"/>
        <v>59.64365446072523</v>
      </c>
      <c r="BK11" s="117">
        <f t="shared" si="6"/>
        <v>10.625872036321697</v>
      </c>
      <c r="BL11" s="117">
        <f t="shared" si="6"/>
        <v>5.1351548197609151</v>
      </c>
      <c r="BM11" s="117">
        <f t="shared" si="6"/>
        <v>8.3493562329066453</v>
      </c>
      <c r="BN11" s="117">
        <f t="shared" si="6"/>
        <v>6.9071726446467068</v>
      </c>
      <c r="BO11" s="117">
        <f t="shared" si="6"/>
        <v>14.751143605443445</v>
      </c>
      <c r="BP11" s="117">
        <f t="shared" si="6"/>
        <v>10.062248925605639</v>
      </c>
      <c r="BQ11" s="118">
        <f>SUM(BI11:BP11)</f>
        <v>201.45135956331109</v>
      </c>
      <c r="BR11" s="119"/>
      <c r="BS11" s="109"/>
      <c r="BT11" s="120"/>
      <c r="BU11" s="120"/>
      <c r="BV11" s="120"/>
      <c r="BW11" s="120"/>
      <c r="BX11" s="120"/>
      <c r="BY11" s="120"/>
      <c r="BZ11" s="120"/>
      <c r="CA11" s="120"/>
      <c r="CB11" s="121">
        <f>AV11/BQ11</f>
        <v>0.42690205807706333</v>
      </c>
      <c r="CC11" s="122">
        <f>-(1/CB11)</f>
        <v>-2.3424576693408268</v>
      </c>
    </row>
    <row r="12" spans="1:81 16363:16363" ht="16.2" thickBot="1" x14ac:dyDescent="0.35">
      <c r="H12" s="104"/>
      <c r="I12" s="38"/>
      <c r="J12" s="39"/>
      <c r="K12" s="40"/>
      <c r="L12" s="39"/>
      <c r="M12" s="39"/>
      <c r="N12" s="39"/>
      <c r="O12" s="39"/>
      <c r="P12" s="39"/>
      <c r="Q12" s="39"/>
      <c r="R12" s="2"/>
      <c r="S12" s="45" t="s">
        <v>30</v>
      </c>
      <c r="T12" s="46"/>
      <c r="U12" s="47"/>
      <c r="AB12" s="2"/>
      <c r="AC12" s="45" t="s">
        <v>31</v>
      </c>
      <c r="AD12" s="46"/>
      <c r="AE12" s="47"/>
      <c r="AL12" s="48"/>
      <c r="AM12" s="45" t="s">
        <v>32</v>
      </c>
      <c r="AN12" s="106"/>
      <c r="AO12" s="47"/>
      <c r="AV12" s="49"/>
      <c r="AW12" s="2"/>
      <c r="AX12" s="45" t="s">
        <v>33</v>
      </c>
      <c r="AY12" s="107" t="s">
        <v>5</v>
      </c>
      <c r="AZ12" s="47"/>
      <c r="BG12" s="2"/>
      <c r="BH12" s="45" t="s">
        <v>33</v>
      </c>
      <c r="BI12" s="107" t="s">
        <v>6</v>
      </c>
      <c r="BJ12" s="47"/>
      <c r="BR12" s="2"/>
      <c r="BS12" s="45" t="s">
        <v>33</v>
      </c>
      <c r="BT12" s="107" t="s">
        <v>8</v>
      </c>
      <c r="BU12" s="47"/>
      <c r="CA12" s="44"/>
      <c r="CB12" s="108"/>
      <c r="CC12" s="50"/>
    </row>
    <row r="13" spans="1:81 16363:16363" ht="16.2" thickBot="1" x14ac:dyDescent="0.35">
      <c r="H13" s="104"/>
      <c r="I13" s="51" t="s">
        <v>9</v>
      </c>
      <c r="J13" s="52" t="s">
        <v>10</v>
      </c>
      <c r="K13" s="52" t="s">
        <v>11</v>
      </c>
      <c r="L13" s="52" t="s">
        <v>12</v>
      </c>
      <c r="M13" s="52" t="s">
        <v>13</v>
      </c>
      <c r="N13" s="52" t="s">
        <v>14</v>
      </c>
      <c r="O13" s="52" t="s">
        <v>15</v>
      </c>
      <c r="P13" s="52" t="s">
        <v>16</v>
      </c>
      <c r="Q13" s="52" t="s">
        <v>17</v>
      </c>
      <c r="R13" s="53"/>
      <c r="S13" s="17" t="s">
        <v>18</v>
      </c>
      <c r="T13" s="41" t="s">
        <v>10</v>
      </c>
      <c r="U13" s="41" t="s">
        <v>11</v>
      </c>
      <c r="V13" s="41" t="s">
        <v>12</v>
      </c>
      <c r="W13" s="41" t="s">
        <v>13</v>
      </c>
      <c r="X13" s="41" t="s">
        <v>14</v>
      </c>
      <c r="Y13" s="41" t="s">
        <v>15</v>
      </c>
      <c r="Z13" s="41" t="s">
        <v>16</v>
      </c>
      <c r="AA13" s="41" t="s">
        <v>17</v>
      </c>
      <c r="AB13" s="2"/>
      <c r="AC13" s="17" t="s">
        <v>18</v>
      </c>
      <c r="AD13" s="42" t="s">
        <v>10</v>
      </c>
      <c r="AE13" s="42" t="s">
        <v>11</v>
      </c>
      <c r="AF13" s="42" t="s">
        <v>12</v>
      </c>
      <c r="AG13" s="42" t="s">
        <v>13</v>
      </c>
      <c r="AH13" s="42" t="s">
        <v>14</v>
      </c>
      <c r="AI13" s="42" t="s">
        <v>15</v>
      </c>
      <c r="AJ13" s="42" t="s">
        <v>16</v>
      </c>
      <c r="AK13" s="42" t="s">
        <v>17</v>
      </c>
      <c r="AL13" s="48"/>
      <c r="AM13" s="17" t="s">
        <v>18</v>
      </c>
      <c r="AN13" s="43" t="s">
        <v>10</v>
      </c>
      <c r="AO13" s="43" t="s">
        <v>11</v>
      </c>
      <c r="AP13" s="43" t="s">
        <v>12</v>
      </c>
      <c r="AQ13" s="43" t="s">
        <v>13</v>
      </c>
      <c r="AR13" s="43" t="s">
        <v>14</v>
      </c>
      <c r="AS13" s="43" t="s">
        <v>15</v>
      </c>
      <c r="AT13" s="43" t="s">
        <v>16</v>
      </c>
      <c r="AU13" s="43" t="s">
        <v>17</v>
      </c>
      <c r="AV13" s="49"/>
      <c r="AW13" s="2"/>
      <c r="AX13" s="17" t="s">
        <v>18</v>
      </c>
      <c r="AY13" s="43" t="s">
        <v>10</v>
      </c>
      <c r="AZ13" s="43" t="s">
        <v>11</v>
      </c>
      <c r="BA13" s="43" t="s">
        <v>12</v>
      </c>
      <c r="BB13" s="43" t="s">
        <v>13</v>
      </c>
      <c r="BC13" s="43" t="s">
        <v>14</v>
      </c>
      <c r="BD13" s="43" t="s">
        <v>15</v>
      </c>
      <c r="BE13" s="43" t="s">
        <v>16</v>
      </c>
      <c r="BF13" s="43" t="s">
        <v>17</v>
      </c>
      <c r="BG13" s="2"/>
      <c r="BH13" s="17" t="s">
        <v>18</v>
      </c>
      <c r="BI13" s="3" t="s">
        <v>10</v>
      </c>
      <c r="BJ13" s="3" t="s">
        <v>11</v>
      </c>
      <c r="BK13" s="3" t="s">
        <v>12</v>
      </c>
      <c r="BL13" s="3" t="s">
        <v>13</v>
      </c>
      <c r="BM13" s="3" t="s">
        <v>14</v>
      </c>
      <c r="BN13" s="3" t="s">
        <v>15</v>
      </c>
      <c r="BO13" s="3" t="s">
        <v>16</v>
      </c>
      <c r="BP13" s="3" t="s">
        <v>17</v>
      </c>
      <c r="BQ13" s="80"/>
      <c r="BR13" s="2"/>
      <c r="BS13" s="17" t="s">
        <v>18</v>
      </c>
      <c r="BT13" s="43" t="s">
        <v>10</v>
      </c>
      <c r="BU13" s="43" t="s">
        <v>11</v>
      </c>
      <c r="BV13" s="43" t="s">
        <v>12</v>
      </c>
      <c r="BW13" s="43" t="s">
        <v>13</v>
      </c>
      <c r="BX13" s="43" t="s">
        <v>14</v>
      </c>
      <c r="BY13" s="43" t="s">
        <v>15</v>
      </c>
      <c r="BZ13" s="43" t="s">
        <v>16</v>
      </c>
      <c r="CA13" s="43" t="s">
        <v>17</v>
      </c>
      <c r="CB13" s="90"/>
      <c r="CC13" s="54"/>
    </row>
    <row r="14" spans="1:81 16363:16363" x14ac:dyDescent="0.3">
      <c r="H14" s="104"/>
      <c r="I14" s="55" t="s">
        <v>23</v>
      </c>
      <c r="J14" s="56">
        <v>938</v>
      </c>
      <c r="K14" s="57">
        <v>740</v>
      </c>
      <c r="L14" s="57">
        <v>299</v>
      </c>
      <c r="M14" s="57">
        <v>298</v>
      </c>
      <c r="N14" s="57">
        <v>375</v>
      </c>
      <c r="O14" s="57">
        <v>131</v>
      </c>
      <c r="P14" s="57">
        <v>575</v>
      </c>
      <c r="Q14" s="57">
        <v>281</v>
      </c>
      <c r="R14" s="53"/>
      <c r="S14" s="58" t="s">
        <v>23</v>
      </c>
      <c r="T14" s="59">
        <v>745</v>
      </c>
      <c r="U14" s="59">
        <v>459</v>
      </c>
      <c r="V14" s="59">
        <v>224</v>
      </c>
      <c r="W14" s="59">
        <v>231</v>
      </c>
      <c r="X14" s="59">
        <v>307</v>
      </c>
      <c r="Y14" s="59">
        <v>92</v>
      </c>
      <c r="Z14" s="59">
        <v>311</v>
      </c>
      <c r="AA14" s="59">
        <v>126</v>
      </c>
      <c r="AB14" s="2"/>
      <c r="AC14" s="58" t="s">
        <v>23</v>
      </c>
      <c r="AD14" s="60">
        <v>658</v>
      </c>
      <c r="AE14" s="60">
        <v>428</v>
      </c>
      <c r="AF14" s="60">
        <v>219</v>
      </c>
      <c r="AG14" s="61">
        <v>217</v>
      </c>
      <c r="AH14" s="61">
        <v>299</v>
      </c>
      <c r="AI14" s="61">
        <v>91</v>
      </c>
      <c r="AJ14" s="60">
        <v>290</v>
      </c>
      <c r="AK14" s="60">
        <v>121</v>
      </c>
      <c r="AL14" s="48"/>
      <c r="AM14" s="58" t="s">
        <v>23</v>
      </c>
      <c r="AN14" s="62">
        <v>87</v>
      </c>
      <c r="AO14" s="62">
        <v>31</v>
      </c>
      <c r="AP14" s="62">
        <v>5</v>
      </c>
      <c r="AQ14" s="62">
        <v>14</v>
      </c>
      <c r="AR14" s="62">
        <v>8</v>
      </c>
      <c r="AS14" s="62">
        <v>1</v>
      </c>
      <c r="AT14" s="62">
        <v>21</v>
      </c>
      <c r="AU14" s="62">
        <v>5</v>
      </c>
      <c r="AV14" s="49"/>
      <c r="AW14" s="2"/>
      <c r="AX14" s="58" t="s">
        <v>23</v>
      </c>
      <c r="AY14" s="63">
        <f t="shared" ref="AY14:BF19" si="7">AD14/AD59</f>
        <v>0.7732079905992949</v>
      </c>
      <c r="AZ14" s="63">
        <f t="shared" si="7"/>
        <v>0.60623229461756378</v>
      </c>
      <c r="BA14" s="63">
        <f t="shared" si="7"/>
        <v>0.74489795918367352</v>
      </c>
      <c r="BB14" s="63">
        <f t="shared" si="7"/>
        <v>0.7640845070422535</v>
      </c>
      <c r="BC14" s="63">
        <f t="shared" si="7"/>
        <v>0.81917808219178079</v>
      </c>
      <c r="BD14" s="63">
        <f t="shared" si="7"/>
        <v>0.7</v>
      </c>
      <c r="BE14" s="63">
        <f t="shared" si="7"/>
        <v>0.52727272727272723</v>
      </c>
      <c r="BF14" s="63">
        <f t="shared" si="7"/>
        <v>0.43840579710144928</v>
      </c>
      <c r="BG14" s="2"/>
      <c r="BH14" s="64" t="s">
        <v>23</v>
      </c>
      <c r="BI14" s="65">
        <f t="shared" ref="BI14:BP19" si="8">J14*AY14*BT14</f>
        <v>71.076371327849586</v>
      </c>
      <c r="BJ14" s="65">
        <f t="shared" si="8"/>
        <v>24.225042492917847</v>
      </c>
      <c r="BK14" s="65">
        <f t="shared" si="8"/>
        <v>6.2362857142857147</v>
      </c>
      <c r="BL14" s="65">
        <f t="shared" si="8"/>
        <v>6.1478239436619715</v>
      </c>
      <c r="BM14" s="65">
        <f t="shared" si="8"/>
        <v>10.444520547945206</v>
      </c>
      <c r="BN14" s="65">
        <f t="shared" si="8"/>
        <v>2.4758999999999998</v>
      </c>
      <c r="BO14" s="65">
        <f t="shared" si="8"/>
        <v>10.308181818181817</v>
      </c>
      <c r="BP14" s="84">
        <f t="shared" si="8"/>
        <v>3.0798007246376815</v>
      </c>
      <c r="BQ14" s="80"/>
      <c r="BR14" s="2"/>
      <c r="BS14" s="58" t="s">
        <v>23</v>
      </c>
      <c r="BT14" s="63">
        <v>9.8000000000000004E-2</v>
      </c>
      <c r="BU14" s="63">
        <v>5.3999999999999999E-2</v>
      </c>
      <c r="BV14" s="63">
        <v>2.8000000000000001E-2</v>
      </c>
      <c r="BW14" s="63">
        <v>2.7E-2</v>
      </c>
      <c r="BX14" s="63">
        <v>3.4000000000000002E-2</v>
      </c>
      <c r="BY14" s="63">
        <v>2.7E-2</v>
      </c>
      <c r="BZ14" s="63">
        <v>3.4000000000000002E-2</v>
      </c>
      <c r="CA14" s="66">
        <v>2.5000000000000001E-2</v>
      </c>
      <c r="CB14" s="90"/>
      <c r="CC14" s="54"/>
    </row>
    <row r="15" spans="1:81 16363:16363" x14ac:dyDescent="0.3">
      <c r="H15" s="104"/>
      <c r="I15" s="55" t="s">
        <v>24</v>
      </c>
      <c r="J15" s="56">
        <v>1160</v>
      </c>
      <c r="K15" s="57">
        <v>1328</v>
      </c>
      <c r="L15" s="57">
        <v>351</v>
      </c>
      <c r="M15" s="57">
        <v>183</v>
      </c>
      <c r="N15" s="57">
        <v>539</v>
      </c>
      <c r="O15" s="57">
        <v>446</v>
      </c>
      <c r="P15" s="57">
        <v>178</v>
      </c>
      <c r="Q15" s="57">
        <v>454</v>
      </c>
      <c r="R15" s="53"/>
      <c r="S15" s="58" t="s">
        <v>24</v>
      </c>
      <c r="T15" s="59">
        <v>846</v>
      </c>
      <c r="U15" s="59">
        <v>673</v>
      </c>
      <c r="V15" s="59">
        <v>223</v>
      </c>
      <c r="W15" s="59">
        <v>157</v>
      </c>
      <c r="X15" s="59">
        <v>405</v>
      </c>
      <c r="Y15" s="59">
        <v>298</v>
      </c>
      <c r="Z15" s="59">
        <v>118</v>
      </c>
      <c r="AA15" s="59">
        <v>203</v>
      </c>
      <c r="AB15" s="2"/>
      <c r="AC15" s="58" t="s">
        <v>24</v>
      </c>
      <c r="AD15" s="60">
        <v>745</v>
      </c>
      <c r="AE15" s="60">
        <v>598</v>
      </c>
      <c r="AF15" s="60">
        <v>216</v>
      </c>
      <c r="AG15" s="61">
        <v>149</v>
      </c>
      <c r="AH15" s="61">
        <v>385</v>
      </c>
      <c r="AI15" s="61">
        <v>285</v>
      </c>
      <c r="AJ15" s="60">
        <v>114</v>
      </c>
      <c r="AK15" s="60">
        <v>189</v>
      </c>
      <c r="AL15" s="48"/>
      <c r="AM15" s="58" t="s">
        <v>24</v>
      </c>
      <c r="AN15" s="62">
        <v>101</v>
      </c>
      <c r="AO15" s="62">
        <v>75</v>
      </c>
      <c r="AP15" s="62">
        <v>7</v>
      </c>
      <c r="AQ15" s="62">
        <v>8</v>
      </c>
      <c r="AR15" s="62">
        <v>20</v>
      </c>
      <c r="AS15" s="62">
        <v>13</v>
      </c>
      <c r="AT15" s="62">
        <v>4</v>
      </c>
      <c r="AU15" s="62">
        <v>14</v>
      </c>
      <c r="AV15" s="49"/>
      <c r="AW15" s="2"/>
      <c r="AX15" s="58" t="s">
        <v>24</v>
      </c>
      <c r="AY15" s="63">
        <f t="shared" si="7"/>
        <v>0.7054924242424242</v>
      </c>
      <c r="AZ15" s="63">
        <f t="shared" si="7"/>
        <v>0.4799357945425361</v>
      </c>
      <c r="BA15" s="63">
        <f t="shared" si="7"/>
        <v>0.62973760932944611</v>
      </c>
      <c r="BB15" s="63">
        <f t="shared" si="7"/>
        <v>0.85632183908045978</v>
      </c>
      <c r="BC15" s="63">
        <f t="shared" si="7"/>
        <v>0.74612403100775193</v>
      </c>
      <c r="BD15" s="63">
        <f t="shared" si="7"/>
        <v>0.66433566433566438</v>
      </c>
      <c r="BE15" s="63">
        <f t="shared" si="7"/>
        <v>0.65895953757225434</v>
      </c>
      <c r="BF15" s="63">
        <f t="shared" si="7"/>
        <v>0.4334862385321101</v>
      </c>
      <c r="BG15" s="2"/>
      <c r="BH15" s="64" t="s">
        <v>24</v>
      </c>
      <c r="BI15" s="65">
        <f t="shared" si="8"/>
        <v>80.20037878787879</v>
      </c>
      <c r="BJ15" s="65">
        <f t="shared" si="8"/>
        <v>34.417155698234346</v>
      </c>
      <c r="BK15" s="65">
        <f t="shared" si="8"/>
        <v>6.1890612244897971</v>
      </c>
      <c r="BL15" s="65">
        <f t="shared" si="8"/>
        <v>4.2310862068965518</v>
      </c>
      <c r="BM15" s="65">
        <f t="shared" si="8"/>
        <v>13.673468992248063</v>
      </c>
      <c r="BN15" s="65">
        <f t="shared" si="8"/>
        <v>7.9999300699300697</v>
      </c>
      <c r="BO15" s="65">
        <f t="shared" si="8"/>
        <v>3.9880231213872839</v>
      </c>
      <c r="BP15" s="84">
        <f t="shared" si="8"/>
        <v>4.9200688073394501</v>
      </c>
      <c r="BQ15" s="80"/>
      <c r="BR15" s="2"/>
      <c r="BS15" s="58" t="s">
        <v>24</v>
      </c>
      <c r="BT15" s="63">
        <v>9.8000000000000004E-2</v>
      </c>
      <c r="BU15" s="63">
        <v>5.3999999999999999E-2</v>
      </c>
      <c r="BV15" s="63">
        <v>2.8000000000000001E-2</v>
      </c>
      <c r="BW15" s="63">
        <v>2.7E-2</v>
      </c>
      <c r="BX15" s="63">
        <v>3.4000000000000002E-2</v>
      </c>
      <c r="BY15" s="63">
        <v>2.7E-2</v>
      </c>
      <c r="BZ15" s="63">
        <v>3.4000000000000002E-2</v>
      </c>
      <c r="CA15" s="66">
        <v>2.5000000000000001E-2</v>
      </c>
      <c r="CB15" s="90"/>
      <c r="CC15" s="54"/>
    </row>
    <row r="16" spans="1:81 16363:16363" x14ac:dyDescent="0.3">
      <c r="H16" s="104"/>
      <c r="I16" s="55" t="s">
        <v>25</v>
      </c>
      <c r="J16" s="56">
        <v>1496</v>
      </c>
      <c r="K16" s="57">
        <v>1129</v>
      </c>
      <c r="L16" s="57">
        <v>860</v>
      </c>
      <c r="M16" s="57">
        <v>525</v>
      </c>
      <c r="N16" s="57">
        <v>578</v>
      </c>
      <c r="O16" s="57">
        <v>469</v>
      </c>
      <c r="P16" s="57">
        <v>485</v>
      </c>
      <c r="Q16" s="57">
        <v>271</v>
      </c>
      <c r="R16" s="53"/>
      <c r="S16" s="58" t="s">
        <v>25</v>
      </c>
      <c r="T16" s="59">
        <v>1065</v>
      </c>
      <c r="U16" s="59">
        <v>680</v>
      </c>
      <c r="V16" s="59">
        <v>530</v>
      </c>
      <c r="W16" s="59">
        <v>418</v>
      </c>
      <c r="X16" s="59">
        <v>470</v>
      </c>
      <c r="Y16" s="59">
        <v>314</v>
      </c>
      <c r="Z16" s="59">
        <v>201</v>
      </c>
      <c r="AA16" s="59">
        <v>140</v>
      </c>
      <c r="AB16" s="2"/>
      <c r="AC16" s="58" t="s">
        <v>25</v>
      </c>
      <c r="AD16" s="60">
        <v>865</v>
      </c>
      <c r="AE16" s="60">
        <v>609</v>
      </c>
      <c r="AF16" s="60">
        <v>497</v>
      </c>
      <c r="AG16" s="61">
        <v>392</v>
      </c>
      <c r="AH16" s="61">
        <v>454</v>
      </c>
      <c r="AI16" s="61">
        <v>303</v>
      </c>
      <c r="AJ16" s="60">
        <v>193</v>
      </c>
      <c r="AK16" s="60">
        <v>136</v>
      </c>
      <c r="AL16" s="48"/>
      <c r="AM16" s="58" t="s">
        <v>25</v>
      </c>
      <c r="AN16" s="62">
        <v>200</v>
      </c>
      <c r="AO16" s="62">
        <v>71</v>
      </c>
      <c r="AP16" s="62">
        <v>33</v>
      </c>
      <c r="AQ16" s="62">
        <v>26</v>
      </c>
      <c r="AR16" s="62">
        <v>16</v>
      </c>
      <c r="AS16" s="62">
        <v>11</v>
      </c>
      <c r="AT16" s="62">
        <v>8</v>
      </c>
      <c r="AU16" s="62">
        <v>4</v>
      </c>
      <c r="AV16" s="49"/>
      <c r="AW16" s="2"/>
      <c r="AX16" s="58" t="s">
        <v>25</v>
      </c>
      <c r="AY16" s="63">
        <f t="shared" si="7"/>
        <v>0.66898685228151589</v>
      </c>
      <c r="AZ16" s="63">
        <f t="shared" si="7"/>
        <v>0.57834757834757833</v>
      </c>
      <c r="BA16" s="63">
        <f t="shared" si="7"/>
        <v>0.60242424242424242</v>
      </c>
      <c r="BB16" s="63">
        <f t="shared" si="7"/>
        <v>0.79352226720647778</v>
      </c>
      <c r="BC16" s="63">
        <f t="shared" si="7"/>
        <v>0.81216457960644006</v>
      </c>
      <c r="BD16" s="63">
        <f t="shared" si="7"/>
        <v>0.66740088105726869</v>
      </c>
      <c r="BE16" s="63">
        <f t="shared" si="7"/>
        <v>0.40889830508474578</v>
      </c>
      <c r="BF16" s="63">
        <f t="shared" si="7"/>
        <v>0.5171102661596958</v>
      </c>
      <c r="BG16" s="2"/>
      <c r="BH16" s="64" t="s">
        <v>25</v>
      </c>
      <c r="BI16" s="65">
        <f t="shared" si="8"/>
        <v>98.078824439288496</v>
      </c>
      <c r="BJ16" s="65">
        <f t="shared" si="8"/>
        <v>35.259538461538462</v>
      </c>
      <c r="BK16" s="65">
        <f t="shared" si="8"/>
        <v>14.506375757575759</v>
      </c>
      <c r="BL16" s="65">
        <f t="shared" si="8"/>
        <v>11.248178137651824</v>
      </c>
      <c r="BM16" s="65">
        <f t="shared" si="8"/>
        <v>15.960658318425763</v>
      </c>
      <c r="BN16" s="65">
        <f t="shared" si="8"/>
        <v>8.4512973568281939</v>
      </c>
      <c r="BO16" s="65">
        <f t="shared" si="8"/>
        <v>6.7427330508474581</v>
      </c>
      <c r="BP16" s="84">
        <f t="shared" si="8"/>
        <v>3.5034220532319389</v>
      </c>
      <c r="BQ16" s="80"/>
      <c r="BR16" s="2"/>
      <c r="BS16" s="58" t="s">
        <v>25</v>
      </c>
      <c r="BT16" s="63">
        <v>9.8000000000000004E-2</v>
      </c>
      <c r="BU16" s="63">
        <v>5.3999999999999999E-2</v>
      </c>
      <c r="BV16" s="63">
        <v>2.8000000000000001E-2</v>
      </c>
      <c r="BW16" s="63">
        <v>2.7E-2</v>
      </c>
      <c r="BX16" s="63">
        <v>3.4000000000000002E-2</v>
      </c>
      <c r="BY16" s="63">
        <v>2.7E-2</v>
      </c>
      <c r="BZ16" s="63">
        <v>3.4000000000000002E-2</v>
      </c>
      <c r="CA16" s="66">
        <v>2.5000000000000001E-2</v>
      </c>
      <c r="CB16" s="90"/>
      <c r="CC16" s="54"/>
    </row>
    <row r="17" spans="8:81" x14ac:dyDescent="0.3">
      <c r="H17" s="104"/>
      <c r="I17" s="55" t="s">
        <v>26</v>
      </c>
      <c r="J17" s="56">
        <v>819</v>
      </c>
      <c r="K17" s="57">
        <v>852</v>
      </c>
      <c r="L17" s="57">
        <v>714</v>
      </c>
      <c r="M17" s="57">
        <v>330</v>
      </c>
      <c r="N17" s="57">
        <v>388</v>
      </c>
      <c r="O17" s="57">
        <v>339</v>
      </c>
      <c r="P17" s="57">
        <v>487</v>
      </c>
      <c r="Q17" s="57">
        <v>334</v>
      </c>
      <c r="R17" s="53"/>
      <c r="S17" s="58" t="s">
        <v>26</v>
      </c>
      <c r="T17" s="59">
        <v>634</v>
      </c>
      <c r="U17" s="59">
        <v>518</v>
      </c>
      <c r="V17" s="59">
        <v>487</v>
      </c>
      <c r="W17" s="59">
        <v>257</v>
      </c>
      <c r="X17" s="59">
        <v>319</v>
      </c>
      <c r="Y17" s="59">
        <v>225</v>
      </c>
      <c r="Z17" s="59">
        <v>250</v>
      </c>
      <c r="AA17" s="59">
        <v>174</v>
      </c>
      <c r="AB17" s="2"/>
      <c r="AC17" s="58" t="s">
        <v>26</v>
      </c>
      <c r="AD17" s="60">
        <v>581</v>
      </c>
      <c r="AE17" s="60">
        <v>470</v>
      </c>
      <c r="AF17" s="60">
        <v>469</v>
      </c>
      <c r="AG17" s="61">
        <v>243</v>
      </c>
      <c r="AH17" s="61">
        <v>312</v>
      </c>
      <c r="AI17" s="61">
        <v>216</v>
      </c>
      <c r="AJ17" s="60">
        <v>233</v>
      </c>
      <c r="AK17" s="60">
        <v>169</v>
      </c>
      <c r="AL17" s="48"/>
      <c r="AM17" s="58" t="s">
        <v>26</v>
      </c>
      <c r="AN17" s="62">
        <v>53</v>
      </c>
      <c r="AO17" s="62">
        <v>48</v>
      </c>
      <c r="AP17" s="62">
        <v>18</v>
      </c>
      <c r="AQ17" s="62">
        <v>14</v>
      </c>
      <c r="AR17" s="62">
        <v>7</v>
      </c>
      <c r="AS17" s="62">
        <v>9</v>
      </c>
      <c r="AT17" s="62">
        <v>17</v>
      </c>
      <c r="AU17" s="62">
        <v>5</v>
      </c>
      <c r="AV17" s="49"/>
      <c r="AW17" s="2"/>
      <c r="AX17" s="58" t="s">
        <v>26</v>
      </c>
      <c r="AY17" s="63">
        <f t="shared" si="7"/>
        <v>0.7594771241830065</v>
      </c>
      <c r="AZ17" s="63">
        <f t="shared" si="7"/>
        <v>0.58897243107769426</v>
      </c>
      <c r="BA17" s="63">
        <f t="shared" si="7"/>
        <v>0.67579250720461093</v>
      </c>
      <c r="BB17" s="63">
        <f t="shared" si="7"/>
        <v>0.77142857142857146</v>
      </c>
      <c r="BC17" s="63">
        <f t="shared" si="7"/>
        <v>0.82105263157894737</v>
      </c>
      <c r="BD17" s="63">
        <f t="shared" si="7"/>
        <v>0.65454545454545454</v>
      </c>
      <c r="BE17" s="63">
        <f t="shared" si="7"/>
        <v>0.50107526881720432</v>
      </c>
      <c r="BF17" s="63">
        <f t="shared" si="7"/>
        <v>0.5152439024390244</v>
      </c>
      <c r="BG17" s="2"/>
      <c r="BH17" s="64" t="s">
        <v>26</v>
      </c>
      <c r="BI17" s="65">
        <f t="shared" si="8"/>
        <v>60.957152941176474</v>
      </c>
      <c r="BJ17" s="65">
        <f t="shared" si="8"/>
        <v>27.097443609022555</v>
      </c>
      <c r="BK17" s="65">
        <f t="shared" si="8"/>
        <v>13.510443804034582</v>
      </c>
      <c r="BL17" s="65">
        <f t="shared" si="8"/>
        <v>6.8734285714285717</v>
      </c>
      <c r="BM17" s="65">
        <f t="shared" si="8"/>
        <v>10.831326315789475</v>
      </c>
      <c r="BN17" s="65">
        <f t="shared" si="8"/>
        <v>5.9910545454545447</v>
      </c>
      <c r="BO17" s="65">
        <f t="shared" si="8"/>
        <v>8.2968043010752694</v>
      </c>
      <c r="BP17" s="84">
        <f t="shared" si="8"/>
        <v>4.3022865853658541</v>
      </c>
      <c r="BQ17" s="80"/>
      <c r="BR17" s="2"/>
      <c r="BS17" s="58" t="s">
        <v>26</v>
      </c>
      <c r="BT17" s="63">
        <v>9.8000000000000004E-2</v>
      </c>
      <c r="BU17" s="63">
        <v>5.3999999999999999E-2</v>
      </c>
      <c r="BV17" s="63">
        <v>2.8000000000000001E-2</v>
      </c>
      <c r="BW17" s="63">
        <v>2.7E-2</v>
      </c>
      <c r="BX17" s="63">
        <v>3.4000000000000002E-2</v>
      </c>
      <c r="BY17" s="63">
        <v>2.7E-2</v>
      </c>
      <c r="BZ17" s="63">
        <v>3.4000000000000002E-2</v>
      </c>
      <c r="CA17" s="66">
        <v>2.5000000000000001E-2</v>
      </c>
      <c r="CB17" s="90"/>
      <c r="CC17" s="54"/>
    </row>
    <row r="18" spans="8:81" x14ac:dyDescent="0.3">
      <c r="H18" s="104"/>
      <c r="I18" s="55" t="s">
        <v>27</v>
      </c>
      <c r="J18" s="56">
        <v>751</v>
      </c>
      <c r="K18" s="57">
        <v>771</v>
      </c>
      <c r="L18" s="57">
        <v>369</v>
      </c>
      <c r="M18" s="57">
        <v>243</v>
      </c>
      <c r="N18" s="57">
        <v>274</v>
      </c>
      <c r="O18" s="57">
        <v>207</v>
      </c>
      <c r="P18" s="57">
        <v>360</v>
      </c>
      <c r="Q18" s="57">
        <v>254</v>
      </c>
      <c r="R18" s="53"/>
      <c r="S18" s="58" t="s">
        <v>27</v>
      </c>
      <c r="T18" s="59">
        <v>585</v>
      </c>
      <c r="U18" s="59">
        <v>513</v>
      </c>
      <c r="V18" s="59">
        <v>276</v>
      </c>
      <c r="W18" s="59">
        <v>205</v>
      </c>
      <c r="X18" s="59">
        <v>222</v>
      </c>
      <c r="Y18" s="59">
        <v>155</v>
      </c>
      <c r="Z18" s="59">
        <v>191</v>
      </c>
      <c r="AA18" s="59">
        <v>133</v>
      </c>
      <c r="AB18" s="2"/>
      <c r="AC18" s="58" t="s">
        <v>27</v>
      </c>
      <c r="AD18" s="60">
        <v>529</v>
      </c>
      <c r="AE18" s="60">
        <v>480</v>
      </c>
      <c r="AF18" s="60">
        <v>268</v>
      </c>
      <c r="AG18" s="61">
        <v>196</v>
      </c>
      <c r="AH18" s="61">
        <v>219</v>
      </c>
      <c r="AI18" s="61">
        <v>149</v>
      </c>
      <c r="AJ18" s="60">
        <v>181</v>
      </c>
      <c r="AK18" s="60">
        <v>130</v>
      </c>
      <c r="AL18" s="48"/>
      <c r="AM18" s="58" t="s">
        <v>27</v>
      </c>
      <c r="AN18" s="62">
        <v>56</v>
      </c>
      <c r="AO18" s="62">
        <v>33</v>
      </c>
      <c r="AP18" s="62">
        <v>8</v>
      </c>
      <c r="AQ18" s="62">
        <v>9</v>
      </c>
      <c r="AR18" s="62">
        <v>3</v>
      </c>
      <c r="AS18" s="62">
        <v>6</v>
      </c>
      <c r="AT18" s="62">
        <v>10</v>
      </c>
      <c r="AU18" s="62">
        <v>3</v>
      </c>
      <c r="AV18" s="49"/>
      <c r="AW18" s="2"/>
      <c r="AX18" s="58" t="s">
        <v>27</v>
      </c>
      <c r="AY18" s="63">
        <f t="shared" si="7"/>
        <v>0.76334776334776333</v>
      </c>
      <c r="AZ18" s="63">
        <f t="shared" si="7"/>
        <v>0.65395095367847411</v>
      </c>
      <c r="BA18" s="63">
        <f t="shared" si="7"/>
        <v>0.74444444444444446</v>
      </c>
      <c r="BB18" s="63">
        <f t="shared" si="7"/>
        <v>0.84482758620689657</v>
      </c>
      <c r="BC18" s="63">
        <f t="shared" si="7"/>
        <v>0.80811808118081185</v>
      </c>
      <c r="BD18" s="63">
        <f t="shared" si="7"/>
        <v>0.745</v>
      </c>
      <c r="BE18" s="63">
        <f t="shared" si="7"/>
        <v>0.52011494252873558</v>
      </c>
      <c r="BF18" s="63">
        <f t="shared" si="7"/>
        <v>0.52208835341365467</v>
      </c>
      <c r="BG18" s="2"/>
      <c r="BH18" s="64" t="s">
        <v>27</v>
      </c>
      <c r="BI18" s="65">
        <f t="shared" si="8"/>
        <v>56.180868686868692</v>
      </c>
      <c r="BJ18" s="65">
        <f t="shared" si="8"/>
        <v>27.226594005449588</v>
      </c>
      <c r="BK18" s="65">
        <f t="shared" si="8"/>
        <v>7.6916000000000002</v>
      </c>
      <c r="BL18" s="65">
        <f t="shared" si="8"/>
        <v>5.5429137931034482</v>
      </c>
      <c r="BM18" s="65">
        <f t="shared" si="8"/>
        <v>7.5284280442804432</v>
      </c>
      <c r="BN18" s="65">
        <f t="shared" si="8"/>
        <v>4.163805</v>
      </c>
      <c r="BO18" s="65">
        <f t="shared" si="8"/>
        <v>6.3662068965517236</v>
      </c>
      <c r="BP18" s="84">
        <f t="shared" si="8"/>
        <v>3.3152610441767076</v>
      </c>
      <c r="BQ18" s="80"/>
      <c r="BR18" s="2"/>
      <c r="BS18" s="58" t="s">
        <v>27</v>
      </c>
      <c r="BT18" s="63">
        <v>9.8000000000000004E-2</v>
      </c>
      <c r="BU18" s="63">
        <v>5.3999999999999999E-2</v>
      </c>
      <c r="BV18" s="63">
        <v>2.8000000000000001E-2</v>
      </c>
      <c r="BW18" s="63">
        <v>2.7E-2</v>
      </c>
      <c r="BX18" s="63">
        <v>3.4000000000000002E-2</v>
      </c>
      <c r="BY18" s="63">
        <v>2.7E-2</v>
      </c>
      <c r="BZ18" s="63">
        <v>3.4000000000000002E-2</v>
      </c>
      <c r="CA18" s="66">
        <v>2.5000000000000001E-2</v>
      </c>
      <c r="CB18" s="90"/>
      <c r="CC18" s="54"/>
    </row>
    <row r="19" spans="8:81" ht="16.2" thickBot="1" x14ac:dyDescent="0.35">
      <c r="H19" s="104"/>
      <c r="I19" s="67" t="s">
        <v>28</v>
      </c>
      <c r="J19" s="56">
        <v>1358</v>
      </c>
      <c r="K19" s="57">
        <v>563</v>
      </c>
      <c r="L19" s="57">
        <v>553</v>
      </c>
      <c r="M19" s="57">
        <v>584</v>
      </c>
      <c r="N19" s="57">
        <v>367</v>
      </c>
      <c r="O19" s="57">
        <v>299</v>
      </c>
      <c r="P19" s="57">
        <v>278</v>
      </c>
      <c r="Q19" s="57">
        <v>336</v>
      </c>
      <c r="R19" s="53"/>
      <c r="S19" s="68" t="s">
        <v>28</v>
      </c>
      <c r="T19" s="59">
        <v>946</v>
      </c>
      <c r="U19" s="59">
        <v>364</v>
      </c>
      <c r="V19" s="59">
        <v>417</v>
      </c>
      <c r="W19" s="59">
        <v>494</v>
      </c>
      <c r="X19" s="59">
        <v>307</v>
      </c>
      <c r="Y19" s="59">
        <v>224</v>
      </c>
      <c r="Z19" s="59">
        <v>167</v>
      </c>
      <c r="AA19" s="59">
        <v>113</v>
      </c>
      <c r="AB19" s="2"/>
      <c r="AC19" s="68" t="s">
        <v>28</v>
      </c>
      <c r="AD19" s="60">
        <v>776</v>
      </c>
      <c r="AE19" s="60">
        <v>347</v>
      </c>
      <c r="AF19" s="60">
        <v>398</v>
      </c>
      <c r="AG19" s="61">
        <v>457</v>
      </c>
      <c r="AH19" s="61">
        <v>298</v>
      </c>
      <c r="AI19" s="61">
        <v>218</v>
      </c>
      <c r="AJ19" s="60">
        <v>161</v>
      </c>
      <c r="AK19" s="60">
        <v>107</v>
      </c>
      <c r="AL19" s="2"/>
      <c r="AM19" s="68" t="s">
        <v>28</v>
      </c>
      <c r="AN19" s="62">
        <v>170</v>
      </c>
      <c r="AO19" s="62">
        <v>17</v>
      </c>
      <c r="AP19" s="62">
        <v>19</v>
      </c>
      <c r="AQ19" s="62">
        <v>37</v>
      </c>
      <c r="AR19" s="62">
        <v>9</v>
      </c>
      <c r="AS19" s="62">
        <v>6</v>
      </c>
      <c r="AT19" s="62">
        <v>6</v>
      </c>
      <c r="AU19" s="62">
        <v>6</v>
      </c>
      <c r="AW19" s="2"/>
      <c r="AX19" s="68" t="s">
        <v>28</v>
      </c>
      <c r="AY19" s="63">
        <f t="shared" si="7"/>
        <v>0.65430016863406404</v>
      </c>
      <c r="AZ19" s="63">
        <f t="shared" si="7"/>
        <v>0.63904235727440151</v>
      </c>
      <c r="BA19" s="63">
        <f t="shared" si="7"/>
        <v>0.74671669793621009</v>
      </c>
      <c r="BB19" s="63">
        <f t="shared" si="7"/>
        <v>0.8354661791590493</v>
      </c>
      <c r="BC19" s="63">
        <f t="shared" si="7"/>
        <v>0.83943661971830985</v>
      </c>
      <c r="BD19" s="63">
        <f t="shared" si="7"/>
        <v>0.74657534246575341</v>
      </c>
      <c r="BE19" s="63">
        <f t="shared" si="7"/>
        <v>0.59629629629629632</v>
      </c>
      <c r="BF19" s="63">
        <f t="shared" si="7"/>
        <v>0.32621951219512196</v>
      </c>
      <c r="BG19" s="2"/>
      <c r="BH19" s="69" t="s">
        <v>28</v>
      </c>
      <c r="BI19" s="65">
        <f t="shared" si="8"/>
        <v>87.076883642495773</v>
      </c>
      <c r="BJ19" s="65">
        <f t="shared" si="8"/>
        <v>19.428165745856354</v>
      </c>
      <c r="BK19" s="65">
        <f t="shared" si="8"/>
        <v>11.562161350844278</v>
      </c>
      <c r="BL19" s="65">
        <f t="shared" si="8"/>
        <v>13.17363071297989</v>
      </c>
      <c r="BM19" s="65">
        <f t="shared" si="8"/>
        <v>10.47449014084507</v>
      </c>
      <c r="BN19" s="65">
        <f t="shared" si="8"/>
        <v>6.0271027397260273</v>
      </c>
      <c r="BO19" s="65">
        <f t="shared" si="8"/>
        <v>5.636192592592594</v>
      </c>
      <c r="BP19" s="84">
        <f t="shared" si="8"/>
        <v>2.7402439024390244</v>
      </c>
      <c r="BQ19" s="80"/>
      <c r="BR19" s="2"/>
      <c r="BS19" s="68" t="s">
        <v>28</v>
      </c>
      <c r="BT19" s="63">
        <v>9.8000000000000004E-2</v>
      </c>
      <c r="BU19" s="63">
        <v>5.3999999999999999E-2</v>
      </c>
      <c r="BV19" s="63">
        <v>2.8000000000000001E-2</v>
      </c>
      <c r="BW19" s="63">
        <v>2.7E-2</v>
      </c>
      <c r="BX19" s="63">
        <v>3.4000000000000002E-2</v>
      </c>
      <c r="BY19" s="63">
        <v>2.7E-2</v>
      </c>
      <c r="BZ19" s="63">
        <v>3.4000000000000002E-2</v>
      </c>
      <c r="CA19" s="66">
        <v>2.5000000000000001E-2</v>
      </c>
      <c r="CB19" s="90"/>
      <c r="CC19" s="54"/>
    </row>
    <row r="20" spans="8:81" ht="16.2" thickBot="1" x14ac:dyDescent="0.35">
      <c r="H20" s="104"/>
      <c r="I20" s="51"/>
      <c r="J20" s="52"/>
      <c r="K20" s="52"/>
      <c r="L20" s="52"/>
      <c r="M20" s="52"/>
      <c r="N20" s="52"/>
      <c r="O20" s="52"/>
      <c r="P20" s="52"/>
      <c r="Q20" s="52"/>
      <c r="R20" s="53"/>
      <c r="S20" s="109" t="s">
        <v>34</v>
      </c>
      <c r="T20" s="110">
        <f t="shared" ref="T20:AA20" si="9">SUM(T14:T19)</f>
        <v>4821</v>
      </c>
      <c r="U20" s="110">
        <f t="shared" si="9"/>
        <v>3207</v>
      </c>
      <c r="V20" s="110">
        <f t="shared" si="9"/>
        <v>2157</v>
      </c>
      <c r="W20" s="110">
        <f t="shared" si="9"/>
        <v>1762</v>
      </c>
      <c r="X20" s="110">
        <f t="shared" si="9"/>
        <v>2030</v>
      </c>
      <c r="Y20" s="110">
        <f t="shared" si="9"/>
        <v>1308</v>
      </c>
      <c r="Z20" s="110">
        <f t="shared" si="9"/>
        <v>1238</v>
      </c>
      <c r="AA20" s="110">
        <f t="shared" si="9"/>
        <v>889</v>
      </c>
      <c r="AB20" s="111"/>
      <c r="AC20" s="109" t="s">
        <v>34</v>
      </c>
      <c r="AD20" s="112">
        <f t="shared" ref="AD20:AK20" si="10">SUM(AD14:AD19)</f>
        <v>4154</v>
      </c>
      <c r="AE20" s="112">
        <f t="shared" si="10"/>
        <v>2932</v>
      </c>
      <c r="AF20" s="112">
        <f t="shared" si="10"/>
        <v>2067</v>
      </c>
      <c r="AG20" s="112">
        <f t="shared" si="10"/>
        <v>1654</v>
      </c>
      <c r="AH20" s="112">
        <f t="shared" si="10"/>
        <v>1967</v>
      </c>
      <c r="AI20" s="112">
        <f t="shared" si="10"/>
        <v>1262</v>
      </c>
      <c r="AJ20" s="112">
        <f t="shared" si="10"/>
        <v>1172</v>
      </c>
      <c r="AK20" s="112">
        <f t="shared" si="10"/>
        <v>852</v>
      </c>
      <c r="AL20" s="111"/>
      <c r="AM20" s="109" t="s">
        <v>34</v>
      </c>
      <c r="AN20" s="113">
        <f t="shared" ref="AN20:AU20" si="11">SUM(AN14:AN19)</f>
        <v>667</v>
      </c>
      <c r="AO20" s="113">
        <f t="shared" si="11"/>
        <v>275</v>
      </c>
      <c r="AP20" s="113">
        <f t="shared" si="11"/>
        <v>90</v>
      </c>
      <c r="AQ20" s="113">
        <f t="shared" si="11"/>
        <v>108</v>
      </c>
      <c r="AR20" s="113">
        <f t="shared" si="11"/>
        <v>63</v>
      </c>
      <c r="AS20" s="113">
        <f t="shared" si="11"/>
        <v>46</v>
      </c>
      <c r="AT20" s="113">
        <f t="shared" si="11"/>
        <v>66</v>
      </c>
      <c r="AU20" s="113">
        <f t="shared" si="11"/>
        <v>37</v>
      </c>
      <c r="AV20" s="114">
        <f>SUM(AN14:AU19)</f>
        <v>1352</v>
      </c>
      <c r="AW20" s="111"/>
      <c r="AX20" s="109"/>
      <c r="AY20" s="113"/>
      <c r="AZ20" s="113"/>
      <c r="BA20" s="113"/>
      <c r="BB20" s="113"/>
      <c r="BC20" s="113"/>
      <c r="BD20" s="113"/>
      <c r="BE20" s="113"/>
      <c r="BF20" s="113"/>
      <c r="BG20" s="111"/>
      <c r="BH20" s="116" t="s">
        <v>67</v>
      </c>
      <c r="BI20" s="123">
        <f t="shared" ref="BI20:BP20" si="12">SUM(BI14:BI19)</f>
        <v>453.57047982555781</v>
      </c>
      <c r="BJ20" s="123">
        <f t="shared" si="12"/>
        <v>167.65394001301914</v>
      </c>
      <c r="BK20" s="123">
        <f t="shared" si="12"/>
        <v>59.695927851230131</v>
      </c>
      <c r="BL20" s="123">
        <f t="shared" si="12"/>
        <v>47.217061365722259</v>
      </c>
      <c r="BM20" s="123">
        <f t="shared" si="12"/>
        <v>68.912892359534027</v>
      </c>
      <c r="BN20" s="123">
        <f t="shared" si="12"/>
        <v>35.109089711938836</v>
      </c>
      <c r="BO20" s="123">
        <f t="shared" si="12"/>
        <v>41.33814178063615</v>
      </c>
      <c r="BP20" s="123">
        <f t="shared" si="12"/>
        <v>21.861083117190653</v>
      </c>
      <c r="BQ20" s="124">
        <f>SUM(BI20:BP20)</f>
        <v>895.35861602482908</v>
      </c>
      <c r="BR20" s="111"/>
      <c r="BS20" s="109"/>
      <c r="BT20" s="120"/>
      <c r="BU20" s="120"/>
      <c r="BV20" s="120"/>
      <c r="BW20" s="120"/>
      <c r="BX20" s="120"/>
      <c r="BY20" s="120"/>
      <c r="BZ20" s="120"/>
      <c r="CA20" s="120"/>
      <c r="CB20" s="121">
        <f>AV20/BQ20</f>
        <v>1.5100094820135264</v>
      </c>
      <c r="CC20" s="122">
        <f>CB20</f>
        <v>1.5100094820135264</v>
      </c>
    </row>
    <row r="21" spans="8:81" ht="16.2" thickBot="1" x14ac:dyDescent="0.35">
      <c r="H21" s="104"/>
      <c r="I21" s="52"/>
      <c r="J21" s="52"/>
      <c r="K21" s="52"/>
      <c r="L21" s="52"/>
      <c r="M21" s="52"/>
      <c r="N21" s="52"/>
      <c r="O21" s="52"/>
      <c r="P21" s="52"/>
      <c r="Q21" s="52"/>
      <c r="R21" s="53"/>
      <c r="S21" s="45" t="s">
        <v>35</v>
      </c>
      <c r="T21" s="46"/>
      <c r="U21" s="47"/>
      <c r="AB21" s="2"/>
      <c r="AC21" s="45" t="s">
        <v>36</v>
      </c>
      <c r="AD21" s="46"/>
      <c r="AE21" s="47"/>
      <c r="AL21" s="48"/>
      <c r="AM21" s="45" t="s">
        <v>37</v>
      </c>
      <c r="AN21" s="106"/>
      <c r="AO21" s="47"/>
      <c r="AV21" s="49"/>
      <c r="AW21" s="2"/>
      <c r="AX21" s="45" t="s">
        <v>38</v>
      </c>
      <c r="AY21" s="107" t="s">
        <v>5</v>
      </c>
      <c r="AZ21" s="47"/>
      <c r="BG21" s="2"/>
      <c r="BH21" s="45" t="s">
        <v>38</v>
      </c>
      <c r="BI21" s="107" t="s">
        <v>6</v>
      </c>
      <c r="BJ21" s="47"/>
      <c r="BQ21" s="80"/>
      <c r="BR21" s="2"/>
      <c r="BS21" s="45" t="s">
        <v>38</v>
      </c>
      <c r="BT21" s="107" t="s">
        <v>8</v>
      </c>
      <c r="BU21" s="47"/>
      <c r="CB21" s="108"/>
      <c r="CC21" s="50"/>
    </row>
    <row r="22" spans="8:81" ht="16.2" thickBot="1" x14ac:dyDescent="0.35">
      <c r="H22" s="104"/>
      <c r="I22" s="51" t="s">
        <v>9</v>
      </c>
      <c r="J22" s="52" t="s">
        <v>10</v>
      </c>
      <c r="K22" s="52" t="s">
        <v>11</v>
      </c>
      <c r="L22" s="52" t="s">
        <v>12</v>
      </c>
      <c r="M22" s="52" t="s">
        <v>13</v>
      </c>
      <c r="N22" s="52" t="s">
        <v>14</v>
      </c>
      <c r="O22" s="52" t="s">
        <v>15</v>
      </c>
      <c r="P22" s="52" t="s">
        <v>16</v>
      </c>
      <c r="Q22" s="52" t="s">
        <v>17</v>
      </c>
      <c r="R22" s="53"/>
      <c r="S22" s="17" t="s">
        <v>18</v>
      </c>
      <c r="T22" s="41" t="s">
        <v>10</v>
      </c>
      <c r="U22" s="41" t="s">
        <v>11</v>
      </c>
      <c r="V22" s="41" t="s">
        <v>12</v>
      </c>
      <c r="W22" s="41" t="s">
        <v>13</v>
      </c>
      <c r="X22" s="41" t="s">
        <v>14</v>
      </c>
      <c r="Y22" s="41" t="s">
        <v>15</v>
      </c>
      <c r="Z22" s="41" t="s">
        <v>16</v>
      </c>
      <c r="AA22" s="41" t="s">
        <v>17</v>
      </c>
      <c r="AB22" s="2"/>
      <c r="AC22" s="17" t="s">
        <v>18</v>
      </c>
      <c r="AD22" s="42" t="s">
        <v>10</v>
      </c>
      <c r="AE22" s="42" t="s">
        <v>11</v>
      </c>
      <c r="AF22" s="42" t="s">
        <v>12</v>
      </c>
      <c r="AG22" s="42" t="s">
        <v>13</v>
      </c>
      <c r="AH22" s="42" t="s">
        <v>14</v>
      </c>
      <c r="AI22" s="42" t="s">
        <v>15</v>
      </c>
      <c r="AJ22" s="42" t="s">
        <v>16</v>
      </c>
      <c r="AK22" s="42" t="s">
        <v>17</v>
      </c>
      <c r="AL22" s="48"/>
      <c r="AM22" s="17" t="s">
        <v>18</v>
      </c>
      <c r="AN22" s="43" t="s">
        <v>10</v>
      </c>
      <c r="AO22" s="43" t="s">
        <v>11</v>
      </c>
      <c r="AP22" s="43" t="s">
        <v>12</v>
      </c>
      <c r="AQ22" s="43" t="s">
        <v>13</v>
      </c>
      <c r="AR22" s="43" t="s">
        <v>14</v>
      </c>
      <c r="AS22" s="43" t="s">
        <v>15</v>
      </c>
      <c r="AT22" s="43" t="s">
        <v>16</v>
      </c>
      <c r="AU22" s="43" t="s">
        <v>17</v>
      </c>
      <c r="AV22" s="49"/>
      <c r="AW22" s="2"/>
      <c r="AX22" s="17" t="s">
        <v>18</v>
      </c>
      <c r="AY22" s="43" t="s">
        <v>10</v>
      </c>
      <c r="AZ22" s="43" t="s">
        <v>11</v>
      </c>
      <c r="BA22" s="43" t="s">
        <v>12</v>
      </c>
      <c r="BB22" s="43" t="s">
        <v>13</v>
      </c>
      <c r="BC22" s="43" t="s">
        <v>14</v>
      </c>
      <c r="BD22" s="43" t="s">
        <v>15</v>
      </c>
      <c r="BE22" s="43" t="s">
        <v>16</v>
      </c>
      <c r="BF22" s="43" t="s">
        <v>17</v>
      </c>
      <c r="BG22" s="2"/>
      <c r="BH22" s="17" t="s">
        <v>18</v>
      </c>
      <c r="BI22" s="3" t="s">
        <v>10</v>
      </c>
      <c r="BJ22" s="3" t="s">
        <v>11</v>
      </c>
      <c r="BK22" s="3" t="s">
        <v>12</v>
      </c>
      <c r="BL22" s="3" t="s">
        <v>13</v>
      </c>
      <c r="BM22" s="3" t="s">
        <v>14</v>
      </c>
      <c r="BN22" s="3" t="s">
        <v>15</v>
      </c>
      <c r="BO22" s="3" t="s">
        <v>16</v>
      </c>
      <c r="BP22" s="3" t="s">
        <v>17</v>
      </c>
      <c r="BQ22" s="80"/>
      <c r="BR22" s="2"/>
      <c r="BS22" s="17" t="s">
        <v>18</v>
      </c>
      <c r="BT22" s="43" t="s">
        <v>10</v>
      </c>
      <c r="BU22" s="43" t="s">
        <v>11</v>
      </c>
      <c r="BV22" s="43" t="s">
        <v>12</v>
      </c>
      <c r="BW22" s="43" t="s">
        <v>13</v>
      </c>
      <c r="BX22" s="43" t="s">
        <v>14</v>
      </c>
      <c r="BY22" s="43" t="s">
        <v>15</v>
      </c>
      <c r="BZ22" s="43" t="s">
        <v>16</v>
      </c>
      <c r="CA22" s="43" t="s">
        <v>17</v>
      </c>
      <c r="CB22" s="90"/>
      <c r="CC22" s="54"/>
    </row>
    <row r="23" spans="8:81" x14ac:dyDescent="0.3">
      <c r="H23" s="104"/>
      <c r="I23" s="55" t="s">
        <v>23</v>
      </c>
      <c r="J23" s="56">
        <v>938</v>
      </c>
      <c r="K23" s="57">
        <v>740</v>
      </c>
      <c r="L23" s="57">
        <v>299</v>
      </c>
      <c r="M23" s="57">
        <v>298</v>
      </c>
      <c r="N23" s="57">
        <v>375</v>
      </c>
      <c r="O23" s="57">
        <v>131</v>
      </c>
      <c r="P23" s="57">
        <v>575</v>
      </c>
      <c r="Q23" s="57">
        <v>281</v>
      </c>
      <c r="R23" s="53"/>
      <c r="S23" s="58" t="s">
        <v>23</v>
      </c>
      <c r="T23" s="59">
        <v>39</v>
      </c>
      <c r="U23" s="59">
        <v>27</v>
      </c>
      <c r="V23" s="59">
        <v>1</v>
      </c>
      <c r="W23" s="59">
        <v>9</v>
      </c>
      <c r="X23" s="59">
        <v>2</v>
      </c>
      <c r="Y23" s="59">
        <v>10</v>
      </c>
      <c r="Z23" s="59">
        <v>29</v>
      </c>
      <c r="AA23" s="59">
        <v>33</v>
      </c>
      <c r="AB23" s="2"/>
      <c r="AC23" s="58" t="s">
        <v>23</v>
      </c>
      <c r="AD23" s="60">
        <v>39</v>
      </c>
      <c r="AE23" s="60">
        <v>27</v>
      </c>
      <c r="AF23" s="60">
        <v>1</v>
      </c>
      <c r="AG23" s="61">
        <v>9</v>
      </c>
      <c r="AH23" s="61">
        <v>2</v>
      </c>
      <c r="AI23" s="61">
        <v>10</v>
      </c>
      <c r="AJ23" s="60">
        <v>29</v>
      </c>
      <c r="AK23" s="60">
        <v>33</v>
      </c>
      <c r="AL23" s="48"/>
      <c r="AM23" s="58" t="s">
        <v>23</v>
      </c>
      <c r="AN23" s="62">
        <v>0</v>
      </c>
      <c r="AO23" s="62">
        <v>0</v>
      </c>
      <c r="AP23" s="62">
        <v>0</v>
      </c>
      <c r="AQ23" s="62">
        <v>0</v>
      </c>
      <c r="AR23" s="62">
        <v>0</v>
      </c>
      <c r="AS23" s="62">
        <v>0</v>
      </c>
      <c r="AT23" s="62">
        <v>0</v>
      </c>
      <c r="AU23" s="62">
        <v>0</v>
      </c>
      <c r="AV23" s="49"/>
      <c r="AW23" s="2"/>
      <c r="AX23" s="58" t="s">
        <v>23</v>
      </c>
      <c r="AY23" s="63">
        <f t="shared" ref="AY23:BF28" si="13">AD23/AD59</f>
        <v>4.5828437132784956E-2</v>
      </c>
      <c r="AZ23" s="63">
        <f t="shared" si="13"/>
        <v>3.8243626062322948E-2</v>
      </c>
      <c r="BA23" s="63">
        <f t="shared" si="13"/>
        <v>3.4013605442176869E-3</v>
      </c>
      <c r="BB23" s="63">
        <f t="shared" si="13"/>
        <v>3.1690140845070422E-2</v>
      </c>
      <c r="BC23" s="63">
        <f t="shared" si="13"/>
        <v>5.4794520547945206E-3</v>
      </c>
      <c r="BD23" s="63">
        <f t="shared" si="13"/>
        <v>7.6923076923076927E-2</v>
      </c>
      <c r="BE23" s="63">
        <f t="shared" si="13"/>
        <v>5.2727272727272727E-2</v>
      </c>
      <c r="BF23" s="63">
        <f t="shared" si="13"/>
        <v>0.11956521739130435</v>
      </c>
      <c r="BG23" s="2"/>
      <c r="BH23" s="64" t="s">
        <v>23</v>
      </c>
      <c r="BI23" s="65">
        <f t="shared" ref="BI23:BP28" si="14">J23*AY23*BT23</f>
        <v>4.2127332549941245</v>
      </c>
      <c r="BJ23" s="65">
        <f t="shared" si="14"/>
        <v>1.5282152974504251</v>
      </c>
      <c r="BK23" s="65">
        <f t="shared" si="14"/>
        <v>2.8476190476190474E-2</v>
      </c>
      <c r="BL23" s="65">
        <f t="shared" si="14"/>
        <v>0.25497887323943663</v>
      </c>
      <c r="BM23" s="65">
        <f t="shared" si="14"/>
        <v>6.9863013698630155E-2</v>
      </c>
      <c r="BN23" s="65">
        <f t="shared" si="14"/>
        <v>0.27207692307692305</v>
      </c>
      <c r="BO23" s="65">
        <f t="shared" si="14"/>
        <v>1.0308181818181819</v>
      </c>
      <c r="BP23" s="84">
        <f t="shared" si="14"/>
        <v>0.83994565217391315</v>
      </c>
      <c r="BQ23" s="80"/>
      <c r="BR23" s="2"/>
      <c r="BS23" s="58" t="s">
        <v>23</v>
      </c>
      <c r="BT23" s="63">
        <v>9.8000000000000004E-2</v>
      </c>
      <c r="BU23" s="63">
        <v>5.3999999999999999E-2</v>
      </c>
      <c r="BV23" s="63">
        <v>2.8000000000000001E-2</v>
      </c>
      <c r="BW23" s="63">
        <v>2.7E-2</v>
      </c>
      <c r="BX23" s="63">
        <v>3.4000000000000002E-2</v>
      </c>
      <c r="BY23" s="63">
        <v>2.7E-2</v>
      </c>
      <c r="BZ23" s="63">
        <v>3.4000000000000002E-2</v>
      </c>
      <c r="CA23" s="66">
        <v>2.5000000000000001E-2</v>
      </c>
      <c r="CB23" s="90"/>
      <c r="CC23" s="54"/>
    </row>
    <row r="24" spans="8:81" x14ac:dyDescent="0.3">
      <c r="H24" s="104"/>
      <c r="I24" s="55" t="s">
        <v>24</v>
      </c>
      <c r="J24" s="56">
        <v>1160</v>
      </c>
      <c r="K24" s="57">
        <v>1328</v>
      </c>
      <c r="L24" s="57">
        <v>351</v>
      </c>
      <c r="M24" s="57">
        <v>183</v>
      </c>
      <c r="N24" s="57">
        <v>539</v>
      </c>
      <c r="O24" s="57">
        <v>446</v>
      </c>
      <c r="P24" s="57">
        <v>178</v>
      </c>
      <c r="Q24" s="57">
        <v>454</v>
      </c>
      <c r="R24" s="53"/>
      <c r="S24" s="58" t="s">
        <v>24</v>
      </c>
      <c r="T24" s="59">
        <v>51</v>
      </c>
      <c r="U24" s="59">
        <v>98</v>
      </c>
      <c r="V24" s="59">
        <v>22</v>
      </c>
      <c r="W24" s="59">
        <v>2</v>
      </c>
      <c r="X24" s="59">
        <v>12</v>
      </c>
      <c r="Y24" s="59">
        <v>15</v>
      </c>
      <c r="Z24" s="59">
        <v>6</v>
      </c>
      <c r="AA24" s="59">
        <v>44</v>
      </c>
      <c r="AB24" s="2"/>
      <c r="AC24" s="58" t="s">
        <v>24</v>
      </c>
      <c r="AD24" s="60">
        <v>51</v>
      </c>
      <c r="AE24" s="60">
        <v>98</v>
      </c>
      <c r="AF24" s="60">
        <v>22</v>
      </c>
      <c r="AG24" s="61">
        <v>2</v>
      </c>
      <c r="AH24" s="61">
        <v>12</v>
      </c>
      <c r="AI24" s="61">
        <v>15</v>
      </c>
      <c r="AJ24" s="60">
        <v>6</v>
      </c>
      <c r="AK24" s="60">
        <v>44</v>
      </c>
      <c r="AL24" s="48"/>
      <c r="AM24" s="58" t="s">
        <v>24</v>
      </c>
      <c r="AN24" s="62">
        <v>0</v>
      </c>
      <c r="AO24" s="62">
        <v>0</v>
      </c>
      <c r="AP24" s="62">
        <v>0</v>
      </c>
      <c r="AQ24" s="62">
        <v>0</v>
      </c>
      <c r="AR24" s="62">
        <v>0</v>
      </c>
      <c r="AS24" s="62">
        <v>0</v>
      </c>
      <c r="AT24" s="62">
        <v>0</v>
      </c>
      <c r="AU24" s="62">
        <v>0</v>
      </c>
      <c r="AV24" s="49"/>
      <c r="AW24" s="2"/>
      <c r="AX24" s="58" t="s">
        <v>24</v>
      </c>
      <c r="AY24" s="63">
        <f t="shared" si="13"/>
        <v>4.8295454545454544E-2</v>
      </c>
      <c r="AZ24" s="63">
        <f t="shared" si="13"/>
        <v>7.8651685393258425E-2</v>
      </c>
      <c r="BA24" s="63">
        <f t="shared" si="13"/>
        <v>6.4139941690962099E-2</v>
      </c>
      <c r="BB24" s="63">
        <f t="shared" si="13"/>
        <v>1.1494252873563218E-2</v>
      </c>
      <c r="BC24" s="63">
        <f t="shared" si="13"/>
        <v>2.3255813953488372E-2</v>
      </c>
      <c r="BD24" s="63">
        <f t="shared" si="13"/>
        <v>3.4965034965034968E-2</v>
      </c>
      <c r="BE24" s="63">
        <f t="shared" si="13"/>
        <v>3.4682080924855488E-2</v>
      </c>
      <c r="BF24" s="63">
        <f t="shared" si="13"/>
        <v>0.10091743119266056</v>
      </c>
      <c r="BG24" s="2"/>
      <c r="BH24" s="64" t="s">
        <v>24</v>
      </c>
      <c r="BI24" s="65">
        <f t="shared" si="14"/>
        <v>5.4902272727272727</v>
      </c>
      <c r="BJ24" s="65">
        <f t="shared" si="14"/>
        <v>5.640269662921348</v>
      </c>
      <c r="BK24" s="65">
        <f t="shared" si="14"/>
        <v>0.6303673469387755</v>
      </c>
      <c r="BL24" s="65">
        <f t="shared" si="14"/>
        <v>5.6793103448275858E-2</v>
      </c>
      <c r="BM24" s="65">
        <f t="shared" si="14"/>
        <v>0.42618604651162789</v>
      </c>
      <c r="BN24" s="65">
        <f t="shared" si="14"/>
        <v>0.42104895104895107</v>
      </c>
      <c r="BO24" s="65">
        <f t="shared" si="14"/>
        <v>0.20989595375722542</v>
      </c>
      <c r="BP24" s="84">
        <f t="shared" si="14"/>
        <v>1.1454128440366975</v>
      </c>
      <c r="BQ24" s="80"/>
      <c r="BR24" s="2"/>
      <c r="BS24" s="58" t="s">
        <v>24</v>
      </c>
      <c r="BT24" s="63">
        <v>9.8000000000000004E-2</v>
      </c>
      <c r="BU24" s="63">
        <v>5.3999999999999999E-2</v>
      </c>
      <c r="BV24" s="63">
        <v>2.8000000000000001E-2</v>
      </c>
      <c r="BW24" s="63">
        <v>2.7E-2</v>
      </c>
      <c r="BX24" s="63">
        <v>3.4000000000000002E-2</v>
      </c>
      <c r="BY24" s="63">
        <v>2.7E-2</v>
      </c>
      <c r="BZ24" s="63">
        <v>3.4000000000000002E-2</v>
      </c>
      <c r="CA24" s="66">
        <v>2.5000000000000001E-2</v>
      </c>
      <c r="CB24" s="90"/>
      <c r="CC24" s="54"/>
    </row>
    <row r="25" spans="8:81" x14ac:dyDescent="0.3">
      <c r="H25" s="104"/>
      <c r="I25" s="55" t="s">
        <v>25</v>
      </c>
      <c r="J25" s="56">
        <v>1496</v>
      </c>
      <c r="K25" s="57">
        <v>1129</v>
      </c>
      <c r="L25" s="57">
        <v>860</v>
      </c>
      <c r="M25" s="57">
        <v>525</v>
      </c>
      <c r="N25" s="57">
        <v>578</v>
      </c>
      <c r="O25" s="57">
        <v>469</v>
      </c>
      <c r="P25" s="57">
        <v>485</v>
      </c>
      <c r="Q25" s="57">
        <v>271</v>
      </c>
      <c r="R25" s="53"/>
      <c r="S25" s="58" t="s">
        <v>25</v>
      </c>
      <c r="T25" s="59">
        <v>81</v>
      </c>
      <c r="U25" s="59">
        <v>48</v>
      </c>
      <c r="V25" s="59">
        <v>36</v>
      </c>
      <c r="W25" s="59">
        <v>20</v>
      </c>
      <c r="X25" s="59">
        <v>15</v>
      </c>
      <c r="Y25" s="59">
        <v>31</v>
      </c>
      <c r="Z25" s="59">
        <v>86</v>
      </c>
      <c r="AA25" s="59">
        <v>10</v>
      </c>
      <c r="AB25" s="2"/>
      <c r="AC25" s="58" t="s">
        <v>25</v>
      </c>
      <c r="AD25" s="60">
        <v>81</v>
      </c>
      <c r="AE25" s="60">
        <v>48</v>
      </c>
      <c r="AF25" s="60">
        <v>36</v>
      </c>
      <c r="AG25" s="61">
        <v>20</v>
      </c>
      <c r="AH25" s="61">
        <v>15</v>
      </c>
      <c r="AI25" s="61">
        <v>31</v>
      </c>
      <c r="AJ25" s="60">
        <v>85</v>
      </c>
      <c r="AK25" s="60">
        <v>10</v>
      </c>
      <c r="AL25" s="48"/>
      <c r="AM25" s="58" t="s">
        <v>25</v>
      </c>
      <c r="AN25" s="62">
        <v>0</v>
      </c>
      <c r="AO25" s="62">
        <v>0</v>
      </c>
      <c r="AP25" s="62">
        <v>0</v>
      </c>
      <c r="AQ25" s="62">
        <v>0</v>
      </c>
      <c r="AR25" s="62">
        <v>0</v>
      </c>
      <c r="AS25" s="62">
        <v>0</v>
      </c>
      <c r="AT25" s="62">
        <v>1</v>
      </c>
      <c r="AU25" s="62">
        <v>0</v>
      </c>
      <c r="AV25" s="49"/>
      <c r="AW25" s="2"/>
      <c r="AX25" s="58" t="s">
        <v>25</v>
      </c>
      <c r="AY25" s="63">
        <f t="shared" si="13"/>
        <v>6.2645011600928072E-2</v>
      </c>
      <c r="AZ25" s="63">
        <f t="shared" si="13"/>
        <v>4.5584045584045586E-2</v>
      </c>
      <c r="BA25" s="63">
        <f t="shared" si="13"/>
        <v>4.363636363636364E-2</v>
      </c>
      <c r="BB25" s="63">
        <f t="shared" si="13"/>
        <v>4.048582995951417E-2</v>
      </c>
      <c r="BC25" s="63">
        <f t="shared" si="13"/>
        <v>2.6833631484794274E-2</v>
      </c>
      <c r="BD25" s="63">
        <f t="shared" si="13"/>
        <v>6.8281938325991193E-2</v>
      </c>
      <c r="BE25" s="63">
        <f t="shared" si="13"/>
        <v>0.18008474576271186</v>
      </c>
      <c r="BF25" s="63">
        <f t="shared" si="13"/>
        <v>3.8022813688212927E-2</v>
      </c>
      <c r="BG25" s="2"/>
      <c r="BH25" s="64" t="s">
        <v>25</v>
      </c>
      <c r="BI25" s="65">
        <f t="shared" si="14"/>
        <v>9.1842598607888633</v>
      </c>
      <c r="BJ25" s="65">
        <f t="shared" si="14"/>
        <v>2.7790769230769232</v>
      </c>
      <c r="BK25" s="65">
        <f t="shared" si="14"/>
        <v>1.0507636363636366</v>
      </c>
      <c r="BL25" s="65">
        <f t="shared" si="14"/>
        <v>0.57388663967611342</v>
      </c>
      <c r="BM25" s="65">
        <f t="shared" si="14"/>
        <v>0.52733452593917718</v>
      </c>
      <c r="BN25" s="65">
        <f t="shared" si="14"/>
        <v>0.8646541850220264</v>
      </c>
      <c r="BO25" s="65">
        <f t="shared" si="14"/>
        <v>2.9695974576271187</v>
      </c>
      <c r="BP25" s="84">
        <f t="shared" si="14"/>
        <v>0.2576045627376426</v>
      </c>
      <c r="BQ25" s="80"/>
      <c r="BR25" s="2"/>
      <c r="BS25" s="58" t="s">
        <v>25</v>
      </c>
      <c r="BT25" s="63">
        <v>9.8000000000000004E-2</v>
      </c>
      <c r="BU25" s="63">
        <v>5.3999999999999999E-2</v>
      </c>
      <c r="BV25" s="63">
        <v>2.8000000000000001E-2</v>
      </c>
      <c r="BW25" s="63">
        <v>2.7E-2</v>
      </c>
      <c r="BX25" s="63">
        <v>3.4000000000000002E-2</v>
      </c>
      <c r="BY25" s="63">
        <v>2.7E-2</v>
      </c>
      <c r="BZ25" s="63">
        <v>3.4000000000000002E-2</v>
      </c>
      <c r="CA25" s="66">
        <v>2.5000000000000001E-2</v>
      </c>
      <c r="CB25" s="90"/>
      <c r="CC25" s="54"/>
    </row>
    <row r="26" spans="8:81" x14ac:dyDescent="0.3">
      <c r="H26" s="104"/>
      <c r="I26" s="55" t="s">
        <v>26</v>
      </c>
      <c r="J26" s="56">
        <v>819</v>
      </c>
      <c r="K26" s="57">
        <v>852</v>
      </c>
      <c r="L26" s="57">
        <v>714</v>
      </c>
      <c r="M26" s="57">
        <v>330</v>
      </c>
      <c r="N26" s="57">
        <v>388</v>
      </c>
      <c r="O26" s="57">
        <v>339</v>
      </c>
      <c r="P26" s="57">
        <v>487</v>
      </c>
      <c r="Q26" s="57">
        <v>334</v>
      </c>
      <c r="R26" s="53"/>
      <c r="S26" s="58" t="s">
        <v>26</v>
      </c>
      <c r="T26" s="59">
        <v>28</v>
      </c>
      <c r="U26" s="59">
        <v>24</v>
      </c>
      <c r="V26" s="59">
        <v>32</v>
      </c>
      <c r="W26" s="59">
        <v>21</v>
      </c>
      <c r="X26" s="59">
        <v>13</v>
      </c>
      <c r="Y26" s="59">
        <v>39</v>
      </c>
      <c r="Z26" s="59">
        <v>45</v>
      </c>
      <c r="AA26" s="59">
        <v>20</v>
      </c>
      <c r="AB26" s="2"/>
      <c r="AC26" s="58" t="s">
        <v>26</v>
      </c>
      <c r="AD26" s="60">
        <v>28</v>
      </c>
      <c r="AE26" s="60">
        <v>24</v>
      </c>
      <c r="AF26" s="60">
        <v>32</v>
      </c>
      <c r="AG26" s="61">
        <v>21</v>
      </c>
      <c r="AH26" s="61">
        <v>13</v>
      </c>
      <c r="AI26" s="61">
        <v>39</v>
      </c>
      <c r="AJ26" s="60">
        <v>45</v>
      </c>
      <c r="AK26" s="60">
        <v>20</v>
      </c>
      <c r="AL26" s="48"/>
      <c r="AM26" s="58" t="s">
        <v>26</v>
      </c>
      <c r="AN26" s="62">
        <v>0</v>
      </c>
      <c r="AO26" s="62">
        <v>0</v>
      </c>
      <c r="AP26" s="62">
        <v>0</v>
      </c>
      <c r="AQ26" s="62">
        <v>0</v>
      </c>
      <c r="AR26" s="62">
        <v>0</v>
      </c>
      <c r="AS26" s="62">
        <v>0</v>
      </c>
      <c r="AT26" s="62">
        <v>0</v>
      </c>
      <c r="AU26" s="62">
        <v>0</v>
      </c>
      <c r="AV26" s="49"/>
      <c r="AW26" s="2"/>
      <c r="AX26" s="58" t="s">
        <v>26</v>
      </c>
      <c r="AY26" s="63">
        <f t="shared" si="13"/>
        <v>3.6601307189542485E-2</v>
      </c>
      <c r="AZ26" s="63">
        <f t="shared" si="13"/>
        <v>3.007518796992481E-2</v>
      </c>
      <c r="BA26" s="63">
        <f t="shared" si="13"/>
        <v>4.6109510086455328E-2</v>
      </c>
      <c r="BB26" s="63">
        <f t="shared" si="13"/>
        <v>6.6666666666666666E-2</v>
      </c>
      <c r="BC26" s="63">
        <f t="shared" si="13"/>
        <v>3.4210526315789476E-2</v>
      </c>
      <c r="BD26" s="63">
        <f t="shared" si="13"/>
        <v>0.11818181818181818</v>
      </c>
      <c r="BE26" s="63">
        <f t="shared" si="13"/>
        <v>9.6774193548387094E-2</v>
      </c>
      <c r="BF26" s="63">
        <f t="shared" si="13"/>
        <v>6.097560975609756E-2</v>
      </c>
      <c r="BG26" s="2"/>
      <c r="BH26" s="64" t="s">
        <v>26</v>
      </c>
      <c r="BI26" s="65">
        <f t="shared" si="14"/>
        <v>2.9376941176470588</v>
      </c>
      <c r="BJ26" s="65">
        <f t="shared" si="14"/>
        <v>1.3836992481203008</v>
      </c>
      <c r="BK26" s="65">
        <f t="shared" si="14"/>
        <v>0.9218213256484149</v>
      </c>
      <c r="BL26" s="65">
        <f t="shared" si="14"/>
        <v>0.59399999999999997</v>
      </c>
      <c r="BM26" s="65">
        <f t="shared" si="14"/>
        <v>0.45130526315789482</v>
      </c>
      <c r="BN26" s="65">
        <f t="shared" si="14"/>
        <v>1.0817181818181818</v>
      </c>
      <c r="BO26" s="65">
        <f t="shared" si="14"/>
        <v>1.6023870967741936</v>
      </c>
      <c r="BP26" s="84">
        <f t="shared" si="14"/>
        <v>0.50914634146341464</v>
      </c>
      <c r="BQ26" s="80"/>
      <c r="BR26" s="2"/>
      <c r="BS26" s="58" t="s">
        <v>26</v>
      </c>
      <c r="BT26" s="63">
        <v>9.8000000000000004E-2</v>
      </c>
      <c r="BU26" s="63">
        <v>5.3999999999999999E-2</v>
      </c>
      <c r="BV26" s="63">
        <v>2.8000000000000001E-2</v>
      </c>
      <c r="BW26" s="63">
        <v>2.7E-2</v>
      </c>
      <c r="BX26" s="63">
        <v>3.4000000000000002E-2</v>
      </c>
      <c r="BY26" s="63">
        <v>2.7E-2</v>
      </c>
      <c r="BZ26" s="63">
        <v>3.4000000000000002E-2</v>
      </c>
      <c r="CA26" s="66">
        <v>2.5000000000000001E-2</v>
      </c>
      <c r="CB26" s="90"/>
      <c r="CC26" s="54"/>
    </row>
    <row r="27" spans="8:81" x14ac:dyDescent="0.3">
      <c r="H27" s="104"/>
      <c r="I27" s="55" t="s">
        <v>27</v>
      </c>
      <c r="J27" s="56">
        <v>751</v>
      </c>
      <c r="K27" s="57">
        <v>771</v>
      </c>
      <c r="L27" s="57">
        <v>369</v>
      </c>
      <c r="M27" s="57">
        <v>243</v>
      </c>
      <c r="N27" s="57">
        <v>274</v>
      </c>
      <c r="O27" s="57">
        <v>207</v>
      </c>
      <c r="P27" s="57">
        <v>360</v>
      </c>
      <c r="Q27" s="57">
        <v>254</v>
      </c>
      <c r="R27" s="53"/>
      <c r="S27" s="58" t="s">
        <v>27</v>
      </c>
      <c r="T27" s="59">
        <v>15</v>
      </c>
      <c r="U27" s="59">
        <v>30</v>
      </c>
      <c r="V27" s="59">
        <v>3</v>
      </c>
      <c r="W27" s="59">
        <v>7</v>
      </c>
      <c r="X27" s="59">
        <v>4</v>
      </c>
      <c r="Y27" s="59">
        <v>9</v>
      </c>
      <c r="Z27" s="59">
        <v>29</v>
      </c>
      <c r="AA27" s="59">
        <v>13</v>
      </c>
      <c r="AB27" s="2"/>
      <c r="AC27" s="58" t="s">
        <v>27</v>
      </c>
      <c r="AD27" s="60">
        <v>15</v>
      </c>
      <c r="AE27" s="60">
        <v>30</v>
      </c>
      <c r="AF27" s="60">
        <v>3</v>
      </c>
      <c r="AG27" s="61">
        <v>7</v>
      </c>
      <c r="AH27" s="61">
        <v>4</v>
      </c>
      <c r="AI27" s="61">
        <v>9</v>
      </c>
      <c r="AJ27" s="60">
        <v>28</v>
      </c>
      <c r="AK27" s="60">
        <v>13</v>
      </c>
      <c r="AL27" s="48"/>
      <c r="AM27" s="58" t="s">
        <v>27</v>
      </c>
      <c r="AN27" s="62">
        <v>0</v>
      </c>
      <c r="AO27" s="62">
        <v>0</v>
      </c>
      <c r="AP27" s="62">
        <v>0</v>
      </c>
      <c r="AQ27" s="62">
        <v>0</v>
      </c>
      <c r="AR27" s="62">
        <v>0</v>
      </c>
      <c r="AS27" s="62">
        <v>0</v>
      </c>
      <c r="AT27" s="62">
        <v>1</v>
      </c>
      <c r="AU27" s="62">
        <v>0</v>
      </c>
      <c r="AV27" s="49"/>
      <c r="AW27" s="2"/>
      <c r="AX27" s="58" t="s">
        <v>27</v>
      </c>
      <c r="AY27" s="63">
        <f t="shared" si="13"/>
        <v>2.1645021645021644E-2</v>
      </c>
      <c r="AZ27" s="63">
        <f t="shared" si="13"/>
        <v>4.0871934604904632E-2</v>
      </c>
      <c r="BA27" s="63">
        <f t="shared" si="13"/>
        <v>8.3333333333333332E-3</v>
      </c>
      <c r="BB27" s="63">
        <f t="shared" si="13"/>
        <v>3.017241379310345E-2</v>
      </c>
      <c r="BC27" s="63">
        <f t="shared" si="13"/>
        <v>1.4760147601476014E-2</v>
      </c>
      <c r="BD27" s="63">
        <f t="shared" si="13"/>
        <v>4.4999999999999998E-2</v>
      </c>
      <c r="BE27" s="63">
        <f t="shared" si="13"/>
        <v>8.0459770114942528E-2</v>
      </c>
      <c r="BF27" s="63">
        <f t="shared" si="13"/>
        <v>5.2208835341365459E-2</v>
      </c>
      <c r="BG27" s="2"/>
      <c r="BH27" s="64" t="s">
        <v>27</v>
      </c>
      <c r="BI27" s="65">
        <f t="shared" si="14"/>
        <v>1.593030303030303</v>
      </c>
      <c r="BJ27" s="65">
        <f t="shared" si="14"/>
        <v>1.7016621253405992</v>
      </c>
      <c r="BK27" s="65">
        <f t="shared" si="14"/>
        <v>8.610000000000001E-2</v>
      </c>
      <c r="BL27" s="65">
        <f t="shared" si="14"/>
        <v>0.19796120689655172</v>
      </c>
      <c r="BM27" s="65">
        <f t="shared" si="14"/>
        <v>0.13750553505535057</v>
      </c>
      <c r="BN27" s="65">
        <f t="shared" si="14"/>
        <v>0.25150499999999998</v>
      </c>
      <c r="BO27" s="65">
        <f t="shared" si="14"/>
        <v>0.98482758620689659</v>
      </c>
      <c r="BP27" s="84">
        <f t="shared" si="14"/>
        <v>0.33152610441767072</v>
      </c>
      <c r="BQ27" s="80"/>
      <c r="BR27" s="2"/>
      <c r="BS27" s="58" t="s">
        <v>27</v>
      </c>
      <c r="BT27" s="63">
        <v>9.8000000000000004E-2</v>
      </c>
      <c r="BU27" s="63">
        <v>5.3999999999999999E-2</v>
      </c>
      <c r="BV27" s="63">
        <v>2.8000000000000001E-2</v>
      </c>
      <c r="BW27" s="63">
        <v>2.7E-2</v>
      </c>
      <c r="BX27" s="63">
        <v>3.4000000000000002E-2</v>
      </c>
      <c r="BY27" s="63">
        <v>2.7E-2</v>
      </c>
      <c r="BZ27" s="63">
        <v>3.4000000000000002E-2</v>
      </c>
      <c r="CA27" s="66">
        <v>2.5000000000000001E-2</v>
      </c>
      <c r="CB27" s="90"/>
      <c r="CC27" s="54"/>
    </row>
    <row r="28" spans="8:81" ht="16.2" thickBot="1" x14ac:dyDescent="0.35">
      <c r="H28" s="104"/>
      <c r="I28" s="67" t="s">
        <v>28</v>
      </c>
      <c r="J28" s="56">
        <v>1358</v>
      </c>
      <c r="K28" s="57">
        <v>563</v>
      </c>
      <c r="L28" s="57">
        <v>553</v>
      </c>
      <c r="M28" s="57">
        <v>584</v>
      </c>
      <c r="N28" s="57">
        <v>367</v>
      </c>
      <c r="O28" s="57">
        <v>299</v>
      </c>
      <c r="P28" s="57">
        <v>278</v>
      </c>
      <c r="Q28" s="57">
        <v>336</v>
      </c>
      <c r="R28" s="53"/>
      <c r="S28" s="68" t="s">
        <v>28</v>
      </c>
      <c r="T28" s="59">
        <v>75</v>
      </c>
      <c r="U28" s="59">
        <v>17</v>
      </c>
      <c r="V28" s="59">
        <v>18</v>
      </c>
      <c r="W28" s="59">
        <v>21</v>
      </c>
      <c r="X28" s="59">
        <v>7</v>
      </c>
      <c r="Y28" s="59">
        <v>15</v>
      </c>
      <c r="Z28" s="59">
        <v>18</v>
      </c>
      <c r="AA28" s="59">
        <v>80</v>
      </c>
      <c r="AB28" s="2"/>
      <c r="AC28" s="68" t="s">
        <v>28</v>
      </c>
      <c r="AD28" s="60">
        <v>75</v>
      </c>
      <c r="AE28" s="60">
        <v>17</v>
      </c>
      <c r="AF28" s="60">
        <v>18</v>
      </c>
      <c r="AG28" s="61">
        <v>21</v>
      </c>
      <c r="AH28" s="61">
        <v>7</v>
      </c>
      <c r="AI28" s="61">
        <v>15</v>
      </c>
      <c r="AJ28" s="60">
        <v>18</v>
      </c>
      <c r="AK28" s="60">
        <v>80</v>
      </c>
      <c r="AL28" s="2"/>
      <c r="AM28" s="68" t="s">
        <v>28</v>
      </c>
      <c r="AN28" s="62">
        <v>0</v>
      </c>
      <c r="AO28" s="62">
        <v>0</v>
      </c>
      <c r="AP28" s="62">
        <v>0</v>
      </c>
      <c r="AQ28" s="62">
        <v>0</v>
      </c>
      <c r="AR28" s="62">
        <v>0</v>
      </c>
      <c r="AS28" s="62">
        <v>0</v>
      </c>
      <c r="AT28" s="62">
        <v>0</v>
      </c>
      <c r="AU28" s="62">
        <v>0</v>
      </c>
      <c r="AW28" s="2"/>
      <c r="AX28" s="68" t="s">
        <v>28</v>
      </c>
      <c r="AY28" s="63">
        <f t="shared" si="13"/>
        <v>6.3237774030354132E-2</v>
      </c>
      <c r="AZ28" s="63">
        <f t="shared" si="13"/>
        <v>3.1307550644567222E-2</v>
      </c>
      <c r="BA28" s="63">
        <f t="shared" si="13"/>
        <v>3.3771106941838651E-2</v>
      </c>
      <c r="BB28" s="63">
        <f t="shared" si="13"/>
        <v>3.8391224862888484E-2</v>
      </c>
      <c r="BC28" s="63">
        <f t="shared" si="13"/>
        <v>1.9718309859154931E-2</v>
      </c>
      <c r="BD28" s="63">
        <f t="shared" si="13"/>
        <v>5.1369863013698627E-2</v>
      </c>
      <c r="BE28" s="63">
        <f t="shared" si="13"/>
        <v>6.6666666666666666E-2</v>
      </c>
      <c r="BF28" s="63">
        <f t="shared" si="13"/>
        <v>0.24390243902439024</v>
      </c>
      <c r="BG28" s="2"/>
      <c r="BH28" s="69" t="s">
        <v>28</v>
      </c>
      <c r="BI28" s="65">
        <f t="shared" si="14"/>
        <v>8.4159359190556486</v>
      </c>
      <c r="BJ28" s="65">
        <f t="shared" si="14"/>
        <v>0.95181215469613267</v>
      </c>
      <c r="BK28" s="65">
        <f t="shared" si="14"/>
        <v>0.52291181988742963</v>
      </c>
      <c r="BL28" s="65">
        <f t="shared" si="14"/>
        <v>0.60535283363802561</v>
      </c>
      <c r="BM28" s="65">
        <f t="shared" si="14"/>
        <v>0.24604507042253526</v>
      </c>
      <c r="BN28" s="65">
        <f t="shared" si="14"/>
        <v>0.41470890410958899</v>
      </c>
      <c r="BO28" s="65">
        <f t="shared" si="14"/>
        <v>0.63013333333333332</v>
      </c>
      <c r="BP28" s="84">
        <f t="shared" si="14"/>
        <v>2.0487804878048781</v>
      </c>
      <c r="BQ28" s="80"/>
      <c r="BR28" s="2"/>
      <c r="BS28" s="68" t="s">
        <v>28</v>
      </c>
      <c r="BT28" s="63">
        <v>9.8000000000000004E-2</v>
      </c>
      <c r="BU28" s="63">
        <v>5.3999999999999999E-2</v>
      </c>
      <c r="BV28" s="63">
        <v>2.8000000000000001E-2</v>
      </c>
      <c r="BW28" s="63">
        <v>2.7E-2</v>
      </c>
      <c r="BX28" s="63">
        <v>3.4000000000000002E-2</v>
      </c>
      <c r="BY28" s="63">
        <v>2.7E-2</v>
      </c>
      <c r="BZ28" s="63">
        <v>3.4000000000000002E-2</v>
      </c>
      <c r="CA28" s="66">
        <v>2.5000000000000001E-2</v>
      </c>
      <c r="CB28" s="90"/>
      <c r="CC28" s="54"/>
    </row>
    <row r="29" spans="8:81" x14ac:dyDescent="0.3">
      <c r="H29" s="104"/>
      <c r="I29" s="55"/>
      <c r="J29" s="56"/>
      <c r="K29" s="57"/>
      <c r="L29" s="57"/>
      <c r="M29" s="57"/>
      <c r="N29" s="57"/>
      <c r="O29" s="57"/>
      <c r="P29" s="57"/>
      <c r="Q29" s="57"/>
      <c r="R29" s="53"/>
      <c r="S29" s="125" t="s">
        <v>39</v>
      </c>
      <c r="T29" s="126">
        <f t="shared" ref="T29:AA29" si="15">SUM(T23:T28)</f>
        <v>289</v>
      </c>
      <c r="U29" s="126">
        <f t="shared" si="15"/>
        <v>244</v>
      </c>
      <c r="V29" s="126">
        <f t="shared" si="15"/>
        <v>112</v>
      </c>
      <c r="W29" s="126">
        <f t="shared" si="15"/>
        <v>80</v>
      </c>
      <c r="X29" s="126">
        <f t="shared" si="15"/>
        <v>53</v>
      </c>
      <c r="Y29" s="126">
        <f t="shared" si="15"/>
        <v>119</v>
      </c>
      <c r="Z29" s="126">
        <f t="shared" si="15"/>
        <v>213</v>
      </c>
      <c r="AA29" s="126">
        <f t="shared" si="15"/>
        <v>200</v>
      </c>
      <c r="AB29" s="127"/>
      <c r="AC29" s="125" t="s">
        <v>39</v>
      </c>
      <c r="AD29" s="128">
        <f t="shared" ref="AD29:AK29" si="16">SUM(AD23:AD28)</f>
        <v>289</v>
      </c>
      <c r="AE29" s="128">
        <f t="shared" si="16"/>
        <v>244</v>
      </c>
      <c r="AF29" s="128">
        <f t="shared" si="16"/>
        <v>112</v>
      </c>
      <c r="AG29" s="128">
        <f t="shared" si="16"/>
        <v>80</v>
      </c>
      <c r="AH29" s="128">
        <f t="shared" si="16"/>
        <v>53</v>
      </c>
      <c r="AI29" s="128">
        <f t="shared" si="16"/>
        <v>119</v>
      </c>
      <c r="AJ29" s="128">
        <f t="shared" si="16"/>
        <v>211</v>
      </c>
      <c r="AK29" s="128">
        <f t="shared" si="16"/>
        <v>200</v>
      </c>
      <c r="AL29" s="127"/>
      <c r="AM29" s="125" t="s">
        <v>39</v>
      </c>
      <c r="AN29" s="129">
        <f t="shared" ref="AN29:AU29" si="17">SUM(AN23:AN28)</f>
        <v>0</v>
      </c>
      <c r="AO29" s="129">
        <f t="shared" si="17"/>
        <v>0</v>
      </c>
      <c r="AP29" s="129">
        <f t="shared" si="17"/>
        <v>0</v>
      </c>
      <c r="AQ29" s="129">
        <f t="shared" si="17"/>
        <v>0</v>
      </c>
      <c r="AR29" s="129">
        <f t="shared" si="17"/>
        <v>0</v>
      </c>
      <c r="AS29" s="129">
        <f t="shared" si="17"/>
        <v>0</v>
      </c>
      <c r="AT29" s="129">
        <f t="shared" si="17"/>
        <v>2</v>
      </c>
      <c r="AU29" s="129">
        <f t="shared" si="17"/>
        <v>0</v>
      </c>
      <c r="AV29" s="130">
        <f>SUM(AN23:AU28)</f>
        <v>2</v>
      </c>
      <c r="AW29" s="127"/>
      <c r="AX29" s="125"/>
      <c r="AY29" s="129"/>
      <c r="AZ29" s="129"/>
      <c r="BA29" s="129"/>
      <c r="BB29" s="129"/>
      <c r="BC29" s="129"/>
      <c r="BD29" s="129"/>
      <c r="BE29" s="129"/>
      <c r="BF29" s="129"/>
      <c r="BG29" s="127"/>
      <c r="BH29" s="131" t="s">
        <v>67</v>
      </c>
      <c r="BI29" s="132">
        <f t="shared" ref="BI29:BP29" si="18">SUM(BI23:BI28)</f>
        <v>31.833880728243273</v>
      </c>
      <c r="BJ29" s="132">
        <f t="shared" si="18"/>
        <v>13.98473541160573</v>
      </c>
      <c r="BK29" s="132">
        <f t="shared" si="18"/>
        <v>3.2404403193144473</v>
      </c>
      <c r="BL29" s="132">
        <f t="shared" si="18"/>
        <v>2.2829726568984032</v>
      </c>
      <c r="BM29" s="132">
        <f t="shared" si="18"/>
        <v>1.8582394547852157</v>
      </c>
      <c r="BN29" s="132">
        <f t="shared" si="18"/>
        <v>3.3057121450756712</v>
      </c>
      <c r="BO29" s="132">
        <f t="shared" si="18"/>
        <v>7.4276596095169491</v>
      </c>
      <c r="BP29" s="132">
        <f t="shared" si="18"/>
        <v>5.1324159926342166</v>
      </c>
      <c r="BQ29" s="133">
        <f>SUM(BI29:BP29)</f>
        <v>69.066056318073905</v>
      </c>
      <c r="BR29" s="127"/>
      <c r="BS29" s="125"/>
      <c r="BT29" s="134"/>
      <c r="BU29" s="134"/>
      <c r="BV29" s="134"/>
      <c r="BW29" s="134"/>
      <c r="BX29" s="134"/>
      <c r="BY29" s="134"/>
      <c r="BZ29" s="134"/>
      <c r="CA29" s="134"/>
      <c r="CB29" s="91">
        <f>AV29/BQ29</f>
        <v>2.895778486018203E-2</v>
      </c>
      <c r="CC29" s="135">
        <f>-(1/CB29)</f>
        <v>-34.533028159036952</v>
      </c>
    </row>
    <row r="30" spans="8:81" ht="16.2" thickBot="1" x14ac:dyDescent="0.35">
      <c r="H30" s="104"/>
      <c r="I30" s="55"/>
      <c r="J30" s="56"/>
      <c r="K30" s="57"/>
      <c r="L30" s="57"/>
      <c r="M30" s="57"/>
      <c r="N30" s="57"/>
      <c r="O30" s="57"/>
      <c r="P30" s="57"/>
      <c r="Q30" s="57"/>
      <c r="R30" s="53"/>
      <c r="S30" s="45" t="s">
        <v>40</v>
      </c>
      <c r="T30" s="46"/>
      <c r="U30" s="47"/>
      <c r="AB30" s="2"/>
      <c r="AC30" s="45" t="s">
        <v>41</v>
      </c>
      <c r="AD30" s="46"/>
      <c r="AE30" s="47"/>
      <c r="AL30" s="48"/>
      <c r="AM30" s="45" t="s">
        <v>42</v>
      </c>
      <c r="AN30" s="106"/>
      <c r="AO30" s="47"/>
      <c r="AV30" s="49"/>
      <c r="AW30" s="2"/>
      <c r="AX30" s="45" t="s">
        <v>43</v>
      </c>
      <c r="AY30" s="107" t="s">
        <v>5</v>
      </c>
      <c r="AZ30" s="47"/>
      <c r="BG30" s="2"/>
      <c r="BH30" s="45" t="s">
        <v>43</v>
      </c>
      <c r="BI30" s="107" t="s">
        <v>6</v>
      </c>
      <c r="BJ30" s="47"/>
      <c r="BQ30" s="80"/>
      <c r="BR30" s="2"/>
      <c r="BS30" s="45" t="s">
        <v>43</v>
      </c>
      <c r="BT30" s="107" t="s">
        <v>8</v>
      </c>
      <c r="BU30" s="47"/>
      <c r="CB30" s="108"/>
      <c r="CC30" s="50"/>
    </row>
    <row r="31" spans="8:81" ht="16.2" thickBot="1" x14ac:dyDescent="0.35">
      <c r="H31" s="104"/>
      <c r="I31" s="51" t="s">
        <v>9</v>
      </c>
      <c r="J31" s="52" t="s">
        <v>10</v>
      </c>
      <c r="K31" s="52" t="s">
        <v>11</v>
      </c>
      <c r="L31" s="52" t="s">
        <v>12</v>
      </c>
      <c r="M31" s="52" t="s">
        <v>13</v>
      </c>
      <c r="N31" s="52" t="s">
        <v>14</v>
      </c>
      <c r="O31" s="52" t="s">
        <v>15</v>
      </c>
      <c r="P31" s="52" t="s">
        <v>16</v>
      </c>
      <c r="Q31" s="52" t="s">
        <v>17</v>
      </c>
      <c r="R31" s="53"/>
      <c r="S31" s="17" t="s">
        <v>18</v>
      </c>
      <c r="T31" s="41" t="s">
        <v>10</v>
      </c>
      <c r="U31" s="41" t="s">
        <v>11</v>
      </c>
      <c r="V31" s="41" t="s">
        <v>12</v>
      </c>
      <c r="W31" s="41" t="s">
        <v>13</v>
      </c>
      <c r="X31" s="41" t="s">
        <v>14</v>
      </c>
      <c r="Y31" s="41" t="s">
        <v>15</v>
      </c>
      <c r="Z31" s="41" t="s">
        <v>16</v>
      </c>
      <c r="AA31" s="41" t="s">
        <v>17</v>
      </c>
      <c r="AB31" s="2"/>
      <c r="AC31" s="17" t="s">
        <v>18</v>
      </c>
      <c r="AD31" s="42" t="s">
        <v>10</v>
      </c>
      <c r="AE31" s="42" t="s">
        <v>11</v>
      </c>
      <c r="AF31" s="42" t="s">
        <v>12</v>
      </c>
      <c r="AG31" s="42" t="s">
        <v>13</v>
      </c>
      <c r="AH31" s="42" t="s">
        <v>14</v>
      </c>
      <c r="AI31" s="42" t="s">
        <v>15</v>
      </c>
      <c r="AJ31" s="42" t="s">
        <v>16</v>
      </c>
      <c r="AK31" s="42" t="s">
        <v>17</v>
      </c>
      <c r="AL31" s="48"/>
      <c r="AM31" s="17" t="s">
        <v>18</v>
      </c>
      <c r="AN31" s="43" t="s">
        <v>10</v>
      </c>
      <c r="AO31" s="43" t="s">
        <v>11</v>
      </c>
      <c r="AP31" s="43" t="s">
        <v>12</v>
      </c>
      <c r="AQ31" s="43" t="s">
        <v>13</v>
      </c>
      <c r="AR31" s="43" t="s">
        <v>14</v>
      </c>
      <c r="AS31" s="43" t="s">
        <v>15</v>
      </c>
      <c r="AT31" s="43" t="s">
        <v>16</v>
      </c>
      <c r="AU31" s="43" t="s">
        <v>17</v>
      </c>
      <c r="AV31" s="49"/>
      <c r="AW31" s="2"/>
      <c r="AX31" s="17" t="s">
        <v>18</v>
      </c>
      <c r="AY31" s="43" t="s">
        <v>10</v>
      </c>
      <c r="AZ31" s="43" t="s">
        <v>11</v>
      </c>
      <c r="BA31" s="43" t="s">
        <v>12</v>
      </c>
      <c r="BB31" s="43" t="s">
        <v>13</v>
      </c>
      <c r="BC31" s="43" t="s">
        <v>14</v>
      </c>
      <c r="BD31" s="43" t="s">
        <v>15</v>
      </c>
      <c r="BE31" s="43" t="s">
        <v>16</v>
      </c>
      <c r="BF31" s="43" t="s">
        <v>17</v>
      </c>
      <c r="BG31" s="2"/>
      <c r="BH31" s="17" t="s">
        <v>18</v>
      </c>
      <c r="BI31" s="3" t="s">
        <v>10</v>
      </c>
      <c r="BJ31" s="3" t="s">
        <v>11</v>
      </c>
      <c r="BK31" s="3" t="s">
        <v>12</v>
      </c>
      <c r="BL31" s="3" t="s">
        <v>13</v>
      </c>
      <c r="BM31" s="3" t="s">
        <v>14</v>
      </c>
      <c r="BN31" s="3" t="s">
        <v>15</v>
      </c>
      <c r="BO31" s="3" t="s">
        <v>16</v>
      </c>
      <c r="BP31" s="3" t="s">
        <v>17</v>
      </c>
      <c r="BQ31" s="80"/>
      <c r="BR31" s="2"/>
      <c r="BS31" s="17" t="s">
        <v>18</v>
      </c>
      <c r="BT31" s="43" t="s">
        <v>10</v>
      </c>
      <c r="BU31" s="43" t="s">
        <v>11</v>
      </c>
      <c r="BV31" s="43" t="s">
        <v>12</v>
      </c>
      <c r="BW31" s="43" t="s">
        <v>13</v>
      </c>
      <c r="BX31" s="43" t="s">
        <v>14</v>
      </c>
      <c r="BY31" s="43" t="s">
        <v>15</v>
      </c>
      <c r="BZ31" s="43" t="s">
        <v>16</v>
      </c>
      <c r="CA31" s="43" t="s">
        <v>17</v>
      </c>
      <c r="CB31" s="90"/>
      <c r="CC31" s="54"/>
    </row>
    <row r="32" spans="8:81" x14ac:dyDescent="0.3">
      <c r="H32" s="104"/>
      <c r="I32" s="55" t="s">
        <v>23</v>
      </c>
      <c r="J32" s="56">
        <v>938</v>
      </c>
      <c r="K32" s="57">
        <v>740</v>
      </c>
      <c r="L32" s="57">
        <v>299</v>
      </c>
      <c r="M32" s="57">
        <v>298</v>
      </c>
      <c r="N32" s="57">
        <v>375</v>
      </c>
      <c r="O32" s="57">
        <v>131</v>
      </c>
      <c r="P32" s="57">
        <v>575</v>
      </c>
      <c r="Q32" s="57">
        <v>281</v>
      </c>
      <c r="R32" s="53"/>
      <c r="S32" s="58" t="s">
        <v>23</v>
      </c>
      <c r="T32" s="59">
        <v>2</v>
      </c>
      <c r="U32" s="59">
        <v>15</v>
      </c>
      <c r="V32" s="59">
        <v>4</v>
      </c>
      <c r="W32" s="59">
        <v>1</v>
      </c>
      <c r="X32" s="59">
        <v>1</v>
      </c>
      <c r="Y32" s="59">
        <v>0</v>
      </c>
      <c r="Z32" s="59">
        <v>1</v>
      </c>
      <c r="AA32" s="59">
        <v>0</v>
      </c>
      <c r="AB32" s="2"/>
      <c r="AC32" s="58" t="s">
        <v>23</v>
      </c>
      <c r="AD32" s="60">
        <v>2</v>
      </c>
      <c r="AE32" s="60">
        <v>15</v>
      </c>
      <c r="AF32" s="60">
        <v>4</v>
      </c>
      <c r="AG32" s="61">
        <v>1</v>
      </c>
      <c r="AH32" s="61">
        <v>1</v>
      </c>
      <c r="AI32" s="61">
        <v>0</v>
      </c>
      <c r="AJ32" s="60">
        <v>1</v>
      </c>
      <c r="AK32" s="60">
        <v>0</v>
      </c>
      <c r="AL32" s="48"/>
      <c r="AM32" s="58" t="s">
        <v>23</v>
      </c>
      <c r="AN32" s="62">
        <v>0</v>
      </c>
      <c r="AO32" s="62">
        <v>0</v>
      </c>
      <c r="AP32" s="62">
        <v>0</v>
      </c>
      <c r="AQ32" s="62">
        <v>0</v>
      </c>
      <c r="AR32" s="62">
        <v>0</v>
      </c>
      <c r="AS32" s="62">
        <v>0</v>
      </c>
      <c r="AT32" s="62">
        <v>0</v>
      </c>
      <c r="AU32" s="62">
        <v>0</v>
      </c>
      <c r="AV32" s="49"/>
      <c r="AW32" s="2"/>
      <c r="AX32" s="58" t="s">
        <v>23</v>
      </c>
      <c r="AY32" s="63">
        <f t="shared" ref="AY32:BF37" si="19">AD32/AD59</f>
        <v>2.3501762632197414E-3</v>
      </c>
      <c r="AZ32" s="63">
        <f t="shared" si="19"/>
        <v>2.1246458923512748E-2</v>
      </c>
      <c r="BA32" s="63">
        <f t="shared" si="19"/>
        <v>1.3605442176870748E-2</v>
      </c>
      <c r="BB32" s="63">
        <f t="shared" si="19"/>
        <v>3.5211267605633804E-3</v>
      </c>
      <c r="BC32" s="63">
        <f t="shared" si="19"/>
        <v>2.7397260273972603E-3</v>
      </c>
      <c r="BD32" s="63">
        <f t="shared" si="19"/>
        <v>0</v>
      </c>
      <c r="BE32" s="63">
        <f t="shared" si="19"/>
        <v>1.8181818181818182E-3</v>
      </c>
      <c r="BF32" s="63">
        <f t="shared" si="19"/>
        <v>0</v>
      </c>
      <c r="BG32" s="2"/>
      <c r="BH32" s="64" t="s">
        <v>23</v>
      </c>
      <c r="BI32" s="65">
        <f t="shared" ref="BI32:BP37" si="20">J32*AY32*BT32</f>
        <v>0.21603760282021151</v>
      </c>
      <c r="BJ32" s="65">
        <f t="shared" si="20"/>
        <v>0.84900849858356942</v>
      </c>
      <c r="BK32" s="65">
        <f t="shared" si="20"/>
        <v>0.1139047619047619</v>
      </c>
      <c r="BL32" s="65">
        <f t="shared" si="20"/>
        <v>2.8330985915492955E-2</v>
      </c>
      <c r="BM32" s="65">
        <f t="shared" si="20"/>
        <v>3.4931506849315078E-2</v>
      </c>
      <c r="BN32" s="65">
        <f t="shared" si="20"/>
        <v>0</v>
      </c>
      <c r="BO32" s="65">
        <f t="shared" si="20"/>
        <v>3.5545454545454547E-2</v>
      </c>
      <c r="BP32" s="84">
        <f t="shared" si="20"/>
        <v>0</v>
      </c>
      <c r="BQ32" s="80"/>
      <c r="BR32" s="2"/>
      <c r="BS32" s="58" t="s">
        <v>23</v>
      </c>
      <c r="BT32" s="63">
        <v>9.8000000000000004E-2</v>
      </c>
      <c r="BU32" s="63">
        <v>5.3999999999999999E-2</v>
      </c>
      <c r="BV32" s="63">
        <v>2.8000000000000001E-2</v>
      </c>
      <c r="BW32" s="63">
        <v>2.7E-2</v>
      </c>
      <c r="BX32" s="63">
        <v>3.4000000000000002E-2</v>
      </c>
      <c r="BY32" s="63">
        <v>2.7E-2</v>
      </c>
      <c r="BZ32" s="63">
        <v>3.4000000000000002E-2</v>
      </c>
      <c r="CA32" s="66">
        <v>2.5000000000000001E-2</v>
      </c>
      <c r="CB32" s="90"/>
      <c r="CC32" s="54"/>
    </row>
    <row r="33" spans="8:81" x14ac:dyDescent="0.3">
      <c r="H33" s="104"/>
      <c r="I33" s="55" t="s">
        <v>24</v>
      </c>
      <c r="J33" s="56">
        <v>1160</v>
      </c>
      <c r="K33" s="57">
        <v>1328</v>
      </c>
      <c r="L33" s="57">
        <v>351</v>
      </c>
      <c r="M33" s="57">
        <v>183</v>
      </c>
      <c r="N33" s="57">
        <v>539</v>
      </c>
      <c r="O33" s="57">
        <v>446</v>
      </c>
      <c r="P33" s="57">
        <v>178</v>
      </c>
      <c r="Q33" s="57">
        <v>454</v>
      </c>
      <c r="R33" s="53"/>
      <c r="S33" s="58" t="s">
        <v>24</v>
      </c>
      <c r="T33" s="59">
        <v>0</v>
      </c>
      <c r="U33" s="59">
        <v>19</v>
      </c>
      <c r="V33" s="59">
        <v>2</v>
      </c>
      <c r="W33" s="59">
        <v>1</v>
      </c>
      <c r="X33" s="59">
        <v>1</v>
      </c>
      <c r="Y33" s="59">
        <v>2</v>
      </c>
      <c r="Z33" s="59">
        <v>0</v>
      </c>
      <c r="AA33" s="59">
        <v>2</v>
      </c>
      <c r="AB33" s="2"/>
      <c r="AC33" s="58" t="s">
        <v>24</v>
      </c>
      <c r="AD33" s="60">
        <v>0</v>
      </c>
      <c r="AE33" s="60">
        <v>19</v>
      </c>
      <c r="AF33" s="60">
        <v>2</v>
      </c>
      <c r="AG33" s="61">
        <v>1</v>
      </c>
      <c r="AH33" s="61">
        <v>1</v>
      </c>
      <c r="AI33" s="61">
        <v>2</v>
      </c>
      <c r="AJ33" s="60">
        <v>0</v>
      </c>
      <c r="AK33" s="60">
        <v>2</v>
      </c>
      <c r="AL33" s="48"/>
      <c r="AM33" s="58" t="s">
        <v>24</v>
      </c>
      <c r="AN33" s="62">
        <v>0</v>
      </c>
      <c r="AO33" s="62">
        <v>0</v>
      </c>
      <c r="AP33" s="62">
        <v>0</v>
      </c>
      <c r="AQ33" s="62">
        <v>0</v>
      </c>
      <c r="AR33" s="62">
        <v>0</v>
      </c>
      <c r="AS33" s="62">
        <v>0</v>
      </c>
      <c r="AT33" s="62">
        <v>0</v>
      </c>
      <c r="AU33" s="62">
        <v>0</v>
      </c>
      <c r="AV33" s="49"/>
      <c r="AW33" s="2"/>
      <c r="AX33" s="58" t="s">
        <v>24</v>
      </c>
      <c r="AY33" s="63">
        <f t="shared" si="19"/>
        <v>0</v>
      </c>
      <c r="AZ33" s="63">
        <f t="shared" si="19"/>
        <v>1.5248796147672551E-2</v>
      </c>
      <c r="BA33" s="63">
        <f t="shared" si="19"/>
        <v>5.8309037900874635E-3</v>
      </c>
      <c r="BB33" s="63">
        <f t="shared" si="19"/>
        <v>5.7471264367816091E-3</v>
      </c>
      <c r="BC33" s="63">
        <f t="shared" si="19"/>
        <v>1.937984496124031E-3</v>
      </c>
      <c r="BD33" s="63">
        <f t="shared" si="19"/>
        <v>4.662004662004662E-3</v>
      </c>
      <c r="BE33" s="63">
        <f t="shared" si="19"/>
        <v>0</v>
      </c>
      <c r="BF33" s="63">
        <f t="shared" si="19"/>
        <v>4.5871559633027525E-3</v>
      </c>
      <c r="BG33" s="2"/>
      <c r="BH33" s="64" t="s">
        <v>24</v>
      </c>
      <c r="BI33" s="65">
        <f t="shared" si="20"/>
        <v>0</v>
      </c>
      <c r="BJ33" s="65">
        <f t="shared" si="20"/>
        <v>1.0935216693418941</v>
      </c>
      <c r="BK33" s="65">
        <f t="shared" si="20"/>
        <v>5.7306122448979591E-2</v>
      </c>
      <c r="BL33" s="65">
        <f t="shared" si="20"/>
        <v>2.8396551724137929E-2</v>
      </c>
      <c r="BM33" s="65">
        <f t="shared" si="20"/>
        <v>3.5515503875968996E-2</v>
      </c>
      <c r="BN33" s="65">
        <f t="shared" si="20"/>
        <v>5.6139860139860144E-2</v>
      </c>
      <c r="BO33" s="65">
        <f t="shared" si="20"/>
        <v>0</v>
      </c>
      <c r="BP33" s="84">
        <f t="shared" si="20"/>
        <v>5.2064220183486248E-2</v>
      </c>
      <c r="BQ33" s="80"/>
      <c r="BR33" s="2"/>
      <c r="BS33" s="58" t="s">
        <v>24</v>
      </c>
      <c r="BT33" s="63">
        <v>9.8000000000000004E-2</v>
      </c>
      <c r="BU33" s="63">
        <v>5.3999999999999999E-2</v>
      </c>
      <c r="BV33" s="63">
        <v>2.8000000000000001E-2</v>
      </c>
      <c r="BW33" s="63">
        <v>2.7E-2</v>
      </c>
      <c r="BX33" s="63">
        <v>3.4000000000000002E-2</v>
      </c>
      <c r="BY33" s="63">
        <v>2.7E-2</v>
      </c>
      <c r="BZ33" s="63">
        <v>3.4000000000000002E-2</v>
      </c>
      <c r="CA33" s="66">
        <v>2.5000000000000001E-2</v>
      </c>
      <c r="CB33" s="90"/>
      <c r="CC33" s="54"/>
    </row>
    <row r="34" spans="8:81" x14ac:dyDescent="0.3">
      <c r="H34" s="104"/>
      <c r="I34" s="55" t="s">
        <v>25</v>
      </c>
      <c r="J34" s="56">
        <v>1496</v>
      </c>
      <c r="K34" s="57">
        <v>1129</v>
      </c>
      <c r="L34" s="57">
        <v>860</v>
      </c>
      <c r="M34" s="57">
        <v>525</v>
      </c>
      <c r="N34" s="57">
        <v>578</v>
      </c>
      <c r="O34" s="57">
        <v>469</v>
      </c>
      <c r="P34" s="57">
        <v>485</v>
      </c>
      <c r="Q34" s="57">
        <v>271</v>
      </c>
      <c r="R34" s="53"/>
      <c r="S34" s="58" t="s">
        <v>25</v>
      </c>
      <c r="T34" s="59">
        <v>5</v>
      </c>
      <c r="U34" s="59">
        <v>17</v>
      </c>
      <c r="V34" s="59">
        <v>5</v>
      </c>
      <c r="W34" s="59">
        <v>3</v>
      </c>
      <c r="X34" s="59">
        <v>4</v>
      </c>
      <c r="Y34" s="59">
        <v>2</v>
      </c>
      <c r="Z34" s="59">
        <v>1</v>
      </c>
      <c r="AA34" s="59">
        <v>2</v>
      </c>
      <c r="AB34" s="2"/>
      <c r="AC34" s="58" t="s">
        <v>25</v>
      </c>
      <c r="AD34" s="60">
        <v>5</v>
      </c>
      <c r="AE34" s="60">
        <v>16</v>
      </c>
      <c r="AF34" s="60">
        <v>5</v>
      </c>
      <c r="AG34" s="61">
        <v>3</v>
      </c>
      <c r="AH34" s="61">
        <v>3</v>
      </c>
      <c r="AI34" s="61">
        <v>2</v>
      </c>
      <c r="AJ34" s="60">
        <v>1</v>
      </c>
      <c r="AK34" s="60">
        <v>2</v>
      </c>
      <c r="AL34" s="48"/>
      <c r="AM34" s="58" t="s">
        <v>25</v>
      </c>
      <c r="AN34" s="62">
        <v>0</v>
      </c>
      <c r="AO34" s="62">
        <v>1</v>
      </c>
      <c r="AP34" s="62">
        <v>0</v>
      </c>
      <c r="AQ34" s="62">
        <v>0</v>
      </c>
      <c r="AR34" s="62">
        <v>1</v>
      </c>
      <c r="AS34" s="62">
        <v>0</v>
      </c>
      <c r="AT34" s="62">
        <v>0</v>
      </c>
      <c r="AU34" s="62">
        <v>0</v>
      </c>
      <c r="AV34" s="49"/>
      <c r="AW34" s="2"/>
      <c r="AX34" s="58" t="s">
        <v>25</v>
      </c>
      <c r="AY34" s="63">
        <f t="shared" si="19"/>
        <v>3.8669760247486465E-3</v>
      </c>
      <c r="AZ34" s="63">
        <f t="shared" si="19"/>
        <v>1.5194681861348529E-2</v>
      </c>
      <c r="BA34" s="63">
        <f t="shared" si="19"/>
        <v>6.0606060606060606E-3</v>
      </c>
      <c r="BB34" s="63">
        <f t="shared" si="19"/>
        <v>6.0728744939271256E-3</v>
      </c>
      <c r="BC34" s="63">
        <f t="shared" si="19"/>
        <v>5.3667262969588547E-3</v>
      </c>
      <c r="BD34" s="63">
        <f t="shared" si="19"/>
        <v>4.4052863436123352E-3</v>
      </c>
      <c r="BE34" s="63">
        <f t="shared" si="19"/>
        <v>2.1186440677966102E-3</v>
      </c>
      <c r="BF34" s="63">
        <f t="shared" si="19"/>
        <v>7.6045627376425855E-3</v>
      </c>
      <c r="BG34" s="2"/>
      <c r="BH34" s="64" t="s">
        <v>25</v>
      </c>
      <c r="BI34" s="65">
        <f t="shared" si="20"/>
        <v>0.56692962103634958</v>
      </c>
      <c r="BJ34" s="65">
        <f t="shared" si="20"/>
        <v>0.92635897435897441</v>
      </c>
      <c r="BK34" s="65">
        <f t="shared" si="20"/>
        <v>0.14593939393939392</v>
      </c>
      <c r="BL34" s="65">
        <f t="shared" si="20"/>
        <v>8.608299595141701E-2</v>
      </c>
      <c r="BM34" s="65">
        <f t="shared" si="20"/>
        <v>0.10546690518783541</v>
      </c>
      <c r="BN34" s="65">
        <f t="shared" si="20"/>
        <v>5.5784140969163003E-2</v>
      </c>
      <c r="BO34" s="65">
        <f t="shared" si="20"/>
        <v>3.4936440677966106E-2</v>
      </c>
      <c r="BP34" s="84">
        <f t="shared" si="20"/>
        <v>5.1520912547528525E-2</v>
      </c>
      <c r="BQ34" s="80"/>
      <c r="BR34" s="2"/>
      <c r="BS34" s="58" t="s">
        <v>25</v>
      </c>
      <c r="BT34" s="63">
        <v>9.8000000000000004E-2</v>
      </c>
      <c r="BU34" s="63">
        <v>5.3999999999999999E-2</v>
      </c>
      <c r="BV34" s="63">
        <v>2.8000000000000001E-2</v>
      </c>
      <c r="BW34" s="63">
        <v>2.7E-2</v>
      </c>
      <c r="BX34" s="63">
        <v>3.4000000000000002E-2</v>
      </c>
      <c r="BY34" s="63">
        <v>2.7E-2</v>
      </c>
      <c r="BZ34" s="63">
        <v>3.4000000000000002E-2</v>
      </c>
      <c r="CA34" s="66">
        <v>2.5000000000000001E-2</v>
      </c>
      <c r="CB34" s="90"/>
      <c r="CC34" s="54"/>
    </row>
    <row r="35" spans="8:81" x14ac:dyDescent="0.3">
      <c r="H35" s="104"/>
      <c r="I35" s="55" t="s">
        <v>26</v>
      </c>
      <c r="J35" s="56">
        <v>819</v>
      </c>
      <c r="K35" s="57">
        <v>852</v>
      </c>
      <c r="L35" s="57">
        <v>714</v>
      </c>
      <c r="M35" s="57">
        <v>330</v>
      </c>
      <c r="N35" s="57">
        <v>388</v>
      </c>
      <c r="O35" s="57">
        <v>339</v>
      </c>
      <c r="P35" s="57">
        <v>487</v>
      </c>
      <c r="Q35" s="57">
        <v>334</v>
      </c>
      <c r="R35" s="53"/>
      <c r="S35" s="58" t="s">
        <v>26</v>
      </c>
      <c r="T35" s="59">
        <v>3</v>
      </c>
      <c r="U35" s="59">
        <v>23</v>
      </c>
      <c r="V35" s="59">
        <v>3</v>
      </c>
      <c r="W35" s="59">
        <v>2</v>
      </c>
      <c r="X35" s="59">
        <v>1</v>
      </c>
      <c r="Y35" s="59">
        <v>3</v>
      </c>
      <c r="Z35" s="59">
        <v>2</v>
      </c>
      <c r="AA35" s="59">
        <v>0</v>
      </c>
      <c r="AB35" s="2"/>
      <c r="AC35" s="58" t="s">
        <v>26</v>
      </c>
      <c r="AD35" s="60">
        <v>3</v>
      </c>
      <c r="AE35" s="60">
        <v>23</v>
      </c>
      <c r="AF35" s="60">
        <v>3</v>
      </c>
      <c r="AG35" s="61">
        <v>2</v>
      </c>
      <c r="AH35" s="61">
        <v>1</v>
      </c>
      <c r="AI35" s="61">
        <v>3</v>
      </c>
      <c r="AJ35" s="60">
        <v>2</v>
      </c>
      <c r="AK35" s="60">
        <v>0</v>
      </c>
      <c r="AL35" s="48"/>
      <c r="AM35" s="58" t="s">
        <v>26</v>
      </c>
      <c r="AN35" s="62">
        <v>0</v>
      </c>
      <c r="AO35" s="62">
        <v>0</v>
      </c>
      <c r="AP35" s="62">
        <v>0</v>
      </c>
      <c r="AQ35" s="62">
        <v>0</v>
      </c>
      <c r="AR35" s="62">
        <v>0</v>
      </c>
      <c r="AS35" s="62">
        <v>0</v>
      </c>
      <c r="AT35" s="62">
        <v>0</v>
      </c>
      <c r="AU35" s="62">
        <v>0</v>
      </c>
      <c r="AV35" s="49"/>
      <c r="AW35" s="2"/>
      <c r="AX35" s="58" t="s">
        <v>26</v>
      </c>
      <c r="AY35" s="63">
        <f t="shared" si="19"/>
        <v>3.9215686274509803E-3</v>
      </c>
      <c r="AZ35" s="63">
        <f t="shared" si="19"/>
        <v>2.882205513784461E-2</v>
      </c>
      <c r="BA35" s="63">
        <f t="shared" si="19"/>
        <v>4.3227665706051877E-3</v>
      </c>
      <c r="BB35" s="63">
        <f t="shared" si="19"/>
        <v>6.3492063492063492E-3</v>
      </c>
      <c r="BC35" s="63">
        <f t="shared" si="19"/>
        <v>2.631578947368421E-3</v>
      </c>
      <c r="BD35" s="63">
        <f t="shared" si="19"/>
        <v>9.0909090909090905E-3</v>
      </c>
      <c r="BE35" s="63">
        <f t="shared" si="19"/>
        <v>4.3010752688172043E-3</v>
      </c>
      <c r="BF35" s="63">
        <f t="shared" si="19"/>
        <v>0</v>
      </c>
      <c r="BG35" s="2"/>
      <c r="BH35" s="64" t="s">
        <v>26</v>
      </c>
      <c r="BI35" s="65">
        <f t="shared" si="20"/>
        <v>0.31475294117647062</v>
      </c>
      <c r="BJ35" s="65">
        <f t="shared" si="20"/>
        <v>1.3260451127819548</v>
      </c>
      <c r="BK35" s="65">
        <f t="shared" si="20"/>
        <v>8.6420749279538911E-2</v>
      </c>
      <c r="BL35" s="65">
        <f t="shared" si="20"/>
        <v>5.6571428571428571E-2</v>
      </c>
      <c r="BM35" s="65">
        <f t="shared" si="20"/>
        <v>3.4715789473684214E-2</v>
      </c>
      <c r="BN35" s="65">
        <f t="shared" si="20"/>
        <v>8.3209090909090899E-2</v>
      </c>
      <c r="BO35" s="65">
        <f t="shared" si="20"/>
        <v>7.1217204301075282E-2</v>
      </c>
      <c r="BP35" s="84">
        <f t="shared" si="20"/>
        <v>0</v>
      </c>
      <c r="BQ35" s="80"/>
      <c r="BR35" s="2"/>
      <c r="BS35" s="58" t="s">
        <v>26</v>
      </c>
      <c r="BT35" s="63">
        <v>9.8000000000000004E-2</v>
      </c>
      <c r="BU35" s="63">
        <v>5.3999999999999999E-2</v>
      </c>
      <c r="BV35" s="63">
        <v>2.8000000000000001E-2</v>
      </c>
      <c r="BW35" s="63">
        <v>2.7E-2</v>
      </c>
      <c r="BX35" s="63">
        <v>3.4000000000000002E-2</v>
      </c>
      <c r="BY35" s="63">
        <v>2.7E-2</v>
      </c>
      <c r="BZ35" s="63">
        <v>3.4000000000000002E-2</v>
      </c>
      <c r="CA35" s="66">
        <v>2.5000000000000001E-2</v>
      </c>
      <c r="CB35" s="90"/>
      <c r="CC35" s="54"/>
    </row>
    <row r="36" spans="8:81" x14ac:dyDescent="0.3">
      <c r="H36" s="104"/>
      <c r="I36" s="55" t="s">
        <v>27</v>
      </c>
      <c r="J36" s="56">
        <v>751</v>
      </c>
      <c r="K36" s="57">
        <v>771</v>
      </c>
      <c r="L36" s="57">
        <v>369</v>
      </c>
      <c r="M36" s="57">
        <v>243</v>
      </c>
      <c r="N36" s="57">
        <v>274</v>
      </c>
      <c r="O36" s="57">
        <v>207</v>
      </c>
      <c r="P36" s="57">
        <v>360</v>
      </c>
      <c r="Q36" s="57">
        <v>254</v>
      </c>
      <c r="R36" s="53"/>
      <c r="S36" s="58" t="s">
        <v>27</v>
      </c>
      <c r="T36" s="59">
        <v>0</v>
      </c>
      <c r="U36" s="59">
        <v>15</v>
      </c>
      <c r="V36" s="59">
        <v>2</v>
      </c>
      <c r="W36" s="59">
        <v>0</v>
      </c>
      <c r="X36" s="59">
        <v>0</v>
      </c>
      <c r="Y36" s="59">
        <v>0</v>
      </c>
      <c r="Z36" s="59">
        <v>2</v>
      </c>
      <c r="AA36" s="59">
        <v>3</v>
      </c>
      <c r="AB36" s="2"/>
      <c r="AC36" s="58" t="s">
        <v>27</v>
      </c>
      <c r="AD36" s="60">
        <v>0</v>
      </c>
      <c r="AE36" s="60">
        <v>15</v>
      </c>
      <c r="AF36" s="60">
        <v>2</v>
      </c>
      <c r="AG36" s="61">
        <v>0</v>
      </c>
      <c r="AH36" s="61">
        <v>0</v>
      </c>
      <c r="AI36" s="61">
        <v>0</v>
      </c>
      <c r="AJ36" s="60">
        <v>2</v>
      </c>
      <c r="AK36" s="60">
        <v>3</v>
      </c>
      <c r="AL36" s="48"/>
      <c r="AM36" s="58" t="s">
        <v>27</v>
      </c>
      <c r="AN36" s="62">
        <v>0</v>
      </c>
      <c r="AO36" s="62">
        <v>0</v>
      </c>
      <c r="AP36" s="62">
        <v>0</v>
      </c>
      <c r="AQ36" s="62">
        <v>0</v>
      </c>
      <c r="AR36" s="62">
        <v>0</v>
      </c>
      <c r="AS36" s="62">
        <v>0</v>
      </c>
      <c r="AT36" s="62">
        <v>0</v>
      </c>
      <c r="AU36" s="62">
        <v>0</v>
      </c>
      <c r="AV36" s="49"/>
      <c r="AW36" s="2"/>
      <c r="AX36" s="58" t="s">
        <v>27</v>
      </c>
      <c r="AY36" s="63">
        <f t="shared" si="19"/>
        <v>0</v>
      </c>
      <c r="AZ36" s="63">
        <f t="shared" si="19"/>
        <v>2.0435967302452316E-2</v>
      </c>
      <c r="BA36" s="63">
        <f t="shared" si="19"/>
        <v>5.5555555555555558E-3</v>
      </c>
      <c r="BB36" s="63">
        <f t="shared" si="19"/>
        <v>0</v>
      </c>
      <c r="BC36" s="63">
        <f t="shared" si="19"/>
        <v>0</v>
      </c>
      <c r="BD36" s="63">
        <f t="shared" si="19"/>
        <v>0</v>
      </c>
      <c r="BE36" s="63">
        <f t="shared" si="19"/>
        <v>5.7471264367816091E-3</v>
      </c>
      <c r="BF36" s="63">
        <f t="shared" si="19"/>
        <v>1.2048192771084338E-2</v>
      </c>
      <c r="BG36" s="2"/>
      <c r="BH36" s="64" t="s">
        <v>27</v>
      </c>
      <c r="BI36" s="65">
        <f t="shared" si="20"/>
        <v>0</v>
      </c>
      <c r="BJ36" s="65">
        <f t="shared" si="20"/>
        <v>0.85083106267029962</v>
      </c>
      <c r="BK36" s="65">
        <f t="shared" si="20"/>
        <v>5.7400000000000007E-2</v>
      </c>
      <c r="BL36" s="65">
        <f t="shared" si="20"/>
        <v>0</v>
      </c>
      <c r="BM36" s="65">
        <f t="shared" si="20"/>
        <v>0</v>
      </c>
      <c r="BN36" s="65">
        <f t="shared" si="20"/>
        <v>0</v>
      </c>
      <c r="BO36" s="65">
        <f t="shared" si="20"/>
        <v>7.0344827586206901E-2</v>
      </c>
      <c r="BP36" s="84">
        <f t="shared" si="20"/>
        <v>7.6506024096385558E-2</v>
      </c>
      <c r="BQ36" s="80"/>
      <c r="BR36" s="2"/>
      <c r="BS36" s="58" t="s">
        <v>27</v>
      </c>
      <c r="BT36" s="63">
        <v>9.8000000000000004E-2</v>
      </c>
      <c r="BU36" s="63">
        <v>5.3999999999999999E-2</v>
      </c>
      <c r="BV36" s="63">
        <v>2.8000000000000001E-2</v>
      </c>
      <c r="BW36" s="63">
        <v>2.7E-2</v>
      </c>
      <c r="BX36" s="63">
        <v>3.4000000000000002E-2</v>
      </c>
      <c r="BY36" s="63">
        <v>2.7E-2</v>
      </c>
      <c r="BZ36" s="63">
        <v>3.4000000000000002E-2</v>
      </c>
      <c r="CA36" s="66">
        <v>2.5000000000000001E-2</v>
      </c>
      <c r="CB36" s="90"/>
      <c r="CC36" s="54"/>
    </row>
    <row r="37" spans="8:81" ht="16.2" thickBot="1" x14ac:dyDescent="0.35">
      <c r="H37" s="104"/>
      <c r="I37" s="67" t="s">
        <v>28</v>
      </c>
      <c r="J37" s="56">
        <v>1358</v>
      </c>
      <c r="K37" s="57">
        <v>563</v>
      </c>
      <c r="L37" s="57">
        <v>553</v>
      </c>
      <c r="M37" s="57">
        <v>584</v>
      </c>
      <c r="N37" s="57">
        <v>367</v>
      </c>
      <c r="O37" s="57">
        <v>299</v>
      </c>
      <c r="P37" s="57">
        <v>278</v>
      </c>
      <c r="Q37" s="57">
        <v>336</v>
      </c>
      <c r="R37" s="53"/>
      <c r="S37" s="68" t="s">
        <v>28</v>
      </c>
      <c r="T37" s="59">
        <v>3</v>
      </c>
      <c r="U37" s="59">
        <v>11</v>
      </c>
      <c r="V37" s="59">
        <v>7</v>
      </c>
      <c r="W37" s="59">
        <v>1</v>
      </c>
      <c r="X37" s="59">
        <v>1</v>
      </c>
      <c r="Y37" s="59">
        <v>0</v>
      </c>
      <c r="Z37" s="59">
        <v>0</v>
      </c>
      <c r="AA37" s="59">
        <v>0</v>
      </c>
      <c r="AB37" s="2"/>
      <c r="AC37" s="68" t="s">
        <v>28</v>
      </c>
      <c r="AD37" s="60">
        <v>3</v>
      </c>
      <c r="AE37" s="60">
        <v>10</v>
      </c>
      <c r="AF37" s="60">
        <v>7</v>
      </c>
      <c r="AG37" s="61">
        <v>1</v>
      </c>
      <c r="AH37" s="61">
        <v>1</v>
      </c>
      <c r="AI37" s="61">
        <v>0</v>
      </c>
      <c r="AJ37" s="60">
        <v>0</v>
      </c>
      <c r="AK37" s="60">
        <v>0</v>
      </c>
      <c r="AL37" s="2"/>
      <c r="AM37" s="68" t="s">
        <v>28</v>
      </c>
      <c r="AN37" s="62">
        <v>0</v>
      </c>
      <c r="AO37" s="62">
        <v>1</v>
      </c>
      <c r="AP37" s="62">
        <v>0</v>
      </c>
      <c r="AQ37" s="62">
        <v>0</v>
      </c>
      <c r="AR37" s="62">
        <v>0</v>
      </c>
      <c r="AS37" s="62">
        <v>0</v>
      </c>
      <c r="AT37" s="62">
        <v>0</v>
      </c>
      <c r="AU37" s="62">
        <v>0</v>
      </c>
      <c r="AW37" s="2"/>
      <c r="AX37" s="68" t="s">
        <v>28</v>
      </c>
      <c r="AY37" s="63">
        <f t="shared" si="19"/>
        <v>2.5295109612141651E-3</v>
      </c>
      <c r="AZ37" s="63">
        <f t="shared" si="19"/>
        <v>1.841620626151013E-2</v>
      </c>
      <c r="BA37" s="63">
        <f t="shared" si="19"/>
        <v>1.3133208255159476E-2</v>
      </c>
      <c r="BB37" s="63">
        <f t="shared" si="19"/>
        <v>1.8281535648994515E-3</v>
      </c>
      <c r="BC37" s="63">
        <f t="shared" si="19"/>
        <v>2.8169014084507044E-3</v>
      </c>
      <c r="BD37" s="63">
        <f t="shared" si="19"/>
        <v>0</v>
      </c>
      <c r="BE37" s="63">
        <f t="shared" si="19"/>
        <v>0</v>
      </c>
      <c r="BF37" s="63">
        <f t="shared" si="19"/>
        <v>0</v>
      </c>
      <c r="BG37" s="2"/>
      <c r="BH37" s="69" t="s">
        <v>28</v>
      </c>
      <c r="BI37" s="65">
        <f t="shared" si="20"/>
        <v>0.33663743676222596</v>
      </c>
      <c r="BJ37" s="65">
        <f t="shared" si="20"/>
        <v>0.55988950276243099</v>
      </c>
      <c r="BK37" s="65">
        <f t="shared" si="20"/>
        <v>0.20335459662288932</v>
      </c>
      <c r="BL37" s="65">
        <f t="shared" si="20"/>
        <v>2.8826325411334553E-2</v>
      </c>
      <c r="BM37" s="65">
        <f t="shared" si="20"/>
        <v>3.5149295774647892E-2</v>
      </c>
      <c r="BN37" s="65">
        <f t="shared" si="20"/>
        <v>0</v>
      </c>
      <c r="BO37" s="65">
        <f t="shared" si="20"/>
        <v>0</v>
      </c>
      <c r="BP37" s="84">
        <f t="shared" si="20"/>
        <v>0</v>
      </c>
      <c r="BQ37" s="80"/>
      <c r="BR37" s="2"/>
      <c r="BS37" s="68" t="s">
        <v>28</v>
      </c>
      <c r="BT37" s="63">
        <v>9.8000000000000004E-2</v>
      </c>
      <c r="BU37" s="63">
        <v>5.3999999999999999E-2</v>
      </c>
      <c r="BV37" s="63">
        <v>2.8000000000000001E-2</v>
      </c>
      <c r="BW37" s="63">
        <v>2.7E-2</v>
      </c>
      <c r="BX37" s="63">
        <v>3.4000000000000002E-2</v>
      </c>
      <c r="BY37" s="63">
        <v>2.7E-2</v>
      </c>
      <c r="BZ37" s="63">
        <v>3.4000000000000002E-2</v>
      </c>
      <c r="CA37" s="66">
        <v>2.5000000000000001E-2</v>
      </c>
      <c r="CB37" s="90"/>
      <c r="CC37" s="54"/>
    </row>
    <row r="38" spans="8:81" ht="16.2" thickBot="1" x14ac:dyDescent="0.35">
      <c r="H38" s="104"/>
      <c r="I38" s="52"/>
      <c r="J38" s="52"/>
      <c r="K38" s="52"/>
      <c r="L38" s="52"/>
      <c r="M38" s="52"/>
      <c r="N38" s="52"/>
      <c r="O38" s="52"/>
      <c r="P38" s="52"/>
      <c r="Q38" s="52"/>
      <c r="R38" s="53"/>
      <c r="S38" s="109" t="s">
        <v>44</v>
      </c>
      <c r="T38" s="110">
        <f t="shared" ref="T38:AA38" si="21">SUM(T32:T37)</f>
        <v>13</v>
      </c>
      <c r="U38" s="110">
        <f t="shared" si="21"/>
        <v>100</v>
      </c>
      <c r="V38" s="110">
        <f t="shared" si="21"/>
        <v>23</v>
      </c>
      <c r="W38" s="110">
        <f t="shared" si="21"/>
        <v>8</v>
      </c>
      <c r="X38" s="110">
        <f t="shared" si="21"/>
        <v>8</v>
      </c>
      <c r="Y38" s="110">
        <f t="shared" si="21"/>
        <v>7</v>
      </c>
      <c r="Z38" s="110">
        <f t="shared" si="21"/>
        <v>6</v>
      </c>
      <c r="AA38" s="110">
        <f t="shared" si="21"/>
        <v>7</v>
      </c>
      <c r="AB38" s="111"/>
      <c r="AC38" s="109" t="s">
        <v>44</v>
      </c>
      <c r="AD38" s="112">
        <f t="shared" ref="AD38:AK38" si="22">SUM(AD32:AD37)</f>
        <v>13</v>
      </c>
      <c r="AE38" s="112">
        <f t="shared" si="22"/>
        <v>98</v>
      </c>
      <c r="AF38" s="112">
        <f t="shared" si="22"/>
        <v>23</v>
      </c>
      <c r="AG38" s="112">
        <f t="shared" si="22"/>
        <v>8</v>
      </c>
      <c r="AH38" s="112">
        <f t="shared" si="22"/>
        <v>7</v>
      </c>
      <c r="AI38" s="112">
        <f t="shared" si="22"/>
        <v>7</v>
      </c>
      <c r="AJ38" s="112">
        <f t="shared" si="22"/>
        <v>6</v>
      </c>
      <c r="AK38" s="112">
        <f t="shared" si="22"/>
        <v>7</v>
      </c>
      <c r="AL38" s="111"/>
      <c r="AM38" s="109" t="s">
        <v>44</v>
      </c>
      <c r="AN38" s="113">
        <f t="shared" ref="AN38:AU38" si="23">SUM(AN32:AN37)</f>
        <v>0</v>
      </c>
      <c r="AO38" s="113">
        <f t="shared" si="23"/>
        <v>2</v>
      </c>
      <c r="AP38" s="113">
        <f t="shared" si="23"/>
        <v>0</v>
      </c>
      <c r="AQ38" s="113">
        <f t="shared" si="23"/>
        <v>0</v>
      </c>
      <c r="AR38" s="113">
        <f t="shared" si="23"/>
        <v>1</v>
      </c>
      <c r="AS38" s="113">
        <f t="shared" si="23"/>
        <v>0</v>
      </c>
      <c r="AT38" s="113">
        <f t="shared" si="23"/>
        <v>0</v>
      </c>
      <c r="AU38" s="113">
        <f t="shared" si="23"/>
        <v>0</v>
      </c>
      <c r="AV38" s="114">
        <f>SUM(AN32:AU37)</f>
        <v>3</v>
      </c>
      <c r="AW38" s="111"/>
      <c r="AX38" s="109"/>
      <c r="AY38" s="113"/>
      <c r="AZ38" s="113"/>
      <c r="BA38" s="113"/>
      <c r="BB38" s="113"/>
      <c r="BC38" s="113"/>
      <c r="BD38" s="113"/>
      <c r="BE38" s="113"/>
      <c r="BF38" s="113"/>
      <c r="BG38" s="111"/>
      <c r="BH38" s="116" t="s">
        <v>67</v>
      </c>
      <c r="BI38" s="123">
        <f t="shared" ref="BI38:BP38" si="24">SUM(BI32:BI37)</f>
        <v>1.4343576017952577</v>
      </c>
      <c r="BJ38" s="123">
        <f t="shared" si="24"/>
        <v>5.6056548204991232</v>
      </c>
      <c r="BK38" s="123">
        <f t="shared" si="24"/>
        <v>0.66432562419556362</v>
      </c>
      <c r="BL38" s="123">
        <f t="shared" si="24"/>
        <v>0.22820828757381104</v>
      </c>
      <c r="BM38" s="123">
        <f t="shared" si="24"/>
        <v>0.2457790011614516</v>
      </c>
      <c r="BN38" s="123">
        <f t="shared" si="24"/>
        <v>0.19513309201811405</v>
      </c>
      <c r="BO38" s="123">
        <f t="shared" si="24"/>
        <v>0.21204392711070286</v>
      </c>
      <c r="BP38" s="123">
        <f t="shared" si="24"/>
        <v>0.18009115682740034</v>
      </c>
      <c r="BQ38" s="124">
        <f>SUM(BI38:BP38)</f>
        <v>8.7655935111814234</v>
      </c>
      <c r="BR38" s="111"/>
      <c r="BS38" s="109"/>
      <c r="BT38" s="120"/>
      <c r="BU38" s="120"/>
      <c r="BV38" s="120"/>
      <c r="BW38" s="120"/>
      <c r="BX38" s="120"/>
      <c r="BY38" s="120"/>
      <c r="BZ38" s="120"/>
      <c r="CA38" s="120"/>
      <c r="CB38" s="121">
        <f>AV38/BQ38</f>
        <v>0.34224721876199132</v>
      </c>
      <c r="CC38" s="122">
        <f>-(1/CB38)</f>
        <v>-2.9218645037271407</v>
      </c>
    </row>
    <row r="39" spans="8:81" ht="16.2" thickBot="1" x14ac:dyDescent="0.35">
      <c r="H39" s="104"/>
      <c r="I39" s="52"/>
      <c r="J39" s="52"/>
      <c r="K39" s="52"/>
      <c r="L39" s="52"/>
      <c r="M39" s="52"/>
      <c r="N39" s="52"/>
      <c r="O39" s="52"/>
      <c r="P39" s="52"/>
      <c r="Q39" s="52"/>
      <c r="R39" s="53"/>
      <c r="S39" s="45" t="s">
        <v>45</v>
      </c>
      <c r="T39" s="46"/>
      <c r="U39" s="47"/>
      <c r="AB39" s="2"/>
      <c r="AC39" s="45" t="s">
        <v>46</v>
      </c>
      <c r="AD39" s="46"/>
      <c r="AE39" s="47"/>
      <c r="AL39" s="48"/>
      <c r="AM39" s="45" t="s">
        <v>47</v>
      </c>
      <c r="AN39" s="106"/>
      <c r="AO39" s="47"/>
      <c r="AV39" s="49"/>
      <c r="AW39" s="2"/>
      <c r="AX39" s="45" t="s">
        <v>48</v>
      </c>
      <c r="AY39" s="107" t="s">
        <v>5</v>
      </c>
      <c r="AZ39" s="47"/>
      <c r="BG39" s="2"/>
      <c r="BH39" s="45" t="s">
        <v>48</v>
      </c>
      <c r="BI39" s="107" t="s">
        <v>6</v>
      </c>
      <c r="BJ39" s="47"/>
      <c r="BQ39" s="80"/>
      <c r="BR39" s="2"/>
      <c r="BS39" s="45" t="s">
        <v>48</v>
      </c>
      <c r="BT39" s="107" t="s">
        <v>8</v>
      </c>
      <c r="BU39" s="47"/>
      <c r="CB39" s="108"/>
      <c r="CC39" s="50"/>
    </row>
    <row r="40" spans="8:81" ht="16.2" thickBot="1" x14ac:dyDescent="0.35">
      <c r="H40" s="104"/>
      <c r="I40" s="51" t="s">
        <v>9</v>
      </c>
      <c r="J40" s="52" t="s">
        <v>10</v>
      </c>
      <c r="K40" s="52" t="s">
        <v>11</v>
      </c>
      <c r="L40" s="52" t="s">
        <v>12</v>
      </c>
      <c r="M40" s="52" t="s">
        <v>13</v>
      </c>
      <c r="N40" s="52" t="s">
        <v>14</v>
      </c>
      <c r="O40" s="52" t="s">
        <v>15</v>
      </c>
      <c r="P40" s="52" t="s">
        <v>16</v>
      </c>
      <c r="Q40" s="52" t="s">
        <v>17</v>
      </c>
      <c r="R40" s="53"/>
      <c r="S40" s="17" t="s">
        <v>18</v>
      </c>
      <c r="T40" s="41" t="s">
        <v>10</v>
      </c>
      <c r="U40" s="41" t="s">
        <v>11</v>
      </c>
      <c r="V40" s="41" t="s">
        <v>12</v>
      </c>
      <c r="W40" s="41" t="s">
        <v>13</v>
      </c>
      <c r="X40" s="41" t="s">
        <v>14</v>
      </c>
      <c r="Y40" s="41" t="s">
        <v>15</v>
      </c>
      <c r="Z40" s="41" t="s">
        <v>16</v>
      </c>
      <c r="AA40" s="41" t="s">
        <v>17</v>
      </c>
      <c r="AB40" s="2"/>
      <c r="AC40" s="17" t="s">
        <v>18</v>
      </c>
      <c r="AD40" s="42" t="s">
        <v>10</v>
      </c>
      <c r="AE40" s="42" t="s">
        <v>11</v>
      </c>
      <c r="AF40" s="42" t="s">
        <v>12</v>
      </c>
      <c r="AG40" s="42" t="s">
        <v>13</v>
      </c>
      <c r="AH40" s="42" t="s">
        <v>14</v>
      </c>
      <c r="AI40" s="42" t="s">
        <v>15</v>
      </c>
      <c r="AJ40" s="42" t="s">
        <v>16</v>
      </c>
      <c r="AK40" s="42" t="s">
        <v>17</v>
      </c>
      <c r="AL40" s="48"/>
      <c r="AM40" s="17" t="s">
        <v>18</v>
      </c>
      <c r="AN40" s="43" t="s">
        <v>10</v>
      </c>
      <c r="AO40" s="43" t="s">
        <v>11</v>
      </c>
      <c r="AP40" s="43" t="s">
        <v>12</v>
      </c>
      <c r="AQ40" s="43" t="s">
        <v>13</v>
      </c>
      <c r="AR40" s="43" t="s">
        <v>14</v>
      </c>
      <c r="AS40" s="43" t="s">
        <v>15</v>
      </c>
      <c r="AT40" s="43" t="s">
        <v>16</v>
      </c>
      <c r="AU40" s="43" t="s">
        <v>17</v>
      </c>
      <c r="AV40" s="49"/>
      <c r="AW40" s="2"/>
      <c r="AX40" s="17" t="s">
        <v>18</v>
      </c>
      <c r="AY40" s="43" t="s">
        <v>10</v>
      </c>
      <c r="AZ40" s="43" t="s">
        <v>11</v>
      </c>
      <c r="BA40" s="43" t="s">
        <v>12</v>
      </c>
      <c r="BB40" s="43" t="s">
        <v>13</v>
      </c>
      <c r="BC40" s="43" t="s">
        <v>14</v>
      </c>
      <c r="BD40" s="43" t="s">
        <v>15</v>
      </c>
      <c r="BE40" s="43" t="s">
        <v>16</v>
      </c>
      <c r="BF40" s="43" t="s">
        <v>17</v>
      </c>
      <c r="BG40" s="2"/>
      <c r="BH40" s="17" t="s">
        <v>18</v>
      </c>
      <c r="BI40" s="3" t="s">
        <v>10</v>
      </c>
      <c r="BJ40" s="3" t="s">
        <v>11</v>
      </c>
      <c r="BK40" s="3" t="s">
        <v>12</v>
      </c>
      <c r="BL40" s="3" t="s">
        <v>13</v>
      </c>
      <c r="BM40" s="3" t="s">
        <v>14</v>
      </c>
      <c r="BN40" s="3" t="s">
        <v>15</v>
      </c>
      <c r="BO40" s="3" t="s">
        <v>16</v>
      </c>
      <c r="BP40" s="3" t="s">
        <v>17</v>
      </c>
      <c r="BQ40" s="80"/>
      <c r="BR40" s="2"/>
      <c r="BS40" s="17" t="s">
        <v>18</v>
      </c>
      <c r="BT40" s="43" t="s">
        <v>10</v>
      </c>
      <c r="BU40" s="43" t="s">
        <v>11</v>
      </c>
      <c r="BV40" s="43" t="s">
        <v>12</v>
      </c>
      <c r="BW40" s="43" t="s">
        <v>13</v>
      </c>
      <c r="BX40" s="43" t="s">
        <v>14</v>
      </c>
      <c r="BY40" s="43" t="s">
        <v>15</v>
      </c>
      <c r="BZ40" s="43" t="s">
        <v>16</v>
      </c>
      <c r="CA40" s="43" t="s">
        <v>17</v>
      </c>
      <c r="CB40" s="90"/>
      <c r="CC40" s="54"/>
    </row>
    <row r="41" spans="8:81" x14ac:dyDescent="0.3">
      <c r="H41" s="104"/>
      <c r="I41" s="55" t="s">
        <v>23</v>
      </c>
      <c r="J41" s="56">
        <v>938</v>
      </c>
      <c r="K41" s="57">
        <v>740</v>
      </c>
      <c r="L41" s="57">
        <v>299</v>
      </c>
      <c r="M41" s="57">
        <v>298</v>
      </c>
      <c r="N41" s="57">
        <v>375</v>
      </c>
      <c r="O41" s="57">
        <v>131</v>
      </c>
      <c r="P41" s="57">
        <v>575</v>
      </c>
      <c r="Q41" s="57">
        <v>281</v>
      </c>
      <c r="R41" s="53"/>
      <c r="S41" s="58" t="s">
        <v>23</v>
      </c>
      <c r="T41" s="59">
        <v>8</v>
      </c>
      <c r="U41" s="59">
        <v>12</v>
      </c>
      <c r="V41" s="59">
        <v>2</v>
      </c>
      <c r="W41" s="59">
        <v>6</v>
      </c>
      <c r="X41" s="59">
        <v>8</v>
      </c>
      <c r="Y41" s="59">
        <v>1</v>
      </c>
      <c r="Z41" s="59">
        <v>13</v>
      </c>
      <c r="AA41" s="59">
        <v>7</v>
      </c>
      <c r="AB41" s="2"/>
      <c r="AC41" s="58" t="s">
        <v>23</v>
      </c>
      <c r="AD41" s="60">
        <v>8</v>
      </c>
      <c r="AE41" s="60">
        <v>11</v>
      </c>
      <c r="AF41" s="60">
        <v>2</v>
      </c>
      <c r="AG41" s="61">
        <v>6</v>
      </c>
      <c r="AH41" s="61">
        <v>7</v>
      </c>
      <c r="AI41" s="61">
        <v>1</v>
      </c>
      <c r="AJ41" s="60">
        <v>13</v>
      </c>
      <c r="AK41" s="60">
        <v>7</v>
      </c>
      <c r="AL41" s="48"/>
      <c r="AM41" s="58" t="s">
        <v>23</v>
      </c>
      <c r="AN41" s="62">
        <v>0</v>
      </c>
      <c r="AO41" s="62">
        <v>1</v>
      </c>
      <c r="AP41" s="62">
        <v>0</v>
      </c>
      <c r="AQ41" s="62">
        <v>0</v>
      </c>
      <c r="AR41" s="62">
        <v>1</v>
      </c>
      <c r="AS41" s="62">
        <v>0</v>
      </c>
      <c r="AT41" s="62">
        <v>0</v>
      </c>
      <c r="AU41" s="62">
        <v>0</v>
      </c>
      <c r="AV41" s="49"/>
      <c r="AW41" s="2"/>
      <c r="AX41" s="58" t="s">
        <v>23</v>
      </c>
      <c r="AY41" s="63">
        <f t="shared" ref="AY41:BF46" si="25">AD41/AD59</f>
        <v>9.4007050528789656E-3</v>
      </c>
      <c r="AZ41" s="63">
        <f t="shared" si="25"/>
        <v>1.5580736543909348E-2</v>
      </c>
      <c r="BA41" s="63">
        <f t="shared" si="25"/>
        <v>6.8027210884353739E-3</v>
      </c>
      <c r="BB41" s="63">
        <f t="shared" si="25"/>
        <v>2.1126760563380281E-2</v>
      </c>
      <c r="BC41" s="63">
        <f t="shared" si="25"/>
        <v>1.9178082191780823E-2</v>
      </c>
      <c r="BD41" s="63">
        <f t="shared" si="25"/>
        <v>7.6923076923076927E-3</v>
      </c>
      <c r="BE41" s="63">
        <f t="shared" si="25"/>
        <v>2.3636363636363636E-2</v>
      </c>
      <c r="BF41" s="63">
        <f t="shared" si="25"/>
        <v>2.5362318840579712E-2</v>
      </c>
      <c r="BG41" s="2"/>
      <c r="BH41" s="64" t="s">
        <v>23</v>
      </c>
      <c r="BI41" s="65">
        <f t="shared" ref="BI41:BP46" si="26">J41*AY41*BT41</f>
        <v>0.86415041128084602</v>
      </c>
      <c r="BJ41" s="65">
        <f t="shared" si="26"/>
        <v>0.62260623229461753</v>
      </c>
      <c r="BK41" s="65">
        <f t="shared" si="26"/>
        <v>5.6952380952380949E-2</v>
      </c>
      <c r="BL41" s="65">
        <f t="shared" si="26"/>
        <v>0.16998591549295775</v>
      </c>
      <c r="BM41" s="65">
        <f t="shared" si="26"/>
        <v>0.24452054794520553</v>
      </c>
      <c r="BN41" s="65">
        <f t="shared" si="26"/>
        <v>2.7207692307692308E-2</v>
      </c>
      <c r="BO41" s="65">
        <f t="shared" si="26"/>
        <v>0.46209090909090911</v>
      </c>
      <c r="BP41" s="84">
        <f t="shared" si="26"/>
        <v>0.17817028985507249</v>
      </c>
      <c r="BQ41" s="80"/>
      <c r="BR41" s="2"/>
      <c r="BS41" s="58" t="s">
        <v>23</v>
      </c>
      <c r="BT41" s="63">
        <v>9.8000000000000004E-2</v>
      </c>
      <c r="BU41" s="63">
        <v>5.3999999999999999E-2</v>
      </c>
      <c r="BV41" s="63">
        <v>2.8000000000000001E-2</v>
      </c>
      <c r="BW41" s="63">
        <v>2.7E-2</v>
      </c>
      <c r="BX41" s="63">
        <v>3.4000000000000002E-2</v>
      </c>
      <c r="BY41" s="63">
        <v>2.7E-2</v>
      </c>
      <c r="BZ41" s="63">
        <v>3.4000000000000002E-2</v>
      </c>
      <c r="CA41" s="66">
        <v>2.5000000000000001E-2</v>
      </c>
      <c r="CB41" s="90"/>
      <c r="CC41" s="54"/>
    </row>
    <row r="42" spans="8:81" x14ac:dyDescent="0.3">
      <c r="H42" s="104"/>
      <c r="I42" s="55" t="s">
        <v>24</v>
      </c>
      <c r="J42" s="56">
        <v>1160</v>
      </c>
      <c r="K42" s="57">
        <v>1328</v>
      </c>
      <c r="L42" s="57">
        <v>351</v>
      </c>
      <c r="M42" s="57">
        <v>183</v>
      </c>
      <c r="N42" s="57">
        <v>539</v>
      </c>
      <c r="O42" s="57">
        <v>446</v>
      </c>
      <c r="P42" s="57">
        <v>178</v>
      </c>
      <c r="Q42" s="57">
        <v>454</v>
      </c>
      <c r="R42" s="53"/>
      <c r="S42" s="58" t="s">
        <v>24</v>
      </c>
      <c r="T42" s="59">
        <v>18</v>
      </c>
      <c r="U42" s="59">
        <v>21</v>
      </c>
      <c r="V42" s="59">
        <v>3</v>
      </c>
      <c r="W42" s="59">
        <v>1</v>
      </c>
      <c r="X42" s="59">
        <v>9</v>
      </c>
      <c r="Y42" s="59">
        <v>9</v>
      </c>
      <c r="Z42" s="59">
        <v>5</v>
      </c>
      <c r="AA42" s="59">
        <v>5</v>
      </c>
      <c r="AB42" s="2"/>
      <c r="AC42" s="58" t="s">
        <v>24</v>
      </c>
      <c r="AD42" s="60">
        <v>18</v>
      </c>
      <c r="AE42" s="60">
        <v>21</v>
      </c>
      <c r="AF42" s="60">
        <v>3</v>
      </c>
      <c r="AG42" s="61">
        <v>1</v>
      </c>
      <c r="AH42" s="61">
        <v>9</v>
      </c>
      <c r="AI42" s="61">
        <v>9</v>
      </c>
      <c r="AJ42" s="60">
        <v>5</v>
      </c>
      <c r="AK42" s="60">
        <v>5</v>
      </c>
      <c r="AL42" s="48"/>
      <c r="AM42" s="58" t="s">
        <v>24</v>
      </c>
      <c r="AN42" s="62">
        <v>0</v>
      </c>
      <c r="AO42" s="62">
        <v>0</v>
      </c>
      <c r="AP42" s="62">
        <v>0</v>
      </c>
      <c r="AQ42" s="62">
        <v>0</v>
      </c>
      <c r="AR42" s="62">
        <v>0</v>
      </c>
      <c r="AS42" s="62">
        <v>0</v>
      </c>
      <c r="AT42" s="62">
        <v>0</v>
      </c>
      <c r="AU42" s="62">
        <v>0</v>
      </c>
      <c r="AV42" s="49"/>
      <c r="AW42" s="2"/>
      <c r="AX42" s="58" t="s">
        <v>24</v>
      </c>
      <c r="AY42" s="63">
        <f t="shared" si="25"/>
        <v>1.7045454545454544E-2</v>
      </c>
      <c r="AZ42" s="63">
        <f t="shared" si="25"/>
        <v>1.6853932584269662E-2</v>
      </c>
      <c r="BA42" s="63">
        <f t="shared" si="25"/>
        <v>8.7463556851311956E-3</v>
      </c>
      <c r="BB42" s="63">
        <f t="shared" si="25"/>
        <v>5.7471264367816091E-3</v>
      </c>
      <c r="BC42" s="63">
        <f t="shared" si="25"/>
        <v>1.7441860465116279E-2</v>
      </c>
      <c r="BD42" s="63">
        <f t="shared" si="25"/>
        <v>2.097902097902098E-2</v>
      </c>
      <c r="BE42" s="63">
        <f t="shared" si="25"/>
        <v>2.8901734104046242E-2</v>
      </c>
      <c r="BF42" s="63">
        <f t="shared" si="25"/>
        <v>1.1467889908256881E-2</v>
      </c>
      <c r="BG42" s="2"/>
      <c r="BH42" s="64" t="s">
        <v>24</v>
      </c>
      <c r="BI42" s="65">
        <f t="shared" si="26"/>
        <v>1.9377272727272725</v>
      </c>
      <c r="BJ42" s="65">
        <f t="shared" si="26"/>
        <v>1.208629213483146</v>
      </c>
      <c r="BK42" s="65">
        <f t="shared" si="26"/>
        <v>8.59591836734694E-2</v>
      </c>
      <c r="BL42" s="65">
        <f t="shared" si="26"/>
        <v>2.8396551724137929E-2</v>
      </c>
      <c r="BM42" s="65">
        <f t="shared" si="26"/>
        <v>0.31963953488372093</v>
      </c>
      <c r="BN42" s="65">
        <f t="shared" si="26"/>
        <v>0.25262937062937063</v>
      </c>
      <c r="BO42" s="65">
        <f t="shared" si="26"/>
        <v>0.17491329479768788</v>
      </c>
      <c r="BP42" s="84">
        <f t="shared" si="26"/>
        <v>0.13016055045871561</v>
      </c>
      <c r="BQ42" s="80"/>
      <c r="BR42" s="2"/>
      <c r="BS42" s="58" t="s">
        <v>24</v>
      </c>
      <c r="BT42" s="63">
        <v>9.8000000000000004E-2</v>
      </c>
      <c r="BU42" s="63">
        <v>5.3999999999999999E-2</v>
      </c>
      <c r="BV42" s="63">
        <v>2.8000000000000001E-2</v>
      </c>
      <c r="BW42" s="63">
        <v>2.7E-2</v>
      </c>
      <c r="BX42" s="63">
        <v>3.4000000000000002E-2</v>
      </c>
      <c r="BY42" s="63">
        <v>2.7E-2</v>
      </c>
      <c r="BZ42" s="63">
        <v>3.4000000000000002E-2</v>
      </c>
      <c r="CA42" s="66">
        <v>2.5000000000000001E-2</v>
      </c>
      <c r="CB42" s="90"/>
      <c r="CC42" s="54"/>
    </row>
    <row r="43" spans="8:81" x14ac:dyDescent="0.3">
      <c r="H43" s="104"/>
      <c r="I43" s="55" t="s">
        <v>25</v>
      </c>
      <c r="J43" s="56">
        <v>1496</v>
      </c>
      <c r="K43" s="57">
        <v>1129</v>
      </c>
      <c r="L43" s="57">
        <v>860</v>
      </c>
      <c r="M43" s="57">
        <v>525</v>
      </c>
      <c r="N43" s="57">
        <v>578</v>
      </c>
      <c r="O43" s="57">
        <v>469</v>
      </c>
      <c r="P43" s="57">
        <v>485</v>
      </c>
      <c r="Q43" s="57">
        <v>271</v>
      </c>
      <c r="R43" s="53"/>
      <c r="S43" s="58" t="s">
        <v>25</v>
      </c>
      <c r="T43" s="59">
        <v>27</v>
      </c>
      <c r="U43" s="59">
        <v>24</v>
      </c>
      <c r="V43" s="59">
        <v>20</v>
      </c>
      <c r="W43" s="59">
        <v>5</v>
      </c>
      <c r="X43" s="59">
        <v>16</v>
      </c>
      <c r="Y43" s="59">
        <v>9</v>
      </c>
      <c r="Z43" s="59">
        <v>4</v>
      </c>
      <c r="AA43" s="59">
        <v>3</v>
      </c>
      <c r="AB43" s="2"/>
      <c r="AC43" s="58" t="s">
        <v>25</v>
      </c>
      <c r="AD43" s="60">
        <v>25</v>
      </c>
      <c r="AE43" s="60">
        <v>24</v>
      </c>
      <c r="AF43" s="60">
        <v>20</v>
      </c>
      <c r="AG43" s="61">
        <v>5</v>
      </c>
      <c r="AH43" s="61">
        <v>16</v>
      </c>
      <c r="AI43" s="61">
        <v>8</v>
      </c>
      <c r="AJ43" s="60">
        <v>3</v>
      </c>
      <c r="AK43" s="60">
        <v>3</v>
      </c>
      <c r="AL43" s="48"/>
      <c r="AM43" s="58" t="s">
        <v>25</v>
      </c>
      <c r="AN43" s="62">
        <v>2</v>
      </c>
      <c r="AO43" s="62">
        <v>0</v>
      </c>
      <c r="AP43" s="62">
        <v>0</v>
      </c>
      <c r="AQ43" s="62">
        <v>0</v>
      </c>
      <c r="AR43" s="62">
        <v>0</v>
      </c>
      <c r="AS43" s="62">
        <v>1</v>
      </c>
      <c r="AT43" s="62">
        <v>1</v>
      </c>
      <c r="AU43" s="62">
        <v>0</v>
      </c>
      <c r="AV43" s="49"/>
      <c r="AW43" s="2"/>
      <c r="AX43" s="58" t="s">
        <v>25</v>
      </c>
      <c r="AY43" s="63">
        <f t="shared" si="25"/>
        <v>1.9334880123743233E-2</v>
      </c>
      <c r="AZ43" s="63">
        <f t="shared" si="25"/>
        <v>2.2792022792022793E-2</v>
      </c>
      <c r="BA43" s="63">
        <f t="shared" si="25"/>
        <v>2.4242424242424242E-2</v>
      </c>
      <c r="BB43" s="63">
        <f t="shared" si="25"/>
        <v>1.0121457489878543E-2</v>
      </c>
      <c r="BC43" s="63">
        <f t="shared" si="25"/>
        <v>2.8622540250447227E-2</v>
      </c>
      <c r="BD43" s="63">
        <f t="shared" si="25"/>
        <v>1.7621145374449341E-2</v>
      </c>
      <c r="BE43" s="63">
        <f t="shared" si="25"/>
        <v>6.3559322033898309E-3</v>
      </c>
      <c r="BF43" s="63">
        <f t="shared" si="25"/>
        <v>1.1406844106463879E-2</v>
      </c>
      <c r="BG43" s="2"/>
      <c r="BH43" s="64" t="s">
        <v>25</v>
      </c>
      <c r="BI43" s="65">
        <f t="shared" si="26"/>
        <v>2.8346481051817478</v>
      </c>
      <c r="BJ43" s="65">
        <f t="shared" si="26"/>
        <v>1.3895384615384616</v>
      </c>
      <c r="BK43" s="65">
        <f t="shared" si="26"/>
        <v>0.5837575757575757</v>
      </c>
      <c r="BL43" s="65">
        <f t="shared" si="26"/>
        <v>0.14347165991902835</v>
      </c>
      <c r="BM43" s="65">
        <f t="shared" si="26"/>
        <v>0.56249016100178906</v>
      </c>
      <c r="BN43" s="65">
        <f t="shared" si="26"/>
        <v>0.22313656387665201</v>
      </c>
      <c r="BO43" s="65">
        <f t="shared" si="26"/>
        <v>0.10480932203389831</v>
      </c>
      <c r="BP43" s="84">
        <f t="shared" si="26"/>
        <v>7.7281368821292773E-2</v>
      </c>
      <c r="BQ43" s="80"/>
      <c r="BR43" s="2"/>
      <c r="BS43" s="58" t="s">
        <v>25</v>
      </c>
      <c r="BT43" s="63">
        <v>9.8000000000000004E-2</v>
      </c>
      <c r="BU43" s="63">
        <v>5.3999999999999999E-2</v>
      </c>
      <c r="BV43" s="63">
        <v>2.8000000000000001E-2</v>
      </c>
      <c r="BW43" s="63">
        <v>2.7E-2</v>
      </c>
      <c r="BX43" s="63">
        <v>3.4000000000000002E-2</v>
      </c>
      <c r="BY43" s="63">
        <v>2.7E-2</v>
      </c>
      <c r="BZ43" s="63">
        <v>3.4000000000000002E-2</v>
      </c>
      <c r="CA43" s="66">
        <v>2.5000000000000001E-2</v>
      </c>
      <c r="CB43" s="90"/>
      <c r="CC43" s="54"/>
    </row>
    <row r="44" spans="8:81" x14ac:dyDescent="0.3">
      <c r="H44" s="104"/>
      <c r="I44" s="55" t="s">
        <v>26</v>
      </c>
      <c r="J44" s="56">
        <v>819</v>
      </c>
      <c r="K44" s="57">
        <v>852</v>
      </c>
      <c r="L44" s="57">
        <v>714</v>
      </c>
      <c r="M44" s="57">
        <v>330</v>
      </c>
      <c r="N44" s="57">
        <v>388</v>
      </c>
      <c r="O44" s="57">
        <v>339</v>
      </c>
      <c r="P44" s="57">
        <v>487</v>
      </c>
      <c r="Q44" s="57">
        <v>334</v>
      </c>
      <c r="R44" s="53"/>
      <c r="S44" s="58" t="s">
        <v>26</v>
      </c>
      <c r="T44" s="59">
        <v>9</v>
      </c>
      <c r="U44" s="59">
        <v>25</v>
      </c>
      <c r="V44" s="59">
        <v>3</v>
      </c>
      <c r="W44" s="59">
        <v>4</v>
      </c>
      <c r="X44" s="59">
        <v>3</v>
      </c>
      <c r="Y44" s="59">
        <v>3</v>
      </c>
      <c r="Z44" s="59">
        <v>8</v>
      </c>
      <c r="AA44" s="59">
        <v>7</v>
      </c>
      <c r="AB44" s="2"/>
      <c r="AC44" s="58" t="s">
        <v>26</v>
      </c>
      <c r="AD44" s="60">
        <v>9</v>
      </c>
      <c r="AE44" s="60">
        <v>25</v>
      </c>
      <c r="AF44" s="60">
        <v>3</v>
      </c>
      <c r="AG44" s="61">
        <v>4</v>
      </c>
      <c r="AH44" s="61">
        <v>3</v>
      </c>
      <c r="AI44" s="61">
        <v>3</v>
      </c>
      <c r="AJ44" s="60">
        <v>8</v>
      </c>
      <c r="AK44" s="60">
        <v>7</v>
      </c>
      <c r="AL44" s="48"/>
      <c r="AM44" s="58" t="s">
        <v>26</v>
      </c>
      <c r="AN44" s="62">
        <v>0</v>
      </c>
      <c r="AO44" s="62">
        <v>0</v>
      </c>
      <c r="AP44" s="62">
        <v>0</v>
      </c>
      <c r="AQ44" s="62">
        <v>0</v>
      </c>
      <c r="AR44" s="62">
        <v>0</v>
      </c>
      <c r="AS44" s="62">
        <v>0</v>
      </c>
      <c r="AT44" s="62">
        <v>0</v>
      </c>
      <c r="AU44" s="62">
        <v>0</v>
      </c>
      <c r="AV44" s="49"/>
      <c r="AW44" s="2"/>
      <c r="AX44" s="58" t="s">
        <v>26</v>
      </c>
      <c r="AY44" s="63">
        <f t="shared" si="25"/>
        <v>1.1764705882352941E-2</v>
      </c>
      <c r="AZ44" s="63">
        <f t="shared" si="25"/>
        <v>3.1328320802005011E-2</v>
      </c>
      <c r="BA44" s="63">
        <f t="shared" si="25"/>
        <v>4.3227665706051877E-3</v>
      </c>
      <c r="BB44" s="63">
        <f t="shared" si="25"/>
        <v>1.2698412698412698E-2</v>
      </c>
      <c r="BC44" s="63">
        <f t="shared" si="25"/>
        <v>7.8947368421052634E-3</v>
      </c>
      <c r="BD44" s="63">
        <f t="shared" si="25"/>
        <v>9.0909090909090905E-3</v>
      </c>
      <c r="BE44" s="63">
        <f t="shared" si="25"/>
        <v>1.7204301075268817E-2</v>
      </c>
      <c r="BF44" s="63">
        <f t="shared" si="25"/>
        <v>2.1341463414634148E-2</v>
      </c>
      <c r="BG44" s="2"/>
      <c r="BH44" s="64" t="s">
        <v>26</v>
      </c>
      <c r="BI44" s="65">
        <f t="shared" si="26"/>
        <v>0.94425882352941171</v>
      </c>
      <c r="BJ44" s="65">
        <f t="shared" si="26"/>
        <v>1.4413533834586465</v>
      </c>
      <c r="BK44" s="65">
        <f t="shared" si="26"/>
        <v>8.6420749279538911E-2</v>
      </c>
      <c r="BL44" s="65">
        <f t="shared" si="26"/>
        <v>0.11314285714285714</v>
      </c>
      <c r="BM44" s="65">
        <f t="shared" si="26"/>
        <v>0.10414736842105264</v>
      </c>
      <c r="BN44" s="65">
        <f t="shared" si="26"/>
        <v>8.3209090909090899E-2</v>
      </c>
      <c r="BO44" s="65">
        <f t="shared" si="26"/>
        <v>0.28486881720430113</v>
      </c>
      <c r="BP44" s="84">
        <f t="shared" si="26"/>
        <v>0.17820121951219514</v>
      </c>
      <c r="BQ44" s="80"/>
      <c r="BR44" s="2"/>
      <c r="BS44" s="58" t="s">
        <v>26</v>
      </c>
      <c r="BT44" s="63">
        <v>9.8000000000000004E-2</v>
      </c>
      <c r="BU44" s="63">
        <v>5.3999999999999999E-2</v>
      </c>
      <c r="BV44" s="63">
        <v>2.8000000000000001E-2</v>
      </c>
      <c r="BW44" s="63">
        <v>2.7E-2</v>
      </c>
      <c r="BX44" s="63">
        <v>3.4000000000000002E-2</v>
      </c>
      <c r="BY44" s="63">
        <v>2.7E-2</v>
      </c>
      <c r="BZ44" s="63">
        <v>3.4000000000000002E-2</v>
      </c>
      <c r="CA44" s="66">
        <v>2.5000000000000001E-2</v>
      </c>
      <c r="CB44" s="90"/>
      <c r="CC44" s="54"/>
    </row>
    <row r="45" spans="8:81" x14ac:dyDescent="0.3">
      <c r="H45" s="104"/>
      <c r="I45" s="55" t="s">
        <v>27</v>
      </c>
      <c r="J45" s="56">
        <v>751</v>
      </c>
      <c r="K45" s="57">
        <v>771</v>
      </c>
      <c r="L45" s="57">
        <v>369</v>
      </c>
      <c r="M45" s="57">
        <v>243</v>
      </c>
      <c r="N45" s="57">
        <v>274</v>
      </c>
      <c r="O45" s="57">
        <v>207</v>
      </c>
      <c r="P45" s="57">
        <v>360</v>
      </c>
      <c r="Q45" s="57">
        <v>254</v>
      </c>
      <c r="R45" s="53"/>
      <c r="S45" s="58" t="s">
        <v>27</v>
      </c>
      <c r="T45" s="59">
        <v>4</v>
      </c>
      <c r="U45" s="59">
        <v>14</v>
      </c>
      <c r="V45" s="59">
        <v>7</v>
      </c>
      <c r="W45" s="59">
        <v>1</v>
      </c>
      <c r="X45" s="59">
        <v>9</v>
      </c>
      <c r="Y45" s="59">
        <v>4</v>
      </c>
      <c r="Z45" s="59">
        <v>7</v>
      </c>
      <c r="AA45" s="59">
        <v>7</v>
      </c>
      <c r="AB45" s="2"/>
      <c r="AC45" s="58" t="s">
        <v>27</v>
      </c>
      <c r="AD45" s="60">
        <v>4</v>
      </c>
      <c r="AE45" s="60">
        <v>14</v>
      </c>
      <c r="AF45" s="60">
        <v>7</v>
      </c>
      <c r="AG45" s="61">
        <v>0</v>
      </c>
      <c r="AH45" s="61">
        <v>9</v>
      </c>
      <c r="AI45" s="61">
        <v>4</v>
      </c>
      <c r="AJ45" s="60">
        <v>7</v>
      </c>
      <c r="AK45" s="60">
        <v>6</v>
      </c>
      <c r="AL45" s="48"/>
      <c r="AM45" s="58" t="s">
        <v>27</v>
      </c>
      <c r="AN45" s="62">
        <v>0</v>
      </c>
      <c r="AO45" s="62">
        <v>0</v>
      </c>
      <c r="AP45" s="62">
        <v>0</v>
      </c>
      <c r="AQ45" s="62">
        <v>1</v>
      </c>
      <c r="AR45" s="62">
        <v>0</v>
      </c>
      <c r="AS45" s="62">
        <v>0</v>
      </c>
      <c r="AT45" s="62">
        <v>0</v>
      </c>
      <c r="AU45" s="62">
        <v>1</v>
      </c>
      <c r="AV45" s="49"/>
      <c r="AW45" s="2"/>
      <c r="AX45" s="58" t="s">
        <v>27</v>
      </c>
      <c r="AY45" s="63">
        <f t="shared" si="25"/>
        <v>5.772005772005772E-3</v>
      </c>
      <c r="AZ45" s="63">
        <f t="shared" si="25"/>
        <v>1.9073569482288829E-2</v>
      </c>
      <c r="BA45" s="63">
        <f t="shared" si="25"/>
        <v>1.9444444444444445E-2</v>
      </c>
      <c r="BB45" s="63">
        <f t="shared" si="25"/>
        <v>0</v>
      </c>
      <c r="BC45" s="63">
        <f t="shared" si="25"/>
        <v>3.3210332103321034E-2</v>
      </c>
      <c r="BD45" s="63">
        <f t="shared" si="25"/>
        <v>0.02</v>
      </c>
      <c r="BE45" s="63">
        <f t="shared" si="25"/>
        <v>2.0114942528735632E-2</v>
      </c>
      <c r="BF45" s="63">
        <f t="shared" si="25"/>
        <v>2.4096385542168676E-2</v>
      </c>
      <c r="BG45" s="2"/>
      <c r="BH45" s="64" t="s">
        <v>27</v>
      </c>
      <c r="BI45" s="65">
        <f t="shared" si="26"/>
        <v>0.4248080808080808</v>
      </c>
      <c r="BJ45" s="65">
        <f t="shared" si="26"/>
        <v>0.79410899182561301</v>
      </c>
      <c r="BK45" s="65">
        <f t="shared" si="26"/>
        <v>0.2009</v>
      </c>
      <c r="BL45" s="65">
        <f t="shared" si="26"/>
        <v>0</v>
      </c>
      <c r="BM45" s="65">
        <f t="shared" si="26"/>
        <v>0.30938745387453881</v>
      </c>
      <c r="BN45" s="65">
        <f t="shared" si="26"/>
        <v>0.11177999999999999</v>
      </c>
      <c r="BO45" s="65">
        <f t="shared" si="26"/>
        <v>0.24620689655172415</v>
      </c>
      <c r="BP45" s="84">
        <f t="shared" si="26"/>
        <v>0.15301204819277112</v>
      </c>
      <c r="BQ45" s="80"/>
      <c r="BR45" s="2"/>
      <c r="BS45" s="58" t="s">
        <v>27</v>
      </c>
      <c r="BT45" s="63">
        <v>9.8000000000000004E-2</v>
      </c>
      <c r="BU45" s="63">
        <v>5.3999999999999999E-2</v>
      </c>
      <c r="BV45" s="63">
        <v>2.8000000000000001E-2</v>
      </c>
      <c r="BW45" s="63">
        <v>2.7E-2</v>
      </c>
      <c r="BX45" s="63">
        <v>3.4000000000000002E-2</v>
      </c>
      <c r="BY45" s="63">
        <v>2.7E-2</v>
      </c>
      <c r="BZ45" s="63">
        <v>3.4000000000000002E-2</v>
      </c>
      <c r="CA45" s="66">
        <v>2.5000000000000001E-2</v>
      </c>
      <c r="CB45" s="90"/>
      <c r="CC45" s="54"/>
    </row>
    <row r="46" spans="8:81" ht="16.2" thickBot="1" x14ac:dyDescent="0.35">
      <c r="H46" s="104"/>
      <c r="I46" s="67" t="s">
        <v>28</v>
      </c>
      <c r="J46" s="56">
        <v>1358</v>
      </c>
      <c r="K46" s="57">
        <v>563</v>
      </c>
      <c r="L46" s="57">
        <v>553</v>
      </c>
      <c r="M46" s="57">
        <v>584</v>
      </c>
      <c r="N46" s="57">
        <v>367</v>
      </c>
      <c r="O46" s="57">
        <v>299</v>
      </c>
      <c r="P46" s="57">
        <v>278</v>
      </c>
      <c r="Q46" s="57">
        <v>336</v>
      </c>
      <c r="R46" s="53"/>
      <c r="S46" s="68" t="s">
        <v>28</v>
      </c>
      <c r="T46" s="59">
        <v>13</v>
      </c>
      <c r="U46" s="59">
        <v>9</v>
      </c>
      <c r="V46" s="59">
        <v>10</v>
      </c>
      <c r="W46" s="59">
        <v>11</v>
      </c>
      <c r="X46" s="59">
        <v>10</v>
      </c>
      <c r="Y46" s="59">
        <v>2</v>
      </c>
      <c r="Z46" s="59">
        <v>6</v>
      </c>
      <c r="AA46" s="59">
        <v>8</v>
      </c>
      <c r="AB46" s="2"/>
      <c r="AC46" s="68" t="s">
        <v>28</v>
      </c>
      <c r="AD46" s="60">
        <v>13</v>
      </c>
      <c r="AE46" s="60">
        <v>9</v>
      </c>
      <c r="AF46" s="60">
        <v>10</v>
      </c>
      <c r="AG46" s="61">
        <v>11</v>
      </c>
      <c r="AH46" s="61">
        <v>9</v>
      </c>
      <c r="AI46" s="61">
        <v>2</v>
      </c>
      <c r="AJ46" s="60">
        <v>6</v>
      </c>
      <c r="AK46" s="60">
        <v>7</v>
      </c>
      <c r="AL46" s="2"/>
      <c r="AM46" s="68" t="s">
        <v>28</v>
      </c>
      <c r="AN46" s="62">
        <v>0</v>
      </c>
      <c r="AO46" s="62">
        <v>0</v>
      </c>
      <c r="AP46" s="62">
        <v>0</v>
      </c>
      <c r="AQ46" s="62">
        <v>0</v>
      </c>
      <c r="AR46" s="62">
        <v>1</v>
      </c>
      <c r="AS46" s="62">
        <v>0</v>
      </c>
      <c r="AT46" s="62">
        <v>0</v>
      </c>
      <c r="AU46" s="62">
        <v>1</v>
      </c>
      <c r="AW46" s="2"/>
      <c r="AX46" s="68" t="s">
        <v>28</v>
      </c>
      <c r="AY46" s="63">
        <f t="shared" si="25"/>
        <v>1.0961214165261383E-2</v>
      </c>
      <c r="AZ46" s="63">
        <f t="shared" si="25"/>
        <v>1.6574585635359115E-2</v>
      </c>
      <c r="BA46" s="63">
        <f t="shared" si="25"/>
        <v>1.8761726078799251E-2</v>
      </c>
      <c r="BB46" s="63">
        <f t="shared" si="25"/>
        <v>2.0109689213893969E-2</v>
      </c>
      <c r="BC46" s="63">
        <f t="shared" si="25"/>
        <v>2.5352112676056339E-2</v>
      </c>
      <c r="BD46" s="63">
        <f t="shared" si="25"/>
        <v>6.8493150684931503E-3</v>
      </c>
      <c r="BE46" s="63">
        <f t="shared" si="25"/>
        <v>2.2222222222222223E-2</v>
      </c>
      <c r="BF46" s="63">
        <f t="shared" si="25"/>
        <v>2.1341463414634148E-2</v>
      </c>
      <c r="BG46" s="2"/>
      <c r="BH46" s="69" t="s">
        <v>28</v>
      </c>
      <c r="BI46" s="65">
        <f t="shared" si="26"/>
        <v>1.458762225969646</v>
      </c>
      <c r="BJ46" s="65">
        <f t="shared" si="26"/>
        <v>0.50390055248618781</v>
      </c>
      <c r="BK46" s="65">
        <f t="shared" si="26"/>
        <v>0.29050656660412766</v>
      </c>
      <c r="BL46" s="65">
        <f t="shared" si="26"/>
        <v>0.31708957952468009</v>
      </c>
      <c r="BM46" s="65">
        <f t="shared" si="26"/>
        <v>0.316343661971831</v>
      </c>
      <c r="BN46" s="65">
        <f t="shared" si="26"/>
        <v>5.5294520547945203E-2</v>
      </c>
      <c r="BO46" s="65">
        <f t="shared" si="26"/>
        <v>0.21004444444444448</v>
      </c>
      <c r="BP46" s="84">
        <f t="shared" si="26"/>
        <v>0.17926829268292685</v>
      </c>
      <c r="BQ46" s="80"/>
      <c r="BR46" s="2"/>
      <c r="BS46" s="68" t="s">
        <v>28</v>
      </c>
      <c r="BT46" s="63">
        <v>9.8000000000000004E-2</v>
      </c>
      <c r="BU46" s="63">
        <v>5.3999999999999999E-2</v>
      </c>
      <c r="BV46" s="63">
        <v>2.8000000000000001E-2</v>
      </c>
      <c r="BW46" s="63">
        <v>2.7E-2</v>
      </c>
      <c r="BX46" s="63">
        <v>3.4000000000000002E-2</v>
      </c>
      <c r="BY46" s="63">
        <v>2.7E-2</v>
      </c>
      <c r="BZ46" s="63">
        <v>3.4000000000000002E-2</v>
      </c>
      <c r="CA46" s="66">
        <v>2.5000000000000001E-2</v>
      </c>
      <c r="CB46" s="90"/>
      <c r="CC46" s="54"/>
    </row>
    <row r="47" spans="8:81" ht="16.2" thickBot="1" x14ac:dyDescent="0.35">
      <c r="H47" s="104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109" t="s">
        <v>49</v>
      </c>
      <c r="T47" s="110">
        <f t="shared" ref="T47:AA47" si="27">SUM(T41:T46)</f>
        <v>79</v>
      </c>
      <c r="U47" s="110">
        <f t="shared" si="27"/>
        <v>105</v>
      </c>
      <c r="V47" s="110">
        <f t="shared" si="27"/>
        <v>45</v>
      </c>
      <c r="W47" s="110">
        <f t="shared" si="27"/>
        <v>28</v>
      </c>
      <c r="X47" s="110">
        <f t="shared" si="27"/>
        <v>55</v>
      </c>
      <c r="Y47" s="110">
        <f t="shared" si="27"/>
        <v>28</v>
      </c>
      <c r="Z47" s="110">
        <f t="shared" si="27"/>
        <v>43</v>
      </c>
      <c r="AA47" s="110">
        <f t="shared" si="27"/>
        <v>37</v>
      </c>
      <c r="AB47" s="111"/>
      <c r="AC47" s="109" t="s">
        <v>49</v>
      </c>
      <c r="AD47" s="112">
        <f t="shared" ref="AD47:AK47" si="28">SUM(AD41:AD46)</f>
        <v>77</v>
      </c>
      <c r="AE47" s="112">
        <f t="shared" si="28"/>
        <v>104</v>
      </c>
      <c r="AF47" s="112">
        <f t="shared" si="28"/>
        <v>45</v>
      </c>
      <c r="AG47" s="112">
        <f t="shared" si="28"/>
        <v>27</v>
      </c>
      <c r="AH47" s="112">
        <f t="shared" si="28"/>
        <v>53</v>
      </c>
      <c r="AI47" s="112">
        <f t="shared" si="28"/>
        <v>27</v>
      </c>
      <c r="AJ47" s="112">
        <f t="shared" si="28"/>
        <v>42</v>
      </c>
      <c r="AK47" s="112">
        <f t="shared" si="28"/>
        <v>35</v>
      </c>
      <c r="AL47" s="111"/>
      <c r="AM47" s="109" t="s">
        <v>49</v>
      </c>
      <c r="AN47" s="113">
        <f t="shared" ref="AN47:AU47" si="29">SUM(AN41:AN46)</f>
        <v>2</v>
      </c>
      <c r="AO47" s="113">
        <f t="shared" si="29"/>
        <v>1</v>
      </c>
      <c r="AP47" s="113">
        <f t="shared" si="29"/>
        <v>0</v>
      </c>
      <c r="AQ47" s="113">
        <f t="shared" si="29"/>
        <v>1</v>
      </c>
      <c r="AR47" s="113">
        <f t="shared" si="29"/>
        <v>2</v>
      </c>
      <c r="AS47" s="113">
        <f t="shared" si="29"/>
        <v>1</v>
      </c>
      <c r="AT47" s="113">
        <f t="shared" si="29"/>
        <v>1</v>
      </c>
      <c r="AU47" s="113">
        <f t="shared" si="29"/>
        <v>2</v>
      </c>
      <c r="AV47" s="114">
        <f>SUM(AN41:AU46)</f>
        <v>10</v>
      </c>
      <c r="AW47" s="111"/>
      <c r="AX47" s="109"/>
      <c r="AY47" s="113"/>
      <c r="AZ47" s="113"/>
      <c r="BA47" s="113"/>
      <c r="BB47" s="113"/>
      <c r="BC47" s="113"/>
      <c r="BD47" s="113"/>
      <c r="BE47" s="113"/>
      <c r="BF47" s="113"/>
      <c r="BG47" s="111"/>
      <c r="BH47" s="116" t="s">
        <v>67</v>
      </c>
      <c r="BI47" s="123">
        <f t="shared" ref="BI47:BP47" si="30">SUM(BI41:BI46)</f>
        <v>8.4643549194970049</v>
      </c>
      <c r="BJ47" s="123">
        <f t="shared" si="30"/>
        <v>5.960136835086673</v>
      </c>
      <c r="BK47" s="123">
        <f t="shared" si="30"/>
        <v>1.3044964562670924</v>
      </c>
      <c r="BL47" s="123">
        <f t="shared" si="30"/>
        <v>0.77208656380366136</v>
      </c>
      <c r="BM47" s="123">
        <f t="shared" si="30"/>
        <v>1.8565287280981377</v>
      </c>
      <c r="BN47" s="123">
        <f t="shared" si="30"/>
        <v>0.75325723827075097</v>
      </c>
      <c r="BO47" s="123">
        <f t="shared" si="30"/>
        <v>1.482933684122965</v>
      </c>
      <c r="BP47" s="123">
        <f t="shared" si="30"/>
        <v>0.89609376952297404</v>
      </c>
      <c r="BQ47" s="124">
        <f>SUM(BI47:BP47)</f>
        <v>21.489888194669259</v>
      </c>
      <c r="BR47" s="111"/>
      <c r="BS47" s="109"/>
      <c r="BT47" s="120"/>
      <c r="BU47" s="120"/>
      <c r="BV47" s="120"/>
      <c r="BW47" s="120"/>
      <c r="BX47" s="120"/>
      <c r="BY47" s="120"/>
      <c r="BZ47" s="120"/>
      <c r="CA47" s="120"/>
      <c r="CB47" s="121">
        <f>AV47/BQ47</f>
        <v>0.4653351338738273</v>
      </c>
      <c r="CC47" s="122">
        <f>-(1/CB47)</f>
        <v>-2.148988819466926</v>
      </c>
    </row>
    <row r="48" spans="8:81" ht="16.2" thickBot="1" x14ac:dyDescent="0.35">
      <c r="H48" s="104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45" t="s">
        <v>50</v>
      </c>
      <c r="T48" s="46"/>
      <c r="U48" s="47"/>
      <c r="AB48" s="2"/>
      <c r="AC48" s="45" t="s">
        <v>51</v>
      </c>
      <c r="AD48" s="46"/>
      <c r="AE48" s="47"/>
      <c r="AL48" s="48"/>
      <c r="AM48" s="45" t="s">
        <v>52</v>
      </c>
      <c r="AN48" s="106"/>
      <c r="AO48" s="47"/>
      <c r="AV48" s="92"/>
      <c r="AW48" s="2"/>
      <c r="AX48" s="45" t="s">
        <v>53</v>
      </c>
      <c r="AY48" s="107" t="s">
        <v>5</v>
      </c>
      <c r="AZ48" s="47"/>
      <c r="BG48" s="2"/>
      <c r="BH48" s="45" t="s">
        <v>53</v>
      </c>
      <c r="BI48" s="107" t="s">
        <v>6</v>
      </c>
      <c r="BJ48" s="47"/>
      <c r="BQ48" s="80"/>
      <c r="BR48" s="2"/>
      <c r="BS48" s="45" t="s">
        <v>53</v>
      </c>
      <c r="BT48" s="107" t="s">
        <v>8</v>
      </c>
      <c r="BU48" s="47"/>
      <c r="CB48" s="108"/>
      <c r="CC48" s="50"/>
    </row>
    <row r="49" spans="8:81" ht="16.2" thickBot="1" x14ac:dyDescent="0.35">
      <c r="H49" s="104"/>
      <c r="I49" s="51" t="s">
        <v>9</v>
      </c>
      <c r="J49" s="52" t="s">
        <v>10</v>
      </c>
      <c r="K49" s="52" t="s">
        <v>11</v>
      </c>
      <c r="L49" s="52" t="s">
        <v>12</v>
      </c>
      <c r="M49" s="52" t="s">
        <v>13</v>
      </c>
      <c r="N49" s="52" t="s">
        <v>14</v>
      </c>
      <c r="O49" s="52" t="s">
        <v>15</v>
      </c>
      <c r="P49" s="52" t="s">
        <v>16</v>
      </c>
      <c r="Q49" s="52" t="s">
        <v>17</v>
      </c>
      <c r="R49" s="53"/>
      <c r="S49" s="17" t="s">
        <v>18</v>
      </c>
      <c r="T49" s="41" t="s">
        <v>10</v>
      </c>
      <c r="U49" s="41" t="s">
        <v>11</v>
      </c>
      <c r="V49" s="41" t="s">
        <v>12</v>
      </c>
      <c r="W49" s="41" t="s">
        <v>13</v>
      </c>
      <c r="X49" s="41" t="s">
        <v>14</v>
      </c>
      <c r="Y49" s="41" t="s">
        <v>15</v>
      </c>
      <c r="Z49" s="41" t="s">
        <v>16</v>
      </c>
      <c r="AA49" s="41" t="s">
        <v>17</v>
      </c>
      <c r="AB49" s="2"/>
      <c r="AC49" s="17" t="s">
        <v>18</v>
      </c>
      <c r="AD49" s="42" t="s">
        <v>10</v>
      </c>
      <c r="AE49" s="42" t="s">
        <v>11</v>
      </c>
      <c r="AF49" s="42" t="s">
        <v>12</v>
      </c>
      <c r="AG49" s="42" t="s">
        <v>13</v>
      </c>
      <c r="AH49" s="42" t="s">
        <v>14</v>
      </c>
      <c r="AI49" s="42" t="s">
        <v>15</v>
      </c>
      <c r="AJ49" s="42" t="s">
        <v>16</v>
      </c>
      <c r="AK49" s="42" t="s">
        <v>17</v>
      </c>
      <c r="AL49" s="48"/>
      <c r="AM49" s="17" t="s">
        <v>18</v>
      </c>
      <c r="AN49" s="43" t="s">
        <v>10</v>
      </c>
      <c r="AO49" s="43" t="s">
        <v>11</v>
      </c>
      <c r="AP49" s="43" t="s">
        <v>12</v>
      </c>
      <c r="AQ49" s="43" t="s">
        <v>13</v>
      </c>
      <c r="AR49" s="43" t="s">
        <v>14</v>
      </c>
      <c r="AS49" s="43" t="s">
        <v>15</v>
      </c>
      <c r="AT49" s="43" t="s">
        <v>16</v>
      </c>
      <c r="AU49" s="43" t="s">
        <v>17</v>
      </c>
      <c r="AV49" s="49"/>
      <c r="AW49" s="2"/>
      <c r="AX49" s="17" t="s">
        <v>18</v>
      </c>
      <c r="AY49" s="43" t="s">
        <v>10</v>
      </c>
      <c r="AZ49" s="43" t="s">
        <v>11</v>
      </c>
      <c r="BA49" s="43" t="s">
        <v>12</v>
      </c>
      <c r="BB49" s="43" t="s">
        <v>13</v>
      </c>
      <c r="BC49" s="43" t="s">
        <v>14</v>
      </c>
      <c r="BD49" s="43" t="s">
        <v>15</v>
      </c>
      <c r="BE49" s="43" t="s">
        <v>16</v>
      </c>
      <c r="BF49" s="43" t="s">
        <v>17</v>
      </c>
      <c r="BG49" s="2"/>
      <c r="BH49" s="17" t="s">
        <v>18</v>
      </c>
      <c r="BI49" s="3" t="s">
        <v>10</v>
      </c>
      <c r="BJ49" s="3" t="s">
        <v>11</v>
      </c>
      <c r="BK49" s="3" t="s">
        <v>12</v>
      </c>
      <c r="BL49" s="3" t="s">
        <v>13</v>
      </c>
      <c r="BM49" s="3" t="s">
        <v>14</v>
      </c>
      <c r="BN49" s="3" t="s">
        <v>15</v>
      </c>
      <c r="BO49" s="3" t="s">
        <v>16</v>
      </c>
      <c r="BP49" s="3" t="s">
        <v>17</v>
      </c>
      <c r="BQ49" s="80"/>
      <c r="BR49" s="2"/>
      <c r="BS49" s="17" t="s">
        <v>18</v>
      </c>
      <c r="BT49" s="43" t="s">
        <v>10</v>
      </c>
      <c r="BU49" s="43" t="s">
        <v>11</v>
      </c>
      <c r="BV49" s="43" t="s">
        <v>12</v>
      </c>
      <c r="BW49" s="43" t="s">
        <v>13</v>
      </c>
      <c r="BX49" s="43" t="s">
        <v>14</v>
      </c>
      <c r="BY49" s="43" t="s">
        <v>15</v>
      </c>
      <c r="BZ49" s="43" t="s">
        <v>16</v>
      </c>
      <c r="CA49" s="43" t="s">
        <v>17</v>
      </c>
      <c r="CB49" s="90"/>
      <c r="CC49" s="54"/>
    </row>
    <row r="50" spans="8:81" x14ac:dyDescent="0.3">
      <c r="H50" s="104"/>
      <c r="I50" s="55" t="s">
        <v>23</v>
      </c>
      <c r="J50" s="56">
        <v>938</v>
      </c>
      <c r="K50" s="57">
        <v>740</v>
      </c>
      <c r="L50" s="57">
        <v>299</v>
      </c>
      <c r="M50" s="57">
        <v>298</v>
      </c>
      <c r="N50" s="57">
        <v>375</v>
      </c>
      <c r="O50" s="57">
        <v>131</v>
      </c>
      <c r="P50" s="57">
        <v>575</v>
      </c>
      <c r="Q50" s="57">
        <v>281</v>
      </c>
      <c r="R50" s="53"/>
      <c r="S50" s="58" t="s">
        <v>23</v>
      </c>
      <c r="T50" s="59">
        <v>55</v>
      </c>
      <c r="U50" s="59">
        <v>92</v>
      </c>
      <c r="V50" s="59">
        <v>28</v>
      </c>
      <c r="W50" s="59">
        <v>15</v>
      </c>
      <c r="X50" s="59">
        <v>15</v>
      </c>
      <c r="Y50" s="59">
        <v>13</v>
      </c>
      <c r="Z50" s="59">
        <v>108</v>
      </c>
      <c r="AA50" s="59">
        <v>58</v>
      </c>
      <c r="AB50" s="2"/>
      <c r="AC50" s="58" t="s">
        <v>23</v>
      </c>
      <c r="AD50" s="60">
        <v>55</v>
      </c>
      <c r="AE50" s="60">
        <v>92</v>
      </c>
      <c r="AF50" s="60">
        <v>28</v>
      </c>
      <c r="AG50" s="61">
        <v>15</v>
      </c>
      <c r="AH50" s="61">
        <v>15</v>
      </c>
      <c r="AI50" s="61">
        <v>13</v>
      </c>
      <c r="AJ50" s="60">
        <v>108</v>
      </c>
      <c r="AK50" s="60">
        <v>58</v>
      </c>
      <c r="AL50" s="48"/>
      <c r="AM50" s="58" t="s">
        <v>23</v>
      </c>
      <c r="AN50" s="62">
        <v>0</v>
      </c>
      <c r="AO50" s="62">
        <v>0</v>
      </c>
      <c r="AP50" s="62">
        <v>0</v>
      </c>
      <c r="AQ50" s="62">
        <v>0</v>
      </c>
      <c r="AR50" s="62">
        <v>0</v>
      </c>
      <c r="AS50" s="62">
        <v>0</v>
      </c>
      <c r="AT50" s="62">
        <v>0</v>
      </c>
      <c r="AU50" s="62">
        <v>0</v>
      </c>
      <c r="AV50" s="49"/>
      <c r="AW50" s="2"/>
      <c r="AX50" s="58" t="s">
        <v>23</v>
      </c>
      <c r="AY50" s="63">
        <f t="shared" ref="AY50:BF55" si="31">AD50/AD59</f>
        <v>6.4629847238542884E-2</v>
      </c>
      <c r="AZ50" s="63">
        <f t="shared" si="31"/>
        <v>0.13031161473087818</v>
      </c>
      <c r="BA50" s="63">
        <f t="shared" si="31"/>
        <v>9.5238095238095233E-2</v>
      </c>
      <c r="BB50" s="63">
        <f t="shared" si="31"/>
        <v>5.2816901408450703E-2</v>
      </c>
      <c r="BC50" s="63">
        <f t="shared" si="31"/>
        <v>4.1095890410958902E-2</v>
      </c>
      <c r="BD50" s="63">
        <f t="shared" si="31"/>
        <v>0.1</v>
      </c>
      <c r="BE50" s="63">
        <f t="shared" si="31"/>
        <v>0.19636363636363635</v>
      </c>
      <c r="BF50" s="63">
        <f t="shared" si="31"/>
        <v>0.21014492753623187</v>
      </c>
      <c r="BG50" s="2"/>
      <c r="BH50" s="64" t="s">
        <v>23</v>
      </c>
      <c r="BI50" s="65">
        <f t="shared" ref="BI50:BP55" si="32">J50*AY50*BT50</f>
        <v>5.9410340775558161</v>
      </c>
      <c r="BJ50" s="65">
        <f t="shared" si="32"/>
        <v>5.2072521246458923</v>
      </c>
      <c r="BK50" s="65">
        <f t="shared" si="32"/>
        <v>0.79733333333333334</v>
      </c>
      <c r="BL50" s="65">
        <f t="shared" si="32"/>
        <v>0.42496478873239435</v>
      </c>
      <c r="BM50" s="65">
        <f t="shared" si="32"/>
        <v>0.52397260273972601</v>
      </c>
      <c r="BN50" s="65">
        <f t="shared" si="32"/>
        <v>0.35370000000000001</v>
      </c>
      <c r="BO50" s="65">
        <f t="shared" si="32"/>
        <v>3.838909090909091</v>
      </c>
      <c r="BP50" s="84">
        <f t="shared" si="32"/>
        <v>1.476268115942029</v>
      </c>
      <c r="BQ50" s="80"/>
      <c r="BR50" s="2"/>
      <c r="BS50" s="58" t="s">
        <v>23</v>
      </c>
      <c r="BT50" s="63">
        <v>9.8000000000000004E-2</v>
      </c>
      <c r="BU50" s="63">
        <v>5.3999999999999999E-2</v>
      </c>
      <c r="BV50" s="63">
        <v>2.8000000000000001E-2</v>
      </c>
      <c r="BW50" s="63">
        <v>2.7E-2</v>
      </c>
      <c r="BX50" s="63">
        <v>3.4000000000000002E-2</v>
      </c>
      <c r="BY50" s="63">
        <v>2.7E-2</v>
      </c>
      <c r="BZ50" s="63">
        <v>3.4000000000000002E-2</v>
      </c>
      <c r="CA50" s="66">
        <v>2.5000000000000001E-2</v>
      </c>
      <c r="CB50" s="90"/>
      <c r="CC50" s="54"/>
    </row>
    <row r="51" spans="8:81" x14ac:dyDescent="0.3">
      <c r="H51" s="104"/>
      <c r="I51" s="55" t="s">
        <v>24</v>
      </c>
      <c r="J51" s="56">
        <v>1160</v>
      </c>
      <c r="K51" s="57">
        <v>1328</v>
      </c>
      <c r="L51" s="57">
        <v>351</v>
      </c>
      <c r="M51" s="57">
        <v>183</v>
      </c>
      <c r="N51" s="57">
        <v>539</v>
      </c>
      <c r="O51" s="57">
        <v>446</v>
      </c>
      <c r="P51" s="57">
        <v>178</v>
      </c>
      <c r="Q51" s="57">
        <v>454</v>
      </c>
      <c r="R51" s="53"/>
      <c r="S51" s="58" t="s">
        <v>24</v>
      </c>
      <c r="T51" s="59">
        <v>81</v>
      </c>
      <c r="U51" s="59">
        <v>234</v>
      </c>
      <c r="V51" s="59">
        <v>50</v>
      </c>
      <c r="W51" s="59">
        <v>7</v>
      </c>
      <c r="X51" s="59">
        <v>48</v>
      </c>
      <c r="Y51" s="59">
        <v>43</v>
      </c>
      <c r="Z51" s="59">
        <v>10</v>
      </c>
      <c r="AA51" s="59">
        <v>94</v>
      </c>
      <c r="AB51" s="2"/>
      <c r="AC51" s="58" t="s">
        <v>24</v>
      </c>
      <c r="AD51" s="60">
        <v>80</v>
      </c>
      <c r="AE51" s="60">
        <v>233</v>
      </c>
      <c r="AF51" s="60">
        <v>50</v>
      </c>
      <c r="AG51" s="61">
        <v>7</v>
      </c>
      <c r="AH51" s="61">
        <v>48</v>
      </c>
      <c r="AI51" s="61">
        <v>43</v>
      </c>
      <c r="AJ51" s="60">
        <v>10</v>
      </c>
      <c r="AK51" s="60">
        <v>94</v>
      </c>
      <c r="AL51" s="48"/>
      <c r="AM51" s="58" t="s">
        <v>24</v>
      </c>
      <c r="AN51" s="62">
        <v>1</v>
      </c>
      <c r="AO51" s="62">
        <v>1</v>
      </c>
      <c r="AP51" s="62">
        <v>0</v>
      </c>
      <c r="AQ51" s="62">
        <v>0</v>
      </c>
      <c r="AR51" s="62">
        <v>0</v>
      </c>
      <c r="AS51" s="62">
        <v>0</v>
      </c>
      <c r="AT51" s="62">
        <v>0</v>
      </c>
      <c r="AU51" s="62">
        <v>0</v>
      </c>
      <c r="AV51" s="49"/>
      <c r="AW51" s="2"/>
      <c r="AX51" s="58" t="s">
        <v>24</v>
      </c>
      <c r="AY51" s="63">
        <f t="shared" si="31"/>
        <v>7.575757575757576E-2</v>
      </c>
      <c r="AZ51" s="63">
        <f t="shared" si="31"/>
        <v>0.1869983948635634</v>
      </c>
      <c r="BA51" s="63">
        <f t="shared" si="31"/>
        <v>0.1457725947521866</v>
      </c>
      <c r="BB51" s="63">
        <f t="shared" si="31"/>
        <v>4.0229885057471264E-2</v>
      </c>
      <c r="BC51" s="63">
        <f t="shared" si="31"/>
        <v>9.3023255813953487E-2</v>
      </c>
      <c r="BD51" s="63">
        <f t="shared" si="31"/>
        <v>0.10023310023310024</v>
      </c>
      <c r="BE51" s="63">
        <f t="shared" si="31"/>
        <v>5.7803468208092484E-2</v>
      </c>
      <c r="BF51" s="63">
        <f t="shared" si="31"/>
        <v>0.21559633027522937</v>
      </c>
      <c r="BG51" s="2"/>
      <c r="BH51" s="64" t="s">
        <v>24</v>
      </c>
      <c r="BI51" s="65">
        <f t="shared" si="32"/>
        <v>8.6121212121212114</v>
      </c>
      <c r="BJ51" s="65">
        <f t="shared" si="32"/>
        <v>13.410028892455857</v>
      </c>
      <c r="BK51" s="65">
        <f t="shared" si="32"/>
        <v>1.4326530612244899</v>
      </c>
      <c r="BL51" s="65">
        <f t="shared" si="32"/>
        <v>0.1987758620689655</v>
      </c>
      <c r="BM51" s="65">
        <f t="shared" si="32"/>
        <v>1.7047441860465116</v>
      </c>
      <c r="BN51" s="65">
        <f t="shared" si="32"/>
        <v>1.2070069930069931</v>
      </c>
      <c r="BO51" s="65">
        <f t="shared" si="32"/>
        <v>0.34982658959537577</v>
      </c>
      <c r="BP51" s="84">
        <f t="shared" si="32"/>
        <v>2.4470183486238533</v>
      </c>
      <c r="BQ51" s="80"/>
      <c r="BR51" s="2"/>
      <c r="BS51" s="58" t="s">
        <v>24</v>
      </c>
      <c r="BT51" s="63">
        <v>9.8000000000000004E-2</v>
      </c>
      <c r="BU51" s="63">
        <v>5.3999999999999999E-2</v>
      </c>
      <c r="BV51" s="63">
        <v>2.8000000000000001E-2</v>
      </c>
      <c r="BW51" s="63">
        <v>2.7E-2</v>
      </c>
      <c r="BX51" s="63">
        <v>3.4000000000000002E-2</v>
      </c>
      <c r="BY51" s="63">
        <v>2.7E-2</v>
      </c>
      <c r="BZ51" s="63">
        <v>3.4000000000000002E-2</v>
      </c>
      <c r="CA51" s="66">
        <v>2.5000000000000001E-2</v>
      </c>
      <c r="CB51" s="90"/>
      <c r="CC51" s="54"/>
    </row>
    <row r="52" spans="8:81" x14ac:dyDescent="0.3">
      <c r="H52" s="104"/>
      <c r="I52" s="55" t="s">
        <v>25</v>
      </c>
      <c r="J52" s="56">
        <v>1496</v>
      </c>
      <c r="K52" s="57">
        <v>1129</v>
      </c>
      <c r="L52" s="57">
        <v>860</v>
      </c>
      <c r="M52" s="57">
        <v>525</v>
      </c>
      <c r="N52" s="57">
        <v>578</v>
      </c>
      <c r="O52" s="57">
        <v>469</v>
      </c>
      <c r="P52" s="57">
        <v>485</v>
      </c>
      <c r="Q52" s="57">
        <v>271</v>
      </c>
      <c r="R52" s="53"/>
      <c r="S52" s="58" t="s">
        <v>25</v>
      </c>
      <c r="T52" s="59">
        <v>138</v>
      </c>
      <c r="U52" s="59">
        <v>149</v>
      </c>
      <c r="V52" s="59">
        <v>177</v>
      </c>
      <c r="W52" s="59">
        <v>34</v>
      </c>
      <c r="X52" s="59">
        <v>19</v>
      </c>
      <c r="Y52" s="59">
        <v>46</v>
      </c>
      <c r="Z52" s="59">
        <v>139</v>
      </c>
      <c r="AA52" s="59">
        <v>65</v>
      </c>
      <c r="AB52" s="2"/>
      <c r="AC52" s="58" t="s">
        <v>25</v>
      </c>
      <c r="AD52" s="60">
        <v>138</v>
      </c>
      <c r="AE52" s="60">
        <v>149</v>
      </c>
      <c r="AF52" s="60">
        <v>177</v>
      </c>
      <c r="AG52" s="61">
        <v>34</v>
      </c>
      <c r="AH52" s="61">
        <v>19</v>
      </c>
      <c r="AI52" s="61">
        <v>46</v>
      </c>
      <c r="AJ52" s="60">
        <v>138</v>
      </c>
      <c r="AK52" s="60">
        <v>65</v>
      </c>
      <c r="AL52" s="48"/>
      <c r="AM52" s="58" t="s">
        <v>25</v>
      </c>
      <c r="AN52" s="62">
        <v>0</v>
      </c>
      <c r="AO52" s="62">
        <v>0</v>
      </c>
      <c r="AP52" s="62">
        <v>0</v>
      </c>
      <c r="AQ52" s="62">
        <v>0</v>
      </c>
      <c r="AR52" s="62">
        <v>0</v>
      </c>
      <c r="AS52" s="62">
        <v>0</v>
      </c>
      <c r="AT52" s="62">
        <v>1</v>
      </c>
      <c r="AU52" s="62">
        <v>0</v>
      </c>
      <c r="AV52" s="49"/>
      <c r="AW52" s="2"/>
      <c r="AX52" s="58" t="s">
        <v>25</v>
      </c>
      <c r="AY52" s="63">
        <f t="shared" si="31"/>
        <v>0.10672853828306264</v>
      </c>
      <c r="AZ52" s="63">
        <f t="shared" si="31"/>
        <v>0.14150047483380818</v>
      </c>
      <c r="BA52" s="63">
        <f t="shared" si="31"/>
        <v>0.21454545454545454</v>
      </c>
      <c r="BB52" s="63">
        <f t="shared" si="31"/>
        <v>6.8825910931174086E-2</v>
      </c>
      <c r="BC52" s="63">
        <f t="shared" si="31"/>
        <v>3.3989266547406083E-2</v>
      </c>
      <c r="BD52" s="63">
        <f t="shared" si="31"/>
        <v>0.1013215859030837</v>
      </c>
      <c r="BE52" s="63">
        <f t="shared" si="31"/>
        <v>0.2923728813559322</v>
      </c>
      <c r="BF52" s="63">
        <f t="shared" si="31"/>
        <v>0.24714828897338403</v>
      </c>
      <c r="BG52" s="2"/>
      <c r="BH52" s="64" t="s">
        <v>25</v>
      </c>
      <c r="BI52" s="65">
        <f t="shared" si="32"/>
        <v>15.647257540603247</v>
      </c>
      <c r="BJ52" s="65">
        <f t="shared" si="32"/>
        <v>8.6267179487179497</v>
      </c>
      <c r="BK52" s="65">
        <f t="shared" si="32"/>
        <v>5.166254545454545</v>
      </c>
      <c r="BL52" s="65">
        <f t="shared" si="32"/>
        <v>0.97560728744939262</v>
      </c>
      <c r="BM52" s="65">
        <f t="shared" si="32"/>
        <v>0.66795706618962436</v>
      </c>
      <c r="BN52" s="65">
        <f t="shared" si="32"/>
        <v>1.2830352422907489</v>
      </c>
      <c r="BO52" s="65">
        <f t="shared" si="32"/>
        <v>4.8212288135593226</v>
      </c>
      <c r="BP52" s="84">
        <f t="shared" si="32"/>
        <v>1.6744296577946771</v>
      </c>
      <c r="BQ52" s="80"/>
      <c r="BR52" s="2"/>
      <c r="BS52" s="58" t="s">
        <v>25</v>
      </c>
      <c r="BT52" s="63">
        <v>9.8000000000000004E-2</v>
      </c>
      <c r="BU52" s="63">
        <v>5.3999999999999999E-2</v>
      </c>
      <c r="BV52" s="63">
        <v>2.8000000000000001E-2</v>
      </c>
      <c r="BW52" s="63">
        <v>2.7E-2</v>
      </c>
      <c r="BX52" s="63">
        <v>3.4000000000000002E-2</v>
      </c>
      <c r="BY52" s="63">
        <v>2.7E-2</v>
      </c>
      <c r="BZ52" s="63">
        <v>3.4000000000000002E-2</v>
      </c>
      <c r="CA52" s="66">
        <v>2.5000000000000001E-2</v>
      </c>
      <c r="CB52" s="90"/>
      <c r="CC52" s="54"/>
    </row>
    <row r="53" spans="8:81" x14ac:dyDescent="0.3">
      <c r="H53" s="104"/>
      <c r="I53" s="55" t="s">
        <v>26</v>
      </c>
      <c r="J53" s="56">
        <v>819</v>
      </c>
      <c r="K53" s="57">
        <v>852</v>
      </c>
      <c r="L53" s="57">
        <v>714</v>
      </c>
      <c r="M53" s="57">
        <v>330</v>
      </c>
      <c r="N53" s="57">
        <v>388</v>
      </c>
      <c r="O53" s="57">
        <v>339</v>
      </c>
      <c r="P53" s="57">
        <v>487</v>
      </c>
      <c r="Q53" s="57">
        <v>334</v>
      </c>
      <c r="R53" s="53"/>
      <c r="S53" s="58" t="s">
        <v>26</v>
      </c>
      <c r="T53" s="59">
        <v>63</v>
      </c>
      <c r="U53" s="59">
        <v>82</v>
      </c>
      <c r="V53" s="59">
        <v>127</v>
      </c>
      <c r="W53" s="59">
        <v>23</v>
      </c>
      <c r="X53" s="59">
        <v>23</v>
      </c>
      <c r="Y53" s="59">
        <v>35</v>
      </c>
      <c r="Z53" s="59">
        <v>93</v>
      </c>
      <c r="AA53" s="59">
        <v>62</v>
      </c>
      <c r="AB53" s="2"/>
      <c r="AC53" s="58" t="s">
        <v>26</v>
      </c>
      <c r="AD53" s="60">
        <v>63</v>
      </c>
      <c r="AE53" s="60">
        <v>81</v>
      </c>
      <c r="AF53" s="60">
        <v>127</v>
      </c>
      <c r="AG53" s="61">
        <v>23</v>
      </c>
      <c r="AH53" s="61">
        <v>23</v>
      </c>
      <c r="AI53" s="61">
        <v>35</v>
      </c>
      <c r="AJ53" s="60">
        <v>93</v>
      </c>
      <c r="AK53" s="60">
        <v>62</v>
      </c>
      <c r="AL53" s="48"/>
      <c r="AM53" s="58" t="s">
        <v>26</v>
      </c>
      <c r="AN53" s="62">
        <v>0</v>
      </c>
      <c r="AO53" s="62">
        <v>1</v>
      </c>
      <c r="AP53" s="62">
        <v>0</v>
      </c>
      <c r="AQ53" s="62">
        <v>0</v>
      </c>
      <c r="AR53" s="62">
        <v>0</v>
      </c>
      <c r="AS53" s="62">
        <v>0</v>
      </c>
      <c r="AT53" s="62">
        <v>0</v>
      </c>
      <c r="AU53" s="62">
        <v>0</v>
      </c>
      <c r="AV53" s="49"/>
      <c r="AW53" s="2"/>
      <c r="AX53" s="58" t="s">
        <v>26</v>
      </c>
      <c r="AY53" s="63">
        <f t="shared" si="31"/>
        <v>8.2352941176470587E-2</v>
      </c>
      <c r="AZ53" s="63">
        <f t="shared" si="31"/>
        <v>0.10150375939849623</v>
      </c>
      <c r="BA53" s="63">
        <f t="shared" si="31"/>
        <v>0.18299711815561959</v>
      </c>
      <c r="BB53" s="63">
        <f t="shared" si="31"/>
        <v>7.301587301587302E-2</v>
      </c>
      <c r="BC53" s="63">
        <f t="shared" si="31"/>
        <v>6.0526315789473685E-2</v>
      </c>
      <c r="BD53" s="63">
        <f t="shared" si="31"/>
        <v>0.10606060606060606</v>
      </c>
      <c r="BE53" s="63">
        <f t="shared" si="31"/>
        <v>0.2</v>
      </c>
      <c r="BF53" s="63">
        <f t="shared" si="31"/>
        <v>0.18902439024390244</v>
      </c>
      <c r="BG53" s="2"/>
      <c r="BH53" s="64" t="s">
        <v>26</v>
      </c>
      <c r="BI53" s="65">
        <f t="shared" si="32"/>
        <v>6.6098117647058832</v>
      </c>
      <c r="BJ53" s="65">
        <f t="shared" si="32"/>
        <v>4.6699849624060148</v>
      </c>
      <c r="BK53" s="65">
        <f t="shared" si="32"/>
        <v>3.6584783861671468</v>
      </c>
      <c r="BL53" s="65">
        <f t="shared" si="32"/>
        <v>0.65057142857142858</v>
      </c>
      <c r="BM53" s="65">
        <f t="shared" si="32"/>
        <v>0.79846315789473687</v>
      </c>
      <c r="BN53" s="65">
        <f t="shared" si="32"/>
        <v>0.97077272727272723</v>
      </c>
      <c r="BO53" s="65">
        <f t="shared" si="32"/>
        <v>3.3116000000000003</v>
      </c>
      <c r="BP53" s="84">
        <f t="shared" si="32"/>
        <v>1.5783536585365854</v>
      </c>
      <c r="BQ53" s="80"/>
      <c r="BR53" s="2"/>
      <c r="BS53" s="58" t="s">
        <v>26</v>
      </c>
      <c r="BT53" s="63">
        <v>9.8000000000000004E-2</v>
      </c>
      <c r="BU53" s="63">
        <v>5.3999999999999999E-2</v>
      </c>
      <c r="BV53" s="63">
        <v>2.8000000000000001E-2</v>
      </c>
      <c r="BW53" s="63">
        <v>2.7E-2</v>
      </c>
      <c r="BX53" s="63">
        <v>3.4000000000000002E-2</v>
      </c>
      <c r="BY53" s="63">
        <v>2.7E-2</v>
      </c>
      <c r="BZ53" s="63">
        <v>3.4000000000000002E-2</v>
      </c>
      <c r="CA53" s="66">
        <v>2.5000000000000001E-2</v>
      </c>
      <c r="CB53" s="90"/>
      <c r="CC53" s="54"/>
    </row>
    <row r="54" spans="8:81" x14ac:dyDescent="0.3">
      <c r="H54" s="104"/>
      <c r="I54" s="55" t="s">
        <v>27</v>
      </c>
      <c r="J54" s="56">
        <v>751</v>
      </c>
      <c r="K54" s="57">
        <v>771</v>
      </c>
      <c r="L54" s="57">
        <v>369</v>
      </c>
      <c r="M54" s="57">
        <v>243</v>
      </c>
      <c r="N54" s="57">
        <v>274</v>
      </c>
      <c r="O54" s="57">
        <v>207</v>
      </c>
      <c r="P54" s="57">
        <v>360</v>
      </c>
      <c r="Q54" s="57">
        <v>254</v>
      </c>
      <c r="R54" s="53"/>
      <c r="S54" s="58" t="s">
        <v>27</v>
      </c>
      <c r="T54" s="59">
        <v>61</v>
      </c>
      <c r="U54" s="59">
        <v>56</v>
      </c>
      <c r="V54" s="59">
        <v>24</v>
      </c>
      <c r="W54" s="59">
        <v>6</v>
      </c>
      <c r="X54" s="59">
        <v>16</v>
      </c>
      <c r="Y54" s="59">
        <v>15</v>
      </c>
      <c r="Z54" s="59">
        <v>48</v>
      </c>
      <c r="AA54" s="59">
        <v>29</v>
      </c>
      <c r="AB54" s="2"/>
      <c r="AC54" s="58" t="s">
        <v>27</v>
      </c>
      <c r="AD54" s="60">
        <v>61</v>
      </c>
      <c r="AE54" s="60">
        <v>56</v>
      </c>
      <c r="AF54" s="60">
        <v>24</v>
      </c>
      <c r="AG54" s="61">
        <v>6</v>
      </c>
      <c r="AH54" s="61">
        <v>16</v>
      </c>
      <c r="AI54" s="61">
        <v>15</v>
      </c>
      <c r="AJ54" s="60">
        <v>48</v>
      </c>
      <c r="AK54" s="60">
        <v>29</v>
      </c>
      <c r="AL54" s="48"/>
      <c r="AM54" s="58" t="s">
        <v>27</v>
      </c>
      <c r="AN54" s="62">
        <v>0</v>
      </c>
      <c r="AO54" s="62">
        <v>0</v>
      </c>
      <c r="AP54" s="62">
        <v>0</v>
      </c>
      <c r="AQ54" s="62">
        <v>0</v>
      </c>
      <c r="AR54" s="62">
        <v>0</v>
      </c>
      <c r="AS54" s="62">
        <v>0</v>
      </c>
      <c r="AT54" s="62">
        <v>0</v>
      </c>
      <c r="AU54" s="62">
        <v>0</v>
      </c>
      <c r="AV54" s="49"/>
      <c r="AW54" s="2"/>
      <c r="AX54" s="58" t="s">
        <v>27</v>
      </c>
      <c r="AY54" s="63">
        <f t="shared" si="31"/>
        <v>8.8023088023088017E-2</v>
      </c>
      <c r="AZ54" s="63">
        <f t="shared" si="31"/>
        <v>7.6294277929155316E-2</v>
      </c>
      <c r="BA54" s="63">
        <f t="shared" si="31"/>
        <v>6.6666666666666666E-2</v>
      </c>
      <c r="BB54" s="63">
        <f t="shared" si="31"/>
        <v>2.5862068965517241E-2</v>
      </c>
      <c r="BC54" s="63">
        <f t="shared" si="31"/>
        <v>5.9040590405904057E-2</v>
      </c>
      <c r="BD54" s="63">
        <f t="shared" si="31"/>
        <v>7.4999999999999997E-2</v>
      </c>
      <c r="BE54" s="63">
        <f t="shared" si="31"/>
        <v>0.13793103448275862</v>
      </c>
      <c r="BF54" s="63">
        <f t="shared" si="31"/>
        <v>0.11646586345381527</v>
      </c>
      <c r="BG54" s="2"/>
      <c r="BH54" s="64" t="s">
        <v>27</v>
      </c>
      <c r="BI54" s="65">
        <f t="shared" si="32"/>
        <v>6.4783232323232323</v>
      </c>
      <c r="BJ54" s="65">
        <f t="shared" si="32"/>
        <v>3.176435967302452</v>
      </c>
      <c r="BK54" s="65">
        <f t="shared" si="32"/>
        <v>0.68880000000000008</v>
      </c>
      <c r="BL54" s="65">
        <f t="shared" si="32"/>
        <v>0.16968103448275862</v>
      </c>
      <c r="BM54" s="65">
        <f t="shared" si="32"/>
        <v>0.55002214022140228</v>
      </c>
      <c r="BN54" s="65">
        <f t="shared" si="32"/>
        <v>0.41917499999999996</v>
      </c>
      <c r="BO54" s="65">
        <f t="shared" si="32"/>
        <v>1.6882758620689657</v>
      </c>
      <c r="BP54" s="84">
        <f t="shared" si="32"/>
        <v>0.73955823293172696</v>
      </c>
      <c r="BQ54" s="80"/>
      <c r="BR54" s="2"/>
      <c r="BS54" s="58" t="s">
        <v>27</v>
      </c>
      <c r="BT54" s="63">
        <v>9.8000000000000004E-2</v>
      </c>
      <c r="BU54" s="63">
        <v>5.3999999999999999E-2</v>
      </c>
      <c r="BV54" s="63">
        <v>2.8000000000000001E-2</v>
      </c>
      <c r="BW54" s="63">
        <v>2.7E-2</v>
      </c>
      <c r="BX54" s="63">
        <v>3.4000000000000002E-2</v>
      </c>
      <c r="BY54" s="63">
        <v>2.7E-2</v>
      </c>
      <c r="BZ54" s="63">
        <v>3.4000000000000002E-2</v>
      </c>
      <c r="CA54" s="66">
        <v>2.5000000000000001E-2</v>
      </c>
      <c r="CB54" s="90"/>
      <c r="CC54" s="54"/>
    </row>
    <row r="55" spans="8:81" ht="16.2" thickBot="1" x14ac:dyDescent="0.35">
      <c r="H55" s="104"/>
      <c r="I55" s="67" t="s">
        <v>28</v>
      </c>
      <c r="J55" s="56">
        <v>1358</v>
      </c>
      <c r="K55" s="57">
        <v>563</v>
      </c>
      <c r="L55" s="57">
        <v>553</v>
      </c>
      <c r="M55" s="57">
        <v>584</v>
      </c>
      <c r="N55" s="57">
        <v>367</v>
      </c>
      <c r="O55" s="57">
        <v>299</v>
      </c>
      <c r="P55" s="57">
        <v>278</v>
      </c>
      <c r="Q55" s="57">
        <v>336</v>
      </c>
      <c r="R55" s="53"/>
      <c r="S55" s="68" t="s">
        <v>28</v>
      </c>
      <c r="T55" s="59">
        <v>131</v>
      </c>
      <c r="U55" s="59">
        <v>49</v>
      </c>
      <c r="V55" s="59">
        <v>29</v>
      </c>
      <c r="W55" s="59">
        <v>12</v>
      </c>
      <c r="X55" s="59">
        <v>9</v>
      </c>
      <c r="Y55" s="59">
        <v>20</v>
      </c>
      <c r="Z55" s="59">
        <v>32</v>
      </c>
      <c r="AA55" s="59">
        <v>86</v>
      </c>
      <c r="AB55" s="2"/>
      <c r="AC55" s="68" t="s">
        <v>28</v>
      </c>
      <c r="AD55" s="60">
        <v>130</v>
      </c>
      <c r="AE55" s="60">
        <v>49</v>
      </c>
      <c r="AF55" s="60">
        <v>28</v>
      </c>
      <c r="AG55" s="61">
        <v>12</v>
      </c>
      <c r="AH55" s="61">
        <v>7</v>
      </c>
      <c r="AI55" s="61">
        <v>20</v>
      </c>
      <c r="AJ55" s="60">
        <v>32</v>
      </c>
      <c r="AK55" s="60">
        <v>86</v>
      </c>
      <c r="AL55" s="2"/>
      <c r="AM55" s="68" t="s">
        <v>28</v>
      </c>
      <c r="AN55" s="62">
        <v>1</v>
      </c>
      <c r="AO55" s="62">
        <v>0</v>
      </c>
      <c r="AP55" s="62">
        <v>1</v>
      </c>
      <c r="AQ55" s="62">
        <v>0</v>
      </c>
      <c r="AR55" s="62">
        <v>2</v>
      </c>
      <c r="AS55" s="62">
        <v>0</v>
      </c>
      <c r="AT55" s="62">
        <v>0</v>
      </c>
      <c r="AU55" s="62">
        <v>0</v>
      </c>
      <c r="AW55" s="2"/>
      <c r="AX55" s="68" t="s">
        <v>28</v>
      </c>
      <c r="AY55" s="63">
        <f t="shared" si="31"/>
        <v>0.10961214165261383</v>
      </c>
      <c r="AZ55" s="63">
        <f t="shared" si="31"/>
        <v>9.0239410681399637E-2</v>
      </c>
      <c r="BA55" s="63">
        <f t="shared" si="31"/>
        <v>5.2532833020637902E-2</v>
      </c>
      <c r="BB55" s="63">
        <f t="shared" si="31"/>
        <v>2.1937842778793418E-2</v>
      </c>
      <c r="BC55" s="63">
        <f t="shared" si="31"/>
        <v>1.9718309859154931E-2</v>
      </c>
      <c r="BD55" s="63">
        <f t="shared" si="31"/>
        <v>6.8493150684931503E-2</v>
      </c>
      <c r="BE55" s="63">
        <f t="shared" si="31"/>
        <v>0.11851851851851852</v>
      </c>
      <c r="BF55" s="63">
        <f t="shared" si="31"/>
        <v>0.26219512195121952</v>
      </c>
      <c r="BG55" s="2"/>
      <c r="BH55" s="69" t="s">
        <v>28</v>
      </c>
      <c r="BI55" s="65">
        <f t="shared" si="32"/>
        <v>14.58762225969646</v>
      </c>
      <c r="BJ55" s="65">
        <f t="shared" si="32"/>
        <v>2.7434585635359117</v>
      </c>
      <c r="BK55" s="65">
        <f t="shared" si="32"/>
        <v>0.81341838649155729</v>
      </c>
      <c r="BL55" s="65">
        <f t="shared" si="32"/>
        <v>0.3459159049360146</v>
      </c>
      <c r="BM55" s="65">
        <f t="shared" si="32"/>
        <v>0.24604507042253526</v>
      </c>
      <c r="BN55" s="65">
        <f t="shared" si="32"/>
        <v>0.55294520547945203</v>
      </c>
      <c r="BO55" s="65">
        <f t="shared" si="32"/>
        <v>1.1202370370370371</v>
      </c>
      <c r="BP55" s="84">
        <f t="shared" si="32"/>
        <v>2.2024390243902441</v>
      </c>
      <c r="BQ55" s="80"/>
      <c r="BR55" s="2"/>
      <c r="BS55" s="68" t="s">
        <v>28</v>
      </c>
      <c r="BT55" s="63">
        <v>9.8000000000000004E-2</v>
      </c>
      <c r="BU55" s="63">
        <v>5.3999999999999999E-2</v>
      </c>
      <c r="BV55" s="63">
        <v>2.8000000000000001E-2</v>
      </c>
      <c r="BW55" s="63">
        <v>2.7E-2</v>
      </c>
      <c r="BX55" s="63">
        <v>3.4000000000000002E-2</v>
      </c>
      <c r="BY55" s="63">
        <v>2.7E-2</v>
      </c>
      <c r="BZ55" s="63">
        <v>3.4000000000000002E-2</v>
      </c>
      <c r="CA55" s="66">
        <v>2.5000000000000001E-2</v>
      </c>
      <c r="CB55" s="90"/>
      <c r="CC55" s="54"/>
    </row>
    <row r="56" spans="8:81" ht="16.2" thickBot="1" x14ac:dyDescent="0.35">
      <c r="H56" s="104"/>
      <c r="I56" s="52"/>
      <c r="J56" s="52"/>
      <c r="K56" s="52"/>
      <c r="L56" s="52"/>
      <c r="M56" s="52"/>
      <c r="N56" s="52"/>
      <c r="O56" s="52"/>
      <c r="P56" s="52"/>
      <c r="Q56" s="52"/>
      <c r="R56" s="53"/>
      <c r="S56" s="109" t="s">
        <v>54</v>
      </c>
      <c r="T56" s="110">
        <f t="shared" ref="T56:AA56" si="33">SUM(T50:T55)</f>
        <v>529</v>
      </c>
      <c r="U56" s="110">
        <f t="shared" si="33"/>
        <v>662</v>
      </c>
      <c r="V56" s="110">
        <f t="shared" si="33"/>
        <v>435</v>
      </c>
      <c r="W56" s="110">
        <f t="shared" si="33"/>
        <v>97</v>
      </c>
      <c r="X56" s="110">
        <f t="shared" si="33"/>
        <v>130</v>
      </c>
      <c r="Y56" s="110">
        <f t="shared" si="33"/>
        <v>172</v>
      </c>
      <c r="Z56" s="110">
        <f t="shared" si="33"/>
        <v>430</v>
      </c>
      <c r="AA56" s="110">
        <f t="shared" si="33"/>
        <v>394</v>
      </c>
      <c r="AB56" s="111"/>
      <c r="AC56" s="109" t="s">
        <v>54</v>
      </c>
      <c r="AD56" s="112">
        <f t="shared" ref="AD56:AK56" si="34">SUM(AD50:AD55)</f>
        <v>527</v>
      </c>
      <c r="AE56" s="112">
        <f t="shared" si="34"/>
        <v>660</v>
      </c>
      <c r="AF56" s="112">
        <f t="shared" si="34"/>
        <v>434</v>
      </c>
      <c r="AG56" s="112">
        <f t="shared" si="34"/>
        <v>97</v>
      </c>
      <c r="AH56" s="112">
        <f t="shared" si="34"/>
        <v>128</v>
      </c>
      <c r="AI56" s="112">
        <f t="shared" si="34"/>
        <v>172</v>
      </c>
      <c r="AJ56" s="112">
        <f t="shared" si="34"/>
        <v>429</v>
      </c>
      <c r="AK56" s="112">
        <f t="shared" si="34"/>
        <v>394</v>
      </c>
      <c r="AL56" s="111"/>
      <c r="AM56" s="109" t="s">
        <v>54</v>
      </c>
      <c r="AN56" s="113">
        <f t="shared" ref="AN56:AU56" si="35">SUM(AN50:AN55)</f>
        <v>2</v>
      </c>
      <c r="AO56" s="113">
        <f t="shared" si="35"/>
        <v>2</v>
      </c>
      <c r="AP56" s="113">
        <f t="shared" si="35"/>
        <v>1</v>
      </c>
      <c r="AQ56" s="113">
        <f t="shared" si="35"/>
        <v>0</v>
      </c>
      <c r="AR56" s="113">
        <f t="shared" si="35"/>
        <v>2</v>
      </c>
      <c r="AS56" s="113">
        <f t="shared" si="35"/>
        <v>0</v>
      </c>
      <c r="AT56" s="113">
        <f t="shared" si="35"/>
        <v>1</v>
      </c>
      <c r="AU56" s="113">
        <f t="shared" si="35"/>
        <v>0</v>
      </c>
      <c r="AV56" s="114">
        <f>SUM(AN50:AU55)</f>
        <v>8</v>
      </c>
      <c r="AW56" s="111"/>
      <c r="AX56" s="109"/>
      <c r="AY56" s="109"/>
      <c r="AZ56" s="109"/>
      <c r="BA56" s="109"/>
      <c r="BB56" s="109"/>
      <c r="BC56" s="109"/>
      <c r="BD56" s="109"/>
      <c r="BE56" s="109"/>
      <c r="BF56" s="109"/>
      <c r="BG56" s="111"/>
      <c r="BH56" s="116" t="s">
        <v>67</v>
      </c>
      <c r="BI56" s="123">
        <f t="shared" ref="BI56:BP56" si="36">SUM(BI50:BI55)</f>
        <v>57.876170087005853</v>
      </c>
      <c r="BJ56" s="123">
        <f t="shared" si="36"/>
        <v>37.833878459064074</v>
      </c>
      <c r="BK56" s="123">
        <f t="shared" si="36"/>
        <v>12.556937712671074</v>
      </c>
      <c r="BL56" s="123">
        <f t="shared" si="36"/>
        <v>2.7655163062409542</v>
      </c>
      <c r="BM56" s="123">
        <f t="shared" si="36"/>
        <v>4.4912042235145355</v>
      </c>
      <c r="BN56" s="123">
        <f t="shared" si="36"/>
        <v>4.7866351680499211</v>
      </c>
      <c r="BO56" s="123">
        <f t="shared" si="36"/>
        <v>15.130077393169794</v>
      </c>
      <c r="BP56" s="123">
        <f t="shared" si="36"/>
        <v>10.118067038219115</v>
      </c>
      <c r="BQ56" s="124">
        <f>SUM(BI56:BP56)</f>
        <v>145.55848638793532</v>
      </c>
      <c r="BR56" s="111"/>
      <c r="BS56" s="109"/>
      <c r="BT56" s="120"/>
      <c r="BU56" s="120"/>
      <c r="BV56" s="120"/>
      <c r="BW56" s="120"/>
      <c r="BX56" s="120"/>
      <c r="BY56" s="120"/>
      <c r="BZ56" s="120"/>
      <c r="CA56" s="120"/>
      <c r="CB56" s="136">
        <f>AV56/BQ56</f>
        <v>5.4960725399952247E-2</v>
      </c>
      <c r="CC56" s="122">
        <f>-(1/CB56)</f>
        <v>-18.194810798491915</v>
      </c>
    </row>
    <row r="57" spans="8:81" ht="16.2" thickBot="1" x14ac:dyDescent="0.35">
      <c r="H57" s="104"/>
      <c r="I57" s="52"/>
      <c r="J57" s="52"/>
      <c r="K57" s="52"/>
      <c r="L57" s="52"/>
      <c r="M57" s="52"/>
      <c r="N57" s="52"/>
      <c r="O57" s="52"/>
      <c r="P57" s="52"/>
      <c r="Q57" s="52"/>
      <c r="R57" s="53"/>
      <c r="S57" s="70" t="s">
        <v>55</v>
      </c>
      <c r="AB57" s="2"/>
      <c r="AC57" s="70" t="s">
        <v>56</v>
      </c>
      <c r="AL57" s="2"/>
      <c r="AM57" s="70" t="s">
        <v>57</v>
      </c>
      <c r="AW57" s="2"/>
      <c r="BG57" s="2"/>
      <c r="BH57" s="70" t="s">
        <v>58</v>
      </c>
      <c r="BQ57" s="80"/>
      <c r="BR57" s="2"/>
      <c r="BS57"/>
      <c r="CB57" s="71"/>
      <c r="CC57" s="71"/>
    </row>
    <row r="58" spans="8:81" ht="16.2" thickBot="1" x14ac:dyDescent="0.35">
      <c r="H58" s="104"/>
      <c r="I58" s="51" t="s">
        <v>9</v>
      </c>
      <c r="J58" s="52" t="s">
        <v>10</v>
      </c>
      <c r="K58" s="52" t="s">
        <v>11</v>
      </c>
      <c r="L58" s="52" t="s">
        <v>12</v>
      </c>
      <c r="M58" s="52" t="s">
        <v>13</v>
      </c>
      <c r="N58" s="52" t="s">
        <v>14</v>
      </c>
      <c r="O58" s="52" t="s">
        <v>15</v>
      </c>
      <c r="P58" s="52" t="s">
        <v>16</v>
      </c>
      <c r="Q58" s="52" t="s">
        <v>17</v>
      </c>
      <c r="R58" s="53"/>
      <c r="S58" s="17" t="s">
        <v>18</v>
      </c>
      <c r="T58" s="41" t="s">
        <v>10</v>
      </c>
      <c r="U58" s="41" t="s">
        <v>11</v>
      </c>
      <c r="V58" s="41" t="s">
        <v>12</v>
      </c>
      <c r="W58" s="41" t="s">
        <v>13</v>
      </c>
      <c r="X58" s="41" t="s">
        <v>14</v>
      </c>
      <c r="Y58" s="41" t="s">
        <v>15</v>
      </c>
      <c r="Z58" s="41" t="s">
        <v>16</v>
      </c>
      <c r="AA58" s="41" t="s">
        <v>17</v>
      </c>
      <c r="AB58" s="2"/>
      <c r="AC58" s="17" t="s">
        <v>18</v>
      </c>
      <c r="AD58" s="42" t="s">
        <v>10</v>
      </c>
      <c r="AE58" s="42" t="s">
        <v>11</v>
      </c>
      <c r="AF58" s="42" t="s">
        <v>12</v>
      </c>
      <c r="AG58" s="42" t="s">
        <v>13</v>
      </c>
      <c r="AH58" s="42" t="s">
        <v>14</v>
      </c>
      <c r="AI58" s="42" t="s">
        <v>15</v>
      </c>
      <c r="AJ58" s="42" t="s">
        <v>16</v>
      </c>
      <c r="AK58" s="42" t="s">
        <v>17</v>
      </c>
      <c r="AL58" s="2"/>
      <c r="AM58" s="17" t="s">
        <v>18</v>
      </c>
      <c r="AN58" s="43" t="s">
        <v>10</v>
      </c>
      <c r="AO58" s="43" t="s">
        <v>11</v>
      </c>
      <c r="AP58" s="43" t="s">
        <v>12</v>
      </c>
      <c r="AQ58" s="43" t="s">
        <v>13</v>
      </c>
      <c r="AR58" s="43" t="s">
        <v>14</v>
      </c>
      <c r="AS58" s="43" t="s">
        <v>15</v>
      </c>
      <c r="AT58" s="43" t="s">
        <v>16</v>
      </c>
      <c r="AU58" s="43" t="s">
        <v>17</v>
      </c>
      <c r="AW58" s="2"/>
      <c r="BG58" s="2"/>
      <c r="BH58" s="17" t="s">
        <v>18</v>
      </c>
      <c r="BI58" s="3" t="s">
        <v>10</v>
      </c>
      <c r="BJ58" s="3" t="s">
        <v>11</v>
      </c>
      <c r="BK58" s="3" t="s">
        <v>12</v>
      </c>
      <c r="BL58" s="3" t="s">
        <v>13</v>
      </c>
      <c r="BM58" s="3" t="s">
        <v>14</v>
      </c>
      <c r="BN58" s="3" t="s">
        <v>15</v>
      </c>
      <c r="BO58" s="3" t="s">
        <v>16</v>
      </c>
      <c r="BP58" s="3" t="s">
        <v>17</v>
      </c>
      <c r="BQ58" s="80"/>
      <c r="BR58" s="2"/>
      <c r="BS58"/>
      <c r="CB58" s="71"/>
    </row>
    <row r="59" spans="8:81" x14ac:dyDescent="0.3">
      <c r="H59" s="104"/>
      <c r="I59" s="55" t="s">
        <v>23</v>
      </c>
      <c r="J59" s="56">
        <v>938</v>
      </c>
      <c r="K59" s="57">
        <v>740</v>
      </c>
      <c r="L59" s="57">
        <v>299</v>
      </c>
      <c r="M59" s="57">
        <v>298</v>
      </c>
      <c r="N59" s="57">
        <v>375</v>
      </c>
      <c r="O59" s="57">
        <v>131</v>
      </c>
      <c r="P59" s="57">
        <v>575</v>
      </c>
      <c r="Q59" s="57">
        <v>281</v>
      </c>
      <c r="R59" s="53"/>
      <c r="S59" s="58" t="s">
        <v>23</v>
      </c>
      <c r="T59" s="59">
        <f t="shared" ref="T59:AA64" si="37">T5+T14+T23+T32+T41+T50</f>
        <v>938</v>
      </c>
      <c r="U59" s="59">
        <f t="shared" si="37"/>
        <v>740</v>
      </c>
      <c r="V59" s="59">
        <f t="shared" si="37"/>
        <v>299</v>
      </c>
      <c r="W59" s="59">
        <f t="shared" si="37"/>
        <v>298</v>
      </c>
      <c r="X59" s="59">
        <f t="shared" si="37"/>
        <v>375</v>
      </c>
      <c r="Y59" s="59">
        <f t="shared" si="37"/>
        <v>131</v>
      </c>
      <c r="Z59" s="59">
        <f t="shared" si="37"/>
        <v>575</v>
      </c>
      <c r="AA59" s="59">
        <f t="shared" si="37"/>
        <v>281</v>
      </c>
      <c r="AB59" s="2"/>
      <c r="AC59" s="58" t="s">
        <v>23</v>
      </c>
      <c r="AD59" s="60">
        <f t="shared" ref="AD59:AK64" si="38">AD5+AD14+AD23+AD32+AD41+AD50</f>
        <v>851</v>
      </c>
      <c r="AE59" s="60">
        <f t="shared" si="38"/>
        <v>706</v>
      </c>
      <c r="AF59" s="60">
        <f t="shared" si="38"/>
        <v>294</v>
      </c>
      <c r="AG59" s="60">
        <f t="shared" si="38"/>
        <v>284</v>
      </c>
      <c r="AH59" s="60">
        <f t="shared" si="38"/>
        <v>365</v>
      </c>
      <c r="AI59" s="60">
        <f t="shared" si="38"/>
        <v>130</v>
      </c>
      <c r="AJ59" s="60">
        <f t="shared" si="38"/>
        <v>550</v>
      </c>
      <c r="AK59" s="60">
        <f t="shared" si="38"/>
        <v>276</v>
      </c>
      <c r="AL59" s="2"/>
      <c r="AM59" s="58" t="s">
        <v>23</v>
      </c>
      <c r="AN59" s="62">
        <f t="shared" ref="AN59:AU64" si="39">AN5+AN14+AN23+AN32+AN41+AN50</f>
        <v>87</v>
      </c>
      <c r="AO59" s="62">
        <f t="shared" si="39"/>
        <v>34</v>
      </c>
      <c r="AP59" s="62">
        <f t="shared" si="39"/>
        <v>5</v>
      </c>
      <c r="AQ59" s="62">
        <f t="shared" si="39"/>
        <v>14</v>
      </c>
      <c r="AR59" s="62">
        <f t="shared" si="39"/>
        <v>10</v>
      </c>
      <c r="AS59" s="62">
        <f t="shared" si="39"/>
        <v>1</v>
      </c>
      <c r="AT59" s="62">
        <f t="shared" si="39"/>
        <v>25</v>
      </c>
      <c r="AU59" s="62">
        <f t="shared" si="39"/>
        <v>5</v>
      </c>
      <c r="AW59" s="2"/>
      <c r="BG59" s="2"/>
      <c r="BH59" s="64" t="s">
        <v>23</v>
      </c>
      <c r="BI59" s="72">
        <f t="shared" ref="BI59:BP64" si="40">BI5+BI14+BI23+BI32+BI41+BI50</f>
        <v>91.923999999999978</v>
      </c>
      <c r="BJ59" s="72">
        <f t="shared" si="40"/>
        <v>39.959999999999994</v>
      </c>
      <c r="BK59" s="72">
        <f t="shared" si="40"/>
        <v>8.3719999999999999</v>
      </c>
      <c r="BL59" s="72">
        <f t="shared" si="40"/>
        <v>8.0459999999999994</v>
      </c>
      <c r="BM59" s="72">
        <f t="shared" si="40"/>
        <v>12.749999999999998</v>
      </c>
      <c r="BN59" s="72">
        <f t="shared" si="40"/>
        <v>3.5369999999999999</v>
      </c>
      <c r="BO59" s="72">
        <f t="shared" si="40"/>
        <v>19.549999999999997</v>
      </c>
      <c r="BP59" s="85">
        <f t="shared" si="40"/>
        <v>7.0250000000000004</v>
      </c>
      <c r="BQ59" s="80"/>
      <c r="BR59" s="2"/>
      <c r="BS59"/>
      <c r="CB59" s="71"/>
    </row>
    <row r="60" spans="8:81" x14ac:dyDescent="0.3">
      <c r="H60" s="104"/>
      <c r="I60" s="55" t="s">
        <v>24</v>
      </c>
      <c r="J60" s="56">
        <v>1160</v>
      </c>
      <c r="K60" s="57">
        <v>1328</v>
      </c>
      <c r="L60" s="57">
        <v>351</v>
      </c>
      <c r="M60" s="57">
        <v>183</v>
      </c>
      <c r="N60" s="57">
        <v>539</v>
      </c>
      <c r="O60" s="57">
        <v>446</v>
      </c>
      <c r="P60" s="57">
        <v>178</v>
      </c>
      <c r="Q60" s="57">
        <v>454</v>
      </c>
      <c r="R60" s="53"/>
      <c r="S60" s="58" t="s">
        <v>24</v>
      </c>
      <c r="T60" s="59">
        <f t="shared" si="37"/>
        <v>1160</v>
      </c>
      <c r="U60" s="59">
        <f t="shared" si="37"/>
        <v>1328</v>
      </c>
      <c r="V60" s="59">
        <f t="shared" si="37"/>
        <v>351</v>
      </c>
      <c r="W60" s="59">
        <f t="shared" si="37"/>
        <v>183</v>
      </c>
      <c r="X60" s="59">
        <f t="shared" si="37"/>
        <v>539</v>
      </c>
      <c r="Y60" s="59">
        <f t="shared" si="37"/>
        <v>446</v>
      </c>
      <c r="Z60" s="59">
        <f t="shared" si="37"/>
        <v>178</v>
      </c>
      <c r="AA60" s="59">
        <f t="shared" si="37"/>
        <v>454</v>
      </c>
      <c r="AB60" s="2"/>
      <c r="AC60" s="58" t="s">
        <v>24</v>
      </c>
      <c r="AD60" s="60">
        <f t="shared" si="38"/>
        <v>1056</v>
      </c>
      <c r="AE60" s="60">
        <f t="shared" si="38"/>
        <v>1246</v>
      </c>
      <c r="AF60" s="60">
        <f t="shared" si="38"/>
        <v>343</v>
      </c>
      <c r="AG60" s="60">
        <f t="shared" si="38"/>
        <v>174</v>
      </c>
      <c r="AH60" s="60">
        <f t="shared" si="38"/>
        <v>516</v>
      </c>
      <c r="AI60" s="60">
        <f t="shared" si="38"/>
        <v>429</v>
      </c>
      <c r="AJ60" s="60">
        <f t="shared" si="38"/>
        <v>173</v>
      </c>
      <c r="AK60" s="60">
        <f t="shared" si="38"/>
        <v>436</v>
      </c>
      <c r="AL60" s="2"/>
      <c r="AM60" s="58" t="s">
        <v>24</v>
      </c>
      <c r="AN60" s="62">
        <f t="shared" si="39"/>
        <v>104</v>
      </c>
      <c r="AO60" s="62">
        <f t="shared" si="39"/>
        <v>82</v>
      </c>
      <c r="AP60" s="62">
        <f t="shared" si="39"/>
        <v>8</v>
      </c>
      <c r="AQ60" s="62">
        <f t="shared" si="39"/>
        <v>9</v>
      </c>
      <c r="AR60" s="62">
        <f t="shared" si="39"/>
        <v>23</v>
      </c>
      <c r="AS60" s="62">
        <f t="shared" si="39"/>
        <v>17</v>
      </c>
      <c r="AT60" s="62">
        <f t="shared" si="39"/>
        <v>5</v>
      </c>
      <c r="AU60" s="62">
        <f t="shared" si="39"/>
        <v>18</v>
      </c>
      <c r="AW60" s="2"/>
      <c r="BG60" s="2"/>
      <c r="BH60" s="64" t="s">
        <v>24</v>
      </c>
      <c r="BI60" s="72">
        <f t="shared" si="40"/>
        <v>113.67999999999999</v>
      </c>
      <c r="BJ60" s="72">
        <f t="shared" si="40"/>
        <v>71.711999999999989</v>
      </c>
      <c r="BK60" s="72">
        <f t="shared" si="40"/>
        <v>9.828000000000003</v>
      </c>
      <c r="BL60" s="72">
        <f t="shared" si="40"/>
        <v>4.9410000000000007</v>
      </c>
      <c r="BM60" s="72">
        <f t="shared" si="40"/>
        <v>18.326000000000001</v>
      </c>
      <c r="BN60" s="72">
        <f t="shared" si="40"/>
        <v>12.042</v>
      </c>
      <c r="BO60" s="72">
        <f t="shared" si="40"/>
        <v>6.0520000000000005</v>
      </c>
      <c r="BP60" s="85">
        <f t="shared" si="40"/>
        <v>11.350000000000001</v>
      </c>
      <c r="BQ60" s="80"/>
      <c r="BR60" s="2"/>
      <c r="BS60"/>
      <c r="CB60" s="71"/>
    </row>
    <row r="61" spans="8:81" x14ac:dyDescent="0.3">
      <c r="H61" s="104"/>
      <c r="I61" s="55" t="s">
        <v>25</v>
      </c>
      <c r="J61" s="56">
        <v>1496</v>
      </c>
      <c r="K61" s="57">
        <v>1129</v>
      </c>
      <c r="L61" s="57">
        <v>860</v>
      </c>
      <c r="M61" s="57">
        <v>525</v>
      </c>
      <c r="N61" s="57">
        <v>578</v>
      </c>
      <c r="O61" s="57">
        <v>469</v>
      </c>
      <c r="P61" s="57">
        <v>485</v>
      </c>
      <c r="Q61" s="57">
        <v>271</v>
      </c>
      <c r="R61" s="53"/>
      <c r="S61" s="58" t="s">
        <v>25</v>
      </c>
      <c r="T61" s="59">
        <f t="shared" si="37"/>
        <v>1496</v>
      </c>
      <c r="U61" s="59">
        <f t="shared" si="37"/>
        <v>1129</v>
      </c>
      <c r="V61" s="59">
        <f t="shared" si="37"/>
        <v>860</v>
      </c>
      <c r="W61" s="59">
        <f t="shared" si="37"/>
        <v>525</v>
      </c>
      <c r="X61" s="59">
        <f t="shared" si="37"/>
        <v>578</v>
      </c>
      <c r="Y61" s="59">
        <f t="shared" si="37"/>
        <v>469</v>
      </c>
      <c r="Z61" s="59">
        <f t="shared" si="37"/>
        <v>485</v>
      </c>
      <c r="AA61" s="59">
        <f t="shared" si="37"/>
        <v>271</v>
      </c>
      <c r="AB61" s="2"/>
      <c r="AC61" s="58" t="s">
        <v>25</v>
      </c>
      <c r="AD61" s="60">
        <f t="shared" si="38"/>
        <v>1293</v>
      </c>
      <c r="AE61" s="60">
        <f t="shared" si="38"/>
        <v>1053</v>
      </c>
      <c r="AF61" s="60">
        <f t="shared" si="38"/>
        <v>825</v>
      </c>
      <c r="AG61" s="60">
        <f t="shared" si="38"/>
        <v>494</v>
      </c>
      <c r="AH61" s="60">
        <f t="shared" si="38"/>
        <v>559</v>
      </c>
      <c r="AI61" s="60">
        <f t="shared" si="38"/>
        <v>454</v>
      </c>
      <c r="AJ61" s="60">
        <f t="shared" si="38"/>
        <v>472</v>
      </c>
      <c r="AK61" s="60">
        <f t="shared" si="38"/>
        <v>263</v>
      </c>
      <c r="AL61" s="2"/>
      <c r="AM61" s="58" t="s">
        <v>25</v>
      </c>
      <c r="AN61" s="62">
        <f t="shared" si="39"/>
        <v>203</v>
      </c>
      <c r="AO61" s="62">
        <f t="shared" si="39"/>
        <v>76</v>
      </c>
      <c r="AP61" s="62">
        <f t="shared" si="39"/>
        <v>35</v>
      </c>
      <c r="AQ61" s="62">
        <f t="shared" si="39"/>
        <v>31</v>
      </c>
      <c r="AR61" s="62">
        <f t="shared" si="39"/>
        <v>19</v>
      </c>
      <c r="AS61" s="62">
        <f t="shared" si="39"/>
        <v>15</v>
      </c>
      <c r="AT61" s="62">
        <f t="shared" si="39"/>
        <v>13</v>
      </c>
      <c r="AU61" s="62">
        <f t="shared" si="39"/>
        <v>8</v>
      </c>
      <c r="AW61" s="2"/>
      <c r="BG61" s="2"/>
      <c r="BH61" s="64" t="s">
        <v>25</v>
      </c>
      <c r="BI61" s="72">
        <f t="shared" si="40"/>
        <v>146.608</v>
      </c>
      <c r="BJ61" s="72">
        <f t="shared" si="40"/>
        <v>60.966000000000008</v>
      </c>
      <c r="BK61" s="72">
        <f t="shared" si="40"/>
        <v>24.080000000000002</v>
      </c>
      <c r="BL61" s="72">
        <f t="shared" si="40"/>
        <v>14.175000000000001</v>
      </c>
      <c r="BM61" s="72">
        <f t="shared" si="40"/>
        <v>19.652000000000005</v>
      </c>
      <c r="BN61" s="72">
        <f t="shared" si="40"/>
        <v>12.663</v>
      </c>
      <c r="BO61" s="72">
        <f t="shared" si="40"/>
        <v>16.490000000000002</v>
      </c>
      <c r="BP61" s="85">
        <f t="shared" si="40"/>
        <v>6.7750000000000004</v>
      </c>
      <c r="BQ61" s="80"/>
      <c r="BR61" s="2"/>
      <c r="BS61"/>
      <c r="CB61" s="71"/>
    </row>
    <row r="62" spans="8:81" x14ac:dyDescent="0.3">
      <c r="H62" s="104"/>
      <c r="I62" s="55" t="s">
        <v>26</v>
      </c>
      <c r="J62" s="56">
        <v>819</v>
      </c>
      <c r="K62" s="57">
        <v>852</v>
      </c>
      <c r="L62" s="57">
        <v>714</v>
      </c>
      <c r="M62" s="57">
        <v>330</v>
      </c>
      <c r="N62" s="57">
        <v>388</v>
      </c>
      <c r="O62" s="57">
        <v>339</v>
      </c>
      <c r="P62" s="57">
        <v>487</v>
      </c>
      <c r="Q62" s="57">
        <v>334</v>
      </c>
      <c r="R62" s="53"/>
      <c r="S62" s="58" t="s">
        <v>26</v>
      </c>
      <c r="T62" s="59">
        <f t="shared" si="37"/>
        <v>819</v>
      </c>
      <c r="U62" s="59">
        <f t="shared" si="37"/>
        <v>852</v>
      </c>
      <c r="V62" s="59">
        <f t="shared" si="37"/>
        <v>714</v>
      </c>
      <c r="W62" s="59">
        <f t="shared" si="37"/>
        <v>330</v>
      </c>
      <c r="X62" s="59">
        <f t="shared" si="37"/>
        <v>388</v>
      </c>
      <c r="Y62" s="59">
        <f t="shared" si="37"/>
        <v>339</v>
      </c>
      <c r="Z62" s="59">
        <f t="shared" si="37"/>
        <v>487</v>
      </c>
      <c r="AA62" s="59">
        <f t="shared" si="37"/>
        <v>334</v>
      </c>
      <c r="AB62" s="2"/>
      <c r="AC62" s="58" t="s">
        <v>26</v>
      </c>
      <c r="AD62" s="60">
        <f t="shared" si="38"/>
        <v>765</v>
      </c>
      <c r="AE62" s="60">
        <f t="shared" si="38"/>
        <v>798</v>
      </c>
      <c r="AF62" s="60">
        <f t="shared" si="38"/>
        <v>694</v>
      </c>
      <c r="AG62" s="60">
        <f t="shared" si="38"/>
        <v>315</v>
      </c>
      <c r="AH62" s="60">
        <f t="shared" si="38"/>
        <v>380</v>
      </c>
      <c r="AI62" s="60">
        <f t="shared" si="38"/>
        <v>330</v>
      </c>
      <c r="AJ62" s="60">
        <f t="shared" si="38"/>
        <v>465</v>
      </c>
      <c r="AK62" s="60">
        <f t="shared" si="38"/>
        <v>328</v>
      </c>
      <c r="AL62" s="2"/>
      <c r="AM62" s="58" t="s">
        <v>26</v>
      </c>
      <c r="AN62" s="62">
        <f t="shared" si="39"/>
        <v>54</v>
      </c>
      <c r="AO62" s="62">
        <f t="shared" si="39"/>
        <v>54</v>
      </c>
      <c r="AP62" s="62">
        <f t="shared" si="39"/>
        <v>20</v>
      </c>
      <c r="AQ62" s="62">
        <f t="shared" si="39"/>
        <v>15</v>
      </c>
      <c r="AR62" s="62">
        <f t="shared" si="39"/>
        <v>8</v>
      </c>
      <c r="AS62" s="62">
        <f t="shared" si="39"/>
        <v>9</v>
      </c>
      <c r="AT62" s="62">
        <f t="shared" si="39"/>
        <v>22</v>
      </c>
      <c r="AU62" s="62">
        <f t="shared" si="39"/>
        <v>6</v>
      </c>
      <c r="AW62" s="2"/>
      <c r="BG62" s="2"/>
      <c r="BH62" s="64" t="s">
        <v>26</v>
      </c>
      <c r="BI62" s="72">
        <f t="shared" si="40"/>
        <v>80.261999999999986</v>
      </c>
      <c r="BJ62" s="72">
        <f t="shared" si="40"/>
        <v>46.007999999999996</v>
      </c>
      <c r="BK62" s="72">
        <f t="shared" si="40"/>
        <v>19.992000000000001</v>
      </c>
      <c r="BL62" s="72">
        <f t="shared" si="40"/>
        <v>8.91</v>
      </c>
      <c r="BM62" s="72">
        <f t="shared" si="40"/>
        <v>13.192000000000004</v>
      </c>
      <c r="BN62" s="72">
        <f t="shared" si="40"/>
        <v>9.1529999999999987</v>
      </c>
      <c r="BO62" s="72">
        <f t="shared" si="40"/>
        <v>16.558</v>
      </c>
      <c r="BP62" s="85">
        <f t="shared" si="40"/>
        <v>8.35</v>
      </c>
      <c r="BQ62" s="80"/>
      <c r="BR62" s="2"/>
      <c r="BS62"/>
      <c r="CB62" s="71"/>
    </row>
    <row r="63" spans="8:81" x14ac:dyDescent="0.3">
      <c r="H63" s="104"/>
      <c r="I63" s="55" t="s">
        <v>27</v>
      </c>
      <c r="J63" s="56">
        <v>751</v>
      </c>
      <c r="K63" s="57">
        <v>771</v>
      </c>
      <c r="L63" s="57">
        <v>369</v>
      </c>
      <c r="M63" s="57">
        <v>243</v>
      </c>
      <c r="N63" s="57">
        <v>274</v>
      </c>
      <c r="O63" s="57">
        <v>207</v>
      </c>
      <c r="P63" s="57">
        <v>360</v>
      </c>
      <c r="Q63" s="57">
        <v>254</v>
      </c>
      <c r="R63" s="53"/>
      <c r="S63" s="58" t="s">
        <v>27</v>
      </c>
      <c r="T63" s="59">
        <f t="shared" si="37"/>
        <v>751</v>
      </c>
      <c r="U63" s="59">
        <f t="shared" si="37"/>
        <v>771</v>
      </c>
      <c r="V63" s="59">
        <f t="shared" si="37"/>
        <v>369</v>
      </c>
      <c r="W63" s="59">
        <f t="shared" si="37"/>
        <v>243</v>
      </c>
      <c r="X63" s="59">
        <f t="shared" si="37"/>
        <v>274</v>
      </c>
      <c r="Y63" s="59">
        <f t="shared" si="37"/>
        <v>207</v>
      </c>
      <c r="Z63" s="59">
        <f t="shared" si="37"/>
        <v>360</v>
      </c>
      <c r="AA63" s="59">
        <f t="shared" si="37"/>
        <v>254</v>
      </c>
      <c r="AB63" s="2"/>
      <c r="AC63" s="58" t="s">
        <v>27</v>
      </c>
      <c r="AD63" s="60">
        <f t="shared" si="38"/>
        <v>693</v>
      </c>
      <c r="AE63" s="60">
        <f t="shared" si="38"/>
        <v>734</v>
      </c>
      <c r="AF63" s="60">
        <f t="shared" si="38"/>
        <v>360</v>
      </c>
      <c r="AG63" s="60">
        <f t="shared" si="38"/>
        <v>232</v>
      </c>
      <c r="AH63" s="60">
        <f t="shared" si="38"/>
        <v>271</v>
      </c>
      <c r="AI63" s="60">
        <f t="shared" si="38"/>
        <v>200</v>
      </c>
      <c r="AJ63" s="60">
        <f t="shared" si="38"/>
        <v>348</v>
      </c>
      <c r="AK63" s="60">
        <f t="shared" si="38"/>
        <v>249</v>
      </c>
      <c r="AL63" s="2"/>
      <c r="AM63" s="58" t="s">
        <v>27</v>
      </c>
      <c r="AN63" s="62">
        <f t="shared" si="39"/>
        <v>58</v>
      </c>
      <c r="AO63" s="62">
        <f t="shared" si="39"/>
        <v>37</v>
      </c>
      <c r="AP63" s="62">
        <f t="shared" si="39"/>
        <v>9</v>
      </c>
      <c r="AQ63" s="62">
        <f t="shared" si="39"/>
        <v>11</v>
      </c>
      <c r="AR63" s="62">
        <f t="shared" si="39"/>
        <v>3</v>
      </c>
      <c r="AS63" s="62">
        <f t="shared" si="39"/>
        <v>7</v>
      </c>
      <c r="AT63" s="62">
        <f t="shared" si="39"/>
        <v>12</v>
      </c>
      <c r="AU63" s="62">
        <f t="shared" si="39"/>
        <v>5</v>
      </c>
      <c r="AW63" s="2"/>
      <c r="BG63" s="2"/>
      <c r="BH63" s="64" t="s">
        <v>27</v>
      </c>
      <c r="BI63" s="72">
        <f t="shared" si="40"/>
        <v>73.597999999999999</v>
      </c>
      <c r="BJ63" s="72">
        <f t="shared" si="40"/>
        <v>41.633999999999993</v>
      </c>
      <c r="BK63" s="72">
        <f t="shared" si="40"/>
        <v>10.332000000000001</v>
      </c>
      <c r="BL63" s="72">
        <f t="shared" si="40"/>
        <v>6.5609999999999999</v>
      </c>
      <c r="BM63" s="72">
        <f t="shared" si="40"/>
        <v>9.3160000000000007</v>
      </c>
      <c r="BN63" s="72">
        <f t="shared" si="40"/>
        <v>5.5889999999999995</v>
      </c>
      <c r="BO63" s="72">
        <f t="shared" si="40"/>
        <v>12.24</v>
      </c>
      <c r="BP63" s="85">
        <f t="shared" si="40"/>
        <v>6.3500000000000005</v>
      </c>
      <c r="BQ63" s="80"/>
      <c r="BR63" s="2"/>
      <c r="BS63"/>
      <c r="CB63" s="71"/>
    </row>
    <row r="64" spans="8:81" ht="16.2" thickBot="1" x14ac:dyDescent="0.35">
      <c r="H64" s="104"/>
      <c r="I64" s="67" t="s">
        <v>28</v>
      </c>
      <c r="J64" s="56">
        <v>1358</v>
      </c>
      <c r="K64" s="57">
        <v>563</v>
      </c>
      <c r="L64" s="57">
        <v>553</v>
      </c>
      <c r="M64" s="57">
        <v>584</v>
      </c>
      <c r="N64" s="57">
        <v>367</v>
      </c>
      <c r="O64" s="57">
        <v>299</v>
      </c>
      <c r="P64" s="57">
        <v>278</v>
      </c>
      <c r="Q64" s="57">
        <v>336</v>
      </c>
      <c r="R64" s="53"/>
      <c r="S64" s="68" t="s">
        <v>28</v>
      </c>
      <c r="T64" s="59">
        <f t="shared" si="37"/>
        <v>1358</v>
      </c>
      <c r="U64" s="59">
        <f t="shared" si="37"/>
        <v>563</v>
      </c>
      <c r="V64" s="59">
        <f t="shared" si="37"/>
        <v>553</v>
      </c>
      <c r="W64" s="59">
        <f t="shared" si="37"/>
        <v>584</v>
      </c>
      <c r="X64" s="59">
        <f t="shared" si="37"/>
        <v>367</v>
      </c>
      <c r="Y64" s="59">
        <f t="shared" si="37"/>
        <v>299</v>
      </c>
      <c r="Z64" s="59">
        <f t="shared" si="37"/>
        <v>278</v>
      </c>
      <c r="AA64" s="59">
        <f t="shared" si="37"/>
        <v>336</v>
      </c>
      <c r="AB64" s="2"/>
      <c r="AC64" s="68" t="s">
        <v>28</v>
      </c>
      <c r="AD64" s="60">
        <f t="shared" si="38"/>
        <v>1186</v>
      </c>
      <c r="AE64" s="60">
        <f t="shared" si="38"/>
        <v>543</v>
      </c>
      <c r="AF64" s="60">
        <f t="shared" si="38"/>
        <v>533</v>
      </c>
      <c r="AG64" s="60">
        <f t="shared" si="38"/>
        <v>547</v>
      </c>
      <c r="AH64" s="60">
        <f t="shared" si="38"/>
        <v>355</v>
      </c>
      <c r="AI64" s="60">
        <f t="shared" si="38"/>
        <v>292</v>
      </c>
      <c r="AJ64" s="60">
        <f t="shared" si="38"/>
        <v>270</v>
      </c>
      <c r="AK64" s="60">
        <f t="shared" si="38"/>
        <v>328</v>
      </c>
      <c r="AL64" s="2"/>
      <c r="AM64" s="68" t="s">
        <v>28</v>
      </c>
      <c r="AN64" s="62">
        <f t="shared" si="39"/>
        <v>172</v>
      </c>
      <c r="AO64" s="62">
        <f t="shared" si="39"/>
        <v>20</v>
      </c>
      <c r="AP64" s="62">
        <f t="shared" si="39"/>
        <v>20</v>
      </c>
      <c r="AQ64" s="62">
        <f t="shared" si="39"/>
        <v>37</v>
      </c>
      <c r="AR64" s="62">
        <f t="shared" si="39"/>
        <v>12</v>
      </c>
      <c r="AS64" s="62">
        <f t="shared" si="39"/>
        <v>7</v>
      </c>
      <c r="AT64" s="62">
        <f t="shared" si="39"/>
        <v>8</v>
      </c>
      <c r="AU64" s="62">
        <f t="shared" si="39"/>
        <v>8</v>
      </c>
      <c r="AW64" s="2"/>
      <c r="BG64" s="2"/>
      <c r="BH64" s="69" t="s">
        <v>28</v>
      </c>
      <c r="BI64" s="72">
        <f t="shared" si="40"/>
        <v>133.084</v>
      </c>
      <c r="BJ64" s="72">
        <f t="shared" si="40"/>
        <v>30.402000000000001</v>
      </c>
      <c r="BK64" s="72">
        <f t="shared" si="40"/>
        <v>15.484</v>
      </c>
      <c r="BL64" s="72">
        <f t="shared" si="40"/>
        <v>15.767999999999999</v>
      </c>
      <c r="BM64" s="72">
        <f t="shared" si="40"/>
        <v>12.478000000000002</v>
      </c>
      <c r="BN64" s="72">
        <f t="shared" si="40"/>
        <v>8.0730000000000004</v>
      </c>
      <c r="BO64" s="72">
        <f t="shared" si="40"/>
        <v>9.4520000000000017</v>
      </c>
      <c r="BP64" s="85">
        <f t="shared" si="40"/>
        <v>8.4</v>
      </c>
      <c r="BQ64" s="80"/>
      <c r="BR64" s="2"/>
      <c r="BS64"/>
      <c r="CB64" s="71"/>
    </row>
    <row r="65" spans="8:80" ht="16.2" thickBot="1" x14ac:dyDescent="0.35">
      <c r="H65" s="104"/>
      <c r="I65" s="52"/>
      <c r="J65" s="52"/>
      <c r="K65" s="52"/>
      <c r="L65" s="52"/>
      <c r="M65" s="52"/>
      <c r="N65" s="52"/>
      <c r="O65" s="52"/>
      <c r="P65" s="52"/>
      <c r="Q65" s="52"/>
      <c r="R65" s="53"/>
      <c r="S65" s="109" t="s">
        <v>55</v>
      </c>
      <c r="T65" s="109">
        <f t="shared" ref="T65:AA65" si="41">SUM(T59:T64)</f>
        <v>6522</v>
      </c>
      <c r="U65" s="109">
        <f t="shared" si="41"/>
        <v>5383</v>
      </c>
      <c r="V65" s="109">
        <f t="shared" si="41"/>
        <v>3146</v>
      </c>
      <c r="W65" s="109">
        <f t="shared" si="41"/>
        <v>2163</v>
      </c>
      <c r="X65" s="109">
        <f t="shared" si="41"/>
        <v>2521</v>
      </c>
      <c r="Y65" s="109">
        <f t="shared" si="41"/>
        <v>1891</v>
      </c>
      <c r="Z65" s="109">
        <f t="shared" si="41"/>
        <v>2363</v>
      </c>
      <c r="AA65" s="109">
        <f t="shared" si="41"/>
        <v>1930</v>
      </c>
      <c r="AB65" s="111"/>
      <c r="AC65" s="109" t="s">
        <v>57</v>
      </c>
      <c r="AD65" s="109">
        <f t="shared" ref="AD65:AK65" si="42">SUM(AD59:AD64)</f>
        <v>5844</v>
      </c>
      <c r="AE65" s="109">
        <f t="shared" si="42"/>
        <v>5080</v>
      </c>
      <c r="AF65" s="109">
        <f t="shared" si="42"/>
        <v>3049</v>
      </c>
      <c r="AG65" s="109">
        <f t="shared" si="42"/>
        <v>2046</v>
      </c>
      <c r="AH65" s="109">
        <f t="shared" si="42"/>
        <v>2446</v>
      </c>
      <c r="AI65" s="109">
        <f t="shared" si="42"/>
        <v>1835</v>
      </c>
      <c r="AJ65" s="109">
        <f t="shared" si="42"/>
        <v>2278</v>
      </c>
      <c r="AK65" s="109">
        <f t="shared" si="42"/>
        <v>1880</v>
      </c>
      <c r="AL65" s="111"/>
      <c r="AM65" s="109" t="s">
        <v>57</v>
      </c>
      <c r="AN65" s="113">
        <f t="shared" ref="AN65:AU65" si="43">SUM(AN59:AN64)</f>
        <v>678</v>
      </c>
      <c r="AO65" s="113">
        <f t="shared" si="43"/>
        <v>303</v>
      </c>
      <c r="AP65" s="113">
        <f t="shared" si="43"/>
        <v>97</v>
      </c>
      <c r="AQ65" s="113">
        <f t="shared" si="43"/>
        <v>117</v>
      </c>
      <c r="AR65" s="113">
        <f t="shared" si="43"/>
        <v>75</v>
      </c>
      <c r="AS65" s="113">
        <f t="shared" si="43"/>
        <v>56</v>
      </c>
      <c r="AT65" s="113">
        <f t="shared" si="43"/>
        <v>85</v>
      </c>
      <c r="AU65" s="113">
        <f t="shared" si="43"/>
        <v>50</v>
      </c>
      <c r="AV65" s="114">
        <f>SUM(AN59:AU64)</f>
        <v>1461</v>
      </c>
      <c r="AW65" s="111"/>
      <c r="AX65" s="109"/>
      <c r="AY65" s="109"/>
      <c r="AZ65" s="109"/>
      <c r="BA65" s="109"/>
      <c r="BB65" s="109"/>
      <c r="BC65" s="109"/>
      <c r="BD65" s="109"/>
      <c r="BE65" s="109"/>
      <c r="BF65" s="109"/>
      <c r="BG65" s="111"/>
      <c r="BH65" s="116" t="s">
        <v>67</v>
      </c>
      <c r="BI65" s="123">
        <f t="shared" ref="BI65:BP65" si="44">SUM(BI59:BI64)</f>
        <v>639.15599999999995</v>
      </c>
      <c r="BJ65" s="123">
        <f t="shared" si="44"/>
        <v>290.68199999999996</v>
      </c>
      <c r="BK65" s="123">
        <f t="shared" si="44"/>
        <v>88.088000000000008</v>
      </c>
      <c r="BL65" s="123">
        <f t="shared" si="44"/>
        <v>58.401000000000003</v>
      </c>
      <c r="BM65" s="123">
        <f t="shared" si="44"/>
        <v>85.714000000000027</v>
      </c>
      <c r="BN65" s="123">
        <f t="shared" si="44"/>
        <v>51.056999999999995</v>
      </c>
      <c r="BO65" s="123">
        <f t="shared" si="44"/>
        <v>80.341999999999999</v>
      </c>
      <c r="BP65" s="123">
        <f t="shared" si="44"/>
        <v>48.25</v>
      </c>
      <c r="BQ65" s="118">
        <f>SUM(BI59:BP64)</f>
        <v>1341.69</v>
      </c>
      <c r="BR65" s="2"/>
      <c r="BS65"/>
      <c r="CB65" s="71"/>
    </row>
    <row r="66" spans="8:80" x14ac:dyDescent="0.3">
      <c r="H66" s="104"/>
      <c r="I66" s="52"/>
      <c r="J66" s="52"/>
      <c r="K66" s="52"/>
      <c r="L66" s="52"/>
      <c r="M66" s="52"/>
      <c r="N66" s="52"/>
      <c r="O66" s="52"/>
      <c r="P66" s="52"/>
      <c r="Q66" s="52"/>
      <c r="R66" s="53"/>
      <c r="AB66" s="2"/>
      <c r="AL66" s="2"/>
      <c r="AW66" s="2"/>
      <c r="BG66" s="2"/>
      <c r="BH66" s="70"/>
      <c r="BQ66" s="80"/>
      <c r="BR66" s="2"/>
      <c r="BS66"/>
      <c r="CB66" s="71"/>
    </row>
    <row r="67" spans="8:80" x14ac:dyDescent="0.3">
      <c r="H67" s="104"/>
      <c r="I67" s="52"/>
      <c r="J67" s="52"/>
      <c r="K67" s="52"/>
      <c r="L67" s="52"/>
      <c r="M67" s="52"/>
      <c r="N67" s="52"/>
      <c r="O67" s="52"/>
      <c r="P67" s="52"/>
      <c r="Q67" s="52"/>
      <c r="R67" s="53"/>
      <c r="AB67" s="2"/>
      <c r="AL67" s="2"/>
      <c r="AW67" s="2"/>
      <c r="BG67" s="2"/>
      <c r="BH67" s="93"/>
      <c r="BR67" s="81"/>
      <c r="BS67" s="95"/>
      <c r="BT67" s="95"/>
      <c r="BU67" s="95"/>
      <c r="BV67" s="95"/>
      <c r="BW67" s="95"/>
      <c r="BX67" s="95"/>
      <c r="BY67" s="95"/>
      <c r="CB67" s="71"/>
    </row>
    <row r="68" spans="8:80" x14ac:dyDescent="0.3">
      <c r="H68" s="104"/>
      <c r="I68" s="52"/>
      <c r="J68" s="52"/>
      <c r="K68" s="52"/>
      <c r="L68" s="52"/>
      <c r="M68" s="52"/>
      <c r="N68" s="52"/>
      <c r="O68" s="52"/>
      <c r="P68" s="52"/>
      <c r="Q68" s="52"/>
      <c r="R68" s="53"/>
      <c r="AB68" s="2"/>
      <c r="AL68" s="2"/>
      <c r="AW68" s="2"/>
      <c r="BG68" s="2"/>
      <c r="BH68" s="70"/>
      <c r="BI68" s="94"/>
      <c r="BJ68" s="94"/>
      <c r="BK68" s="94"/>
      <c r="BL68" s="94"/>
      <c r="BM68" s="94"/>
      <c r="BN68" s="94"/>
      <c r="BO68" s="94"/>
      <c r="BP68" s="94"/>
      <c r="BR68" s="81"/>
      <c r="BS68" s="95"/>
      <c r="BT68" s="95"/>
      <c r="BU68" s="95"/>
      <c r="BV68" s="95"/>
      <c r="BW68" s="95"/>
      <c r="BX68" s="95"/>
      <c r="BY68" s="95"/>
      <c r="CB68" s="71"/>
    </row>
    <row r="69" spans="8:80" x14ac:dyDescent="0.3">
      <c r="H69" s="104"/>
      <c r="I69" s="52"/>
      <c r="J69" s="52"/>
      <c r="K69" s="52"/>
      <c r="L69" s="52"/>
      <c r="M69" s="52"/>
      <c r="N69" s="52"/>
      <c r="O69" s="52"/>
      <c r="P69" s="52"/>
      <c r="Q69" s="52"/>
      <c r="R69" s="53"/>
      <c r="AB69" s="2"/>
      <c r="AL69" s="2"/>
      <c r="AW69" s="2"/>
      <c r="BG69" s="2"/>
      <c r="BH69" s="70"/>
      <c r="BI69" s="94"/>
      <c r="BJ69" s="94"/>
      <c r="BK69" s="94"/>
      <c r="BL69" s="94"/>
      <c r="BM69" s="94"/>
      <c r="BN69" s="94"/>
      <c r="BO69" s="94"/>
      <c r="BP69" s="94"/>
      <c r="BR69" s="81"/>
      <c r="BS69" s="95"/>
      <c r="BT69" s="95"/>
      <c r="BU69" s="95"/>
      <c r="BV69" s="95"/>
      <c r="BW69" s="95"/>
      <c r="BX69" s="95"/>
      <c r="BY69" s="95"/>
      <c r="CB69" s="71"/>
    </row>
    <row r="70" spans="8:80" x14ac:dyDescent="0.3">
      <c r="H70" s="104"/>
      <c r="I70" s="52"/>
      <c r="J70" s="52"/>
      <c r="K70" s="52"/>
      <c r="L70" s="52"/>
      <c r="M70" s="52"/>
      <c r="N70" s="52"/>
      <c r="O70" s="52"/>
      <c r="P70" s="52"/>
      <c r="Q70" s="52"/>
      <c r="R70" s="53"/>
      <c r="AB70" s="2"/>
      <c r="AL70" s="2"/>
      <c r="AW70" s="2"/>
      <c r="BG70" s="2"/>
      <c r="BH70" s="70"/>
      <c r="BI70" s="94"/>
      <c r="BJ70" s="94"/>
      <c r="BK70" s="94"/>
      <c r="BL70" s="94"/>
      <c r="BM70" s="94"/>
      <c r="BN70" s="94"/>
      <c r="BO70" s="94"/>
      <c r="BP70" s="94"/>
      <c r="BR70" s="81"/>
      <c r="BS70" s="95"/>
      <c r="BT70" s="95"/>
      <c r="BU70" s="95"/>
      <c r="BV70" s="95"/>
      <c r="BW70" s="95"/>
      <c r="BX70" s="95"/>
      <c r="BY70" s="95"/>
      <c r="CB70" s="71"/>
    </row>
    <row r="71" spans="8:80" x14ac:dyDescent="0.3">
      <c r="H71" s="104"/>
      <c r="I71" s="52"/>
      <c r="J71" s="52"/>
      <c r="K71" s="52"/>
      <c r="L71" s="52"/>
      <c r="M71" s="52"/>
      <c r="N71" s="52"/>
      <c r="O71" s="52"/>
      <c r="P71" s="52"/>
      <c r="Q71" s="52"/>
      <c r="R71" s="53"/>
      <c r="AB71" s="2"/>
      <c r="AL71" s="2"/>
      <c r="AW71" s="2"/>
      <c r="BG71" s="2"/>
      <c r="BH71" s="70"/>
      <c r="BI71" s="94"/>
      <c r="BJ71" s="94"/>
      <c r="BK71" s="94"/>
      <c r="BL71" s="94"/>
      <c r="BM71" s="94"/>
      <c r="BN71" s="94"/>
      <c r="BO71" s="94"/>
      <c r="BP71" s="94"/>
      <c r="BR71" s="81"/>
      <c r="BS71" s="95"/>
      <c r="BT71" s="95"/>
      <c r="BU71" s="95"/>
      <c r="BV71" s="95"/>
      <c r="BW71" s="95"/>
      <c r="BX71" s="95"/>
      <c r="BY71" s="95"/>
      <c r="CB71" s="71"/>
    </row>
    <row r="72" spans="8:80" x14ac:dyDescent="0.3">
      <c r="H72" s="104"/>
      <c r="I72" s="52"/>
      <c r="J72" s="52"/>
      <c r="K72" s="52"/>
      <c r="L72" s="52"/>
      <c r="M72" s="52"/>
      <c r="N72" s="52"/>
      <c r="O72" s="52"/>
      <c r="P72" s="52"/>
      <c r="Q72" s="52"/>
      <c r="R72" s="53"/>
      <c r="AB72" s="2"/>
      <c r="AL72" s="2"/>
      <c r="AW72" s="2"/>
      <c r="BG72" s="2"/>
      <c r="BH72" s="70"/>
      <c r="BI72" s="94"/>
      <c r="BJ72" s="94"/>
      <c r="BK72" s="94"/>
      <c r="BL72" s="94"/>
      <c r="BM72" s="94"/>
      <c r="BN72" s="94"/>
      <c r="BO72" s="94"/>
      <c r="BP72" s="94"/>
      <c r="BR72" s="81"/>
      <c r="BS72" s="95"/>
      <c r="BT72" s="95"/>
      <c r="BU72" s="95"/>
      <c r="BV72" s="95"/>
      <c r="BW72" s="95"/>
      <c r="BX72" s="95"/>
      <c r="BY72" s="95"/>
      <c r="CB72" s="71"/>
    </row>
    <row r="73" spans="8:80" x14ac:dyDescent="0.3">
      <c r="H73" s="104"/>
      <c r="I73" s="52"/>
      <c r="J73" s="52"/>
      <c r="K73" s="52"/>
      <c r="L73" s="52"/>
      <c r="M73" s="52"/>
      <c r="N73" s="52"/>
      <c r="O73" s="52"/>
      <c r="P73" s="52"/>
      <c r="Q73" s="52"/>
      <c r="R73" s="53"/>
      <c r="AB73" s="2"/>
      <c r="AL73" s="2"/>
      <c r="AW73" s="2"/>
      <c r="BG73" s="2"/>
      <c r="BH73" s="70"/>
      <c r="BI73" s="94"/>
      <c r="BJ73" s="94"/>
      <c r="BK73" s="94"/>
      <c r="BL73" s="94"/>
      <c r="BM73" s="94"/>
      <c r="BN73" s="94"/>
      <c r="BO73" s="94"/>
      <c r="BP73" s="94"/>
      <c r="BQ73" s="95"/>
      <c r="BR73" s="2"/>
      <c r="BS73"/>
      <c r="CB73" s="71"/>
    </row>
    <row r="74" spans="8:80" x14ac:dyDescent="0.3">
      <c r="H74" s="104"/>
      <c r="I74" s="52"/>
      <c r="J74" s="52"/>
      <c r="K74" s="52"/>
      <c r="L74" s="52"/>
      <c r="M74" s="52"/>
      <c r="N74" s="52"/>
      <c r="O74" s="52"/>
      <c r="P74" s="52"/>
      <c r="Q74" s="52"/>
      <c r="R74" s="53"/>
      <c r="AB74" s="2"/>
      <c r="AL74" s="2"/>
      <c r="AW74" s="2"/>
      <c r="BG74" s="2"/>
      <c r="BI74" s="96"/>
      <c r="BJ74" s="96"/>
      <c r="BK74" s="96"/>
      <c r="BL74" s="96"/>
      <c r="BM74" s="96"/>
      <c r="BN74" s="96"/>
      <c r="BO74" s="96"/>
      <c r="BP74" s="96"/>
      <c r="BQ74" s="95"/>
      <c r="BR74" s="2"/>
      <c r="BS74"/>
      <c r="CB74" s="71"/>
    </row>
    <row r="75" spans="8:80" x14ac:dyDescent="0.3">
      <c r="H75" s="104"/>
      <c r="I75" s="52"/>
      <c r="J75" s="52"/>
      <c r="K75" s="52"/>
      <c r="L75" s="52"/>
      <c r="M75" s="52"/>
      <c r="N75" s="52"/>
      <c r="O75" s="52"/>
      <c r="P75" s="52"/>
      <c r="Q75" s="52"/>
      <c r="R75" s="53"/>
      <c r="AB75" s="2"/>
      <c r="AL75" s="2"/>
      <c r="AW75" s="2"/>
      <c r="BG75" s="2"/>
      <c r="BI75" s="97"/>
      <c r="BJ75" s="97"/>
      <c r="BK75" s="97"/>
      <c r="BL75" s="97"/>
      <c r="BM75" s="97"/>
      <c r="BN75" s="97"/>
      <c r="BO75" s="97"/>
      <c r="BP75" s="97"/>
      <c r="BR75" s="2"/>
      <c r="BS75"/>
      <c r="CB75" s="71"/>
    </row>
    <row r="76" spans="8:80" x14ac:dyDescent="0.3">
      <c r="H76" s="104"/>
      <c r="I76" s="52"/>
      <c r="J76" s="52"/>
      <c r="K76" s="52"/>
      <c r="L76" s="52"/>
      <c r="M76" s="52"/>
      <c r="N76" s="52"/>
      <c r="O76" s="52"/>
      <c r="P76" s="52"/>
      <c r="Q76" s="52"/>
      <c r="R76" s="53"/>
      <c r="AB76" s="2"/>
      <c r="AL76" s="2"/>
      <c r="AW76" s="2"/>
      <c r="BG76" s="2"/>
      <c r="BR76" s="2"/>
      <c r="BS76"/>
      <c r="CB76" s="71"/>
    </row>
    <row r="77" spans="8:80" x14ac:dyDescent="0.3">
      <c r="H77" s="104"/>
      <c r="I77" s="52"/>
      <c r="J77" s="52"/>
      <c r="K77" s="52"/>
      <c r="L77" s="52"/>
      <c r="M77" s="52"/>
      <c r="N77" s="52"/>
      <c r="O77" s="52"/>
      <c r="P77" s="52"/>
      <c r="Q77" s="52"/>
      <c r="R77" s="53"/>
      <c r="AB77" s="2"/>
      <c r="AL77" s="2"/>
      <c r="AW77" s="2"/>
      <c r="BG77" s="2"/>
      <c r="BR77" s="2"/>
      <c r="BS77"/>
      <c r="CB77" s="71"/>
    </row>
    <row r="78" spans="8:80" x14ac:dyDescent="0.3">
      <c r="H78" s="104"/>
      <c r="I78" s="52"/>
      <c r="J78" s="52"/>
      <c r="K78" s="52"/>
      <c r="L78" s="52"/>
      <c r="M78" s="52"/>
      <c r="N78" s="52"/>
      <c r="O78" s="52"/>
      <c r="P78" s="52"/>
      <c r="Q78" s="52"/>
      <c r="R78" s="53"/>
      <c r="AB78" s="2"/>
      <c r="AL78" s="2"/>
      <c r="AW78" s="2"/>
      <c r="BG78" s="2"/>
      <c r="BR78" s="2"/>
      <c r="BS78"/>
      <c r="CB78" s="71"/>
    </row>
    <row r="79" spans="8:80" x14ac:dyDescent="0.3">
      <c r="H79" s="104"/>
      <c r="R79" s="2"/>
      <c r="AB79" s="2"/>
      <c r="AL79" s="2"/>
      <c r="AW79" s="2"/>
      <c r="BG79" s="2"/>
      <c r="BR79" s="2"/>
      <c r="BS79"/>
      <c r="CB79" s="71"/>
    </row>
    <row r="80" spans="8:80" x14ac:dyDescent="0.3">
      <c r="H80" s="104"/>
      <c r="R80" s="2"/>
      <c r="AB80" s="2"/>
      <c r="AL80" s="2"/>
      <c r="AW80" s="2"/>
      <c r="BG80" s="2"/>
      <c r="BR80" s="2"/>
      <c r="BS80"/>
      <c r="CB80" s="71"/>
    </row>
    <row r="81" spans="8:80" x14ac:dyDescent="0.3">
      <c r="H81" s="104"/>
      <c r="R81" s="2"/>
      <c r="AB81" s="2"/>
      <c r="AL81" s="2"/>
      <c r="AW81" s="2"/>
      <c r="BG81" s="2"/>
      <c r="BR81" s="2"/>
      <c r="BS81"/>
      <c r="CB81" s="71"/>
    </row>
    <row r="82" spans="8:80" x14ac:dyDescent="0.3">
      <c r="BR82"/>
    </row>
  </sheetData>
  <mergeCells count="15">
    <mergeCell ref="AX2:BF2"/>
    <mergeCell ref="BH1:BP1"/>
    <mergeCell ref="BH2:BP2"/>
    <mergeCell ref="BS1:CA1"/>
    <mergeCell ref="BS2:CA2"/>
    <mergeCell ref="I2:Q2"/>
    <mergeCell ref="S2:AA2"/>
    <mergeCell ref="AC2:AK2"/>
    <mergeCell ref="AM2:AV2"/>
    <mergeCell ref="A2:G2"/>
    <mergeCell ref="I1:Q1"/>
    <mergeCell ref="S1:AA1"/>
    <mergeCell ref="AC1:AK1"/>
    <mergeCell ref="AM1:AV1"/>
    <mergeCell ref="AX1:BF1"/>
  </mergeCells>
  <pageMargins left="0.7" right="0.7" top="0.75" bottom="0.75" header="0.511811023622047" footer="0.511811023622047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42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expected calculations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dc:description/>
  <cp:lastModifiedBy>Scott K</cp:lastModifiedBy>
  <cp:revision>8</cp:revision>
  <dcterms:created xsi:type="dcterms:W3CDTF">2022-03-18T00:02:50Z</dcterms:created>
  <dcterms:modified xsi:type="dcterms:W3CDTF">2023-02-14T00:59:24Z</dcterms:modified>
  <dc:language>en-US</dc:language>
</cp:coreProperties>
</file>