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wald/polybox/2-Papers_EwaldLab/24_ssGFPabeta_Eline/"/>
    </mc:Choice>
  </mc:AlternateContent>
  <xr:revisionPtr revIDLastSave="0" documentId="8_{482E1C7D-AAA4-DD49-96AE-AAD218111EC0}" xr6:coauthVersionLast="47" xr6:coauthVersionMax="47" xr10:uidLastSave="{00000000-0000-0000-0000-000000000000}"/>
  <bookViews>
    <workbookView xWindow="6860" yWindow="3020" windowWidth="27640" windowHeight="16940" xr2:uid="{C0E0AAC3-54F1-D349-B522-7D49A35FF1F4}"/>
  </bookViews>
  <sheets>
    <sheet name="SourceFig5B" sheetId="1" r:id="rId1"/>
    <sheet name="SourceFig5C" sheetId="2" r:id="rId2"/>
    <sheet name="SourceFig5D,E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8" i="3" l="1"/>
  <c r="V38" i="3"/>
  <c r="S38" i="3"/>
  <c r="R38" i="3"/>
  <c r="N38" i="3"/>
  <c r="M38" i="3"/>
  <c r="V37" i="3"/>
  <c r="U37" i="3"/>
  <c r="T37" i="3"/>
  <c r="R37" i="3"/>
  <c r="Q37" i="3"/>
  <c r="N37" i="3"/>
  <c r="M37" i="3"/>
  <c r="X36" i="3"/>
  <c r="W36" i="3"/>
  <c r="S36" i="3"/>
  <c r="N36" i="3"/>
  <c r="M36" i="3"/>
  <c r="X35" i="3"/>
  <c r="T35" i="3"/>
  <c r="Q35" i="3"/>
  <c r="N35" i="3"/>
  <c r="M35" i="3"/>
  <c r="W34" i="3"/>
  <c r="V34" i="3"/>
  <c r="S34" i="3"/>
  <c r="R34" i="3"/>
  <c r="N34" i="3"/>
  <c r="M34" i="3"/>
  <c r="X33" i="3"/>
  <c r="W33" i="3"/>
  <c r="S33" i="3"/>
  <c r="N33" i="3"/>
  <c r="M33" i="3"/>
  <c r="V32" i="3"/>
  <c r="R32" i="3"/>
  <c r="N32" i="3"/>
  <c r="M32" i="3"/>
  <c r="Y31" i="3"/>
  <c r="V31" i="3"/>
  <c r="N31" i="3"/>
  <c r="M31" i="3"/>
  <c r="U30" i="3"/>
  <c r="Q30" i="3"/>
  <c r="P30" i="3"/>
  <c r="O30" i="3"/>
  <c r="N30" i="3"/>
  <c r="M30" i="3"/>
  <c r="Y29" i="3"/>
  <c r="V29" i="3"/>
  <c r="U29" i="3"/>
  <c r="Q29" i="3"/>
  <c r="P29" i="3"/>
  <c r="O29" i="3"/>
  <c r="N29" i="3"/>
  <c r="M29" i="3"/>
  <c r="Y28" i="3"/>
  <c r="V28" i="3"/>
  <c r="U28" i="3"/>
  <c r="N28" i="3"/>
  <c r="M28" i="3"/>
  <c r="P27" i="3"/>
  <c r="O27" i="3"/>
  <c r="N27" i="3"/>
  <c r="M27" i="3"/>
  <c r="W17" i="3"/>
  <c r="V17" i="3"/>
  <c r="S17" i="3"/>
  <c r="R17" i="3"/>
  <c r="N17" i="3"/>
  <c r="V16" i="3"/>
  <c r="U16" i="3"/>
  <c r="T16" i="3"/>
  <c r="R16" i="3"/>
  <c r="Q16" i="3"/>
  <c r="N16" i="3"/>
  <c r="X15" i="3"/>
  <c r="W15" i="3"/>
  <c r="S15" i="3"/>
  <c r="N15" i="3"/>
  <c r="X14" i="3"/>
  <c r="T14" i="3"/>
  <c r="Q14" i="3"/>
  <c r="N14" i="3"/>
  <c r="W13" i="3"/>
  <c r="V13" i="3"/>
  <c r="S13" i="3"/>
  <c r="R13" i="3"/>
  <c r="N13" i="3"/>
  <c r="X12" i="3"/>
  <c r="W12" i="3"/>
  <c r="S12" i="3"/>
  <c r="N12" i="3"/>
  <c r="V11" i="3"/>
  <c r="R11" i="3"/>
  <c r="N11" i="3"/>
  <c r="Y10" i="3"/>
  <c r="V10" i="3"/>
  <c r="N10" i="3"/>
  <c r="U9" i="3"/>
  <c r="Q9" i="3"/>
  <c r="P9" i="3"/>
  <c r="O9" i="3"/>
  <c r="N9" i="3"/>
  <c r="Y7" i="3"/>
  <c r="V7" i="3"/>
  <c r="U7" i="3"/>
  <c r="N7" i="3"/>
  <c r="P6" i="3"/>
  <c r="O6" i="3"/>
  <c r="N6" i="3"/>
  <c r="N5" i="3"/>
  <c r="Y3" i="3"/>
  <c r="V3" i="3"/>
  <c r="U3" i="3"/>
  <c r="Q3" i="3"/>
  <c r="P3" i="3"/>
  <c r="O3" i="3"/>
  <c r="N3" i="3"/>
  <c r="Y2" i="3"/>
  <c r="V2" i="3"/>
  <c r="U2" i="3"/>
  <c r="Q2" i="3"/>
  <c r="P2" i="3"/>
  <c r="O2" i="3"/>
  <c r="N2" i="3"/>
  <c r="AC35" i="1"/>
  <c r="AC34" i="1"/>
  <c r="AB33" i="1"/>
  <c r="AC32" i="1"/>
  <c r="AB32" i="1"/>
  <c r="AC31" i="1"/>
  <c r="AB31" i="1"/>
  <c r="AC30" i="1"/>
  <c r="AB30" i="1"/>
  <c r="AC29" i="1"/>
  <c r="AB29" i="1"/>
  <c r="AC28" i="1"/>
  <c r="AB28" i="1"/>
  <c r="AC27" i="1"/>
  <c r="AB27" i="1"/>
  <c r="AI26" i="1"/>
  <c r="AC25" i="1"/>
  <c r="AB25" i="1"/>
  <c r="W25" i="1"/>
  <c r="AC24" i="1"/>
  <c r="AB24" i="1"/>
  <c r="W24" i="1"/>
  <c r="V24" i="1"/>
  <c r="AC23" i="1"/>
  <c r="AB23" i="1"/>
  <c r="W23" i="1"/>
  <c r="AC22" i="1"/>
  <c r="AB22" i="1"/>
  <c r="W22" i="1"/>
  <c r="V22" i="1"/>
  <c r="AC21" i="1"/>
  <c r="AB21" i="1"/>
  <c r="W21" i="1"/>
  <c r="V21" i="1"/>
  <c r="AI20" i="1"/>
  <c r="AH20" i="1"/>
  <c r="AC20" i="1"/>
  <c r="AC19" i="1"/>
  <c r="AB19" i="1"/>
  <c r="W19" i="1"/>
  <c r="V19" i="1"/>
  <c r="AC18" i="1"/>
  <c r="AB18" i="1"/>
  <c r="W18" i="1"/>
  <c r="V18" i="1"/>
  <c r="AI17" i="1"/>
  <c r="AB17" i="1"/>
  <c r="AC16" i="1"/>
  <c r="AB16" i="1"/>
  <c r="W16" i="1"/>
  <c r="V16" i="1"/>
  <c r="AC15" i="1"/>
  <c r="AB15" i="1"/>
  <c r="W15" i="1"/>
  <c r="AC14" i="1"/>
  <c r="AB14" i="1"/>
  <c r="W14" i="1"/>
  <c r="V14" i="1"/>
  <c r="AC13" i="1"/>
  <c r="AB13" i="1"/>
  <c r="W13" i="1"/>
  <c r="V13" i="1"/>
  <c r="AI12" i="1"/>
  <c r="AH12" i="1"/>
  <c r="AC12" i="1"/>
  <c r="AC11" i="1"/>
  <c r="AB11" i="1"/>
  <c r="W11" i="1"/>
  <c r="V11" i="1"/>
  <c r="AC10" i="1"/>
  <c r="AB10" i="1"/>
  <c r="W10" i="1"/>
  <c r="V10" i="1"/>
  <c r="AI9" i="1"/>
  <c r="AB9" i="1"/>
  <c r="AC8" i="1"/>
  <c r="AB8" i="1"/>
  <c r="W8" i="1"/>
  <c r="V8" i="1"/>
  <c r="AC7" i="1"/>
  <c r="AB7" i="1"/>
  <c r="W7" i="1"/>
  <c r="AC6" i="1"/>
  <c r="AB6" i="1"/>
  <c r="W6" i="1"/>
  <c r="V6" i="1"/>
  <c r="AC5" i="1"/>
  <c r="AB5" i="1"/>
  <c r="W5" i="1"/>
  <c r="V5" i="1"/>
  <c r="AG4" i="1"/>
  <c r="AF4" i="1"/>
  <c r="AA4" i="1"/>
  <c r="Z4" i="1"/>
  <c r="U4" i="1"/>
  <c r="T4" i="1"/>
  <c r="AG3" i="1"/>
  <c r="AF3" i="1"/>
  <c r="AH17" i="1" s="1"/>
  <c r="AA3" i="1"/>
  <c r="Z3" i="1"/>
  <c r="AB34" i="1" s="1"/>
  <c r="U3" i="1"/>
  <c r="T3" i="1"/>
  <c r="V23" i="1" s="1"/>
  <c r="AH7" i="1" l="1"/>
  <c r="AH10" i="1"/>
  <c r="AI10" i="1"/>
  <c r="AI18" i="1"/>
  <c r="AI23" i="1"/>
  <c r="AH23" i="1"/>
  <c r="AI7" i="1"/>
  <c r="AH21" i="1"/>
  <c r="AI21" i="1"/>
  <c r="AI15" i="1"/>
  <c r="AH18" i="1"/>
  <c r="AH5" i="1"/>
  <c r="AI5" i="1"/>
  <c r="AI13" i="1"/>
  <c r="AH16" i="1"/>
  <c r="AI24" i="1"/>
  <c r="AI8" i="1"/>
  <c r="AH11" i="1"/>
  <c r="AI25" i="1"/>
  <c r="AI6" i="1"/>
  <c r="AC9" i="1"/>
  <c r="AC4" i="1" s="1"/>
  <c r="W12" i="1"/>
  <c r="AI14" i="1"/>
  <c r="AC17" i="1"/>
  <c r="W20" i="1"/>
  <c r="AI22" i="1"/>
  <c r="AB26" i="1"/>
  <c r="AC33" i="1"/>
  <c r="AH15" i="1"/>
  <c r="AH13" i="1"/>
  <c r="AH8" i="1"/>
  <c r="AI16" i="1"/>
  <c r="V9" i="1"/>
  <c r="V17" i="1"/>
  <c r="AH19" i="1"/>
  <c r="W9" i="1"/>
  <c r="W3" i="1" s="1"/>
  <c r="AI11" i="1"/>
  <c r="W17" i="1"/>
  <c r="AI19" i="1"/>
  <c r="AH6" i="1"/>
  <c r="V12" i="1"/>
  <c r="V4" i="1" s="1"/>
  <c r="AH14" i="1"/>
  <c r="V20" i="1"/>
  <c r="AH22" i="1"/>
  <c r="V7" i="1"/>
  <c r="V3" i="1" s="1"/>
  <c r="AH9" i="1"/>
  <c r="AB12" i="1"/>
  <c r="V15" i="1"/>
  <c r="AB20" i="1"/>
  <c r="AC26" i="1"/>
  <c r="W4" i="1" l="1"/>
  <c r="AH4" i="1"/>
  <c r="AH3" i="1"/>
  <c r="AB3" i="1"/>
  <c r="AB4" i="1"/>
  <c r="AC3" i="1"/>
  <c r="AI3" i="1"/>
  <c r="AI4" i="1"/>
</calcChain>
</file>

<file path=xl/sharedStrings.xml><?xml version="1.0" encoding="utf-8"?>
<sst xmlns="http://schemas.openxmlformats.org/spreadsheetml/2006/main" count="233" uniqueCount="91">
  <si>
    <t>Control treatment: DMSO</t>
  </si>
  <si>
    <t xml:space="preserve">Batimastat </t>
  </si>
  <si>
    <t xml:space="preserve">raw </t>
  </si>
  <si>
    <t>Normalized</t>
  </si>
  <si>
    <t>2021.11.24</t>
  </si>
  <si>
    <t>2021.11.20</t>
  </si>
  <si>
    <t>2021.11.29</t>
  </si>
  <si>
    <t>ctrl</t>
  </si>
  <si>
    <t>bati</t>
  </si>
  <si>
    <t>average</t>
  </si>
  <si>
    <t>std. dev</t>
  </si>
  <si>
    <t>Table Analyzed</t>
  </si>
  <si>
    <t>Grouped</t>
  </si>
  <si>
    <t>Column B</t>
  </si>
  <si>
    <t>Batimastat</t>
  </si>
  <si>
    <t>vs.</t>
  </si>
  <si>
    <t>Column A</t>
  </si>
  <si>
    <t>Control</t>
  </si>
  <si>
    <t>Unpaired t test</t>
  </si>
  <si>
    <t>P value</t>
  </si>
  <si>
    <t>&lt;0.0001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</si>
  <si>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</si>
  <si>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</si>
  <si>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</si>
  <si>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</si>
  <si>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</si>
  <si>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</si>
  <si>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t, df</t>
  </si>
  <si>
    <t>t=6.079, df=59</t>
  </si>
  <si>
    <t>How big is the difference?</t>
  </si>
  <si>
    <t>Mean of column A</t>
  </si>
  <si>
    <t>Mean of column B</t>
  </si>
  <si>
    <t>Difference between means (B - A) ± SEM</t>
  </si>
  <si>
    <t>356.6 ± 58.65</t>
  </si>
  <si>
    <t>95% confidence interval</t>
  </si>
  <si>
    <t>239.2 to 473.9</t>
  </si>
  <si>
    <t>R squared (eta squared)</t>
  </si>
  <si>
    <t>F test to compare variances</t>
  </si>
  <si>
    <t>F, DFn, Dfd</t>
  </si>
  <si>
    <t>62.68, 30, 29</t>
  </si>
  <si>
    <t>Data analyzed</t>
  </si>
  <si>
    <t>Sample size, column A</t>
  </si>
  <si>
    <t>Sample size, column B</t>
  </si>
  <si>
    <t>Normalised data</t>
  </si>
  <si>
    <t>Raw data</t>
  </si>
  <si>
    <t>GFP::Aβ wildtype</t>
  </si>
  <si>
    <r>
      <t xml:space="preserve">GFP::Aβ </t>
    </r>
    <r>
      <rPr>
        <i/>
        <sz val="10"/>
        <rFont val="Arial"/>
        <family val="2"/>
      </rPr>
      <t xml:space="preserve">cri-2 </t>
    </r>
    <r>
      <rPr>
        <sz val="10"/>
        <rFont val="Arial"/>
        <family val="2"/>
      </rPr>
      <t>mutant</t>
    </r>
  </si>
  <si>
    <t>cri-2 intensity 24h 100%</t>
  </si>
  <si>
    <r>
      <t xml:space="preserve">GFP::Aβ 
</t>
    </r>
    <r>
      <rPr>
        <i/>
        <sz val="10"/>
        <rFont val="Arial"/>
        <family val="2"/>
      </rPr>
      <t>cri-2(gk314)</t>
    </r>
  </si>
  <si>
    <t>GFP::Aβ 
wildtype</t>
  </si>
  <si>
    <t>*</t>
  </si>
  <si>
    <t>t=2.213, df=39</t>
  </si>
  <si>
    <t>-37.51 ± 16.95</t>
  </si>
  <si>
    <t>-71.79 to -3.227</t>
  </si>
  <si>
    <t>4.173, 20, 19</t>
  </si>
  <si>
    <t>**</t>
  </si>
  <si>
    <t>WT fold change to total EV</t>
  </si>
  <si>
    <t>EV</t>
  </si>
  <si>
    <t>GFP</t>
  </si>
  <si>
    <t>adm-1</t>
  </si>
  <si>
    <t>adm-2</t>
  </si>
  <si>
    <t>adt-2</t>
  </si>
  <si>
    <t>asp-5</t>
  </si>
  <si>
    <t>asp7/8</t>
  </si>
  <si>
    <t>csp-2</t>
  </si>
  <si>
    <t>mig-6</t>
  </si>
  <si>
    <t>nas-6</t>
  </si>
  <si>
    <t>nas-8</t>
  </si>
  <si>
    <t>nas-22</t>
  </si>
  <si>
    <t>nep-1</t>
  </si>
  <si>
    <t>WT Median: raw data</t>
  </si>
  <si>
    <t>L4440 = EV</t>
  </si>
  <si>
    <t>JulyRun1-14.07.2020</t>
  </si>
  <si>
    <t>JulyRun2</t>
  </si>
  <si>
    <t>JulyRun3</t>
  </si>
  <si>
    <t>JulyRun4</t>
  </si>
  <si>
    <t>06.10.2020</t>
  </si>
  <si>
    <t>16.10.2020</t>
  </si>
  <si>
    <t>27.10.2020</t>
  </si>
  <si>
    <t>03.11.2020</t>
  </si>
  <si>
    <t>06.11.2020</t>
  </si>
  <si>
    <t>10.11.2020</t>
  </si>
  <si>
    <t>17.11.2020</t>
  </si>
  <si>
    <t>20.11.2020</t>
  </si>
  <si>
    <t>24.11.2020</t>
  </si>
  <si>
    <t>27.11.2020</t>
  </si>
  <si>
    <t>08.12.2020</t>
  </si>
  <si>
    <t>Cri-2 mut median: raw data</t>
  </si>
  <si>
    <t>L4440</t>
  </si>
  <si>
    <t xml:space="preserve"> </t>
  </si>
  <si>
    <t>20.10.2020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</si>
</sst>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1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7</xdr:col>
      <xdr:colOff>140286</xdr:colOff>
      <xdr:row>32</xdr:row>
      <xdr:rowOff>19892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B9CE30-4370-AE47-81A7-D5A777A22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85725"/>
          <a:ext cx="4671011" cy="6030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4</xdr:col>
      <xdr:colOff>537310</xdr:colOff>
      <xdr:row>18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984E2B-C603-524B-A199-4EB72C41C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3229710" cy="311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28575</xdr:colOff>
      <xdr:row>20</xdr:row>
      <xdr:rowOff>105690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E6BB56-F398-7346-BD0D-E57B26FF0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9097"/>
        <a:stretch/>
      </xdr:blipFill>
      <xdr:spPr>
        <a:xfrm>
          <a:off x="0" y="0"/>
          <a:ext cx="6086475" cy="39156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112061</xdr:rowOff>
    </xdr:from>
    <xdr:to>
      <xdr:col>9</xdr:col>
      <xdr:colOff>67235</xdr:colOff>
      <xdr:row>41</xdr:row>
      <xdr:rowOff>34273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11C87D-A43D-154D-B4F2-9D36C9B76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03061"/>
          <a:ext cx="6125135" cy="3541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15BF-4946-6B45-A285-CE14A24E5222}">
  <dimension ref="A1:AI63"/>
  <sheetViews>
    <sheetView tabSelected="1" workbookViewId="0">
      <selection activeCell="Y41" sqref="Y41"/>
    </sheetView>
  </sheetViews>
  <sheetFormatPr baseColWidth="10" defaultColWidth="8.83203125" defaultRowHeight="15" x14ac:dyDescent="0.2"/>
  <cols>
    <col min="5" max="5" width="8.83203125" style="9"/>
    <col min="10" max="16" width="10.1640625" customWidth="1"/>
    <col min="19" max="19" width="10.1640625" bestFit="1" customWidth="1"/>
    <col min="25" max="25" width="11.33203125" customWidth="1"/>
    <col min="31" max="31" width="10" customWidth="1"/>
  </cols>
  <sheetData>
    <row r="1" spans="10:35" x14ac:dyDescent="0.2">
      <c r="J1" t="s">
        <v>0</v>
      </c>
      <c r="N1" t="s">
        <v>1</v>
      </c>
      <c r="S1" s="1">
        <v>44529</v>
      </c>
      <c r="T1" s="2" t="s">
        <v>2</v>
      </c>
      <c r="U1" s="3"/>
      <c r="V1" s="2" t="s">
        <v>3</v>
      </c>
      <c r="W1" s="3"/>
      <c r="Y1" s="1" t="s">
        <v>4</v>
      </c>
      <c r="Z1" s="2" t="s">
        <v>2</v>
      </c>
      <c r="AA1" s="3"/>
      <c r="AB1" s="2" t="s">
        <v>3</v>
      </c>
      <c r="AC1" s="3"/>
      <c r="AE1" s="1">
        <v>44520</v>
      </c>
      <c r="AF1" s="2" t="s">
        <v>2</v>
      </c>
      <c r="AG1" s="3"/>
      <c r="AH1" s="2" t="s">
        <v>3</v>
      </c>
      <c r="AI1" s="3"/>
    </row>
    <row r="2" spans="10:35" x14ac:dyDescent="0.2">
      <c r="J2" s="4" t="s">
        <v>5</v>
      </c>
      <c r="K2" s="4" t="s">
        <v>4</v>
      </c>
      <c r="L2" s="4" t="s">
        <v>6</v>
      </c>
      <c r="M2" s="4"/>
      <c r="N2" s="4" t="s">
        <v>5</v>
      </c>
      <c r="O2" s="4" t="s">
        <v>4</v>
      </c>
      <c r="P2" s="4" t="s">
        <v>6</v>
      </c>
      <c r="Q2" s="4"/>
      <c r="T2" s="5" t="s">
        <v>7</v>
      </c>
      <c r="U2" t="s">
        <v>8</v>
      </c>
      <c r="V2" s="5" t="s">
        <v>7</v>
      </c>
      <c r="W2" t="s">
        <v>8</v>
      </c>
      <c r="Z2" s="5" t="s">
        <v>7</v>
      </c>
      <c r="AA2" t="s">
        <v>8</v>
      </c>
      <c r="AB2" s="5" t="s">
        <v>7</v>
      </c>
      <c r="AC2" t="s">
        <v>8</v>
      </c>
      <c r="AF2" s="5" t="s">
        <v>7</v>
      </c>
      <c r="AG2" t="s">
        <v>8</v>
      </c>
      <c r="AH2" s="5" t="s">
        <v>7</v>
      </c>
      <c r="AI2" t="s">
        <v>8</v>
      </c>
    </row>
    <row r="3" spans="10:35" x14ac:dyDescent="0.2">
      <c r="J3" s="6">
        <v>111.7196</v>
      </c>
      <c r="K3" s="6">
        <v>122.81000957673349</v>
      </c>
      <c r="L3" s="6">
        <v>41.968269999999997</v>
      </c>
      <c r="M3" s="6"/>
      <c r="N3" s="6">
        <v>612.38109999999995</v>
      </c>
      <c r="O3" s="6">
        <v>215.43290966900946</v>
      </c>
      <c r="P3" s="6">
        <v>530.16909999999996</v>
      </c>
      <c r="Q3" s="6"/>
      <c r="S3" t="s">
        <v>9</v>
      </c>
      <c r="T3" s="5">
        <f>AVERAGE(T5:T24)</f>
        <v>77958.899999999994</v>
      </c>
      <c r="U3">
        <f>AVERAGE(U5:U30)</f>
        <v>906069.28571428568</v>
      </c>
      <c r="V3" s="5">
        <f>AVERAGE(V5:V24)</f>
        <v>100</v>
      </c>
      <c r="W3">
        <f>AVERAGE(W5:W25)</f>
        <v>1162.2397002962919</v>
      </c>
      <c r="Y3" t="s">
        <v>9</v>
      </c>
      <c r="Z3" s="5">
        <f>AVERAGE(Z5:Z34)</f>
        <v>4899756.9666666668</v>
      </c>
      <c r="AA3">
        <f>AVERAGE(AA5:AA35)</f>
        <v>7929042.3870967738</v>
      </c>
      <c r="AB3" s="5">
        <f>AVERAGE(AB5:AB34)</f>
        <v>99.999999999999986</v>
      </c>
      <c r="AC3">
        <f>AVERAGE(AC5:AC35)</f>
        <v>161.82521788404026</v>
      </c>
      <c r="AE3" t="s">
        <v>9</v>
      </c>
      <c r="AF3" s="5">
        <f>AVERAGE(AF5:AF34)</f>
        <v>1095806.5789473683</v>
      </c>
      <c r="AG3">
        <f>AVERAGE(AG5:AG35)</f>
        <v>4452820.5454545459</v>
      </c>
      <c r="AH3" s="5">
        <f>AVERAGE(AH5:AH34)</f>
        <v>99.999999999999986</v>
      </c>
      <c r="AI3">
        <f>AVERAGE(AI5:AI35)</f>
        <v>406.35095928443184</v>
      </c>
    </row>
    <row r="4" spans="10:35" x14ac:dyDescent="0.2">
      <c r="J4" s="6">
        <v>70.591560000000001</v>
      </c>
      <c r="K4" s="6">
        <v>110.80894495250099</v>
      </c>
      <c r="L4" s="6">
        <v>117.721</v>
      </c>
      <c r="M4" s="6"/>
      <c r="N4" s="6">
        <v>810.33180000000004</v>
      </c>
      <c r="O4" s="6">
        <v>59.182588437090445</v>
      </c>
      <c r="P4" s="6">
        <v>1731.3610000000001</v>
      </c>
      <c r="Q4" s="6"/>
      <c r="S4" s="7" t="s">
        <v>10</v>
      </c>
      <c r="T4" s="8">
        <f>_xlfn.STDEV.P(T5:T24)</f>
        <v>67414.9445085435</v>
      </c>
      <c r="U4" s="7">
        <f>_xlfn.STDEV.P(U5:U25)</f>
        <v>709392.67850942432</v>
      </c>
      <c r="V4" s="8">
        <f>_xlfn.STDEV.P(V5:V24)</f>
        <v>86.474981700028508</v>
      </c>
      <c r="W4" s="7">
        <f>_xlfn.STDEV.P(W5:W25)</f>
        <v>909.95727044561193</v>
      </c>
      <c r="Y4" s="7" t="s">
        <v>10</v>
      </c>
      <c r="Z4" s="8">
        <f>_xlfn.STDEV.P(Z5:Z35)</f>
        <v>2872426.1628469811</v>
      </c>
      <c r="AA4" s="7">
        <f t="shared" ref="AA4:AC4" si="0">_xlfn.STDEV.P(AA5:AA35)</f>
        <v>4069810.3223217689</v>
      </c>
      <c r="AB4" s="8">
        <f t="shared" si="0"/>
        <v>58.623849762105827</v>
      </c>
      <c r="AC4" s="7">
        <f t="shared" si="0"/>
        <v>83.061473252835327</v>
      </c>
      <c r="AE4" s="7" t="s">
        <v>10</v>
      </c>
      <c r="AF4" s="8">
        <f>_xlfn.STDEV.P(AF5:AF35)</f>
        <v>883601.56723511359</v>
      </c>
      <c r="AG4" s="7">
        <f t="shared" ref="AG4:AI4" si="1">_xlfn.STDEV.P(AG5:AG35)</f>
        <v>2181146.9208632112</v>
      </c>
      <c r="AH4" s="8">
        <f t="shared" si="1"/>
        <v>80.634811308023131</v>
      </c>
      <c r="AI4" s="7">
        <f t="shared" si="1"/>
        <v>199.04488280754993</v>
      </c>
    </row>
    <row r="5" spans="10:35" x14ac:dyDescent="0.2">
      <c r="J5" s="6">
        <v>21.472490000000001</v>
      </c>
      <c r="K5" s="6">
        <v>228.88906687201742</v>
      </c>
      <c r="L5" s="6">
        <v>8.1979089999999992</v>
      </c>
      <c r="M5" s="6"/>
      <c r="N5" s="6">
        <v>436.61110000000002</v>
      </c>
      <c r="O5" s="6">
        <v>100.6312156611795</v>
      </c>
      <c r="P5" s="6">
        <v>1381.953</v>
      </c>
      <c r="Q5" s="6"/>
      <c r="T5" s="5">
        <v>32718</v>
      </c>
      <c r="U5">
        <v>413314</v>
      </c>
      <c r="V5" s="5">
        <f t="shared" ref="V5:W24" si="2">T5/$T$3*100</f>
        <v>41.968267895006214</v>
      </c>
      <c r="W5">
        <f t="shared" si="2"/>
        <v>530.16910192421904</v>
      </c>
      <c r="Z5" s="5">
        <v>6017392</v>
      </c>
      <c r="AA5">
        <v>10555689</v>
      </c>
      <c r="AB5" s="5">
        <f>Z5/$Z$3*100</f>
        <v>122.81000957673349</v>
      </c>
      <c r="AC5">
        <f>AA5/$Z$3*100</f>
        <v>215.43290966900946</v>
      </c>
      <c r="AF5" s="5">
        <v>1224231</v>
      </c>
      <c r="AG5">
        <v>6710512</v>
      </c>
      <c r="AH5" s="5">
        <f>AF5/$AF$3*100</f>
        <v>111.71962493380869</v>
      </c>
      <c r="AI5">
        <f>AG5/$AF$3*100</f>
        <v>612.38106513707157</v>
      </c>
    </row>
    <row r="6" spans="10:35" x14ac:dyDescent="0.2">
      <c r="J6" s="6">
        <v>117.2129</v>
      </c>
      <c r="K6" s="6">
        <v>67.816404417718431</v>
      </c>
      <c r="L6" s="6">
        <v>15.129770000000001</v>
      </c>
      <c r="M6" s="6"/>
      <c r="N6" s="6">
        <v>667.45809999999994</v>
      </c>
      <c r="O6" s="6">
        <v>120.05687302490628</v>
      </c>
      <c r="P6" s="6">
        <v>618.48230000000001</v>
      </c>
      <c r="Q6" s="6"/>
      <c r="T6" s="5">
        <v>91774</v>
      </c>
      <c r="U6">
        <v>1349750</v>
      </c>
      <c r="V6" s="5">
        <f t="shared" si="2"/>
        <v>117.72100427276425</v>
      </c>
      <c r="W6">
        <f t="shared" si="2"/>
        <v>1731.3610120204366</v>
      </c>
      <c r="Z6" s="5">
        <v>5429369</v>
      </c>
      <c r="AA6">
        <v>2899803</v>
      </c>
      <c r="AB6" s="5">
        <f t="shared" ref="AB6:AC35" si="3">Z6/$Z$3*100</f>
        <v>110.80894495250099</v>
      </c>
      <c r="AC6">
        <f t="shared" si="3"/>
        <v>59.182588437090445</v>
      </c>
      <c r="AF6" s="5">
        <v>773547</v>
      </c>
      <c r="AG6">
        <v>8879669</v>
      </c>
      <c r="AH6" s="5">
        <f t="shared" ref="AH6:AI24" si="4">AF6/$AF$3*100</f>
        <v>70.591563772419505</v>
      </c>
      <c r="AI6">
        <f t="shared" si="4"/>
        <v>810.33178396590847</v>
      </c>
    </row>
    <row r="7" spans="10:35" x14ac:dyDescent="0.2">
      <c r="J7" s="6">
        <v>258.6934</v>
      </c>
      <c r="K7" s="6">
        <v>124.12089092119527</v>
      </c>
      <c r="L7" s="6">
        <v>178.79159999999999</v>
      </c>
      <c r="M7" s="6"/>
      <c r="N7" s="6">
        <v>121.1442</v>
      </c>
      <c r="O7" s="6">
        <v>187.03323577770107</v>
      </c>
      <c r="P7" s="6">
        <v>987.71280000000002</v>
      </c>
      <c r="Q7" s="6"/>
      <c r="T7" s="5">
        <v>6391</v>
      </c>
      <c r="U7">
        <v>1077355</v>
      </c>
      <c r="V7" s="5">
        <f t="shared" si="2"/>
        <v>8.1979094112410511</v>
      </c>
      <c r="W7">
        <f t="shared" si="2"/>
        <v>1381.9525416597721</v>
      </c>
      <c r="Z7" s="5">
        <v>11215008</v>
      </c>
      <c r="AA7">
        <v>4930685</v>
      </c>
      <c r="AB7" s="5">
        <f t="shared" si="3"/>
        <v>228.88906687201742</v>
      </c>
      <c r="AC7">
        <f t="shared" si="3"/>
        <v>100.6312156611795</v>
      </c>
      <c r="AF7" s="5">
        <v>235297</v>
      </c>
      <c r="AG7">
        <v>4784413</v>
      </c>
      <c r="AH7" s="5">
        <f t="shared" si="4"/>
        <v>21.472493825144422</v>
      </c>
      <c r="AI7">
        <f t="shared" si="4"/>
        <v>436.61108556182484</v>
      </c>
    </row>
    <row r="8" spans="10:35" x14ac:dyDescent="0.2">
      <c r="J8" s="6">
        <v>39.193600000000004</v>
      </c>
      <c r="K8" s="6">
        <v>281.06904268292652</v>
      </c>
      <c r="L8" s="6">
        <v>138.3665</v>
      </c>
      <c r="M8" s="6"/>
      <c r="N8" s="6">
        <v>284.01710000000003</v>
      </c>
      <c r="O8" s="6">
        <v>37.875531636062306</v>
      </c>
      <c r="P8" s="6">
        <v>708.99019999999996</v>
      </c>
      <c r="Q8" s="6"/>
      <c r="T8" s="5">
        <v>11795</v>
      </c>
      <c r="U8">
        <v>482162</v>
      </c>
      <c r="V8" s="5">
        <f t="shared" si="2"/>
        <v>15.129767095225818</v>
      </c>
      <c r="W8">
        <f t="shared" si="2"/>
        <v>618.48230285445288</v>
      </c>
      <c r="Z8" s="5">
        <v>3322839</v>
      </c>
      <c r="AA8">
        <v>5882495</v>
      </c>
      <c r="AB8" s="5">
        <f t="shared" si="3"/>
        <v>67.816404417718431</v>
      </c>
      <c r="AC8">
        <f t="shared" si="3"/>
        <v>120.05687302490628</v>
      </c>
      <c r="AF8" s="5">
        <v>1284427</v>
      </c>
      <c r="AG8">
        <v>7314050</v>
      </c>
      <c r="AH8" s="5">
        <f t="shared" si="4"/>
        <v>117.21293015358792</v>
      </c>
      <c r="AI8">
        <f t="shared" si="4"/>
        <v>667.45812085065927</v>
      </c>
    </row>
    <row r="9" spans="10:35" x14ac:dyDescent="0.2">
      <c r="J9" s="6">
        <v>114.80159999999999</v>
      </c>
      <c r="K9" s="6">
        <v>44.888083530728046</v>
      </c>
      <c r="L9" s="6">
        <v>120.11839999999999</v>
      </c>
      <c r="M9" s="6"/>
      <c r="N9" s="6">
        <v>545.70699999999999</v>
      </c>
      <c r="O9" s="6">
        <v>205.64579158820729</v>
      </c>
      <c r="P9" s="6">
        <v>537.08939999999996</v>
      </c>
      <c r="Q9" s="6"/>
      <c r="T9" s="5">
        <v>139384</v>
      </c>
      <c r="U9">
        <v>770010</v>
      </c>
      <c r="V9" s="5">
        <f t="shared" si="2"/>
        <v>178.7916453413273</v>
      </c>
      <c r="W9">
        <f t="shared" si="2"/>
        <v>987.71275633699304</v>
      </c>
      <c r="Z9" s="5">
        <v>6081622</v>
      </c>
      <c r="AA9">
        <v>9164174</v>
      </c>
      <c r="AB9" s="5">
        <f t="shared" si="3"/>
        <v>124.12089092119527</v>
      </c>
      <c r="AC9">
        <f t="shared" si="3"/>
        <v>187.03323577770107</v>
      </c>
      <c r="AF9" s="5">
        <v>2834779</v>
      </c>
      <c r="AG9">
        <v>1327506</v>
      </c>
      <c r="AH9" s="5">
        <f t="shared" si="4"/>
        <v>258.69337294206508</v>
      </c>
      <c r="AI9">
        <f t="shared" si="4"/>
        <v>121.14418963200623</v>
      </c>
    </row>
    <row r="10" spans="10:35" x14ac:dyDescent="0.2">
      <c r="J10" s="6">
        <v>66.261330000000001</v>
      </c>
      <c r="K10" s="6">
        <v>45.458050575828217</v>
      </c>
      <c r="L10" s="6">
        <v>28.367509999999999</v>
      </c>
      <c r="M10" s="6"/>
      <c r="N10" s="6">
        <v>275.5548</v>
      </c>
      <c r="O10" s="6">
        <v>260.62727369695591</v>
      </c>
      <c r="P10" s="6">
        <v>275.35019999999997</v>
      </c>
      <c r="Q10" s="6"/>
      <c r="T10" s="5">
        <v>107869</v>
      </c>
      <c r="U10">
        <v>552721</v>
      </c>
      <c r="V10" s="5">
        <f t="shared" si="2"/>
        <v>138.36649824458786</v>
      </c>
      <c r="W10">
        <f t="shared" si="2"/>
        <v>708.99024999070025</v>
      </c>
      <c r="Z10" s="5">
        <v>13771700</v>
      </c>
      <c r="AA10">
        <v>1855809</v>
      </c>
      <c r="AB10" s="5">
        <f t="shared" si="3"/>
        <v>281.06904268292652</v>
      </c>
      <c r="AC10">
        <f t="shared" si="3"/>
        <v>37.875531636062306</v>
      </c>
      <c r="AF10" s="5">
        <v>429486</v>
      </c>
      <c r="AG10">
        <v>3112278</v>
      </c>
      <c r="AH10" s="5">
        <f t="shared" si="4"/>
        <v>39.193595681143314</v>
      </c>
      <c r="AI10">
        <f t="shared" si="4"/>
        <v>284.01709387341458</v>
      </c>
    </row>
    <row r="11" spans="10:35" x14ac:dyDescent="0.2">
      <c r="J11" s="6">
        <v>356.82979999999998</v>
      </c>
      <c r="K11" s="6">
        <v>54.744776490921055</v>
      </c>
      <c r="L11" s="6">
        <v>32.626170000000002</v>
      </c>
      <c r="M11" s="6"/>
      <c r="N11" s="6">
        <v>293.20620000000002</v>
      </c>
      <c r="O11" s="6">
        <v>62.526488983885585</v>
      </c>
      <c r="P11" s="6">
        <v>1148.3910000000001</v>
      </c>
      <c r="Q11" s="6"/>
      <c r="T11" s="5">
        <v>93643</v>
      </c>
      <c r="U11">
        <v>418709</v>
      </c>
      <c r="V11" s="5">
        <f t="shared" si="2"/>
        <v>120.1184213733134</v>
      </c>
      <c r="W11">
        <f t="shared" si="2"/>
        <v>537.08941506357849</v>
      </c>
      <c r="Z11" s="5">
        <v>2199407</v>
      </c>
      <c r="AA11">
        <v>10076144</v>
      </c>
      <c r="AB11" s="5">
        <f t="shared" si="3"/>
        <v>44.888083530728046</v>
      </c>
      <c r="AC11">
        <f t="shared" si="3"/>
        <v>205.64579158820729</v>
      </c>
      <c r="AF11" s="5">
        <v>1258003</v>
      </c>
      <c r="AG11">
        <v>5979893</v>
      </c>
      <c r="AH11" s="5">
        <f t="shared" si="4"/>
        <v>114.80155569137371</v>
      </c>
      <c r="AI11">
        <f t="shared" si="4"/>
        <v>545.70698103896075</v>
      </c>
    </row>
    <row r="12" spans="10:35" x14ac:dyDescent="0.2">
      <c r="J12" s="6">
        <v>74.250060000000005</v>
      </c>
      <c r="K12" s="6">
        <v>52.102298488831842</v>
      </c>
      <c r="L12" s="6">
        <v>163.99799999999999</v>
      </c>
      <c r="M12" s="6"/>
      <c r="N12" s="6">
        <v>586.99530000000004</v>
      </c>
      <c r="O12" s="6">
        <v>154.54115482693771</v>
      </c>
      <c r="P12" s="6">
        <v>1802.377</v>
      </c>
      <c r="Q12" s="6"/>
      <c r="T12" s="5">
        <v>22115</v>
      </c>
      <c r="U12">
        <v>214660</v>
      </c>
      <c r="V12" s="5">
        <f t="shared" si="2"/>
        <v>28.367511599060535</v>
      </c>
      <c r="W12">
        <f t="shared" si="2"/>
        <v>275.35021658848444</v>
      </c>
      <c r="Z12" s="5">
        <v>2227334</v>
      </c>
      <c r="AA12">
        <v>12770103</v>
      </c>
      <c r="AB12" s="5">
        <f t="shared" si="3"/>
        <v>45.458050575828217</v>
      </c>
      <c r="AC12">
        <f t="shared" si="3"/>
        <v>260.62727369695591</v>
      </c>
      <c r="AF12" s="5">
        <v>726096</v>
      </c>
      <c r="AG12">
        <v>3019548</v>
      </c>
      <c r="AH12" s="5">
        <f t="shared" si="4"/>
        <v>66.261328773686301</v>
      </c>
      <c r="AI12">
        <f t="shared" si="4"/>
        <v>275.5548340383736</v>
      </c>
    </row>
    <row r="13" spans="10:35" x14ac:dyDescent="0.2">
      <c r="J13" s="6">
        <v>23.053789999999999</v>
      </c>
      <c r="K13" s="6">
        <v>35.666850659919461</v>
      </c>
      <c r="L13" s="6">
        <v>110.82380000000001</v>
      </c>
      <c r="M13" s="6"/>
      <c r="N13" s="6">
        <v>574.32259999999997</v>
      </c>
      <c r="O13" s="6">
        <v>56.897189370120394</v>
      </c>
      <c r="P13" s="6">
        <v>2322.0169999999998</v>
      </c>
      <c r="Q13" s="6"/>
      <c r="T13" s="5">
        <v>25435</v>
      </c>
      <c r="U13">
        <v>895273</v>
      </c>
      <c r="V13" s="5">
        <f t="shared" si="2"/>
        <v>32.626165838666275</v>
      </c>
      <c r="W13">
        <f t="shared" si="2"/>
        <v>1148.3910111610094</v>
      </c>
      <c r="Z13" s="5">
        <v>2682361</v>
      </c>
      <c r="AA13">
        <v>3063646</v>
      </c>
      <c r="AB13" s="5">
        <f t="shared" si="3"/>
        <v>54.744776490921055</v>
      </c>
      <c r="AC13">
        <f t="shared" si="3"/>
        <v>62.526488983885585</v>
      </c>
      <c r="AF13" s="5">
        <v>3910164</v>
      </c>
      <c r="AG13">
        <v>3212973</v>
      </c>
      <c r="AH13" s="5">
        <f t="shared" si="4"/>
        <v>356.82976130295759</v>
      </c>
      <c r="AI13">
        <f t="shared" si="4"/>
        <v>293.20621556099633</v>
      </c>
    </row>
    <row r="14" spans="10:35" x14ac:dyDescent="0.2">
      <c r="J14" s="6">
        <v>128.05959999999999</v>
      </c>
      <c r="K14" s="6">
        <v>29.418540752249143</v>
      </c>
      <c r="L14" s="6">
        <v>126.0818</v>
      </c>
      <c r="M14" s="6"/>
      <c r="N14" s="6">
        <v>146.44589999999999</v>
      </c>
      <c r="O14" s="6">
        <v>72.55594561496244</v>
      </c>
      <c r="P14" s="6">
        <v>425.28179999999998</v>
      </c>
      <c r="Q14" s="6"/>
      <c r="T14" s="5">
        <v>127851</v>
      </c>
      <c r="U14">
        <v>1405113</v>
      </c>
      <c r="V14" s="5">
        <f t="shared" si="2"/>
        <v>163.99795276741978</v>
      </c>
      <c r="W14">
        <f t="shared" si="2"/>
        <v>1802.3766369202235</v>
      </c>
      <c r="Z14" s="5">
        <v>2552886</v>
      </c>
      <c r="AA14">
        <v>7572141</v>
      </c>
      <c r="AB14" s="5">
        <f t="shared" si="3"/>
        <v>52.102298488831842</v>
      </c>
      <c r="AC14">
        <f t="shared" si="3"/>
        <v>154.54115482693771</v>
      </c>
      <c r="AF14" s="5">
        <v>813637</v>
      </c>
      <c r="AG14">
        <v>6432333</v>
      </c>
      <c r="AH14" s="5">
        <f t="shared" si="4"/>
        <v>74.250056135050741</v>
      </c>
      <c r="AI14">
        <f t="shared" si="4"/>
        <v>586.99528945873806</v>
      </c>
    </row>
    <row r="15" spans="10:35" x14ac:dyDescent="0.2">
      <c r="J15" s="6">
        <v>77.804419999999993</v>
      </c>
      <c r="K15" s="6">
        <v>81.647661857840845</v>
      </c>
      <c r="L15" s="6">
        <v>22.214269999999999</v>
      </c>
      <c r="M15" s="6"/>
      <c r="N15" s="6">
        <v>411.68689999999998</v>
      </c>
      <c r="O15" s="6">
        <v>86.146538057203912</v>
      </c>
      <c r="P15" s="6">
        <v>725.86320000000001</v>
      </c>
      <c r="Q15" s="6"/>
      <c r="T15" s="5">
        <v>86397</v>
      </c>
      <c r="U15">
        <v>1810219</v>
      </c>
      <c r="V15" s="5">
        <f t="shared" si="2"/>
        <v>110.8237802226558</v>
      </c>
      <c r="W15">
        <f t="shared" si="2"/>
        <v>2322.0171141460437</v>
      </c>
      <c r="Z15" s="5">
        <v>1747589</v>
      </c>
      <c r="AA15">
        <v>2787824</v>
      </c>
      <c r="AB15" s="5">
        <f t="shared" si="3"/>
        <v>35.666850659919461</v>
      </c>
      <c r="AC15">
        <f t="shared" si="3"/>
        <v>56.897189370120394</v>
      </c>
      <c r="AF15" s="5">
        <v>252625</v>
      </c>
      <c r="AG15">
        <v>6293465</v>
      </c>
      <c r="AH15" s="5">
        <f t="shared" si="4"/>
        <v>23.053794789466544</v>
      </c>
      <c r="AI15">
        <f t="shared" si="4"/>
        <v>574.32261504083158</v>
      </c>
    </row>
    <row r="16" spans="10:35" x14ac:dyDescent="0.2">
      <c r="J16" s="6">
        <v>77.440860000000001</v>
      </c>
      <c r="K16" s="6">
        <v>131.9051749702769</v>
      </c>
      <c r="L16" s="6">
        <v>76.016980000000004</v>
      </c>
      <c r="M16" s="6"/>
      <c r="N16" s="6">
        <v>346.26350000000002</v>
      </c>
      <c r="O16" s="6">
        <v>78.694433749091601</v>
      </c>
      <c r="P16" s="6">
        <v>745.27350000000001</v>
      </c>
      <c r="Q16" s="6"/>
      <c r="T16" s="5">
        <v>98292</v>
      </c>
      <c r="U16">
        <v>331545</v>
      </c>
      <c r="V16" s="5">
        <f t="shared" si="2"/>
        <v>126.08182003594202</v>
      </c>
      <c r="W16">
        <f t="shared" si="2"/>
        <v>425.28178309339921</v>
      </c>
      <c r="Z16" s="5">
        <v>1441437</v>
      </c>
      <c r="AA16">
        <v>3555065</v>
      </c>
      <c r="AB16" s="5">
        <f t="shared" si="3"/>
        <v>29.418540752249143</v>
      </c>
      <c r="AC16">
        <f t="shared" si="3"/>
        <v>72.55594561496244</v>
      </c>
      <c r="AF16" s="5">
        <v>1403285</v>
      </c>
      <c r="AG16">
        <v>1604764</v>
      </c>
      <c r="AH16" s="5">
        <f t="shared" si="4"/>
        <v>128.05955238450889</v>
      </c>
      <c r="AI16">
        <f t="shared" si="4"/>
        <v>146.44591763096878</v>
      </c>
    </row>
    <row r="17" spans="10:35" x14ac:dyDescent="0.2">
      <c r="J17" s="6">
        <v>48.370849999999997</v>
      </c>
      <c r="K17" s="6">
        <v>71.588713968119336</v>
      </c>
      <c r="L17" s="6">
        <v>23.095500000000001</v>
      </c>
      <c r="M17" s="6"/>
      <c r="N17" s="6">
        <v>312.15589999999997</v>
      </c>
      <c r="O17" s="6">
        <v>178.47462760891085</v>
      </c>
      <c r="P17" s="6">
        <v>444.2482</v>
      </c>
      <c r="Q17" s="6"/>
      <c r="T17" s="5">
        <v>17318</v>
      </c>
      <c r="U17">
        <v>565875</v>
      </c>
      <c r="V17" s="5">
        <f t="shared" si="2"/>
        <v>22.214269313702477</v>
      </c>
      <c r="W17">
        <f t="shared" si="2"/>
        <v>725.8632433243672</v>
      </c>
      <c r="Z17" s="5">
        <v>4000537</v>
      </c>
      <c r="AA17">
        <v>4220971</v>
      </c>
      <c r="AB17" s="5">
        <f t="shared" si="3"/>
        <v>81.647661857840845</v>
      </c>
      <c r="AC17">
        <f t="shared" si="3"/>
        <v>86.146538057203912</v>
      </c>
      <c r="AF17" s="5">
        <v>852586</v>
      </c>
      <c r="AG17">
        <v>4511292</v>
      </c>
      <c r="AH17" s="5">
        <f t="shared" si="4"/>
        <v>77.804424282522007</v>
      </c>
      <c r="AI17">
        <f t="shared" si="4"/>
        <v>411.68688769267538</v>
      </c>
    </row>
    <row r="18" spans="10:35" x14ac:dyDescent="0.2">
      <c r="J18" s="6">
        <v>144.62989999999999</v>
      </c>
      <c r="K18" s="6">
        <v>77.502456261282987</v>
      </c>
      <c r="L18" s="6">
        <v>56.982590000000002</v>
      </c>
      <c r="M18" s="6"/>
      <c r="N18" s="6">
        <v>353.14640000000003</v>
      </c>
      <c r="O18" s="6">
        <v>182.47368309947944</v>
      </c>
      <c r="P18" s="6">
        <v>513.04729999999995</v>
      </c>
      <c r="Q18" s="6"/>
      <c r="T18" s="5">
        <v>59262</v>
      </c>
      <c r="U18">
        <v>581007</v>
      </c>
      <c r="V18" s="5">
        <f t="shared" si="2"/>
        <v>76.016978176962482</v>
      </c>
      <c r="W18">
        <f t="shared" si="2"/>
        <v>745.27347102126896</v>
      </c>
      <c r="Z18" s="5">
        <v>6463033</v>
      </c>
      <c r="AA18">
        <v>3855836</v>
      </c>
      <c r="AB18" s="5">
        <f t="shared" si="3"/>
        <v>131.9051749702769</v>
      </c>
      <c r="AC18">
        <f t="shared" si="3"/>
        <v>78.694433749091601</v>
      </c>
      <c r="AF18" s="5">
        <v>848602</v>
      </c>
      <c r="AG18">
        <v>3794378</v>
      </c>
      <c r="AH18" s="5">
        <f t="shared" si="4"/>
        <v>77.440856470780361</v>
      </c>
      <c r="AI18">
        <f t="shared" si="4"/>
        <v>346.263480517235</v>
      </c>
    </row>
    <row r="19" spans="10:35" x14ac:dyDescent="0.2">
      <c r="J19" s="6">
        <v>77.671099999999996</v>
      </c>
      <c r="K19" s="6">
        <v>46.393994956579782</v>
      </c>
      <c r="L19" s="6">
        <v>239.25559999999999</v>
      </c>
      <c r="M19" s="6"/>
      <c r="N19" s="6">
        <v>416.15249999999997</v>
      </c>
      <c r="O19" s="6">
        <v>158.87010423081597</v>
      </c>
      <c r="P19" s="6">
        <v>852.93150000000003</v>
      </c>
      <c r="Q19" s="6"/>
      <c r="T19" s="5">
        <v>18005</v>
      </c>
      <c r="U19">
        <v>346331</v>
      </c>
      <c r="V19" s="5">
        <f t="shared" si="2"/>
        <v>23.095502886777521</v>
      </c>
      <c r="W19">
        <f t="shared" si="2"/>
        <v>444.24818718581207</v>
      </c>
      <c r="Z19" s="5">
        <v>3507673</v>
      </c>
      <c r="AA19">
        <v>8744823</v>
      </c>
      <c r="AB19" s="5">
        <f t="shared" si="3"/>
        <v>71.588713968119336</v>
      </c>
      <c r="AC19">
        <f t="shared" si="3"/>
        <v>178.47462760891085</v>
      </c>
      <c r="AF19" s="5">
        <v>530051</v>
      </c>
      <c r="AG19">
        <v>3420625</v>
      </c>
      <c r="AH19" s="5">
        <f t="shared" si="4"/>
        <v>48.370853961213392</v>
      </c>
      <c r="AI19">
        <f t="shared" si="4"/>
        <v>312.15591015029787</v>
      </c>
    </row>
    <row r="20" spans="10:35" x14ac:dyDescent="0.2">
      <c r="J20" s="6">
        <v>61.873240000000003</v>
      </c>
      <c r="K20" s="6">
        <v>67.034671767291528</v>
      </c>
      <c r="L20" s="6">
        <v>367.4898</v>
      </c>
      <c r="M20" s="6"/>
      <c r="N20" s="6">
        <v>813.97910000000002</v>
      </c>
      <c r="O20" s="6">
        <v>159.63773414094979</v>
      </c>
      <c r="P20" s="6">
        <v>1421.8389999999999</v>
      </c>
      <c r="Q20" s="6"/>
      <c r="T20" s="5">
        <v>44423</v>
      </c>
      <c r="U20">
        <v>399966</v>
      </c>
      <c r="V20" s="5">
        <f t="shared" si="2"/>
        <v>56.982589543977667</v>
      </c>
      <c r="W20">
        <f t="shared" si="2"/>
        <v>513.04725951751504</v>
      </c>
      <c r="Z20" s="5">
        <v>3797432</v>
      </c>
      <c r="AA20">
        <v>8940767</v>
      </c>
      <c r="AB20" s="5">
        <f t="shared" si="3"/>
        <v>77.502456261282987</v>
      </c>
      <c r="AC20">
        <f t="shared" si="3"/>
        <v>182.47368309947944</v>
      </c>
      <c r="AF20" s="5">
        <v>1584864</v>
      </c>
      <c r="AG20">
        <v>3869802</v>
      </c>
      <c r="AH20" s="5">
        <f t="shared" si="4"/>
        <v>144.62990371187772</v>
      </c>
      <c r="AI20">
        <f t="shared" si="4"/>
        <v>353.14644704153278</v>
      </c>
    </row>
    <row r="21" spans="10:35" x14ac:dyDescent="0.2">
      <c r="J21" s="6">
        <v>30.07</v>
      </c>
      <c r="K21" s="6">
        <v>123.37722138313676</v>
      </c>
      <c r="L21" s="6">
        <v>65.109949999999998</v>
      </c>
      <c r="M21" s="6"/>
      <c r="N21" s="6">
        <v>298.68189999999998</v>
      </c>
      <c r="O21" s="6">
        <v>168.50290853541586</v>
      </c>
      <c r="P21" s="6">
        <v>3383.828</v>
      </c>
      <c r="Q21" s="6"/>
      <c r="T21" s="5">
        <v>186521</v>
      </c>
      <c r="U21">
        <v>664936</v>
      </c>
      <c r="V21" s="5">
        <f t="shared" si="2"/>
        <v>239.25555645346458</v>
      </c>
      <c r="W21">
        <f t="shared" si="2"/>
        <v>852.93148056219366</v>
      </c>
      <c r="Z21" s="5">
        <v>2273193</v>
      </c>
      <c r="AA21">
        <v>7784249</v>
      </c>
      <c r="AB21" s="5">
        <f t="shared" si="3"/>
        <v>46.393994956579782</v>
      </c>
      <c r="AC21">
        <f t="shared" si="3"/>
        <v>158.87010423081597</v>
      </c>
      <c r="AF21" s="5">
        <v>851125</v>
      </c>
      <c r="AG21">
        <v>4560226</v>
      </c>
      <c r="AH21" s="5">
        <f t="shared" si="4"/>
        <v>77.671097833487238</v>
      </c>
      <c r="AI21">
        <f t="shared" si="4"/>
        <v>416.15245679402221</v>
      </c>
    </row>
    <row r="22" spans="10:35" x14ac:dyDescent="0.2">
      <c r="J22" s="6"/>
      <c r="K22" s="6">
        <v>184.83037141658502</v>
      </c>
      <c r="L22" s="6">
        <v>67.644620000000003</v>
      </c>
      <c r="M22" s="6"/>
      <c r="N22" s="6">
        <v>293.93959999999998</v>
      </c>
      <c r="O22" s="6">
        <v>149.329488172097</v>
      </c>
      <c r="P22" s="6">
        <v>3513.6579999999999</v>
      </c>
      <c r="Q22" s="6"/>
      <c r="T22" s="5">
        <v>286491</v>
      </c>
      <c r="U22">
        <v>1108450</v>
      </c>
      <c r="V22" s="5">
        <f t="shared" si="2"/>
        <v>367.48979269846041</v>
      </c>
      <c r="W22">
        <f t="shared" si="2"/>
        <v>1421.8389433406578</v>
      </c>
      <c r="Z22" s="5">
        <v>3284536</v>
      </c>
      <c r="AA22">
        <v>7821861</v>
      </c>
      <c r="AB22" s="5">
        <f t="shared" si="3"/>
        <v>67.034671767291528</v>
      </c>
      <c r="AC22">
        <f t="shared" si="3"/>
        <v>159.63773414094979</v>
      </c>
      <c r="AF22" s="5">
        <v>678011</v>
      </c>
      <c r="AG22">
        <v>8919637</v>
      </c>
      <c r="AH22" s="5">
        <f t="shared" si="4"/>
        <v>61.873236849088578</v>
      </c>
      <c r="AI22">
        <f t="shared" si="4"/>
        <v>813.97914297687498</v>
      </c>
    </row>
    <row r="23" spans="10:35" x14ac:dyDescent="0.2">
      <c r="J23" s="6"/>
      <c r="K23" s="6">
        <v>131.91078749354841</v>
      </c>
      <c r="L23" s="6"/>
      <c r="M23" s="6"/>
      <c r="N23" s="6">
        <v>119.4268</v>
      </c>
      <c r="O23" s="6">
        <v>218.68703025263656</v>
      </c>
      <c r="P23" s="6">
        <v>337.17129999999997</v>
      </c>
      <c r="Q23" s="6"/>
      <c r="T23" s="5">
        <v>50759</v>
      </c>
      <c r="U23">
        <v>2637995</v>
      </c>
      <c r="V23" s="5">
        <f t="shared" si="2"/>
        <v>65.109948960285493</v>
      </c>
      <c r="W23">
        <f t="shared" si="2"/>
        <v>3383.8278887978154</v>
      </c>
      <c r="Z23" s="5">
        <v>6045184</v>
      </c>
      <c r="AA23">
        <v>8256233</v>
      </c>
      <c r="AB23" s="5">
        <f t="shared" si="3"/>
        <v>123.37722138313676</v>
      </c>
      <c r="AC23">
        <f t="shared" si="3"/>
        <v>168.50290853541586</v>
      </c>
      <c r="AF23" s="5">
        <v>329509</v>
      </c>
      <c r="AG23">
        <v>3272976</v>
      </c>
      <c r="AH23" s="5">
        <f t="shared" si="4"/>
        <v>30.069996505818235</v>
      </c>
      <c r="AI23">
        <f t="shared" si="4"/>
        <v>298.68190818346977</v>
      </c>
    </row>
    <row r="24" spans="10:35" x14ac:dyDescent="0.2">
      <c r="J24" s="6"/>
      <c r="K24" s="6">
        <v>188.1434745175014</v>
      </c>
      <c r="L24" s="6"/>
      <c r="M24" s="6"/>
      <c r="N24" s="6">
        <v>220.11330000000001</v>
      </c>
      <c r="O24" s="6">
        <v>102.51245182507658</v>
      </c>
      <c r="P24" s="6"/>
      <c r="Q24" s="6"/>
      <c r="T24" s="5">
        <v>52735</v>
      </c>
      <c r="U24">
        <v>2739209</v>
      </c>
      <c r="V24" s="5">
        <f t="shared" si="2"/>
        <v>67.644617869159262</v>
      </c>
      <c r="W24">
        <f t="shared" si="2"/>
        <v>3513.657837655483</v>
      </c>
      <c r="Z24" s="5">
        <v>9056239</v>
      </c>
      <c r="AA24">
        <v>7316782</v>
      </c>
      <c r="AB24" s="5">
        <f t="shared" si="3"/>
        <v>184.83037141658502</v>
      </c>
      <c r="AC24">
        <f t="shared" si="3"/>
        <v>149.329488172097</v>
      </c>
      <c r="AF24" s="5"/>
      <c r="AG24">
        <v>3221009</v>
      </c>
      <c r="AH24" s="5"/>
      <c r="AI24">
        <f t="shared" si="4"/>
        <v>293.93955665917804</v>
      </c>
    </row>
    <row r="25" spans="10:35" x14ac:dyDescent="0.2">
      <c r="J25" s="6"/>
      <c r="K25" s="6">
        <v>147.59562666472118</v>
      </c>
      <c r="L25" s="6"/>
      <c r="M25" s="6"/>
      <c r="N25" s="6"/>
      <c r="O25" s="6">
        <v>106.80219520275662</v>
      </c>
      <c r="P25" s="6"/>
      <c r="Q25" s="6"/>
      <c r="T25" s="5"/>
      <c r="U25">
        <v>262855</v>
      </c>
      <c r="V25" s="5"/>
      <c r="W25">
        <f>U25/$T$3*100</f>
        <v>337.17125305770094</v>
      </c>
      <c r="Z25" s="5">
        <v>6463308</v>
      </c>
      <c r="AA25">
        <v>10715133</v>
      </c>
      <c r="AB25" s="5">
        <f t="shared" si="3"/>
        <v>131.91078749354841</v>
      </c>
      <c r="AC25">
        <f t="shared" si="3"/>
        <v>218.68703025263656</v>
      </c>
      <c r="AF25" s="5"/>
      <c r="AG25">
        <v>1308687</v>
      </c>
      <c r="AH25" s="5"/>
      <c r="AI25">
        <f t="shared" ref="AI25:AI26" si="5">AG25/$AF$3*100</f>
        <v>119.42682450922358</v>
      </c>
    </row>
    <row r="26" spans="10:35" x14ac:dyDescent="0.2">
      <c r="J26" s="6"/>
      <c r="K26" s="6">
        <v>99.147733919238121</v>
      </c>
      <c r="L26" s="6"/>
      <c r="M26" s="6"/>
      <c r="N26" s="6"/>
      <c r="O26" s="6">
        <v>321.33936656681385</v>
      </c>
      <c r="P26" s="6"/>
      <c r="Q26" s="6"/>
      <c r="Z26" s="5">
        <v>9218573</v>
      </c>
      <c r="AA26">
        <v>5022861</v>
      </c>
      <c r="AB26" s="5">
        <f t="shared" si="3"/>
        <v>188.1434745175014</v>
      </c>
      <c r="AC26">
        <f t="shared" si="3"/>
        <v>102.51245182507658</v>
      </c>
      <c r="AF26" s="5"/>
      <c r="AG26">
        <v>2412016</v>
      </c>
      <c r="AH26" s="5"/>
      <c r="AI26">
        <f t="shared" si="5"/>
        <v>220.11329794323578</v>
      </c>
    </row>
    <row r="27" spans="10:35" x14ac:dyDescent="0.2">
      <c r="J27" s="6"/>
      <c r="K27" s="6">
        <v>103.10331786592218</v>
      </c>
      <c r="L27" s="6"/>
      <c r="M27" s="6"/>
      <c r="N27" s="6"/>
      <c r="O27" s="6">
        <v>315.98899915505336</v>
      </c>
      <c r="P27" s="6"/>
      <c r="Q27" s="6"/>
      <c r="Z27" s="5">
        <v>7231827</v>
      </c>
      <c r="AA27">
        <v>5233048</v>
      </c>
      <c r="AB27" s="5">
        <f t="shared" si="3"/>
        <v>147.59562666472118</v>
      </c>
      <c r="AC27">
        <f t="shared" si="3"/>
        <v>106.80219520275662</v>
      </c>
    </row>
    <row r="28" spans="10:35" x14ac:dyDescent="0.2">
      <c r="J28" s="6"/>
      <c r="K28" s="6">
        <v>78.485525428339443</v>
      </c>
      <c r="L28" s="6"/>
      <c r="M28" s="6"/>
      <c r="N28" s="6"/>
      <c r="O28" s="6">
        <v>316.91906569325153</v>
      </c>
      <c r="P28" s="6"/>
      <c r="Q28" s="6"/>
      <c r="Z28" s="5">
        <v>4857998</v>
      </c>
      <c r="AA28">
        <v>15744848</v>
      </c>
      <c r="AB28" s="5">
        <f t="shared" si="3"/>
        <v>99.147733919238121</v>
      </c>
      <c r="AC28">
        <f t="shared" si="3"/>
        <v>321.33936656681385</v>
      </c>
    </row>
    <row r="29" spans="10:35" x14ac:dyDescent="0.2">
      <c r="J29" s="6"/>
      <c r="K29" s="6">
        <v>31.828537835845992</v>
      </c>
      <c r="L29" s="6"/>
      <c r="M29" s="6"/>
      <c r="N29" s="6"/>
      <c r="O29" s="6">
        <v>237.90882036196774</v>
      </c>
      <c r="P29" s="6"/>
      <c r="Q29" s="6"/>
      <c r="Z29" s="5">
        <v>5051812</v>
      </c>
      <c r="AA29">
        <v>15482693</v>
      </c>
      <c r="AB29" s="5">
        <f t="shared" si="3"/>
        <v>103.10331786592218</v>
      </c>
      <c r="AC29">
        <f t="shared" si="3"/>
        <v>315.98899915505336</v>
      </c>
    </row>
    <row r="30" spans="10:35" x14ac:dyDescent="0.2">
      <c r="J30" s="6"/>
      <c r="K30" s="6">
        <v>69.764582677362583</v>
      </c>
      <c r="L30" s="6"/>
      <c r="M30" s="6"/>
      <c r="N30" s="6"/>
      <c r="O30" s="6">
        <v>263.4897830204626</v>
      </c>
      <c r="P30" s="6"/>
      <c r="Q30" s="6"/>
      <c r="Z30" s="5">
        <v>3845600</v>
      </c>
      <c r="AA30">
        <v>15528264</v>
      </c>
      <c r="AB30" s="5">
        <f t="shared" si="3"/>
        <v>78.485525428339443</v>
      </c>
      <c r="AC30">
        <f t="shared" si="3"/>
        <v>316.91906569325153</v>
      </c>
    </row>
    <row r="31" spans="10:35" x14ac:dyDescent="0.2">
      <c r="J31" s="6"/>
      <c r="K31" s="6">
        <v>85.028788740807542</v>
      </c>
      <c r="L31" s="6"/>
      <c r="M31" s="6"/>
      <c r="N31" s="6"/>
      <c r="O31" s="6">
        <v>270.66285308069257</v>
      </c>
      <c r="P31" s="6"/>
      <c r="Q31" s="6"/>
      <c r="Z31" s="5">
        <v>1559521</v>
      </c>
      <c r="AA31">
        <v>11656954</v>
      </c>
      <c r="AB31" s="5">
        <f t="shared" si="3"/>
        <v>31.828537835845992</v>
      </c>
      <c r="AC31">
        <f t="shared" si="3"/>
        <v>237.90882036196774</v>
      </c>
    </row>
    <row r="32" spans="10:35" x14ac:dyDescent="0.2">
      <c r="J32" s="6"/>
      <c r="K32" s="6">
        <v>82.918398354029918</v>
      </c>
      <c r="L32" s="6"/>
      <c r="M32" s="6"/>
      <c r="N32" s="6"/>
      <c r="O32" s="6">
        <v>55.414789314482263</v>
      </c>
      <c r="P32" s="6"/>
      <c r="Q32" s="6"/>
      <c r="Z32" s="5">
        <v>3418295</v>
      </c>
      <c r="AA32">
        <v>12910359</v>
      </c>
      <c r="AB32" s="5">
        <f t="shared" si="3"/>
        <v>69.764582677362583</v>
      </c>
      <c r="AC32">
        <f t="shared" si="3"/>
        <v>263.4897830204626</v>
      </c>
    </row>
    <row r="33" spans="1:29" x14ac:dyDescent="0.2">
      <c r="J33" s="6"/>
      <c r="K33" s="6"/>
      <c r="L33" s="6"/>
      <c r="M33" s="6"/>
      <c r="N33" s="6"/>
      <c r="O33" s="6">
        <v>111.72068405107085</v>
      </c>
      <c r="P33" s="6"/>
      <c r="Q33" s="6"/>
      <c r="Z33" s="5">
        <v>4166204</v>
      </c>
      <c r="AA33">
        <v>13261822</v>
      </c>
      <c r="AB33" s="5">
        <f t="shared" si="3"/>
        <v>85.028788740807542</v>
      </c>
      <c r="AC33">
        <f t="shared" si="3"/>
        <v>270.66285308069257</v>
      </c>
    </row>
    <row r="34" spans="1:29" x14ac:dyDescent="0.2">
      <c r="Z34" s="5">
        <v>4062800</v>
      </c>
      <c r="AA34">
        <v>2715190</v>
      </c>
      <c r="AB34" s="5">
        <f t="shared" si="3"/>
        <v>82.918398354029918</v>
      </c>
      <c r="AC34">
        <f t="shared" si="3"/>
        <v>55.414789314482263</v>
      </c>
    </row>
    <row r="35" spans="1:29" x14ac:dyDescent="0.2">
      <c r="A35" s="10" t="s">
        <v>11</v>
      </c>
      <c r="E35" s="10" t="s">
        <v>12</v>
      </c>
      <c r="Z35" s="5"/>
      <c r="AA35">
        <v>5474042</v>
      </c>
      <c r="AB35" s="5"/>
      <c r="AC35">
        <f t="shared" si="3"/>
        <v>111.72068405107085</v>
      </c>
    </row>
    <row r="36" spans="1:29" x14ac:dyDescent="0.2">
      <c r="A36" s="10"/>
      <c r="E36" s="10"/>
    </row>
    <row r="37" spans="1:29" x14ac:dyDescent="0.2">
      <c r="A37" s="10" t="s">
        <v>13</v>
      </c>
      <c r="E37" s="10" t="s">
        <v>14</v>
      </c>
    </row>
    <row r="38" spans="1:29" x14ac:dyDescent="0.2">
      <c r="A38" s="10" t="s">
        <v>15</v>
      </c>
      <c r="E38" s="10" t="s">
        <v>15</v>
      </c>
    </row>
    <row r="39" spans="1:29" x14ac:dyDescent="0.2">
      <c r="A39" s="10" t="s">
        <v>16</v>
      </c>
      <c r="E39" s="10" t="s">
        <v>17</v>
      </c>
    </row>
    <row r="40" spans="1:29" x14ac:dyDescent="0.2">
      <c r="A40" s="10"/>
      <c r="E40" s="10"/>
    </row>
    <row r="41" spans="1:29" x14ac:dyDescent="0.2">
      <c r="A41" s="10" t="s">
        <v>18</v>
      </c>
      <c r="E41" s="10"/>
    </row>
    <row r="42" spans="1:29" x14ac:dyDescent="0.2">
      <c r="A42" s="10" t="s">
        <v>19</v>
      </c>
      <c r="E42" s="10" t="s">
        <v>20</v>
      </c>
    </row>
    <row r="43" spans="1:29" x14ac:dyDescent="0.2">
      <c r="A43" s="10" t="s">
        <v>21</v>
      </c>
      <c r="E43" s="10" t="s">
        <v>22</v>
      </c>
      <c r="I43" s="9"/>
    </row>
    <row r="44" spans="1:29" x14ac:dyDescent="0.2">
      <c r="A44" s="10" t="s">
        <v>23</v>
      </c>
      <c r="E44" s="10" t="s">
        <v>24</v>
      </c>
    </row>
    <row r="45" spans="1:29" x14ac:dyDescent="0.2">
      <c r="A45" s="10" t="s">
        <v>25</v>
      </c>
      <c r="E45" s="10" t="s">
        <v>26</v>
      </c>
    </row>
    <row r="46" spans="1:29" x14ac:dyDescent="0.2">
      <c r="A46" s="10" t="s">
        <v>27</v>
      </c>
      <c r="E46" s="10" t="s">
        <v>28</v>
      </c>
    </row>
    <row r="47" spans="1:29" x14ac:dyDescent="0.2">
      <c r="A47" s="10"/>
      <c r="E47" s="10"/>
    </row>
    <row r="48" spans="1:29" x14ac:dyDescent="0.2">
      <c r="A48" s="10" t="s">
        <v>29</v>
      </c>
      <c r="E48" s="10"/>
    </row>
    <row r="49" spans="1:5" x14ac:dyDescent="0.2">
      <c r="A49" s="10" t="s">
        <v>30</v>
      </c>
      <c r="E49" s="10">
        <v>100.7</v>
      </c>
    </row>
    <row r="50" spans="1:5" x14ac:dyDescent="0.2">
      <c r="A50" s="10" t="s">
        <v>31</v>
      </c>
      <c r="E50" s="10">
        <v>457.3</v>
      </c>
    </row>
    <row r="51" spans="1:5" x14ac:dyDescent="0.2">
      <c r="A51" s="10" t="s">
        <v>32</v>
      </c>
      <c r="E51" s="10" t="s">
        <v>33</v>
      </c>
    </row>
    <row r="52" spans="1:5" x14ac:dyDescent="0.2">
      <c r="A52" s="10" t="s">
        <v>34</v>
      </c>
      <c r="E52" s="10" t="s">
        <v>35</v>
      </c>
    </row>
    <row r="53" spans="1:5" x14ac:dyDescent="0.2">
      <c r="A53" s="10" t="s">
        <v>36</v>
      </c>
      <c r="E53" s="10">
        <v>0.3851</v>
      </c>
    </row>
    <row r="54" spans="1:5" x14ac:dyDescent="0.2">
      <c r="A54" s="10"/>
      <c r="E54" s="10"/>
    </row>
    <row r="55" spans="1:5" x14ac:dyDescent="0.2">
      <c r="A55" s="10" t="s">
        <v>37</v>
      </c>
      <c r="E55" s="10"/>
    </row>
    <row r="56" spans="1:5" x14ac:dyDescent="0.2">
      <c r="A56" s="10" t="s">
        <v>38</v>
      </c>
      <c r="E56" s="10" t="s">
        <v>39</v>
      </c>
    </row>
    <row r="57" spans="1:5" x14ac:dyDescent="0.2">
      <c r="A57" s="10" t="s">
        <v>19</v>
      </c>
      <c r="E57" s="10" t="s">
        <v>20</v>
      </c>
    </row>
    <row r="58" spans="1:5" x14ac:dyDescent="0.2">
      <c r="A58" s="10" t="s">
        <v>21</v>
      </c>
      <c r="E58" s="10" t="s">
        <v>22</v>
      </c>
    </row>
    <row r="59" spans="1:5" x14ac:dyDescent="0.2">
      <c r="A59" s="10" t="s">
        <v>23</v>
      </c>
      <c r="E59" s="10" t="s">
        <v>24</v>
      </c>
    </row>
    <row r="60" spans="1:5" x14ac:dyDescent="0.2">
      <c r="A60" s="10"/>
      <c r="E60" s="10"/>
    </row>
    <row r="61" spans="1:5" x14ac:dyDescent="0.2">
      <c r="A61" s="10" t="s">
        <v>40</v>
      </c>
      <c r="E61" s="10"/>
    </row>
    <row r="62" spans="1:5" x14ac:dyDescent="0.2">
      <c r="A62" s="10" t="s">
        <v>41</v>
      </c>
      <c r="E62" s="10">
        <v>30</v>
      </c>
    </row>
    <row r="63" spans="1:5" x14ac:dyDescent="0.2">
      <c r="A63" s="10" t="s">
        <v>42</v>
      </c>
      <c r="E63" s="10">
        <v>31</v>
      </c>
    </row>
  </sheetData>
  <mergeCells count="6">
    <mergeCell ref="T1:U1"/>
    <mergeCell ref="V1:W1"/>
    <mergeCell ref="Z1:AA1"/>
    <mergeCell ref="AB1:AC1"/>
    <mergeCell ref="AF1:AG1"/>
    <mergeCell ref="AH1:AI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1D4B8-85D0-644F-89CF-540867645B28}">
  <dimension ref="A3:CP55"/>
  <sheetViews>
    <sheetView workbookViewId="0">
      <selection activeCell="Y41" sqref="Y41"/>
    </sheetView>
  </sheetViews>
  <sheetFormatPr baseColWidth="10" defaultColWidth="8.83203125" defaultRowHeight="15" x14ac:dyDescent="0.2"/>
  <cols>
    <col min="9" max="9" width="13.33203125" customWidth="1"/>
    <col min="10" max="10" width="12.5" customWidth="1"/>
    <col min="12" max="12" width="13.33203125" customWidth="1"/>
    <col min="13" max="13" width="12.5" customWidth="1"/>
  </cols>
  <sheetData>
    <row r="3" spans="9:94" x14ac:dyDescent="0.2">
      <c r="I3" t="s">
        <v>43</v>
      </c>
      <c r="J3" s="6"/>
      <c r="K3" s="6"/>
      <c r="L3" s="6" t="s">
        <v>44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9:94" ht="29.25" customHeight="1" x14ac:dyDescent="0.2">
      <c r="I4" s="11" t="s">
        <v>45</v>
      </c>
      <c r="J4" s="11" t="s">
        <v>46</v>
      </c>
      <c r="K4" s="12"/>
      <c r="L4" s="11" t="s">
        <v>45</v>
      </c>
      <c r="M4" s="11" t="s">
        <v>46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</row>
    <row r="5" spans="9:94" x14ac:dyDescent="0.2">
      <c r="I5" s="6">
        <v>71.56</v>
      </c>
      <c r="J5">
        <v>4.2606260000000002</v>
      </c>
      <c r="L5" s="6">
        <v>675662</v>
      </c>
      <c r="M5" s="6">
        <v>40230</v>
      </c>
    </row>
    <row r="6" spans="9:94" x14ac:dyDescent="0.2">
      <c r="I6" s="6">
        <v>51.57</v>
      </c>
      <c r="J6">
        <v>44.997639999999997</v>
      </c>
      <c r="L6" s="6">
        <v>486915</v>
      </c>
      <c r="M6" s="6">
        <v>424880</v>
      </c>
    </row>
    <row r="7" spans="9:94" x14ac:dyDescent="0.2">
      <c r="I7" s="6">
        <v>74.709999999999994</v>
      </c>
      <c r="J7">
        <v>33.9773</v>
      </c>
      <c r="L7" s="6">
        <v>705475</v>
      </c>
      <c r="M7" s="6">
        <v>320823</v>
      </c>
      <c r="O7" s="6"/>
    </row>
    <row r="8" spans="9:94" x14ac:dyDescent="0.2">
      <c r="I8" s="6">
        <v>134.29</v>
      </c>
      <c r="J8">
        <v>30.416609999999999</v>
      </c>
      <c r="L8" s="6">
        <v>1268028</v>
      </c>
      <c r="M8" s="6">
        <v>287202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9:94" x14ac:dyDescent="0.2">
      <c r="I9" s="6">
        <v>86.86</v>
      </c>
      <c r="J9">
        <v>52.79936</v>
      </c>
      <c r="L9" s="6">
        <v>820122</v>
      </c>
      <c r="M9" s="6">
        <v>498546</v>
      </c>
    </row>
    <row r="10" spans="9:94" x14ac:dyDescent="0.2">
      <c r="I10" s="6">
        <v>63</v>
      </c>
      <c r="J10">
        <v>42.292879999999997</v>
      </c>
      <c r="L10" s="6">
        <v>594849</v>
      </c>
      <c r="M10" s="6">
        <v>399341</v>
      </c>
    </row>
    <row r="11" spans="9:94" x14ac:dyDescent="0.2">
      <c r="I11" s="6">
        <v>128.06</v>
      </c>
      <c r="J11">
        <v>49.087859999999999</v>
      </c>
      <c r="L11" s="6">
        <v>1209177</v>
      </c>
      <c r="M11" s="6">
        <v>463501</v>
      </c>
    </row>
    <row r="12" spans="9:94" x14ac:dyDescent="0.2">
      <c r="I12" s="6">
        <v>117.9</v>
      </c>
      <c r="J12">
        <v>78.585520000000002</v>
      </c>
      <c r="L12" s="6">
        <v>1113229</v>
      </c>
      <c r="M12" s="6">
        <v>742026</v>
      </c>
    </row>
    <row r="13" spans="9:94" x14ac:dyDescent="0.2">
      <c r="I13" s="6">
        <v>357.41</v>
      </c>
      <c r="J13">
        <v>65.212680000000006</v>
      </c>
      <c r="L13" s="6">
        <v>3374784</v>
      </c>
      <c r="M13" s="6">
        <v>615756</v>
      </c>
    </row>
    <row r="14" spans="9:94" x14ac:dyDescent="0.2">
      <c r="I14" s="6">
        <v>106.85</v>
      </c>
      <c r="J14">
        <v>68.53783</v>
      </c>
      <c r="L14" s="6">
        <v>1008871</v>
      </c>
      <c r="M14" s="6">
        <v>647153</v>
      </c>
    </row>
    <row r="15" spans="9:94" x14ac:dyDescent="0.2">
      <c r="I15" s="6">
        <v>58.05</v>
      </c>
      <c r="J15">
        <v>50.315629999999999</v>
      </c>
      <c r="L15" s="6">
        <v>548127</v>
      </c>
      <c r="M15" s="6">
        <v>475094</v>
      </c>
    </row>
    <row r="16" spans="9:94" x14ac:dyDescent="0.2">
      <c r="I16" s="6">
        <v>102.9</v>
      </c>
      <c r="J16">
        <v>55.364519999999999</v>
      </c>
      <c r="L16" s="6">
        <v>971637</v>
      </c>
      <c r="M16" s="6">
        <v>522767</v>
      </c>
    </row>
    <row r="17" spans="1:13" x14ac:dyDescent="0.2">
      <c r="I17" s="6">
        <v>40.42</v>
      </c>
      <c r="J17">
        <v>64.799329999999998</v>
      </c>
      <c r="L17" s="6">
        <v>381625</v>
      </c>
      <c r="M17" s="6">
        <v>611853</v>
      </c>
    </row>
    <row r="18" spans="1:13" x14ac:dyDescent="0.2">
      <c r="I18" s="6">
        <v>51.77</v>
      </c>
      <c r="J18">
        <v>48.467770000000002</v>
      </c>
      <c r="L18" s="6">
        <v>488869</v>
      </c>
      <c r="M18" s="6">
        <v>457646</v>
      </c>
    </row>
    <row r="19" spans="1:13" x14ac:dyDescent="0.2">
      <c r="I19" s="6">
        <v>118.62</v>
      </c>
      <c r="J19">
        <v>75.277630000000002</v>
      </c>
      <c r="L19" s="6">
        <v>1120018</v>
      </c>
      <c r="M19" s="6">
        <v>710792</v>
      </c>
    </row>
    <row r="20" spans="1:13" x14ac:dyDescent="0.2">
      <c r="I20" s="6">
        <v>154.16999999999999</v>
      </c>
      <c r="J20">
        <v>46.548000000000002</v>
      </c>
      <c r="L20" s="6">
        <v>1455685</v>
      </c>
      <c r="M20" s="6">
        <v>439519</v>
      </c>
    </row>
    <row r="21" spans="1:13" x14ac:dyDescent="0.2">
      <c r="E21" s="9"/>
      <c r="I21" s="6">
        <v>50.42</v>
      </c>
      <c r="J21">
        <v>66.206509999999994</v>
      </c>
      <c r="L21" s="6">
        <v>476076</v>
      </c>
      <c r="M21" s="6">
        <v>625140</v>
      </c>
    </row>
    <row r="22" spans="1:13" x14ac:dyDescent="0.2">
      <c r="A22" s="10" t="s">
        <v>11</v>
      </c>
      <c r="E22" s="10" t="s">
        <v>47</v>
      </c>
      <c r="I22" s="6">
        <v>42.12</v>
      </c>
      <c r="J22">
        <v>145.8537</v>
      </c>
      <c r="L22" s="6">
        <v>397752</v>
      </c>
      <c r="M22" s="6">
        <v>1377191</v>
      </c>
    </row>
    <row r="23" spans="1:13" x14ac:dyDescent="0.2">
      <c r="A23" s="10"/>
      <c r="E23" s="10"/>
      <c r="I23" s="6">
        <v>68.14</v>
      </c>
      <c r="J23">
        <v>143.31899999999999</v>
      </c>
      <c r="L23" s="6">
        <v>643392</v>
      </c>
      <c r="M23" s="6">
        <v>1353257</v>
      </c>
    </row>
    <row r="24" spans="1:13" x14ac:dyDescent="0.2">
      <c r="A24" s="10" t="s">
        <v>13</v>
      </c>
      <c r="E24" s="10" t="s">
        <v>48</v>
      </c>
      <c r="I24" s="6">
        <v>138.66999999999999</v>
      </c>
      <c r="J24">
        <v>83.538780000000003</v>
      </c>
      <c r="L24" s="6">
        <v>1309347</v>
      </c>
      <c r="M24" s="6">
        <v>788796</v>
      </c>
    </row>
    <row r="25" spans="1:13" x14ac:dyDescent="0.2">
      <c r="A25" s="10" t="s">
        <v>15</v>
      </c>
      <c r="E25" s="10" t="s">
        <v>15</v>
      </c>
      <c r="I25" s="6">
        <v>82.52</v>
      </c>
      <c r="L25" s="6">
        <v>779135</v>
      </c>
    </row>
    <row r="26" spans="1:13" x14ac:dyDescent="0.2">
      <c r="A26" s="10" t="s">
        <v>16</v>
      </c>
      <c r="E26" s="10" t="s">
        <v>49</v>
      </c>
    </row>
    <row r="27" spans="1:13" x14ac:dyDescent="0.2">
      <c r="A27" s="10"/>
      <c r="E27" s="10"/>
    </row>
    <row r="28" spans="1:13" x14ac:dyDescent="0.2">
      <c r="A28" s="10" t="s">
        <v>18</v>
      </c>
      <c r="E28" s="10"/>
    </row>
    <row r="29" spans="1:13" x14ac:dyDescent="0.2">
      <c r="A29" s="10" t="s">
        <v>19</v>
      </c>
      <c r="E29" s="10">
        <v>3.2800000000000003E-2</v>
      </c>
    </row>
    <row r="30" spans="1:13" x14ac:dyDescent="0.2">
      <c r="A30" s="10" t="s">
        <v>21</v>
      </c>
      <c r="E30" s="10" t="s">
        <v>50</v>
      </c>
    </row>
    <row r="31" spans="1:13" x14ac:dyDescent="0.2">
      <c r="A31" s="10" t="s">
        <v>23</v>
      </c>
      <c r="E31" s="10" t="s">
        <v>24</v>
      </c>
    </row>
    <row r="32" spans="1:13" x14ac:dyDescent="0.2">
      <c r="A32" s="10" t="s">
        <v>25</v>
      </c>
      <c r="E32" s="10" t="s">
        <v>26</v>
      </c>
    </row>
    <row r="33" spans="1:5" x14ac:dyDescent="0.2">
      <c r="A33" s="10" t="s">
        <v>27</v>
      </c>
      <c r="E33" s="10" t="s">
        <v>51</v>
      </c>
    </row>
    <row r="34" spans="1:5" x14ac:dyDescent="0.2">
      <c r="A34" s="10"/>
      <c r="E34" s="10"/>
    </row>
    <row r="35" spans="1:5" x14ac:dyDescent="0.2">
      <c r="A35" s="10" t="s">
        <v>29</v>
      </c>
      <c r="E35" s="10"/>
    </row>
    <row r="36" spans="1:5" x14ac:dyDescent="0.2">
      <c r="A36" s="10" t="s">
        <v>30</v>
      </c>
      <c r="E36" s="10">
        <v>100</v>
      </c>
    </row>
    <row r="37" spans="1:5" x14ac:dyDescent="0.2">
      <c r="A37" s="10" t="s">
        <v>31</v>
      </c>
      <c r="E37" s="10">
        <v>62.49</v>
      </c>
    </row>
    <row r="38" spans="1:5" x14ac:dyDescent="0.2">
      <c r="A38" s="10" t="s">
        <v>32</v>
      </c>
      <c r="E38" s="10" t="s">
        <v>52</v>
      </c>
    </row>
    <row r="39" spans="1:5" x14ac:dyDescent="0.2">
      <c r="A39" s="10" t="s">
        <v>34</v>
      </c>
      <c r="E39" s="10" t="s">
        <v>53</v>
      </c>
    </row>
    <row r="40" spans="1:5" x14ac:dyDescent="0.2">
      <c r="A40" s="10" t="s">
        <v>36</v>
      </c>
      <c r="E40" s="10">
        <v>0.1116</v>
      </c>
    </row>
    <row r="41" spans="1:5" x14ac:dyDescent="0.2">
      <c r="A41" s="10"/>
      <c r="E41" s="10"/>
    </row>
    <row r="42" spans="1:5" x14ac:dyDescent="0.2">
      <c r="A42" s="10" t="s">
        <v>37</v>
      </c>
      <c r="E42" s="10"/>
    </row>
    <row r="43" spans="1:5" x14ac:dyDescent="0.2">
      <c r="A43" s="10" t="s">
        <v>38</v>
      </c>
      <c r="E43" s="10" t="s">
        <v>54</v>
      </c>
    </row>
    <row r="44" spans="1:5" x14ac:dyDescent="0.2">
      <c r="A44" s="10" t="s">
        <v>19</v>
      </c>
      <c r="E44" s="10">
        <v>2.8999999999999998E-3</v>
      </c>
    </row>
    <row r="45" spans="1:5" x14ac:dyDescent="0.2">
      <c r="A45" s="10" t="s">
        <v>21</v>
      </c>
      <c r="E45" s="10" t="s">
        <v>55</v>
      </c>
    </row>
    <row r="46" spans="1:5" x14ac:dyDescent="0.2">
      <c r="A46" s="10" t="s">
        <v>23</v>
      </c>
      <c r="E46" s="10" t="s">
        <v>24</v>
      </c>
    </row>
    <row r="47" spans="1:5" x14ac:dyDescent="0.2">
      <c r="A47" s="10"/>
      <c r="E47" s="10"/>
    </row>
    <row r="48" spans="1:5" x14ac:dyDescent="0.2">
      <c r="A48" s="10" t="s">
        <v>40</v>
      </c>
      <c r="E48" s="10"/>
    </row>
    <row r="49" spans="1:5" x14ac:dyDescent="0.2">
      <c r="A49" s="10" t="s">
        <v>41</v>
      </c>
      <c r="E49" s="10">
        <v>21</v>
      </c>
    </row>
    <row r="50" spans="1:5" x14ac:dyDescent="0.2">
      <c r="A50" s="10" t="s">
        <v>42</v>
      </c>
      <c r="E50" s="10">
        <v>20</v>
      </c>
    </row>
    <row r="51" spans="1:5" x14ac:dyDescent="0.2">
      <c r="E51" s="9"/>
    </row>
    <row r="52" spans="1:5" x14ac:dyDescent="0.2">
      <c r="E52" s="9"/>
    </row>
    <row r="53" spans="1:5" x14ac:dyDescent="0.2">
      <c r="E53" s="9"/>
    </row>
    <row r="54" spans="1:5" x14ac:dyDescent="0.2">
      <c r="E54" s="9"/>
    </row>
    <row r="55" spans="1:5" x14ac:dyDescent="0.2">
      <c r="E55" s="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60C52-3BA9-0545-8A30-AA28A7143315}">
  <dimension ref="L1:AS65"/>
  <sheetViews>
    <sheetView topLeftCell="A19" zoomScale="85" zoomScaleNormal="85" workbookViewId="0">
      <selection activeCell="Y41" sqref="Y41"/>
    </sheetView>
  </sheetViews>
  <sheetFormatPr baseColWidth="10" defaultColWidth="8.83203125" defaultRowHeight="15" x14ac:dyDescent="0.2"/>
  <cols>
    <col min="12" max="12" width="37.83203125" customWidth="1"/>
    <col min="13" max="14" width="9.5" customWidth="1"/>
    <col min="15" max="17" width="9.5" bestFit="1" customWidth="1"/>
    <col min="19" max="19" width="10.5" customWidth="1"/>
    <col min="27" max="27" width="24.83203125" customWidth="1"/>
    <col min="28" max="28" width="10.5" customWidth="1"/>
    <col min="30" max="30" width="9.83203125" customWidth="1"/>
    <col min="32" max="32" width="10.6640625" customWidth="1"/>
    <col min="34" max="34" width="10.5" customWidth="1"/>
    <col min="41" max="41" width="11.6640625" customWidth="1"/>
  </cols>
  <sheetData>
    <row r="1" spans="12:40" x14ac:dyDescent="0.2">
      <c r="L1" t="s">
        <v>56</v>
      </c>
      <c r="M1" s="6" t="s">
        <v>57</v>
      </c>
      <c r="N1" s="6" t="s">
        <v>58</v>
      </c>
      <c r="O1" s="6" t="s">
        <v>59</v>
      </c>
      <c r="P1" s="6" t="s">
        <v>60</v>
      </c>
      <c r="Q1" s="6" t="s">
        <v>61</v>
      </c>
      <c r="R1" s="6" t="s">
        <v>62</v>
      </c>
      <c r="S1" s="6" t="s">
        <v>63</v>
      </c>
      <c r="T1" s="6" t="s">
        <v>64</v>
      </c>
      <c r="U1" s="6" t="s">
        <v>65</v>
      </c>
      <c r="V1" s="6" t="s">
        <v>66</v>
      </c>
      <c r="W1" s="6" t="s">
        <v>67</v>
      </c>
      <c r="X1" s="6" t="s">
        <v>68</v>
      </c>
      <c r="Y1" s="6" t="s">
        <v>69</v>
      </c>
      <c r="AA1" t="s">
        <v>70</v>
      </c>
      <c r="AB1" t="s">
        <v>71</v>
      </c>
      <c r="AC1" t="s">
        <v>58</v>
      </c>
      <c r="AD1" t="s">
        <v>59</v>
      </c>
      <c r="AE1" t="s">
        <v>60</v>
      </c>
      <c r="AF1" t="s">
        <v>61</v>
      </c>
      <c r="AG1" t="s">
        <v>62</v>
      </c>
      <c r="AH1" t="s">
        <v>63</v>
      </c>
      <c r="AI1" t="s">
        <v>64</v>
      </c>
      <c r="AJ1" t="s">
        <v>65</v>
      </c>
      <c r="AK1" t="s">
        <v>66</v>
      </c>
      <c r="AL1" t="s">
        <v>67</v>
      </c>
      <c r="AM1" t="s">
        <v>68</v>
      </c>
      <c r="AN1" t="s">
        <v>69</v>
      </c>
    </row>
    <row r="2" spans="12:40" x14ac:dyDescent="0.2">
      <c r="L2" s="10" t="s">
        <v>72</v>
      </c>
      <c r="M2" s="6">
        <v>0</v>
      </c>
      <c r="N2" s="6">
        <f>(AC2-$AB2)/$AB2</f>
        <v>-0.61800721072203013</v>
      </c>
      <c r="O2" s="6">
        <f t="shared" ref="O2:Y17" si="0">(AD2-$AB2)/$AB2</f>
        <v>2.2465352828989191</v>
      </c>
      <c r="P2" s="6">
        <f t="shared" si="0"/>
        <v>2.1259276837732628</v>
      </c>
      <c r="Q2" s="6">
        <f t="shared" si="0"/>
        <v>-0.8588117984132928</v>
      </c>
      <c r="R2" s="6"/>
      <c r="S2" s="6"/>
      <c r="T2" s="6"/>
      <c r="U2" s="6">
        <f t="shared" si="0"/>
        <v>0.62488395788520323</v>
      </c>
      <c r="V2" s="6">
        <f t="shared" si="0"/>
        <v>0.41529230420886709</v>
      </c>
      <c r="W2" s="6"/>
      <c r="X2" s="6"/>
      <c r="Y2" s="6">
        <f t="shared" si="0"/>
        <v>0.77153375889365927</v>
      </c>
      <c r="AA2" t="s">
        <v>72</v>
      </c>
      <c r="AB2">
        <v>1148290</v>
      </c>
      <c r="AC2">
        <v>438638.5</v>
      </c>
      <c r="AD2">
        <v>3727964</v>
      </c>
      <c r="AE2">
        <v>3589471.5</v>
      </c>
      <c r="AF2">
        <v>162125</v>
      </c>
      <c r="AJ2">
        <v>1865838</v>
      </c>
      <c r="AK2">
        <v>1625166</v>
      </c>
      <c r="AN2">
        <v>2034234.5</v>
      </c>
    </row>
    <row r="3" spans="12:40" x14ac:dyDescent="0.2">
      <c r="L3" s="10" t="s">
        <v>73</v>
      </c>
      <c r="M3" s="6">
        <v>0</v>
      </c>
      <c r="N3" s="6">
        <f t="shared" ref="N3:N17" si="1">(AC3-$AB3)/$AB3</f>
        <v>-0.68114338449347589</v>
      </c>
      <c r="O3" s="6">
        <f t="shared" si="0"/>
        <v>1.2769186664057524</v>
      </c>
      <c r="P3" s="6">
        <f t="shared" si="0"/>
        <v>0.24877535358318295</v>
      </c>
      <c r="Q3" s="6">
        <f t="shared" si="0"/>
        <v>0.74782309687571213</v>
      </c>
      <c r="R3" s="6"/>
      <c r="S3" s="6"/>
      <c r="T3" s="6"/>
      <c r="U3" s="6">
        <f t="shared" si="0"/>
        <v>0.33965325776481797</v>
      </c>
      <c r="V3" s="6">
        <f t="shared" si="0"/>
        <v>0.28965353961669754</v>
      </c>
      <c r="W3" s="6"/>
      <c r="X3" s="6"/>
      <c r="Y3" s="6">
        <f t="shared" si="0"/>
        <v>0.26747984960383703</v>
      </c>
      <c r="AA3" t="s">
        <v>73</v>
      </c>
      <c r="AB3" s="13">
        <v>620893.5</v>
      </c>
      <c r="AC3" s="13">
        <v>197976</v>
      </c>
      <c r="AD3" s="13">
        <v>1413724</v>
      </c>
      <c r="AE3" s="13">
        <v>775356.5</v>
      </c>
      <c r="AF3" s="13">
        <v>1085212</v>
      </c>
      <c r="AJ3" s="13">
        <v>831782</v>
      </c>
      <c r="AK3" s="13">
        <v>800737.5</v>
      </c>
      <c r="AN3" s="13">
        <v>786970</v>
      </c>
    </row>
    <row r="4" spans="12:40" x14ac:dyDescent="0.2">
      <c r="L4" s="10" t="s">
        <v>74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AA4" t="s">
        <v>74</v>
      </c>
    </row>
    <row r="5" spans="12:40" x14ac:dyDescent="0.2">
      <c r="L5" s="10" t="s">
        <v>75</v>
      </c>
      <c r="M5" s="6">
        <v>0</v>
      </c>
      <c r="N5" s="6">
        <f t="shared" si="1"/>
        <v>-0.70208136853524639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AA5" t="s">
        <v>75</v>
      </c>
      <c r="AB5">
        <v>2751555</v>
      </c>
      <c r="AC5">
        <v>819739.5</v>
      </c>
    </row>
    <row r="6" spans="12:40" x14ac:dyDescent="0.2">
      <c r="L6" s="10" t="s">
        <v>76</v>
      </c>
      <c r="M6" s="6">
        <v>0</v>
      </c>
      <c r="N6" s="6">
        <f t="shared" si="1"/>
        <v>-0.77173823696828781</v>
      </c>
      <c r="O6" s="6">
        <f t="shared" si="0"/>
        <v>-0.38015648667161916</v>
      </c>
      <c r="P6" s="6">
        <f t="shared" si="0"/>
        <v>-0.51287069106906835</v>
      </c>
      <c r="Q6" s="6"/>
      <c r="R6" s="6"/>
      <c r="S6" s="6"/>
      <c r="T6" s="6"/>
      <c r="U6" s="6"/>
      <c r="V6" s="6"/>
      <c r="W6" s="6"/>
      <c r="X6" s="6"/>
      <c r="Y6" s="6"/>
      <c r="AA6" t="s">
        <v>76</v>
      </c>
      <c r="AB6" s="14">
        <v>1295637.5</v>
      </c>
      <c r="AC6" s="14">
        <v>295744.5</v>
      </c>
      <c r="AD6">
        <v>803092.5</v>
      </c>
      <c r="AE6">
        <v>631143</v>
      </c>
    </row>
    <row r="7" spans="12:40" x14ac:dyDescent="0.2">
      <c r="L7" s="10" t="s">
        <v>77</v>
      </c>
      <c r="M7" s="6">
        <v>0</v>
      </c>
      <c r="N7" s="6">
        <f t="shared" si="1"/>
        <v>-0.32341246883842262</v>
      </c>
      <c r="O7" s="6"/>
      <c r="P7" s="6"/>
      <c r="Q7" s="6"/>
      <c r="R7" s="6"/>
      <c r="S7" s="6"/>
      <c r="T7" s="6"/>
      <c r="U7" s="6">
        <f t="shared" si="0"/>
        <v>0.23891712861185033</v>
      </c>
      <c r="V7" s="6">
        <f t="shared" si="0"/>
        <v>-0.48457843776625398</v>
      </c>
      <c r="W7" s="6"/>
      <c r="X7" s="6"/>
      <c r="Y7" s="6">
        <f t="shared" si="0"/>
        <v>-0.10526696399457236</v>
      </c>
      <c r="AA7" t="s">
        <v>77</v>
      </c>
      <c r="AB7">
        <v>3802760</v>
      </c>
      <c r="AC7" s="14">
        <v>2572900</v>
      </c>
      <c r="AJ7">
        <v>4711304.5</v>
      </c>
      <c r="AK7">
        <v>1960024.5</v>
      </c>
      <c r="AN7">
        <v>3402455</v>
      </c>
    </row>
    <row r="8" spans="12:40" x14ac:dyDescent="0.2">
      <c r="L8" s="15">
        <v>44124</v>
      </c>
      <c r="M8" s="6">
        <v>0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AA8" s="15">
        <v>44124</v>
      </c>
      <c r="AB8">
        <v>2331631</v>
      </c>
    </row>
    <row r="9" spans="12:40" x14ac:dyDescent="0.2">
      <c r="L9" s="10" t="s">
        <v>78</v>
      </c>
      <c r="M9" s="6">
        <v>0</v>
      </c>
      <c r="N9" s="6">
        <f t="shared" si="1"/>
        <v>-0.32882365773672223</v>
      </c>
      <c r="O9" s="6">
        <f t="shared" si="0"/>
        <v>-7.5572381902646799E-2</v>
      </c>
      <c r="P9" s="6">
        <f t="shared" si="0"/>
        <v>-0.15209783957571141</v>
      </c>
      <c r="Q9" s="6">
        <f t="shared" si="0"/>
        <v>-0.11623814019690938</v>
      </c>
      <c r="R9" s="6"/>
      <c r="S9" s="6"/>
      <c r="T9" s="6"/>
      <c r="U9" s="6">
        <f t="shared" si="0"/>
        <v>5.2724938398761183E-2</v>
      </c>
      <c r="V9" s="6"/>
      <c r="W9" s="6"/>
      <c r="X9" s="6"/>
      <c r="Y9" s="6"/>
      <c r="AA9" t="s">
        <v>78</v>
      </c>
      <c r="AB9">
        <v>2236968</v>
      </c>
      <c r="AC9">
        <v>1501400</v>
      </c>
      <c r="AD9">
        <v>2067915</v>
      </c>
      <c r="AE9">
        <v>1896730</v>
      </c>
      <c r="AF9">
        <v>1976947</v>
      </c>
      <c r="AJ9">
        <v>2354912</v>
      </c>
    </row>
    <row r="10" spans="12:40" x14ac:dyDescent="0.2">
      <c r="L10" s="10" t="s">
        <v>79</v>
      </c>
      <c r="M10" s="6">
        <v>0</v>
      </c>
      <c r="N10" s="6">
        <f t="shared" si="1"/>
        <v>-0.49424182670225952</v>
      </c>
      <c r="O10" s="6"/>
      <c r="P10" s="6"/>
      <c r="Q10" s="6"/>
      <c r="R10" s="6"/>
      <c r="S10" s="6"/>
      <c r="T10" s="6"/>
      <c r="U10" s="6"/>
      <c r="V10" s="6">
        <f t="shared" si="0"/>
        <v>0.31296348736579283</v>
      </c>
      <c r="W10" s="6"/>
      <c r="X10" s="6"/>
      <c r="Y10" s="6">
        <f t="shared" si="0"/>
        <v>0.31503344602878053</v>
      </c>
      <c r="AA10" t="s">
        <v>79</v>
      </c>
      <c r="AB10">
        <v>2895710</v>
      </c>
      <c r="AC10">
        <v>1464529</v>
      </c>
      <c r="AK10">
        <v>3801961.5</v>
      </c>
      <c r="AN10">
        <v>3807955.5</v>
      </c>
    </row>
    <row r="11" spans="12:40" x14ac:dyDescent="0.2">
      <c r="L11" s="10" t="s">
        <v>80</v>
      </c>
      <c r="M11" s="6">
        <v>0</v>
      </c>
      <c r="N11" s="6">
        <f t="shared" si="1"/>
        <v>-0.22713808337228336</v>
      </c>
      <c r="O11" s="6"/>
      <c r="P11" s="6"/>
      <c r="Q11" s="6"/>
      <c r="R11" s="6">
        <f t="shared" si="0"/>
        <v>0.29956411021225698</v>
      </c>
      <c r="S11" s="6"/>
      <c r="T11" s="6"/>
      <c r="U11" s="6"/>
      <c r="V11" s="6">
        <f t="shared" si="0"/>
        <v>0.42427966278176021</v>
      </c>
      <c r="W11" s="6"/>
      <c r="X11" s="6"/>
      <c r="Y11" s="6"/>
      <c r="AA11" t="s">
        <v>80</v>
      </c>
      <c r="AB11">
        <v>2376977</v>
      </c>
      <c r="AC11">
        <v>1837075</v>
      </c>
      <c r="AG11">
        <v>3089034</v>
      </c>
      <c r="AK11">
        <v>3385480</v>
      </c>
    </row>
    <row r="12" spans="12:40" x14ac:dyDescent="0.2">
      <c r="L12" s="10" t="s">
        <v>81</v>
      </c>
      <c r="M12" s="6">
        <v>0</v>
      </c>
      <c r="N12" s="6">
        <f t="shared" si="1"/>
        <v>-0.59614725950573688</v>
      </c>
      <c r="O12" s="6"/>
      <c r="P12" s="6"/>
      <c r="Q12" s="6"/>
      <c r="R12" s="6"/>
      <c r="S12" s="6">
        <f t="shared" si="0"/>
        <v>-0.31507832656747792</v>
      </c>
      <c r="T12" s="6"/>
      <c r="U12" s="6"/>
      <c r="V12" s="6"/>
      <c r="W12" s="6">
        <f t="shared" si="0"/>
        <v>-0.58542256340021281</v>
      </c>
      <c r="X12" s="6">
        <f t="shared" si="0"/>
        <v>-0.59260336504739164</v>
      </c>
      <c r="Y12" s="6"/>
      <c r="AA12" t="s">
        <v>81</v>
      </c>
      <c r="AB12" s="13">
        <v>2284633.5</v>
      </c>
      <c r="AC12" s="13">
        <v>922655.5</v>
      </c>
      <c r="AH12" s="13">
        <v>1564795</v>
      </c>
      <c r="AL12" s="13">
        <v>947157.5</v>
      </c>
      <c r="AM12" s="13">
        <v>930752</v>
      </c>
    </row>
    <row r="13" spans="12:40" x14ac:dyDescent="0.2">
      <c r="L13" s="10" t="s">
        <v>82</v>
      </c>
      <c r="M13" s="6">
        <v>0</v>
      </c>
      <c r="N13" s="6">
        <f t="shared" si="1"/>
        <v>-0.20877579289218082</v>
      </c>
      <c r="O13" s="6"/>
      <c r="P13" s="6"/>
      <c r="Q13" s="6"/>
      <c r="R13" s="6">
        <f t="shared" si="0"/>
        <v>-6.0348925584930373E-2</v>
      </c>
      <c r="S13" s="6">
        <f t="shared" si="0"/>
        <v>0.20378675612140765</v>
      </c>
      <c r="T13" s="6"/>
      <c r="U13" s="6"/>
      <c r="V13" s="6">
        <f t="shared" si="0"/>
        <v>0.40515667138313438</v>
      </c>
      <c r="W13" s="6">
        <f t="shared" si="0"/>
        <v>0.12120112711485204</v>
      </c>
      <c r="X13" s="6"/>
      <c r="Y13" s="6"/>
      <c r="AA13" t="s">
        <v>82</v>
      </c>
      <c r="AB13">
        <v>1074957</v>
      </c>
      <c r="AC13">
        <v>850532</v>
      </c>
      <c r="AG13">
        <v>1010084.5</v>
      </c>
      <c r="AH13">
        <v>1294019</v>
      </c>
      <c r="AK13">
        <v>1510483</v>
      </c>
      <c r="AL13">
        <v>1205243</v>
      </c>
    </row>
    <row r="14" spans="12:40" x14ac:dyDescent="0.2">
      <c r="L14" s="10" t="s">
        <v>83</v>
      </c>
      <c r="M14" s="6">
        <v>0</v>
      </c>
      <c r="N14" s="6">
        <f t="shared" si="1"/>
        <v>-7.9113252680451218E-2</v>
      </c>
      <c r="O14" s="6"/>
      <c r="P14" s="6"/>
      <c r="Q14" s="6">
        <f t="shared" si="0"/>
        <v>-0.39998550896124796</v>
      </c>
      <c r="R14" s="6"/>
      <c r="S14" s="6"/>
      <c r="T14" s="6">
        <f t="shared" si="0"/>
        <v>-0.31586138018282689</v>
      </c>
      <c r="U14" s="6"/>
      <c r="V14" s="6"/>
      <c r="W14" s="6"/>
      <c r="X14" s="6">
        <f t="shared" si="0"/>
        <v>0.4135273325490102</v>
      </c>
      <c r="Y14" s="6"/>
      <c r="AA14" t="s">
        <v>83</v>
      </c>
      <c r="AB14">
        <v>959213.5</v>
      </c>
      <c r="AC14">
        <v>883327</v>
      </c>
      <c r="AF14">
        <v>575542</v>
      </c>
      <c r="AI14">
        <v>656235</v>
      </c>
      <c r="AM14">
        <v>1355874.5</v>
      </c>
    </row>
    <row r="15" spans="12:40" x14ac:dyDescent="0.2">
      <c r="L15" s="10" t="s">
        <v>84</v>
      </c>
      <c r="M15" s="6">
        <v>0</v>
      </c>
      <c r="N15" s="6">
        <f t="shared" si="1"/>
        <v>-0.35436622386897115</v>
      </c>
      <c r="O15" s="6"/>
      <c r="P15" s="6"/>
      <c r="Q15" s="6"/>
      <c r="R15" s="6"/>
      <c r="S15" s="6">
        <f t="shared" si="0"/>
        <v>0.37227411753737516</v>
      </c>
      <c r="T15" s="6"/>
      <c r="U15" s="6"/>
      <c r="V15" s="6"/>
      <c r="W15" s="6">
        <f t="shared" si="0"/>
        <v>-0.34233339448492811</v>
      </c>
      <c r="X15" s="6">
        <f t="shared" si="0"/>
        <v>-9.8279885836989891E-2</v>
      </c>
      <c r="Y15" s="6"/>
      <c r="AA15" t="s">
        <v>84</v>
      </c>
      <c r="AB15">
        <v>1330028</v>
      </c>
      <c r="AC15">
        <v>858711</v>
      </c>
      <c r="AH15">
        <v>1825163</v>
      </c>
      <c r="AL15">
        <v>874715</v>
      </c>
      <c r="AM15">
        <v>1199313</v>
      </c>
    </row>
    <row r="16" spans="12:40" x14ac:dyDescent="0.2">
      <c r="L16" s="10" t="s">
        <v>85</v>
      </c>
      <c r="M16" s="6">
        <v>0</v>
      </c>
      <c r="N16" s="6">
        <f t="shared" si="1"/>
        <v>-0.14310981782759069</v>
      </c>
      <c r="O16" s="6"/>
      <c r="P16" s="6"/>
      <c r="Q16" s="6">
        <f t="shared" si="0"/>
        <v>0.74679213737043859</v>
      </c>
      <c r="R16" s="6">
        <f t="shared" si="0"/>
        <v>0.41532171511666482</v>
      </c>
      <c r="S16" s="6"/>
      <c r="T16" s="6">
        <f t="shared" si="0"/>
        <v>0.29317407004701768</v>
      </c>
      <c r="U16" s="6">
        <f t="shared" si="0"/>
        <v>0.10421816666133291</v>
      </c>
      <c r="V16" s="6">
        <f t="shared" si="0"/>
        <v>1.1660348119799753</v>
      </c>
      <c r="W16" s="6"/>
      <c r="X16" s="6"/>
      <c r="Y16" s="6"/>
      <c r="AA16" s="15">
        <v>44527</v>
      </c>
      <c r="AB16">
        <v>1921723.5</v>
      </c>
      <c r="AC16">
        <v>1646706</v>
      </c>
      <c r="AF16">
        <v>3356851.5</v>
      </c>
      <c r="AG16">
        <v>2719857</v>
      </c>
      <c r="AI16">
        <v>2485123</v>
      </c>
      <c r="AJ16">
        <v>2122002</v>
      </c>
      <c r="AK16">
        <v>4162520</v>
      </c>
    </row>
    <row r="17" spans="12:41" x14ac:dyDescent="0.2">
      <c r="L17" s="10" t="s">
        <v>86</v>
      </c>
      <c r="M17" s="6">
        <v>0</v>
      </c>
      <c r="N17" s="6">
        <f t="shared" si="1"/>
        <v>-0.4229933138718539</v>
      </c>
      <c r="O17" s="6"/>
      <c r="P17" s="6"/>
      <c r="Q17" s="6"/>
      <c r="R17" s="6">
        <f t="shared" si="0"/>
        <v>-0.30127193220148396</v>
      </c>
      <c r="S17" s="6">
        <f t="shared" si="0"/>
        <v>1.3558651205291172</v>
      </c>
      <c r="T17" s="6"/>
      <c r="U17" s="6"/>
      <c r="V17" s="6">
        <f t="shared" si="0"/>
        <v>1.4724717054567975</v>
      </c>
      <c r="W17" s="6">
        <f t="shared" si="0"/>
        <v>0.19314450887489251</v>
      </c>
      <c r="X17" s="6"/>
      <c r="Y17" s="6"/>
      <c r="AA17" s="15">
        <v>44538</v>
      </c>
      <c r="AB17">
        <v>1725288.5</v>
      </c>
      <c r="AC17">
        <v>995503</v>
      </c>
      <c r="AG17">
        <v>1205507.5</v>
      </c>
      <c r="AH17">
        <v>4064547</v>
      </c>
      <c r="AK17">
        <v>4265727</v>
      </c>
      <c r="AL17">
        <v>2058518.5</v>
      </c>
    </row>
    <row r="22" spans="12:41" x14ac:dyDescent="0.2">
      <c r="L22" s="6" t="s">
        <v>87</v>
      </c>
      <c r="M22" t="s">
        <v>88</v>
      </c>
      <c r="N22" t="s">
        <v>58</v>
      </c>
      <c r="O22" t="s">
        <v>59</v>
      </c>
      <c r="P22" t="s">
        <v>60</v>
      </c>
      <c r="Q22" t="s">
        <v>61</v>
      </c>
      <c r="R22" t="s">
        <v>62</v>
      </c>
      <c r="S22" t="s">
        <v>63</v>
      </c>
      <c r="T22" t="s">
        <v>64</v>
      </c>
      <c r="U22" t="s">
        <v>65</v>
      </c>
      <c r="V22" t="s">
        <v>66</v>
      </c>
      <c r="W22" t="s">
        <v>67</v>
      </c>
      <c r="X22" t="s">
        <v>68</v>
      </c>
      <c r="Y22" t="s">
        <v>69</v>
      </c>
      <c r="AA22" s="6" t="s">
        <v>87</v>
      </c>
      <c r="AB22" t="s">
        <v>71</v>
      </c>
      <c r="AC22" t="s">
        <v>58</v>
      </c>
      <c r="AD22" t="s">
        <v>59</v>
      </c>
      <c r="AE22" t="s">
        <v>60</v>
      </c>
      <c r="AF22" t="s">
        <v>61</v>
      </c>
      <c r="AG22" t="s">
        <v>62</v>
      </c>
      <c r="AH22" t="s">
        <v>63</v>
      </c>
      <c r="AI22" t="s">
        <v>64</v>
      </c>
      <c r="AJ22" t="s">
        <v>65</v>
      </c>
      <c r="AK22" t="s">
        <v>66</v>
      </c>
      <c r="AL22" t="s">
        <v>67</v>
      </c>
      <c r="AM22" t="s">
        <v>68</v>
      </c>
      <c r="AN22" t="s">
        <v>69</v>
      </c>
    </row>
    <row r="23" spans="12:41" x14ac:dyDescent="0.2">
      <c r="L23" s="9" t="s">
        <v>72</v>
      </c>
      <c r="AA23" s="9" t="s">
        <v>72</v>
      </c>
      <c r="AO23" s="9"/>
    </row>
    <row r="24" spans="12:41" x14ac:dyDescent="0.2">
      <c r="L24" s="9" t="s">
        <v>73</v>
      </c>
      <c r="AA24" s="9" t="s">
        <v>73</v>
      </c>
      <c r="AO24" s="9"/>
    </row>
    <row r="25" spans="12:41" x14ac:dyDescent="0.2">
      <c r="L25" s="9" t="s">
        <v>74</v>
      </c>
      <c r="O25" t="s">
        <v>89</v>
      </c>
      <c r="P25" t="s">
        <v>89</v>
      </c>
      <c r="AA25" s="9" t="s">
        <v>74</v>
      </c>
      <c r="AD25" t="s">
        <v>89</v>
      </c>
      <c r="AE25" t="s">
        <v>89</v>
      </c>
      <c r="AO25" s="9"/>
    </row>
    <row r="26" spans="12:41" x14ac:dyDescent="0.2">
      <c r="L26" s="9" t="s">
        <v>75</v>
      </c>
      <c r="AA26" s="9" t="s">
        <v>75</v>
      </c>
      <c r="AO26" s="9"/>
    </row>
    <row r="27" spans="12:41" x14ac:dyDescent="0.2">
      <c r="L27" s="10" t="s">
        <v>76</v>
      </c>
      <c r="M27" s="6">
        <f>(AB27-$AB27)/$AB27</f>
        <v>0</v>
      </c>
      <c r="N27" s="6">
        <f t="shared" ref="N27:Y38" si="2">(AC27-$AB27)/$AB27</f>
        <v>-0.60462746522025279</v>
      </c>
      <c r="O27" s="6">
        <f t="shared" si="2"/>
        <v>1.2186097179039104</v>
      </c>
      <c r="P27" s="6">
        <f t="shared" si="2"/>
        <v>0.85447427546921451</v>
      </c>
      <c r="Q27" s="6"/>
      <c r="R27" s="6"/>
      <c r="S27" s="6"/>
      <c r="T27" s="6"/>
      <c r="U27" s="6"/>
      <c r="V27" s="6"/>
      <c r="W27" s="6"/>
      <c r="X27" s="6"/>
      <c r="Y27" s="6"/>
      <c r="AA27" s="9" t="s">
        <v>76</v>
      </c>
      <c r="AB27">
        <v>440630</v>
      </c>
      <c r="AC27">
        <v>174213</v>
      </c>
      <c r="AD27" s="6">
        <v>977586</v>
      </c>
      <c r="AE27" s="6">
        <v>817137</v>
      </c>
      <c r="AF27" s="6"/>
      <c r="AG27" s="6"/>
      <c r="AH27" s="6"/>
      <c r="AI27" s="6"/>
      <c r="AJ27" s="6"/>
      <c r="AK27" s="6"/>
      <c r="AL27" s="6"/>
      <c r="AM27" s="6"/>
      <c r="AN27" s="6"/>
      <c r="AO27" s="9"/>
    </row>
    <row r="28" spans="12:41" x14ac:dyDescent="0.2">
      <c r="L28" s="10" t="s">
        <v>77</v>
      </c>
      <c r="M28" s="6">
        <f t="shared" ref="M28:M38" si="3">(AB28-$AB28)/$AB28</f>
        <v>0</v>
      </c>
      <c r="N28" s="6">
        <f t="shared" si="2"/>
        <v>-0.16671465777088462</v>
      </c>
      <c r="O28" s="6"/>
      <c r="P28" s="6"/>
      <c r="Q28" s="6"/>
      <c r="R28" s="6"/>
      <c r="S28" s="6"/>
      <c r="T28" s="6"/>
      <c r="U28" s="6">
        <f t="shared" si="2"/>
        <v>1.3318519363800025</v>
      </c>
      <c r="V28" s="6">
        <f t="shared" si="2"/>
        <v>-0.2253762898488047</v>
      </c>
      <c r="W28" s="6"/>
      <c r="X28" s="6"/>
      <c r="Y28" s="6">
        <f t="shared" si="2"/>
        <v>0.17881019211168334</v>
      </c>
      <c r="AA28" s="9" t="s">
        <v>77</v>
      </c>
      <c r="AB28">
        <v>2252153.5</v>
      </c>
      <c r="AC28">
        <v>1876686.5</v>
      </c>
      <c r="AD28" s="6"/>
      <c r="AE28" s="6"/>
      <c r="AF28" s="6"/>
      <c r="AG28" s="6"/>
      <c r="AH28" s="6"/>
      <c r="AI28" s="6"/>
      <c r="AJ28" s="6">
        <v>5251688.5</v>
      </c>
      <c r="AK28" s="6">
        <v>1744571.5</v>
      </c>
      <c r="AL28" s="6"/>
      <c r="AM28" s="6"/>
      <c r="AN28" s="6">
        <v>2654861.5</v>
      </c>
      <c r="AO28" s="9"/>
    </row>
    <row r="29" spans="12:41" x14ac:dyDescent="0.2">
      <c r="L29" s="10" t="s">
        <v>90</v>
      </c>
      <c r="M29" s="6">
        <f t="shared" si="3"/>
        <v>0</v>
      </c>
      <c r="N29" s="6">
        <f t="shared" si="2"/>
        <v>-0.41685397038051469</v>
      </c>
      <c r="O29" s="6">
        <f t="shared" si="2"/>
        <v>0.16214480083812011</v>
      </c>
      <c r="P29" s="6">
        <f t="shared" si="2"/>
        <v>1.3531153440474615</v>
      </c>
      <c r="Q29" s="6">
        <f t="shared" si="2"/>
        <v>0.11597364023002373</v>
      </c>
      <c r="R29" s="6"/>
      <c r="S29" s="6"/>
      <c r="T29" s="6"/>
      <c r="U29" s="6">
        <f t="shared" si="2"/>
        <v>-0.35436466440101677</v>
      </c>
      <c r="V29" s="6">
        <f t="shared" si="2"/>
        <v>-0.16706332250966383</v>
      </c>
      <c r="W29" s="6"/>
      <c r="X29" s="6"/>
      <c r="Y29" s="6">
        <f t="shared" si="2"/>
        <v>-0.4931716758617723</v>
      </c>
      <c r="AA29" s="9" t="s">
        <v>90</v>
      </c>
      <c r="AB29">
        <v>3091681</v>
      </c>
      <c r="AC29">
        <v>1802901.5</v>
      </c>
      <c r="AD29" s="6">
        <v>3592981</v>
      </c>
      <c r="AE29" s="6">
        <v>7275082</v>
      </c>
      <c r="AF29" s="6">
        <v>3450234.5</v>
      </c>
      <c r="AG29" s="6"/>
      <c r="AH29" s="6"/>
      <c r="AI29" s="6"/>
      <c r="AJ29" s="6">
        <v>1996098.5</v>
      </c>
      <c r="AK29" s="6">
        <v>2575174.5</v>
      </c>
      <c r="AL29" s="6"/>
      <c r="AM29" s="6"/>
      <c r="AN29" s="6">
        <v>1566951.5</v>
      </c>
      <c r="AO29" s="9"/>
    </row>
    <row r="30" spans="12:41" x14ac:dyDescent="0.2">
      <c r="L30" s="10" t="s">
        <v>78</v>
      </c>
      <c r="M30" s="6">
        <f t="shared" si="3"/>
        <v>0</v>
      </c>
      <c r="N30" s="6">
        <f t="shared" si="2"/>
        <v>-0.16957868015266209</v>
      </c>
      <c r="O30" s="6">
        <f t="shared" si="2"/>
        <v>0.55834916575596727</v>
      </c>
      <c r="P30" s="6">
        <f t="shared" si="2"/>
        <v>9.8721415646187027E-2</v>
      </c>
      <c r="Q30" s="6">
        <f t="shared" si="2"/>
        <v>1.0679083438778239</v>
      </c>
      <c r="R30" s="6"/>
      <c r="S30" s="6"/>
      <c r="T30" s="6"/>
      <c r="U30" s="6">
        <f t="shared" si="2"/>
        <v>0.57881568801131655</v>
      </c>
      <c r="V30" s="6"/>
      <c r="W30" s="6"/>
      <c r="X30" s="6"/>
      <c r="Y30" s="6"/>
      <c r="AA30" s="9" t="s">
        <v>78</v>
      </c>
      <c r="AB30">
        <v>1460873.5</v>
      </c>
      <c r="AC30">
        <v>1213140.5</v>
      </c>
      <c r="AD30" s="6">
        <v>2276551</v>
      </c>
      <c r="AE30" s="6">
        <v>1605093</v>
      </c>
      <c r="AF30" s="6">
        <v>3020952.5</v>
      </c>
      <c r="AG30" s="6"/>
      <c r="AH30" s="6"/>
      <c r="AI30" s="6"/>
      <c r="AJ30" s="6">
        <v>2306450</v>
      </c>
      <c r="AK30" s="6"/>
      <c r="AL30" s="6"/>
      <c r="AM30" s="6"/>
      <c r="AN30" s="6"/>
      <c r="AO30" s="9"/>
    </row>
    <row r="31" spans="12:41" x14ac:dyDescent="0.2">
      <c r="L31" s="10" t="s">
        <v>79</v>
      </c>
      <c r="M31" s="6">
        <f t="shared" si="3"/>
        <v>0</v>
      </c>
      <c r="N31" s="6">
        <f t="shared" si="2"/>
        <v>-0.47021442671427338</v>
      </c>
      <c r="O31" s="6"/>
      <c r="P31" s="6"/>
      <c r="Q31" s="6"/>
      <c r="R31" s="6"/>
      <c r="S31" s="6"/>
      <c r="T31" s="6"/>
      <c r="U31" s="6"/>
      <c r="V31" s="6">
        <f t="shared" si="2"/>
        <v>4.8056278656421793E-3</v>
      </c>
      <c r="W31" s="6"/>
      <c r="X31" s="6"/>
      <c r="Y31" s="6">
        <f t="shared" si="2"/>
        <v>-3.3373770182378706E-2</v>
      </c>
      <c r="AA31" s="9" t="s">
        <v>79</v>
      </c>
      <c r="AB31">
        <v>2543060</v>
      </c>
      <c r="AC31">
        <v>1347276.5</v>
      </c>
      <c r="AD31" s="6"/>
      <c r="AE31" s="6"/>
      <c r="AF31" s="6"/>
      <c r="AG31" s="6"/>
      <c r="AH31" s="6"/>
      <c r="AI31" s="6"/>
      <c r="AJ31" s="6"/>
      <c r="AK31" s="6">
        <v>2555281</v>
      </c>
      <c r="AL31" s="6"/>
      <c r="AM31" s="6"/>
      <c r="AN31" s="6">
        <v>2458188.5</v>
      </c>
      <c r="AO31" s="9"/>
    </row>
    <row r="32" spans="12:41" x14ac:dyDescent="0.2">
      <c r="L32" s="10" t="s">
        <v>80</v>
      </c>
      <c r="M32" s="6">
        <f t="shared" si="3"/>
        <v>0</v>
      </c>
      <c r="N32" s="6">
        <f t="shared" si="2"/>
        <v>-0.49123759906119857</v>
      </c>
      <c r="O32" s="6"/>
      <c r="P32" s="6"/>
      <c r="Q32" s="6"/>
      <c r="R32" s="6">
        <f t="shared" si="2"/>
        <v>-0.25981856409001336</v>
      </c>
      <c r="S32" s="6"/>
      <c r="T32" s="6"/>
      <c r="U32" s="6"/>
      <c r="V32" s="6">
        <f t="shared" si="2"/>
        <v>-5.2254948520214971E-2</v>
      </c>
      <c r="W32" s="6"/>
      <c r="X32" s="6"/>
      <c r="Y32" s="6"/>
      <c r="AA32" s="9" t="s">
        <v>80</v>
      </c>
      <c r="AB32">
        <v>4322959</v>
      </c>
      <c r="AC32">
        <v>2199359</v>
      </c>
      <c r="AD32" s="6"/>
      <c r="AE32" s="6"/>
      <c r="AF32" s="6"/>
      <c r="AG32" s="6">
        <v>3199774</v>
      </c>
      <c r="AH32" s="6"/>
      <c r="AI32" s="6"/>
      <c r="AJ32" s="6"/>
      <c r="AK32" s="6">
        <v>4097063</v>
      </c>
      <c r="AL32" s="6"/>
      <c r="AM32" s="6"/>
      <c r="AN32" s="6"/>
      <c r="AO32" s="9"/>
    </row>
    <row r="33" spans="12:45" x14ac:dyDescent="0.2">
      <c r="L33" s="10" t="s">
        <v>81</v>
      </c>
      <c r="M33" s="6">
        <f t="shared" si="3"/>
        <v>0</v>
      </c>
      <c r="N33" s="6">
        <f t="shared" si="2"/>
        <v>-0.5334354560104001</v>
      </c>
      <c r="O33" s="6"/>
      <c r="P33" s="6"/>
      <c r="Q33" s="6"/>
      <c r="R33" s="6"/>
      <c r="S33" s="6">
        <f t="shared" si="2"/>
        <v>-2.7205569207371761E-2</v>
      </c>
      <c r="T33" s="6"/>
      <c r="U33" s="6"/>
      <c r="V33" s="6"/>
      <c r="W33" s="6">
        <f t="shared" si="2"/>
        <v>-8.9537084214159762E-3</v>
      </c>
      <c r="X33" s="6">
        <f t="shared" si="2"/>
        <v>-0.2247384848794978</v>
      </c>
      <c r="Y33" s="6"/>
      <c r="AA33" s="9" t="s">
        <v>81</v>
      </c>
      <c r="AB33" s="13">
        <v>1363066.5</v>
      </c>
      <c r="AC33" s="13">
        <v>635958.5</v>
      </c>
      <c r="AD33" s="6"/>
      <c r="AE33" s="6"/>
      <c r="AF33" s="6"/>
      <c r="AG33" s="6"/>
      <c r="AH33" s="6">
        <v>1325983.5</v>
      </c>
      <c r="AI33" s="6"/>
      <c r="AJ33" s="6"/>
      <c r="AK33" s="6"/>
      <c r="AL33" s="6">
        <v>1350862</v>
      </c>
      <c r="AM33" s="6">
        <v>1056733</v>
      </c>
      <c r="AN33" s="6"/>
      <c r="AO33" s="9"/>
    </row>
    <row r="34" spans="12:45" x14ac:dyDescent="0.2">
      <c r="L34" s="10" t="s">
        <v>82</v>
      </c>
      <c r="M34" s="6">
        <f t="shared" si="3"/>
        <v>0</v>
      </c>
      <c r="N34" s="6">
        <f t="shared" si="2"/>
        <v>5.74194835970415E-2</v>
      </c>
      <c r="O34" s="6"/>
      <c r="P34" s="6"/>
      <c r="Q34" s="6"/>
      <c r="R34" s="6">
        <f t="shared" si="2"/>
        <v>-0.81126272686750966</v>
      </c>
      <c r="S34" s="6">
        <f t="shared" si="2"/>
        <v>-0.22822204118430695</v>
      </c>
      <c r="T34" s="6"/>
      <c r="U34" s="6"/>
      <c r="V34" s="6">
        <f t="shared" si="2"/>
        <v>-0.77087042581964427</v>
      </c>
      <c r="W34" s="6">
        <f t="shared" si="2"/>
        <v>-0.25341166930668635</v>
      </c>
      <c r="X34" s="6"/>
      <c r="Y34" s="6"/>
      <c r="AA34" s="9" t="s">
        <v>82</v>
      </c>
      <c r="AB34">
        <v>1588372</v>
      </c>
      <c r="AC34">
        <v>1679575.5</v>
      </c>
      <c r="AD34" s="6"/>
      <c r="AE34" s="6"/>
      <c r="AF34" s="6"/>
      <c r="AG34" s="6">
        <v>299785</v>
      </c>
      <c r="AH34" s="6">
        <v>1225870.5</v>
      </c>
      <c r="AI34" s="6"/>
      <c r="AJ34" s="6"/>
      <c r="AK34" s="6">
        <v>363943</v>
      </c>
      <c r="AL34" s="6">
        <v>1185860</v>
      </c>
      <c r="AM34" s="6"/>
      <c r="AN34" s="6"/>
      <c r="AO34" s="9"/>
      <c r="AR34" s="13"/>
      <c r="AS34" s="13"/>
    </row>
    <row r="35" spans="12:45" x14ac:dyDescent="0.2">
      <c r="L35" s="10" t="s">
        <v>83</v>
      </c>
      <c r="M35" s="6">
        <f t="shared" si="3"/>
        <v>0</v>
      </c>
      <c r="N35" s="6">
        <f t="shared" si="2"/>
        <v>-9.800794576264267E-3</v>
      </c>
      <c r="O35" s="6"/>
      <c r="P35" s="6"/>
      <c r="Q35" s="6">
        <f t="shared" si="2"/>
        <v>-0.13601185995657133</v>
      </c>
      <c r="R35" s="6"/>
      <c r="S35" s="6"/>
      <c r="T35" s="6">
        <f t="shared" si="2"/>
        <v>-0.36356584597876535</v>
      </c>
      <c r="U35" s="6"/>
      <c r="V35" s="6"/>
      <c r="W35" s="6"/>
      <c r="X35" s="6">
        <f t="shared" si="2"/>
        <v>-0.29697351667615018</v>
      </c>
      <c r="Y35" s="6"/>
      <c r="AA35" s="9" t="s">
        <v>83</v>
      </c>
      <c r="AB35">
        <v>783814</v>
      </c>
      <c r="AC35">
        <v>776132</v>
      </c>
      <c r="AD35" s="6"/>
      <c r="AE35" s="6"/>
      <c r="AF35" s="6">
        <v>677206</v>
      </c>
      <c r="AG35" s="6"/>
      <c r="AH35" s="6"/>
      <c r="AI35" s="6">
        <v>498846</v>
      </c>
      <c r="AJ35" s="6"/>
      <c r="AK35" s="6"/>
      <c r="AL35" s="6"/>
      <c r="AM35" s="6">
        <v>551042</v>
      </c>
      <c r="AN35" s="6"/>
      <c r="AO35" s="9"/>
    </row>
    <row r="36" spans="12:45" x14ac:dyDescent="0.2">
      <c r="L36" s="10" t="s">
        <v>84</v>
      </c>
      <c r="M36" s="6">
        <f t="shared" si="3"/>
        <v>0</v>
      </c>
      <c r="N36" s="6">
        <f t="shared" si="2"/>
        <v>-0.24463826026818303</v>
      </c>
      <c r="O36" s="6"/>
      <c r="P36" s="6"/>
      <c r="Q36" s="6"/>
      <c r="R36" s="6"/>
      <c r="S36" s="6">
        <f t="shared" si="2"/>
        <v>1.8204172590002689E-3</v>
      </c>
      <c r="T36" s="6"/>
      <c r="U36" s="6"/>
      <c r="V36" s="6"/>
      <c r="W36" s="6">
        <f t="shared" si="2"/>
        <v>0.76530525992238829</v>
      </c>
      <c r="X36" s="6">
        <f t="shared" si="2"/>
        <v>0.25389172782110886</v>
      </c>
      <c r="Y36" s="6"/>
      <c r="AA36" s="9" t="s">
        <v>84</v>
      </c>
      <c r="AB36">
        <v>650675</v>
      </c>
      <c r="AC36">
        <v>491495</v>
      </c>
      <c r="AD36" s="6"/>
      <c r="AE36" s="6"/>
      <c r="AF36" s="6"/>
      <c r="AG36" s="6"/>
      <c r="AH36" s="6">
        <v>651859.5</v>
      </c>
      <c r="AI36" s="6"/>
      <c r="AJ36" s="6"/>
      <c r="AK36" s="6"/>
      <c r="AL36" s="6">
        <v>1148640</v>
      </c>
      <c r="AM36" s="6">
        <v>815876</v>
      </c>
      <c r="AN36" s="6"/>
      <c r="AO36" s="9"/>
    </row>
    <row r="37" spans="12:45" x14ac:dyDescent="0.2">
      <c r="L37" s="10" t="s">
        <v>85</v>
      </c>
      <c r="M37" s="6">
        <f t="shared" si="3"/>
        <v>0</v>
      </c>
      <c r="N37" s="6">
        <f t="shared" si="2"/>
        <v>-0.5213429733604249</v>
      </c>
      <c r="O37" s="6"/>
      <c r="P37" s="6"/>
      <c r="Q37" s="6">
        <f t="shared" si="2"/>
        <v>0.31693440922458904</v>
      </c>
      <c r="R37" s="6">
        <f t="shared" si="2"/>
        <v>-0.23265638172642472</v>
      </c>
      <c r="S37" s="6"/>
      <c r="T37" s="6">
        <f t="shared" si="2"/>
        <v>-0.33505507014401764</v>
      </c>
      <c r="U37" s="6">
        <f t="shared" si="2"/>
        <v>0.54791370595845357</v>
      </c>
      <c r="V37" s="6">
        <f t="shared" si="2"/>
        <v>-0.23608156985846876</v>
      </c>
      <c r="W37" s="6"/>
      <c r="X37" s="6"/>
      <c r="Y37" s="6"/>
      <c r="AA37" s="15">
        <v>44527</v>
      </c>
      <c r="AB37">
        <v>3217487.5</v>
      </c>
      <c r="AC37">
        <v>1540073</v>
      </c>
      <c r="AD37" s="6"/>
      <c r="AE37" s="6"/>
      <c r="AF37" s="6">
        <v>4237220</v>
      </c>
      <c r="AG37" s="6">
        <v>2468918.5</v>
      </c>
      <c r="AH37" s="6"/>
      <c r="AI37" s="6">
        <v>2139452</v>
      </c>
      <c r="AJ37" s="6">
        <v>4980393</v>
      </c>
      <c r="AK37" s="6">
        <v>2457898</v>
      </c>
      <c r="AL37" s="6"/>
      <c r="AM37" s="6"/>
      <c r="AN37" s="6"/>
      <c r="AO37" s="15"/>
    </row>
    <row r="38" spans="12:45" x14ac:dyDescent="0.2">
      <c r="L38" s="10" t="s">
        <v>86</v>
      </c>
      <c r="M38" s="6">
        <f t="shared" si="3"/>
        <v>0</v>
      </c>
      <c r="N38" s="6">
        <f t="shared" si="2"/>
        <v>-0.73674409996108381</v>
      </c>
      <c r="O38" s="6"/>
      <c r="P38" s="6"/>
      <c r="Q38" s="6"/>
      <c r="R38" s="6">
        <f t="shared" si="2"/>
        <v>-0.71722020230219352</v>
      </c>
      <c r="S38" s="6">
        <f t="shared" si="2"/>
        <v>-0.69230237459256194</v>
      </c>
      <c r="T38" s="6"/>
      <c r="U38" s="6"/>
      <c r="V38" s="6">
        <f t="shared" si="2"/>
        <v>-0.49311214877723303</v>
      </c>
      <c r="W38" s="6">
        <f t="shared" si="2"/>
        <v>-0.64047850533672634</v>
      </c>
      <c r="X38" s="6"/>
      <c r="Y38" s="6"/>
      <c r="AA38" s="15">
        <v>44538</v>
      </c>
      <c r="AB38">
        <v>4527682</v>
      </c>
      <c r="AC38">
        <v>1191939</v>
      </c>
      <c r="AD38" s="6"/>
      <c r="AE38" s="6"/>
      <c r="AF38" s="6"/>
      <c r="AG38" s="6">
        <v>1280337</v>
      </c>
      <c r="AH38" s="6">
        <v>1393157</v>
      </c>
      <c r="AI38" s="6"/>
      <c r="AJ38" s="6"/>
      <c r="AK38" s="6">
        <v>2295027</v>
      </c>
      <c r="AL38" s="6">
        <v>1627799</v>
      </c>
      <c r="AM38" s="6"/>
      <c r="AN38" s="6"/>
      <c r="AO38" s="15"/>
    </row>
    <row r="39" spans="12:45" x14ac:dyDescent="0.2">
      <c r="N39" s="6"/>
      <c r="AA39" s="15"/>
    </row>
    <row r="41" spans="12:45" x14ac:dyDescent="0.2">
      <c r="AA41" s="9"/>
    </row>
    <row r="42" spans="12:45" x14ac:dyDescent="0.2">
      <c r="AA42" s="9"/>
    </row>
    <row r="43" spans="12:45" x14ac:dyDescent="0.2">
      <c r="AA43" s="9"/>
    </row>
    <row r="44" spans="12:45" x14ac:dyDescent="0.2">
      <c r="AA44" s="9"/>
    </row>
    <row r="45" spans="12:45" x14ac:dyDescent="0.2">
      <c r="AA45" s="9"/>
    </row>
    <row r="46" spans="12:45" x14ac:dyDescent="0.2">
      <c r="AA46" s="9"/>
    </row>
    <row r="47" spans="12:45" x14ac:dyDescent="0.2">
      <c r="AA47" s="9"/>
    </row>
    <row r="48" spans="12:45" x14ac:dyDescent="0.2">
      <c r="AA48" s="9"/>
    </row>
    <row r="49" spans="12:27" x14ac:dyDescent="0.2">
      <c r="AA49" s="9"/>
    </row>
    <row r="50" spans="12:27" x14ac:dyDescent="0.2">
      <c r="AA50" s="9"/>
    </row>
    <row r="51" spans="12:27" x14ac:dyDescent="0.2">
      <c r="AA51" s="9"/>
    </row>
    <row r="52" spans="12:27" x14ac:dyDescent="0.2">
      <c r="AA52" s="9"/>
    </row>
    <row r="53" spans="12:27" x14ac:dyDescent="0.2">
      <c r="AA53" s="9"/>
    </row>
    <row r="54" spans="12:27" x14ac:dyDescent="0.2">
      <c r="L54" s="10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AA54" s="9"/>
    </row>
    <row r="55" spans="12:27" x14ac:dyDescent="0.2">
      <c r="L55" s="10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AA55" s="15"/>
    </row>
    <row r="56" spans="12:27" x14ac:dyDescent="0.2">
      <c r="L56" s="10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AA56" s="15"/>
    </row>
    <row r="57" spans="12:27" x14ac:dyDescent="0.2">
      <c r="L57" s="10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2:27" x14ac:dyDescent="0.2">
      <c r="L58" s="10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2:27" x14ac:dyDescent="0.2">
      <c r="L59" s="10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2:27" x14ac:dyDescent="0.2">
      <c r="L60" s="10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2:27" x14ac:dyDescent="0.2">
      <c r="L61" s="10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2:27" x14ac:dyDescent="0.2">
      <c r="L62" s="10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2:27" x14ac:dyDescent="0.2">
      <c r="L63" s="10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2:27" x14ac:dyDescent="0.2">
      <c r="L64" s="10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2:25" x14ac:dyDescent="0.2">
      <c r="L65" s="10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</sheetData>
  <conditionalFormatting sqref="AF4">
    <cfRule type="cellIs" dxfId="0" priority="1" operator="lessThan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SourceFig5B</vt:lpstr>
      <vt:lpstr>SourceFig5C</vt:lpstr>
      <vt:lpstr>SourceFig5D,E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</dc:creator>
  <cp:lastModifiedBy>Collin</cp:lastModifiedBy>
  <dcterms:created xsi:type="dcterms:W3CDTF">2023-08-04T07:42:48Z</dcterms:created>
  <dcterms:modified xsi:type="dcterms:W3CDTF">2023-08-04T07:43:01Z</dcterms:modified>
</cp:coreProperties>
</file>