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FIG.3 A+B" sheetId="1" r:id="rId1"/>
    <sheet name="FIG. 3 C+D+E" sheetId="2" r:id="rId2"/>
    <sheet name="fig. 3 F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3" l="1"/>
  <c r="C15" i="3" l="1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O109" i="1" l="1"/>
  <c r="N109" i="1"/>
  <c r="E110" i="1"/>
  <c r="D110" i="1"/>
  <c r="O81" i="1"/>
  <c r="N81" i="1"/>
  <c r="E81" i="1"/>
  <c r="D81" i="1"/>
  <c r="E72" i="1"/>
  <c r="D72" i="1"/>
  <c r="O72" i="1"/>
  <c r="N72" i="1"/>
  <c r="O34" i="1"/>
  <c r="N34" i="1"/>
  <c r="E34" i="1"/>
  <c r="D34" i="1"/>
  <c r="D80" i="1"/>
  <c r="N80" i="1"/>
  <c r="D109" i="1"/>
  <c r="N108" i="1"/>
  <c r="N71" i="1"/>
  <c r="O71" i="1"/>
  <c r="D71" i="1"/>
  <c r="D33" i="1"/>
  <c r="N33" i="1"/>
  <c r="AL17" i="3" l="1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AN14" i="3"/>
  <c r="AN13" i="3"/>
  <c r="AN12" i="3"/>
  <c r="AN11" i="3"/>
  <c r="AN10" i="3"/>
  <c r="X1" i="3"/>
  <c r="M2" i="3"/>
  <c r="AS15" i="2"/>
  <c r="F15" i="2"/>
  <c r="H18" i="2" s="1"/>
  <c r="AS14" i="2"/>
  <c r="AN14" i="2"/>
  <c r="AM14" i="2"/>
  <c r="AL14" i="2"/>
  <c r="AK14" i="2"/>
  <c r="AH14" i="2"/>
  <c r="AG14" i="2"/>
  <c r="AF14" i="2"/>
  <c r="AE14" i="2"/>
  <c r="AC14" i="2"/>
  <c r="AB14" i="2"/>
  <c r="AA14" i="2"/>
  <c r="Z14" i="2"/>
  <c r="X14" i="2"/>
  <c r="W14" i="2"/>
  <c r="V14" i="2"/>
  <c r="U14" i="2"/>
  <c r="AU12" i="2"/>
  <c r="AR12" i="2"/>
  <c r="AO12" i="2"/>
  <c r="AI12" i="2"/>
  <c r="AD12" i="2"/>
  <c r="Y12" i="2"/>
  <c r="S12" i="2"/>
  <c r="R12" i="2"/>
  <c r="N12" i="2"/>
  <c r="O12" i="2" s="1"/>
  <c r="K12" i="2"/>
  <c r="F12" i="2"/>
  <c r="AU11" i="2"/>
  <c r="AR11" i="2"/>
  <c r="AO11" i="2"/>
  <c r="AI11" i="2"/>
  <c r="AD11" i="2"/>
  <c r="Y11" i="2"/>
  <c r="R11" i="2"/>
  <c r="S11" i="2" s="1"/>
  <c r="AD24" i="2" s="1"/>
  <c r="N11" i="2"/>
  <c r="O11" i="2" s="1"/>
  <c r="K11" i="2"/>
  <c r="F11" i="2"/>
  <c r="AU10" i="2"/>
  <c r="AR10" i="2"/>
  <c r="AO10" i="2"/>
  <c r="AI10" i="2"/>
  <c r="AD10" i="2"/>
  <c r="Y10" i="2"/>
  <c r="S10" i="2"/>
  <c r="O10" i="2"/>
  <c r="K10" i="2"/>
  <c r="F10" i="2"/>
  <c r="AU9" i="2"/>
  <c r="AR9" i="2"/>
  <c r="AO9" i="2"/>
  <c r="AI9" i="2"/>
  <c r="AD9" i="2"/>
  <c r="Y9" i="2"/>
  <c r="R9" i="2"/>
  <c r="S9" i="2" s="1"/>
  <c r="N9" i="2"/>
  <c r="O9" i="2" s="1"/>
  <c r="K9" i="2"/>
  <c r="F9" i="2"/>
  <c r="AU8" i="2"/>
  <c r="AR8" i="2"/>
  <c r="AO8" i="2"/>
  <c r="AI8" i="2"/>
  <c r="AI18" i="2" s="1"/>
  <c r="AD8" i="2"/>
  <c r="Y8" i="2"/>
  <c r="S8" i="2"/>
  <c r="O8" i="2"/>
  <c r="Y21" i="2" s="1"/>
  <c r="K8" i="2"/>
  <c r="F8" i="2"/>
  <c r="AU7" i="2"/>
  <c r="AR7" i="2"/>
  <c r="AR14" i="2" s="1"/>
  <c r="AO7" i="2"/>
  <c r="AI7" i="2"/>
  <c r="AD7" i="2"/>
  <c r="Y7" i="2"/>
  <c r="R7" i="2"/>
  <c r="S7" i="2" s="1"/>
  <c r="N7" i="2"/>
  <c r="O7" i="2" s="1"/>
  <c r="K7" i="2"/>
  <c r="K14" i="2" s="1"/>
  <c r="F7" i="2"/>
  <c r="AN16" i="3" l="1"/>
  <c r="AU14" i="2"/>
  <c r="Y22" i="2"/>
  <c r="AD22" i="2"/>
  <c r="AR15" i="2"/>
  <c r="AD25" i="2"/>
  <c r="G19" i="2"/>
  <c r="Y23" i="2"/>
  <c r="Y20" i="2"/>
  <c r="AD23" i="2"/>
  <c r="AD20" i="2"/>
  <c r="AD27" i="2" s="1"/>
  <c r="X33" i="2" s="1"/>
  <c r="AI14" i="2"/>
  <c r="AC34" i="2" s="1"/>
  <c r="F16" i="2"/>
  <c r="AO14" i="2"/>
  <c r="AD34" i="2" s="1"/>
  <c r="AD21" i="2"/>
  <c r="G1" i="3"/>
  <c r="M1" i="3"/>
  <c r="M3" i="3" s="1"/>
  <c r="Y24" i="2"/>
  <c r="Y25" i="2"/>
  <c r="AD14" i="2"/>
  <c r="AI15" i="2"/>
  <c r="AC35" i="2" s="1"/>
  <c r="AO15" i="2"/>
  <c r="AD35" i="2" s="1"/>
  <c r="K15" i="2"/>
  <c r="H19" i="2" s="1"/>
  <c r="Y14" i="2"/>
  <c r="AU15" i="2"/>
  <c r="F14" i="2"/>
  <c r="G18" i="2" s="1"/>
  <c r="Y29" i="2" l="1"/>
  <c r="AD28" i="2"/>
  <c r="Y38" i="2" s="1"/>
  <c r="Y27" i="2"/>
  <c r="X32" i="2" s="1"/>
  <c r="Y28" i="2"/>
  <c r="Y37" i="2" s="1"/>
  <c r="O108" i="1" l="1"/>
  <c r="E109" i="1"/>
  <c r="O80" i="1"/>
  <c r="E80" i="1"/>
  <c r="E71" i="1"/>
  <c r="O33" i="1"/>
  <c r="E33" i="1"/>
  <c r="G26" i="3"/>
</calcChain>
</file>

<file path=xl/sharedStrings.xml><?xml version="1.0" encoding="utf-8"?>
<sst xmlns="http://schemas.openxmlformats.org/spreadsheetml/2006/main" count="259" uniqueCount="109">
  <si>
    <t>Isolated 2hrs</t>
  </si>
  <si>
    <t>Crowded 2hrs</t>
  </si>
  <si>
    <t>% straight</t>
  </si>
  <si>
    <t>Isolated 5hrs</t>
  </si>
  <si>
    <t>Crowded 5hrs</t>
  </si>
  <si>
    <t>Isolated 15 hrs</t>
  </si>
  <si>
    <t>Crowded 15 hrs</t>
  </si>
  <si>
    <t>Isolated 24 hrs</t>
  </si>
  <si>
    <t>24 hrs</t>
  </si>
  <si>
    <t>Ranks</t>
  </si>
  <si>
    <t>Groupe</t>
  </si>
  <si>
    <t>N</t>
  </si>
  <si>
    <t>Mean Rank</t>
  </si>
  <si>
    <t>Sum of Ranks</t>
  </si>
  <si>
    <t>Ectopic5Order24HR</t>
  </si>
  <si>
    <t>Isolated</t>
  </si>
  <si>
    <t>grouped</t>
  </si>
  <si>
    <t>Total</t>
  </si>
  <si>
    <t>TotalEctopic24HR</t>
  </si>
  <si>
    <t>Straight24HR</t>
  </si>
  <si>
    <r>
      <t>Test Statistics</t>
    </r>
    <r>
      <rPr>
        <b/>
        <vertAlign val="superscript"/>
        <sz val="9"/>
        <color indexed="8"/>
        <rFont val="Arial Bold"/>
      </rPr>
      <t>a</t>
    </r>
  </si>
  <si>
    <t/>
  </si>
  <si>
    <t>Mann-Whitney U</t>
  </si>
  <si>
    <t>Wilcoxon W</t>
  </si>
  <si>
    <t>Z</t>
  </si>
  <si>
    <t>Asymp. Sig. (2-tailed)</t>
  </si>
  <si>
    <t>Mann-Whitney Test</t>
  </si>
  <si>
    <t>SelfAvoidance24hr</t>
  </si>
  <si>
    <r>
      <t>Test Statistics</t>
    </r>
    <r>
      <rPr>
        <b/>
        <vertAlign val="superscript"/>
        <sz val="16"/>
        <color indexed="8"/>
        <rFont val="Arial Bold"/>
      </rPr>
      <t>a</t>
    </r>
  </si>
  <si>
    <t>Exact Sig. [2*(1-tailed Sig.)]</t>
  </si>
  <si>
    <r>
      <t>.022</t>
    </r>
    <r>
      <rPr>
        <vertAlign val="superscript"/>
        <sz val="16"/>
        <color indexed="8"/>
        <rFont val="Arial"/>
        <family val="2"/>
      </rPr>
      <t>b</t>
    </r>
  </si>
  <si>
    <t>a. Grouping Variable: Groupe</t>
  </si>
  <si>
    <t>b. Not corrected for ties.</t>
  </si>
  <si>
    <t>ectopic5order5HR</t>
  </si>
  <si>
    <t>TotalEctopic5HR</t>
  </si>
  <si>
    <t>Straigth5HR</t>
  </si>
  <si>
    <t>Curved5HR</t>
  </si>
  <si>
    <t>Wavy5HR</t>
  </si>
  <si>
    <r>
      <t>.147</t>
    </r>
    <r>
      <rPr>
        <vertAlign val="superscript"/>
        <sz val="9"/>
        <color indexed="8"/>
        <rFont val="Arial"/>
        <family val="2"/>
      </rPr>
      <t>b</t>
    </r>
  </si>
  <si>
    <r>
      <t>.016</t>
    </r>
    <r>
      <rPr>
        <vertAlign val="superscript"/>
        <sz val="9"/>
        <color indexed="8"/>
        <rFont val="Arial"/>
        <family val="2"/>
      </rPr>
      <t>b</t>
    </r>
  </si>
  <si>
    <t>SelfAvoidance5hr</t>
  </si>
  <si>
    <r>
      <t>.989</t>
    </r>
    <r>
      <rPr>
        <vertAlign val="superscript"/>
        <sz val="9"/>
        <color indexed="8"/>
        <rFont val="Arial"/>
        <family val="2"/>
      </rPr>
      <t>b</t>
    </r>
  </si>
  <si>
    <t>Geometry of quaternary branches</t>
  </si>
  <si>
    <t>Non-ectopic</t>
  </si>
  <si>
    <t>Ectopic</t>
  </si>
  <si>
    <t>Dynamics</t>
  </si>
  <si>
    <t>Crowded</t>
  </si>
  <si>
    <t>Isolated for 4-5 hrs</t>
  </si>
  <si>
    <t>After 4-5 hr isolation</t>
  </si>
  <si>
    <t>Self avoidance defects</t>
  </si>
  <si>
    <t>Time 0</t>
  </si>
  <si>
    <t>Time 4-5 hrs</t>
  </si>
  <si>
    <t>Sum</t>
  </si>
  <si>
    <t># Ectopic time 0</t>
  </si>
  <si>
    <t>Total ectopic</t>
  </si>
  <si>
    <t># Ectopic 4-5 hrs</t>
  </si>
  <si>
    <t>Ectopic fully retracted</t>
  </si>
  <si>
    <t>Total retracted</t>
  </si>
  <si>
    <t>New ectopic that apear</t>
  </si>
  <si>
    <t>Total new ectopic growth</t>
  </si>
  <si>
    <t>Gaps time 0</t>
  </si>
  <si>
    <t>No gap time 0</t>
  </si>
  <si>
    <t>% SA time 0</t>
  </si>
  <si>
    <t>Gaps time 4-5 hrs</t>
  </si>
  <si>
    <t>No gap time 4-5 hrs</t>
  </si>
  <si>
    <t>% SA time 4-5 hrs</t>
  </si>
  <si>
    <t>Total quaternary branches</t>
  </si>
  <si>
    <t>straight</t>
  </si>
  <si>
    <t>curved</t>
  </si>
  <si>
    <t>wavy</t>
  </si>
  <si>
    <t>Order</t>
  </si>
  <si>
    <t># of branches</t>
  </si>
  <si>
    <t>Avg</t>
  </si>
  <si>
    <t>SE</t>
  </si>
  <si>
    <t>ttest</t>
  </si>
  <si>
    <t>Ectopic/non ectopic</t>
  </si>
  <si>
    <t>ttesp paired dynamics</t>
  </si>
  <si>
    <t>Isolated 4 hr</t>
  </si>
  <si>
    <t>ectopic/non ectopic</t>
  </si>
  <si>
    <t>full retraction</t>
  </si>
  <si>
    <t>new growth</t>
  </si>
  <si>
    <t>18-12-2018 worm 2, 2hr</t>
  </si>
  <si>
    <t>18-12-2018 worm 1, 3hr</t>
  </si>
  <si>
    <t>28-12-2018 BP709 movie, 3hr</t>
  </si>
  <si>
    <t>30-12-2018 BP709 movie, 3hr</t>
  </si>
  <si>
    <t>Average</t>
  </si>
  <si>
    <t>% retracted</t>
  </si>
  <si>
    <t>Time frame</t>
  </si>
  <si>
    <t>Time (minutes)</t>
  </si>
  <si>
    <t>Last time point</t>
  </si>
  <si>
    <t>Crowded 27-12-2018</t>
  </si>
  <si>
    <t>Avg crowded</t>
  </si>
  <si>
    <t>Avg isolated</t>
  </si>
  <si>
    <t>SE crowded</t>
  </si>
  <si>
    <t>Isolated straight</t>
  </si>
  <si>
    <t>Statistics</t>
  </si>
  <si>
    <t xml:space="preserve"># branches retraction vs growth </t>
  </si>
  <si>
    <t>ectopic/non-ectopic branches</t>
  </si>
  <si>
    <t># straight 4ry branches</t>
  </si>
  <si>
    <t>The p-values</t>
  </si>
  <si>
    <t>Standard error</t>
  </si>
  <si>
    <t>The p-value</t>
  </si>
  <si>
    <t>% straight 4ry branches</t>
  </si>
  <si>
    <t>Worm1, 1% tricaine,18-11-2018</t>
  </si>
  <si>
    <t>Worm1, 1% tricaine,19-11-2018</t>
  </si>
  <si>
    <t>Worm 1, 22-11-2018, 1% tricaine</t>
  </si>
  <si>
    <t>Worm 2, 21-11-2018, 1% tricaine</t>
  </si>
  <si>
    <t>Worm 1, 02-12-2018, 1% tricain</t>
  </si>
  <si>
    <t>% Straight 4ry branches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</si>
</sst>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##0"/>
    <numFmt numFmtId="165" formatCode="###0.00"/>
    <numFmt numFmtId="166" formatCode="###0.000"/>
    <numFmt numFmtId="167" formatCode="####.000"/>
    <numFmt numFmtId="168" formatCode="0.0"/>
    <numFmt numFmtId="169" formatCode="0.000"/>
    <numFmt numFmtId="170" formatCode="0.000000"/>
    <numFmt numFmtId="171" formatCode="0.00000"/>
    <numFmt numFmtId="172" formatCode="####.00000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charset val="177"/>
      <scheme val="minor"/>
    </font>
    <font>
      <sz val="11"/>
      <color rgb="FF7030A0"/>
      <name val="Calibri"/>
      <family val="2"/>
      <charset val="177"/>
      <scheme val="minor"/>
    </font>
    <font>
      <b/>
      <sz val="11"/>
      <name val="Calibri"/>
      <family val="2"/>
      <charset val="177"/>
      <scheme val="minor"/>
    </font>
    <font>
      <sz val="11"/>
      <name val="Calibri"/>
      <family val="2"/>
      <charset val="177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vertAlign val="superscript"/>
      <sz val="9"/>
      <color indexed="8"/>
      <name val="Arial Bold"/>
    </font>
    <font>
      <b/>
      <sz val="16"/>
      <color indexed="8"/>
      <name val="Arial Bold"/>
    </font>
    <font>
      <sz val="16"/>
      <name val="Arial"/>
      <family val="2"/>
    </font>
    <font>
      <sz val="16"/>
      <color indexed="8"/>
      <name val="Arial"/>
      <family val="2"/>
    </font>
    <font>
      <b/>
      <vertAlign val="superscript"/>
      <sz val="16"/>
      <color indexed="8"/>
      <name val="Arial Bold"/>
    </font>
    <font>
      <vertAlign val="superscript"/>
      <sz val="16"/>
      <color indexed="8"/>
      <name val="Arial"/>
      <family val="2"/>
    </font>
    <font>
      <b/>
      <sz val="14"/>
      <color indexed="8"/>
      <name val="Arial Bold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31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2" fillId="0" borderId="0" xfId="0" applyNumberFormat="1" applyFont="1"/>
    <xf numFmtId="2" fontId="3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0" fontId="2" fillId="0" borderId="0" xfId="0" applyFont="1"/>
    <xf numFmtId="0" fontId="9" fillId="0" borderId="0" xfId="1" applyAlignment="1">
      <alignment horizontal="center"/>
    </xf>
    <xf numFmtId="0" fontId="9" fillId="0" borderId="0" xfId="1"/>
    <xf numFmtId="0" fontId="11" fillId="0" borderId="3" xfId="1" applyFont="1" applyBorder="1" applyAlignment="1">
      <alignment horizont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top" wrapText="1"/>
    </xf>
    <xf numFmtId="164" fontId="11" fillId="0" borderId="8" xfId="1" applyNumberFormat="1" applyFont="1" applyBorder="1" applyAlignment="1">
      <alignment horizontal="center" vertical="center"/>
    </xf>
    <xf numFmtId="165" fontId="11" fillId="0" borderId="9" xfId="1" applyNumberFormat="1" applyFont="1" applyBorder="1" applyAlignment="1">
      <alignment horizontal="center" vertical="center"/>
    </xf>
    <xf numFmtId="165" fontId="11" fillId="0" borderId="10" xfId="1" applyNumberFormat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top" wrapText="1"/>
    </xf>
    <xf numFmtId="164" fontId="11" fillId="0" borderId="13" xfId="1" applyNumberFormat="1" applyFont="1" applyBorder="1" applyAlignment="1">
      <alignment horizontal="center" vertical="center"/>
    </xf>
    <xf numFmtId="165" fontId="11" fillId="0" borderId="14" xfId="1" applyNumberFormat="1" applyFont="1" applyBorder="1" applyAlignment="1">
      <alignment horizontal="center" vertical="center"/>
    </xf>
    <xf numFmtId="165" fontId="11" fillId="0" borderId="15" xfId="1" applyNumberFormat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top" wrapText="1"/>
    </xf>
    <xf numFmtId="164" fontId="11" fillId="0" borderId="18" xfId="1" applyNumberFormat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top" wrapText="1"/>
    </xf>
    <xf numFmtId="164" fontId="11" fillId="0" borderId="23" xfId="1" applyNumberFormat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wrapText="1"/>
    </xf>
    <xf numFmtId="0" fontId="11" fillId="0" borderId="27" xfId="1" applyFont="1" applyBorder="1" applyAlignment="1">
      <alignment horizontal="center" vertical="top" wrapText="1"/>
    </xf>
    <xf numFmtId="166" fontId="11" fillId="0" borderId="8" xfId="1" applyNumberFormat="1" applyFont="1" applyBorder="1" applyAlignment="1">
      <alignment horizontal="center" vertical="center"/>
    </xf>
    <xf numFmtId="166" fontId="11" fillId="0" borderId="9" xfId="1" applyNumberFormat="1" applyFont="1" applyBorder="1" applyAlignment="1">
      <alignment horizontal="center" vertical="center"/>
    </xf>
    <xf numFmtId="166" fontId="11" fillId="0" borderId="10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top" wrapText="1"/>
    </xf>
    <xf numFmtId="166" fontId="11" fillId="0" borderId="13" xfId="1" applyNumberFormat="1" applyFont="1" applyBorder="1" applyAlignment="1">
      <alignment horizontal="center" vertical="center"/>
    </xf>
    <xf numFmtId="166" fontId="11" fillId="0" borderId="14" xfId="1" applyNumberFormat="1" applyFont="1" applyBorder="1" applyAlignment="1">
      <alignment horizontal="center" vertical="center"/>
    </xf>
    <xf numFmtId="166" fontId="11" fillId="0" borderId="15" xfId="1" applyNumberFormat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top" wrapText="1"/>
    </xf>
    <xf numFmtId="166" fontId="11" fillId="0" borderId="18" xfId="1" applyNumberFormat="1" applyFont="1" applyBorder="1" applyAlignment="1">
      <alignment horizontal="center" vertical="center"/>
    </xf>
    <xf numFmtId="166" fontId="11" fillId="0" borderId="19" xfId="1" applyNumberFormat="1" applyFont="1" applyBorder="1" applyAlignment="1">
      <alignment horizontal="center" vertical="center"/>
    </xf>
    <xf numFmtId="167" fontId="11" fillId="0" borderId="19" xfId="1" applyNumberFormat="1" applyFont="1" applyBorder="1" applyAlignment="1">
      <alignment horizontal="center" vertical="center"/>
    </xf>
    <xf numFmtId="166" fontId="11" fillId="0" borderId="20" xfId="1" applyNumberFormat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top" wrapText="1"/>
    </xf>
    <xf numFmtId="167" fontId="11" fillId="0" borderId="23" xfId="1" applyNumberFormat="1" applyFont="1" applyBorder="1" applyAlignment="1">
      <alignment horizontal="center" vertical="center"/>
    </xf>
    <xf numFmtId="167" fontId="11" fillId="4" borderId="24" xfId="1" applyNumberFormat="1" applyFont="1" applyFill="1" applyBorder="1" applyAlignment="1">
      <alignment horizontal="center" vertical="center"/>
    </xf>
    <xf numFmtId="167" fontId="11" fillId="0" borderId="24" xfId="1" applyNumberFormat="1" applyFont="1" applyBorder="1" applyAlignment="1">
      <alignment horizontal="center" vertical="center"/>
    </xf>
    <xf numFmtId="167" fontId="11" fillId="0" borderId="25" xfId="1" applyNumberFormat="1" applyFont="1" applyBorder="1" applyAlignment="1">
      <alignment horizontal="center" vertical="center"/>
    </xf>
    <xf numFmtId="0" fontId="9" fillId="0" borderId="0" xfId="2"/>
    <xf numFmtId="0" fontId="13" fillId="0" borderId="0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5" fillId="0" borderId="3" xfId="2" applyFont="1" applyBorder="1" applyAlignment="1">
      <alignment horizontal="center" wrapText="1"/>
    </xf>
    <xf numFmtId="0" fontId="15" fillId="0" borderId="4" xfId="2" applyFont="1" applyBorder="1" applyAlignment="1">
      <alignment horizontal="center" wrapText="1"/>
    </xf>
    <xf numFmtId="0" fontId="15" fillId="0" borderId="5" xfId="2" applyFont="1" applyBorder="1" applyAlignment="1">
      <alignment horizontal="center" wrapText="1"/>
    </xf>
    <xf numFmtId="0" fontId="15" fillId="0" borderId="7" xfId="2" applyFont="1" applyBorder="1" applyAlignment="1">
      <alignment horizontal="center" vertical="top" wrapText="1"/>
    </xf>
    <xf numFmtId="164" fontId="15" fillId="0" borderId="8" xfId="2" applyNumberFormat="1" applyFont="1" applyBorder="1" applyAlignment="1">
      <alignment horizontal="center" vertical="center"/>
    </xf>
    <xf numFmtId="165" fontId="15" fillId="0" borderId="9" xfId="2" applyNumberFormat="1" applyFont="1" applyBorder="1" applyAlignment="1">
      <alignment horizontal="center" vertical="center"/>
    </xf>
    <xf numFmtId="165" fontId="15" fillId="0" borderId="10" xfId="2" applyNumberFormat="1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top" wrapText="1"/>
    </xf>
    <xf numFmtId="164" fontId="15" fillId="0" borderId="13" xfId="2" applyNumberFormat="1" applyFont="1" applyBorder="1" applyAlignment="1">
      <alignment horizontal="center" vertical="center"/>
    </xf>
    <xf numFmtId="165" fontId="15" fillId="0" borderId="14" xfId="2" applyNumberFormat="1" applyFont="1" applyBorder="1" applyAlignment="1">
      <alignment horizontal="center" vertical="center"/>
    </xf>
    <xf numFmtId="165" fontId="15" fillId="0" borderId="15" xfId="2" applyNumberFormat="1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top" wrapText="1"/>
    </xf>
    <xf numFmtId="164" fontId="15" fillId="0" borderId="23" xfId="2" applyNumberFormat="1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wrapText="1"/>
    </xf>
    <xf numFmtId="0" fontId="15" fillId="0" borderId="27" xfId="2" applyFont="1" applyBorder="1" applyAlignment="1">
      <alignment horizontal="center" vertical="top" wrapText="1"/>
    </xf>
    <xf numFmtId="166" fontId="15" fillId="0" borderId="27" xfId="2" applyNumberFormat="1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top" wrapText="1"/>
    </xf>
    <xf numFmtId="166" fontId="15" fillId="0" borderId="28" xfId="2" applyNumberFormat="1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top" wrapText="1"/>
    </xf>
    <xf numFmtId="166" fontId="15" fillId="0" borderId="29" xfId="2" applyNumberFormat="1" applyFont="1" applyBorder="1" applyAlignment="1">
      <alignment horizontal="center" vertical="center"/>
    </xf>
    <xf numFmtId="167" fontId="15" fillId="0" borderId="28" xfId="2" applyNumberFormat="1" applyFont="1" applyBorder="1" applyAlignment="1">
      <alignment horizontal="center" vertical="center"/>
    </xf>
    <xf numFmtId="0" fontId="18" fillId="0" borderId="0" xfId="3" applyFont="1" applyBorder="1" applyAlignment="1"/>
    <xf numFmtId="0" fontId="9" fillId="0" borderId="0" xfId="3"/>
    <xf numFmtId="0" fontId="11" fillId="0" borderId="3" xfId="3" applyFont="1" applyBorder="1" applyAlignment="1">
      <alignment horizontal="center" wrapText="1"/>
    </xf>
    <xf numFmtId="0" fontId="11" fillId="0" borderId="4" xfId="3" applyFont="1" applyBorder="1" applyAlignment="1">
      <alignment horizontal="center" wrapText="1"/>
    </xf>
    <xf numFmtId="0" fontId="11" fillId="0" borderId="5" xfId="3" applyFont="1" applyBorder="1" applyAlignment="1">
      <alignment horizontal="center" wrapText="1"/>
    </xf>
    <xf numFmtId="0" fontId="11" fillId="0" borderId="7" xfId="3" applyFont="1" applyBorder="1" applyAlignment="1">
      <alignment horizontal="left" vertical="top" wrapText="1"/>
    </xf>
    <xf numFmtId="164" fontId="11" fillId="0" borderId="8" xfId="3" applyNumberFormat="1" applyFont="1" applyBorder="1" applyAlignment="1">
      <alignment horizontal="right" vertical="center"/>
    </xf>
    <xf numFmtId="165" fontId="11" fillId="0" borderId="9" xfId="3" applyNumberFormat="1" applyFont="1" applyBorder="1" applyAlignment="1">
      <alignment horizontal="right" vertical="center"/>
    </xf>
    <xf numFmtId="165" fontId="11" fillId="0" borderId="10" xfId="3" applyNumberFormat="1" applyFont="1" applyBorder="1" applyAlignment="1">
      <alignment horizontal="right" vertical="center"/>
    </xf>
    <xf numFmtId="0" fontId="11" fillId="0" borderId="12" xfId="3" applyFont="1" applyBorder="1" applyAlignment="1">
      <alignment horizontal="left" vertical="top" wrapText="1"/>
    </xf>
    <xf numFmtId="164" fontId="11" fillId="0" borderId="13" xfId="3" applyNumberFormat="1" applyFont="1" applyBorder="1" applyAlignment="1">
      <alignment horizontal="right" vertical="center"/>
    </xf>
    <xf numFmtId="165" fontId="11" fillId="0" borderId="14" xfId="3" applyNumberFormat="1" applyFont="1" applyBorder="1" applyAlignment="1">
      <alignment horizontal="right" vertical="center"/>
    </xf>
    <xf numFmtId="165" fontId="11" fillId="0" borderId="15" xfId="3" applyNumberFormat="1" applyFont="1" applyBorder="1" applyAlignment="1">
      <alignment horizontal="right" vertical="center"/>
    </xf>
    <xf numFmtId="0" fontId="11" fillId="0" borderId="17" xfId="3" applyFont="1" applyBorder="1" applyAlignment="1">
      <alignment horizontal="left" vertical="top" wrapText="1"/>
    </xf>
    <xf numFmtId="164" fontId="11" fillId="0" borderId="18" xfId="3" applyNumberFormat="1" applyFont="1" applyBorder="1" applyAlignment="1">
      <alignment horizontal="right" vertical="center"/>
    </xf>
    <xf numFmtId="0" fontId="11" fillId="0" borderId="19" xfId="3" applyFont="1" applyBorder="1" applyAlignment="1">
      <alignment horizontal="left" vertical="center" wrapText="1"/>
    </xf>
    <xf numFmtId="0" fontId="11" fillId="0" borderId="20" xfId="3" applyFont="1" applyBorder="1" applyAlignment="1">
      <alignment horizontal="left" vertical="center" wrapText="1"/>
    </xf>
    <xf numFmtId="0" fontId="11" fillId="0" borderId="22" xfId="3" applyFont="1" applyBorder="1" applyAlignment="1">
      <alignment horizontal="left" vertical="top" wrapText="1"/>
    </xf>
    <xf numFmtId="164" fontId="11" fillId="0" borderId="23" xfId="3" applyNumberFormat="1" applyFont="1" applyBorder="1" applyAlignment="1">
      <alignment horizontal="right" vertical="center"/>
    </xf>
    <xf numFmtId="0" fontId="11" fillId="0" borderId="24" xfId="3" applyFont="1" applyBorder="1" applyAlignment="1">
      <alignment horizontal="left" vertical="center" wrapText="1"/>
    </xf>
    <xf numFmtId="0" fontId="11" fillId="0" borderId="25" xfId="3" applyFont="1" applyBorder="1" applyAlignment="1">
      <alignment horizontal="left" vertical="center" wrapText="1"/>
    </xf>
    <xf numFmtId="0" fontId="10" fillId="0" borderId="0" xfId="3" applyFont="1" applyBorder="1" applyAlignment="1">
      <alignment horizontal="center" vertical="center" wrapText="1"/>
    </xf>
    <xf numFmtId="0" fontId="11" fillId="0" borderId="26" xfId="3" applyFont="1" applyBorder="1" applyAlignment="1">
      <alignment horizontal="center" wrapText="1"/>
    </xf>
    <xf numFmtId="0" fontId="11" fillId="0" borderId="27" xfId="3" applyFont="1" applyBorder="1" applyAlignment="1">
      <alignment horizontal="center" vertical="top" wrapText="1"/>
    </xf>
    <xf numFmtId="166" fontId="11" fillId="0" borderId="8" xfId="3" applyNumberFormat="1" applyFont="1" applyBorder="1" applyAlignment="1">
      <alignment horizontal="center" vertical="center"/>
    </xf>
    <xf numFmtId="166" fontId="11" fillId="0" borderId="9" xfId="3" applyNumberFormat="1" applyFont="1" applyBorder="1" applyAlignment="1">
      <alignment horizontal="center" vertical="center"/>
    </xf>
    <xf numFmtId="166" fontId="11" fillId="0" borderId="10" xfId="3" applyNumberFormat="1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top" wrapText="1"/>
    </xf>
    <xf numFmtId="166" fontId="11" fillId="0" borderId="13" xfId="3" applyNumberFormat="1" applyFont="1" applyBorder="1" applyAlignment="1">
      <alignment horizontal="center" vertical="center"/>
    </xf>
    <xf numFmtId="166" fontId="11" fillId="0" borderId="14" xfId="3" applyNumberFormat="1" applyFont="1" applyBorder="1" applyAlignment="1">
      <alignment horizontal="center" vertical="center"/>
    </xf>
    <xf numFmtId="166" fontId="11" fillId="0" borderId="15" xfId="3" applyNumberFormat="1" applyFont="1" applyBorder="1" applyAlignment="1">
      <alignment horizontal="center" vertical="center"/>
    </xf>
    <xf numFmtId="0" fontId="11" fillId="0" borderId="29" xfId="3" applyFont="1" applyBorder="1" applyAlignment="1">
      <alignment horizontal="center" vertical="top" wrapText="1"/>
    </xf>
    <xf numFmtId="166" fontId="11" fillId="0" borderId="18" xfId="3" applyNumberFormat="1" applyFont="1" applyBorder="1" applyAlignment="1">
      <alignment horizontal="center" vertical="center"/>
    </xf>
    <xf numFmtId="166" fontId="11" fillId="0" borderId="19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166" fontId="11" fillId="0" borderId="20" xfId="3" applyNumberFormat="1" applyFont="1" applyBorder="1" applyAlignment="1">
      <alignment horizontal="center" vertical="center"/>
    </xf>
    <xf numFmtId="167" fontId="11" fillId="0" borderId="14" xfId="3" applyNumberFormat="1" applyFont="1" applyBorder="1" applyAlignment="1">
      <alignment horizontal="center" vertical="center"/>
    </xf>
    <xf numFmtId="167" fontId="11" fillId="0" borderId="15" xfId="3" applyNumberFormat="1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top" wrapText="1"/>
    </xf>
    <xf numFmtId="0" fontId="11" fillId="0" borderId="23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0" fontId="20" fillId="0" borderId="16" xfId="3" applyFont="1" applyBorder="1" applyAlignment="1">
      <alignment horizontal="left" vertical="top" wrapText="1"/>
    </xf>
    <xf numFmtId="0" fontId="20" fillId="0" borderId="0" xfId="3" applyFont="1" applyBorder="1" applyAlignment="1">
      <alignment horizontal="left" vertical="top" wrapText="1"/>
    </xf>
    <xf numFmtId="0" fontId="11" fillId="0" borderId="6" xfId="3" applyFont="1" applyBorder="1" applyAlignment="1">
      <alignment horizontal="left" vertical="top" wrapText="1"/>
    </xf>
    <xf numFmtId="0" fontId="11" fillId="0" borderId="0" xfId="3" applyFont="1" applyBorder="1" applyAlignment="1">
      <alignment horizontal="left" vertical="top" wrapText="1"/>
    </xf>
    <xf numFmtId="0" fontId="20" fillId="0" borderId="22" xfId="3" applyFont="1" applyBorder="1" applyAlignment="1">
      <alignment horizontal="left" vertical="top" wrapText="1"/>
    </xf>
    <xf numFmtId="164" fontId="20" fillId="0" borderId="13" xfId="3" applyNumberFormat="1" applyFont="1" applyBorder="1" applyAlignment="1">
      <alignment horizontal="right" vertical="center"/>
    </xf>
    <xf numFmtId="0" fontId="20" fillId="0" borderId="14" xfId="3" applyFont="1" applyBorder="1" applyAlignment="1">
      <alignment horizontal="left" vertical="center" wrapText="1"/>
    </xf>
    <xf numFmtId="0" fontId="20" fillId="0" borderId="15" xfId="3" applyFont="1" applyBorder="1" applyAlignment="1">
      <alignment horizontal="left" vertical="center" wrapText="1"/>
    </xf>
    <xf numFmtId="0" fontId="21" fillId="0" borderId="0" xfId="3" applyFont="1" applyBorder="1"/>
    <xf numFmtId="0" fontId="20" fillId="0" borderId="26" xfId="3" applyFont="1" applyBorder="1" applyAlignment="1">
      <alignment horizontal="left" wrapText="1"/>
    </xf>
    <xf numFmtId="0" fontId="20" fillId="0" borderId="1" xfId="3" applyFont="1" applyBorder="1" applyAlignment="1">
      <alignment horizontal="center" wrapText="1"/>
    </xf>
    <xf numFmtId="0" fontId="20" fillId="0" borderId="27" xfId="3" applyFont="1" applyBorder="1" applyAlignment="1">
      <alignment horizontal="left" vertical="top" wrapText="1"/>
    </xf>
    <xf numFmtId="166" fontId="20" fillId="0" borderId="31" xfId="3" applyNumberFormat="1" applyFont="1" applyBorder="1" applyAlignment="1">
      <alignment horizontal="right" vertical="center"/>
    </xf>
    <xf numFmtId="0" fontId="20" fillId="0" borderId="28" xfId="3" applyFont="1" applyBorder="1" applyAlignment="1">
      <alignment horizontal="left" vertical="top" wrapText="1"/>
    </xf>
    <xf numFmtId="166" fontId="20" fillId="0" borderId="11" xfId="3" applyNumberFormat="1" applyFont="1" applyBorder="1" applyAlignment="1">
      <alignment horizontal="right" vertical="center"/>
    </xf>
    <xf numFmtId="0" fontId="20" fillId="0" borderId="29" xfId="3" applyFont="1" applyBorder="1" applyAlignment="1">
      <alignment horizontal="left" vertical="top" wrapText="1"/>
    </xf>
    <xf numFmtId="167" fontId="20" fillId="0" borderId="16" xfId="3" applyNumberFormat="1" applyFont="1" applyBorder="1" applyAlignment="1">
      <alignment horizontal="right" vertical="center"/>
    </xf>
    <xf numFmtId="0" fontId="11" fillId="0" borderId="28" xfId="3" applyFont="1" applyBorder="1" applyAlignment="1">
      <alignment horizontal="left" vertical="top" wrapText="1"/>
    </xf>
    <xf numFmtId="167" fontId="11" fillId="0" borderId="11" xfId="3" applyNumberFormat="1" applyFont="1" applyBorder="1" applyAlignment="1">
      <alignment horizontal="right" vertical="center"/>
    </xf>
    <xf numFmtId="0" fontId="11" fillId="0" borderId="30" xfId="3" applyFont="1" applyBorder="1" applyAlignment="1">
      <alignment horizontal="left" vertical="top" wrapText="1"/>
    </xf>
    <xf numFmtId="0" fontId="11" fillId="0" borderId="21" xfId="3" applyFont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70" fontId="0" fillId="4" borderId="0" xfId="0" applyNumberFormat="1" applyFill="1" applyAlignment="1">
      <alignment horizontal="center"/>
    </xf>
    <xf numFmtId="168" fontId="7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169" fontId="1" fillId="0" borderId="0" xfId="0" applyNumberFormat="1" applyFont="1" applyAlignment="1">
      <alignment horizontal="center"/>
    </xf>
    <xf numFmtId="167" fontId="11" fillId="0" borderId="23" xfId="4" applyNumberFormat="1" applyFont="1" applyBorder="1" applyAlignment="1">
      <alignment horizontal="right" vertical="top"/>
    </xf>
    <xf numFmtId="167" fontId="11" fillId="0" borderId="25" xfId="4" applyNumberFormat="1" applyFont="1" applyBorder="1" applyAlignment="1">
      <alignment horizontal="right" vertical="top"/>
    </xf>
    <xf numFmtId="171" fontId="0" fillId="4" borderId="0" xfId="0" applyNumberFormat="1" applyFill="1" applyAlignment="1">
      <alignment horizontal="center"/>
    </xf>
    <xf numFmtId="167" fontId="11" fillId="0" borderId="30" xfId="4" applyNumberFormat="1" applyFont="1" applyBorder="1" applyAlignment="1">
      <alignment horizontal="right" vertical="top"/>
    </xf>
    <xf numFmtId="169" fontId="7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8" fontId="2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5" fillId="9" borderId="30" xfId="2" applyFont="1" applyFill="1" applyBorder="1" applyAlignment="1">
      <alignment horizontal="center" vertical="top" wrapText="1"/>
    </xf>
    <xf numFmtId="0" fontId="15" fillId="9" borderId="30" xfId="2" applyFont="1" applyFill="1" applyBorder="1" applyAlignment="1">
      <alignment horizontal="center" vertical="center"/>
    </xf>
    <xf numFmtId="0" fontId="11" fillId="4" borderId="28" xfId="3" applyFont="1" applyFill="1" applyBorder="1" applyAlignment="1">
      <alignment horizontal="center" vertical="top" wrapText="1"/>
    </xf>
    <xf numFmtId="167" fontId="11" fillId="4" borderId="13" xfId="3" applyNumberFormat="1" applyFont="1" applyFill="1" applyBorder="1" applyAlignment="1">
      <alignment horizontal="center" vertical="center"/>
    </xf>
    <xf numFmtId="167" fontId="11" fillId="4" borderId="14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 applyFont="1"/>
    <xf numFmtId="172" fontId="11" fillId="4" borderId="24" xfId="1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center"/>
    </xf>
    <xf numFmtId="0" fontId="11" fillId="0" borderId="34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0" fontId="11" fillId="0" borderId="16" xfId="1" applyFont="1" applyBorder="1" applyAlignment="1">
      <alignment horizontal="center" vertical="top" wrapText="1"/>
    </xf>
    <xf numFmtId="0" fontId="10" fillId="0" borderId="33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  <xf numFmtId="0" fontId="11" fillId="0" borderId="31" xfId="1" applyFont="1" applyBorder="1" applyAlignment="1">
      <alignment horizontal="center" vertical="top" wrapText="1"/>
    </xf>
    <xf numFmtId="0" fontId="11" fillId="0" borderId="21" xfId="1" applyFont="1" applyBorder="1" applyAlignment="1">
      <alignment horizontal="center" vertical="top" wrapText="1"/>
    </xf>
    <xf numFmtId="0" fontId="13" fillId="0" borderId="33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wrapText="1"/>
    </xf>
    <xf numFmtId="0" fontId="15" fillId="0" borderId="2" xfId="2" applyFont="1" applyBorder="1" applyAlignment="1">
      <alignment horizontal="center" wrapText="1"/>
    </xf>
    <xf numFmtId="0" fontId="15" fillId="0" borderId="31" xfId="2" applyFont="1" applyBorder="1" applyAlignment="1">
      <alignment horizontal="center" vertical="top" wrapText="1"/>
    </xf>
    <xf numFmtId="0" fontId="15" fillId="0" borderId="11" xfId="2" applyFont="1" applyBorder="1" applyAlignment="1">
      <alignment horizontal="center" vertical="top" wrapText="1"/>
    </xf>
    <xf numFmtId="0" fontId="15" fillId="0" borderId="21" xfId="2" applyFont="1" applyBorder="1" applyAlignment="1">
      <alignment horizontal="center" vertical="top" wrapText="1"/>
    </xf>
    <xf numFmtId="0" fontId="15" fillId="0" borderId="32" xfId="2" applyFont="1" applyBorder="1" applyAlignment="1">
      <alignment horizontal="center" vertical="top" wrapText="1"/>
    </xf>
    <xf numFmtId="0" fontId="15" fillId="0" borderId="0" xfId="2" applyFont="1" applyBorder="1" applyAlignment="1">
      <alignment horizontal="center" vertical="top" wrapText="1"/>
    </xf>
    <xf numFmtId="0" fontId="11" fillId="0" borderId="34" xfId="3" applyFont="1" applyBorder="1" applyAlignment="1">
      <alignment horizontal="left" vertical="top" wrapText="1"/>
    </xf>
    <xf numFmtId="0" fontId="11" fillId="0" borderId="11" xfId="3" applyFont="1" applyBorder="1" applyAlignment="1">
      <alignment horizontal="left" vertical="top" wrapText="1"/>
    </xf>
    <xf numFmtId="0" fontId="11" fillId="0" borderId="16" xfId="3" applyFont="1" applyBorder="1" applyAlignment="1">
      <alignment horizontal="left" vertical="top" wrapText="1"/>
    </xf>
    <xf numFmtId="0" fontId="11" fillId="0" borderId="21" xfId="3" applyFont="1" applyBorder="1" applyAlignment="1">
      <alignment horizontal="left" vertical="top" wrapText="1"/>
    </xf>
    <xf numFmtId="0" fontId="10" fillId="0" borderId="0" xfId="3" applyFont="1" applyBorder="1" applyAlignment="1">
      <alignment horizontal="center" vertical="center" wrapText="1"/>
    </xf>
    <xf numFmtId="0" fontId="10" fillId="0" borderId="33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wrapText="1"/>
    </xf>
    <xf numFmtId="0" fontId="11" fillId="0" borderId="2" xfId="3" applyFont="1" applyBorder="1" applyAlignment="1">
      <alignment horizontal="left" wrapText="1"/>
    </xf>
    <xf numFmtId="0" fontId="11" fillId="0" borderId="31" xfId="3" applyFont="1" applyBorder="1" applyAlignment="1">
      <alignment horizontal="left" vertical="top" wrapText="1"/>
    </xf>
    <xf numFmtId="0" fontId="10" fillId="0" borderId="35" xfId="3" applyFont="1" applyBorder="1" applyAlignment="1">
      <alignment horizontal="center" vertical="center" wrapText="1"/>
    </xf>
    <xf numFmtId="0" fontId="11" fillId="0" borderId="32" xfId="3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2" fillId="5" borderId="0" xfId="0" applyFont="1" applyFill="1" applyAlignment="1">
      <alignment horizontal="center"/>
    </xf>
    <xf numFmtId="0" fontId="2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7" borderId="0" xfId="0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23" fillId="0" borderId="0" xfId="0" applyFont="1" applyFill="1" applyAlignment="1">
      <alignment horizontal="center"/>
    </xf>
  </cellXfs>
  <cellStyles count="5">
    <cellStyle name="Normal" xfId="0" builtinId="0"/>
    <cellStyle name="Normal_Crowded to isolated 4-5 hr" xfId="4"/>
    <cellStyle name="Normal_PVD after 5 isolation_2" xfId="1"/>
    <cellStyle name="Normal_PVD after 5,24 isolation" xfId="3"/>
    <cellStyle name="Normal_PVD after 5,24 isolation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ectopic/non-ectopic branches</a:t>
            </a:r>
            <a:r>
              <a:rPr lang="en-US" sz="1400" b="0" i="0" u="none" strike="noStrike" baseline="0"/>
              <a:t> </a:t>
            </a:r>
            <a:endParaRPr lang="he-IL"/>
          </a:p>
        </c:rich>
      </c:tx>
      <c:layout>
        <c:manualLayout>
          <c:xMode val="edge"/>
          <c:yMode val="edge"/>
          <c:x val="0.44783868260122306"/>
          <c:y val="1.50847794511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'[1]PVD after 2,5,24 isolation'!$BG$303</c:f>
              <c:strCache>
                <c:ptCount val="1"/>
                <c:pt idx="0">
                  <c:v>Isolated</c:v>
                </c:pt>
              </c:strCache>
            </c:strRef>
          </c:tx>
          <c:spPr>
            <a:ln w="19050" cap="rnd">
              <a:solidFill>
                <a:srgbClr val="FF0000">
                  <a:alpha val="94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0800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'[1]PVD after 2,5,24 isolation'!$BH$308:$BK$308</c:f>
                <c:numCache>
                  <c:formatCode>General</c:formatCode>
                  <c:ptCount val="4"/>
                  <c:pt idx="0">
                    <c:v>4.0873020031463494E-2</c:v>
                  </c:pt>
                  <c:pt idx="1">
                    <c:v>4.7543748707325785E-2</c:v>
                  </c:pt>
                  <c:pt idx="2">
                    <c:v>5.4097897945941621E-3</c:v>
                  </c:pt>
                  <c:pt idx="3">
                    <c:v>3.3001551896870616E-2</c:v>
                  </c:pt>
                </c:numCache>
              </c:numRef>
            </c:plus>
            <c:minus>
              <c:numRef>
                <c:f>'[1]PVD after 2,5,24 isolation'!$BH$308:$BK$308</c:f>
                <c:numCache>
                  <c:formatCode>General</c:formatCode>
                  <c:ptCount val="4"/>
                  <c:pt idx="0">
                    <c:v>4.0873020031463494E-2</c:v>
                  </c:pt>
                  <c:pt idx="1">
                    <c:v>4.7543748707325785E-2</c:v>
                  </c:pt>
                  <c:pt idx="2">
                    <c:v>5.4097897945941621E-3</c:v>
                  </c:pt>
                  <c:pt idx="3">
                    <c:v>3.3001551896870616E-2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'[1]PVD after 2,5,24 isolation'!$BH$302:$BK$302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24</c:v>
                </c:pt>
              </c:numCache>
            </c:numRef>
          </c:xVal>
          <c:yVal>
            <c:numRef>
              <c:f>'[1]PVD after 2,5,24 isolation'!$BH$303:$BK$303</c:f>
              <c:numCache>
                <c:formatCode>General</c:formatCode>
                <c:ptCount val="4"/>
                <c:pt idx="0">
                  <c:v>0.28623660807631196</c:v>
                </c:pt>
                <c:pt idx="1">
                  <c:v>0.39352523717836091</c:v>
                </c:pt>
                <c:pt idx="2">
                  <c:v>0.37280949689089882</c:v>
                </c:pt>
                <c:pt idx="3">
                  <c:v>0.53346904349609081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95-4A8D-9B3C-99469BC2407F}"/>
            </c:ext>
          </c:extLst>
        </c:ser>
        <c:ser>
          <c:idx val="1"/>
          <c:order val="1"/>
          <c:tx>
            <c:strRef>
              <c:f>'[1]PVD after 2,5,24 isolation'!$BG$304</c:f>
              <c:strCache>
                <c:ptCount val="1"/>
                <c:pt idx="0">
                  <c:v>Crowded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508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'[1]PVD after 2,5,24 isolation'!$BH$309:$BK$309</c:f>
                <c:numCache>
                  <c:formatCode>General</c:formatCode>
                  <c:ptCount val="4"/>
                  <c:pt idx="0">
                    <c:v>3.1104376478745997E-2</c:v>
                  </c:pt>
                  <c:pt idx="1">
                    <c:v>4.7662328289130584E-2</c:v>
                  </c:pt>
                  <c:pt idx="2">
                    <c:v>2.2802589361831656E-2</c:v>
                  </c:pt>
                  <c:pt idx="3">
                    <c:v>3.3001551896870616E-2</c:v>
                  </c:pt>
                </c:numCache>
              </c:numRef>
            </c:plus>
            <c:minus>
              <c:numRef>
                <c:f>'[1]PVD after 2,5,24 isolation'!$BH$309:$BK$309</c:f>
                <c:numCache>
                  <c:formatCode>General</c:formatCode>
                  <c:ptCount val="4"/>
                  <c:pt idx="0">
                    <c:v>3.1104376478745997E-2</c:v>
                  </c:pt>
                  <c:pt idx="1">
                    <c:v>4.7662328289130584E-2</c:v>
                  </c:pt>
                  <c:pt idx="2">
                    <c:v>2.2802589361831656E-2</c:v>
                  </c:pt>
                  <c:pt idx="3">
                    <c:v>3.3001551896870616E-2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'[1]PVD after 2,5,24 isolation'!$BH$302:$BK$302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24</c:v>
                </c:pt>
              </c:numCache>
            </c:numRef>
          </c:xVal>
          <c:yVal>
            <c:numRef>
              <c:f>'[1]PVD after 2,5,24 isolation'!$BH$304:$BK$304</c:f>
              <c:numCache>
                <c:formatCode>General</c:formatCode>
                <c:ptCount val="4"/>
                <c:pt idx="0">
                  <c:v>0.2423093217274872</c:v>
                </c:pt>
                <c:pt idx="1">
                  <c:v>0.31098478802902757</c:v>
                </c:pt>
                <c:pt idx="2">
                  <c:v>0.18809055387917856</c:v>
                </c:pt>
                <c:pt idx="3">
                  <c:v>0.27734948185920094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95-4A8D-9B3C-99469BC24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559808"/>
        <c:axId val="427691376"/>
      </c:scatterChart>
      <c:valAx>
        <c:axId val="3225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691376"/>
        <c:crosses val="autoZero"/>
        <c:crossBetween val="midCat"/>
      </c:valAx>
      <c:valAx>
        <c:axId val="427691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5980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% Straight</a:t>
            </a:r>
          </a:p>
          <a:p>
            <a:pPr>
              <a:defRPr/>
            </a:pPr>
            <a:r>
              <a:rPr lang="en-US"/>
              <a:t>4ry branches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'[1]PVD after 2,5,24 isolation'!$BG$322</c:f>
              <c:strCache>
                <c:ptCount val="1"/>
                <c:pt idx="0">
                  <c:v>Isolated</c:v>
                </c:pt>
              </c:strCache>
            </c:strRef>
          </c:tx>
          <c:spPr>
            <a:ln w="19050" cap="rnd">
              <a:solidFill>
                <a:srgbClr val="FF0000">
                  <a:alpha val="93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0800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'[1]PVD after 2,5,24 isolation'!$BH$327:$BK$327</c:f>
                <c:numCache>
                  <c:formatCode>General</c:formatCode>
                  <c:ptCount val="4"/>
                  <c:pt idx="0">
                    <c:v>2.6859949942529169</c:v>
                  </c:pt>
                  <c:pt idx="1">
                    <c:v>2.4679354723923042</c:v>
                  </c:pt>
                  <c:pt idx="2">
                    <c:v>3.1503229294486568</c:v>
                  </c:pt>
                  <c:pt idx="3">
                    <c:v>2.1302665063830175</c:v>
                  </c:pt>
                </c:numCache>
              </c:numRef>
            </c:plus>
            <c:minus>
              <c:numRef>
                <c:f>'[1]PVD after 2,5,24 isolation'!$BH$327:$BK$327</c:f>
                <c:numCache>
                  <c:formatCode>General</c:formatCode>
                  <c:ptCount val="4"/>
                  <c:pt idx="0">
                    <c:v>2.6859949942529169</c:v>
                  </c:pt>
                  <c:pt idx="1">
                    <c:v>2.4679354723923042</c:v>
                  </c:pt>
                  <c:pt idx="2">
                    <c:v>3.1503229294486568</c:v>
                  </c:pt>
                  <c:pt idx="3">
                    <c:v>2.1302665063830175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'[1]PVD after 2,5,24 isolation'!$BH$321:$BK$321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24</c:v>
                </c:pt>
              </c:numCache>
            </c:numRef>
          </c:xVal>
          <c:yVal>
            <c:numRef>
              <c:f>'[1]PVD after 2,5,24 isolation'!$BH$322:$BK$322</c:f>
              <c:numCache>
                <c:formatCode>General</c:formatCode>
                <c:ptCount val="4"/>
                <c:pt idx="0">
                  <c:v>30.770255353655671</c:v>
                </c:pt>
                <c:pt idx="1">
                  <c:v>18.613906461021561</c:v>
                </c:pt>
                <c:pt idx="2">
                  <c:v>11.703762586115529</c:v>
                </c:pt>
                <c:pt idx="3">
                  <c:v>11.019705209078515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5D-48F1-8AF2-A79349B1C7A6}"/>
            </c:ext>
          </c:extLst>
        </c:ser>
        <c:ser>
          <c:idx val="1"/>
          <c:order val="1"/>
          <c:tx>
            <c:strRef>
              <c:f>'[1]PVD after 2,5,24 isolation'!$BG$323</c:f>
              <c:strCache>
                <c:ptCount val="1"/>
                <c:pt idx="0">
                  <c:v>Crowded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508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'[1]PVD after 2,5,24 isolation'!$BH$328:$BK$328</c:f>
                <c:numCache>
                  <c:formatCode>General</c:formatCode>
                  <c:ptCount val="4"/>
                  <c:pt idx="0">
                    <c:v>2.6729478041856254</c:v>
                  </c:pt>
                  <c:pt idx="1">
                    <c:v>2.2514715002774071</c:v>
                  </c:pt>
                  <c:pt idx="2">
                    <c:v>4.8885658914728474</c:v>
                  </c:pt>
                  <c:pt idx="3">
                    <c:v>3.6046737262251858</c:v>
                  </c:pt>
                </c:numCache>
              </c:numRef>
            </c:plus>
            <c:minus>
              <c:numRef>
                <c:f>'[1]PVD after 2,5,24 isolation'!$BH$328:$BK$328</c:f>
                <c:numCache>
                  <c:formatCode>General</c:formatCode>
                  <c:ptCount val="4"/>
                  <c:pt idx="0">
                    <c:v>2.6729478041856254</c:v>
                  </c:pt>
                  <c:pt idx="1">
                    <c:v>2.2514715002774071</c:v>
                  </c:pt>
                  <c:pt idx="2">
                    <c:v>4.8885658914728474</c:v>
                  </c:pt>
                  <c:pt idx="3">
                    <c:v>3.6046737262251858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'[1]PVD after 2,5,24 isolation'!$BH$321:$BK$321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24</c:v>
                </c:pt>
              </c:numCache>
            </c:numRef>
          </c:xVal>
          <c:yVal>
            <c:numRef>
              <c:f>'[1]PVD after 2,5,24 isolation'!$BH$323:$BK$323</c:f>
              <c:numCache>
                <c:formatCode>General</c:formatCode>
                <c:ptCount val="4"/>
                <c:pt idx="0">
                  <c:v>31.800605674339518</c:v>
                </c:pt>
                <c:pt idx="1">
                  <c:v>27.534869251630926</c:v>
                </c:pt>
                <c:pt idx="2">
                  <c:v>38.028100775193799</c:v>
                </c:pt>
                <c:pt idx="3">
                  <c:v>31.337756226170011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5D-48F1-8AF2-A79349B1C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559808"/>
        <c:axId val="427691376"/>
      </c:scatterChart>
      <c:valAx>
        <c:axId val="3225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691376"/>
        <c:crosses val="autoZero"/>
        <c:crossBetween val="midCat"/>
      </c:valAx>
      <c:valAx>
        <c:axId val="42769137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59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62729658792649"/>
          <c:y val="0.12072944006999123"/>
          <c:w val="0.68615048118985122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'[2]Crowded to isolated 4-5 hr'!$H$19</c:f>
              <c:strCache>
                <c:ptCount val="1"/>
                <c:pt idx="0">
                  <c:v>Avg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D7E1-427B-9C16-0FD8DD0B262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7E1-427B-9C16-0FD8DD0B2628}"/>
              </c:ext>
            </c:extLst>
          </c:dPt>
          <c:errBars>
            <c:errBarType val="both"/>
            <c:errValType val="cust"/>
            <c:noEndCap val="0"/>
            <c:plus>
              <c:numRef>
                <c:f>'[2]Crowded to isolated 4-5 hr'!$I$20:$I$21</c:f>
                <c:numCache>
                  <c:formatCode>General</c:formatCode>
                  <c:ptCount val="2"/>
                  <c:pt idx="0">
                    <c:v>6.0890224622047597</c:v>
                  </c:pt>
                  <c:pt idx="1">
                    <c:v>3.315059051786617</c:v>
                  </c:pt>
                </c:numCache>
              </c:numRef>
            </c:plus>
            <c:minus>
              <c:numRef>
                <c:f>'[2]Crowded to isolated 4-5 hr'!$I$20:$I$21</c:f>
                <c:numCache>
                  <c:formatCode>General</c:formatCode>
                  <c:ptCount val="2"/>
                  <c:pt idx="0">
                    <c:v>6.0890224622047597</c:v>
                  </c:pt>
                  <c:pt idx="1">
                    <c:v>3.315059051786617</c:v>
                  </c:pt>
                </c:numCache>
              </c:numRef>
            </c:minus>
          </c:errBars>
          <c:cat>
            <c:strRef>
              <c:f>'[2]Crowded to isolated 4-5 hr'!$G$20:$G$21</c:f>
              <c:strCache>
                <c:ptCount val="2"/>
                <c:pt idx="0">
                  <c:v>Crowded</c:v>
                </c:pt>
                <c:pt idx="1">
                  <c:v>Isolated 4 hr</c:v>
                </c:pt>
              </c:strCache>
            </c:strRef>
          </c:cat>
          <c:val>
            <c:numRef>
              <c:f>'[2]Crowded to isolated 4-5 hr'!$H$20:$H$21</c:f>
              <c:numCache>
                <c:formatCode>General</c:formatCode>
                <c:ptCount val="2"/>
                <c:pt idx="0">
                  <c:v>38.977399557979105</c:v>
                </c:pt>
                <c:pt idx="1">
                  <c:v>16.995676803816337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E1-427B-9C16-0FD8DD0B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70784"/>
        <c:axId val="153770176"/>
      </c:barChart>
      <c:catAx>
        <c:axId val="150070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3770176"/>
        <c:crosses val="autoZero"/>
        <c:auto val="1"/>
        <c:lblAlgn val="ctr"/>
        <c:lblOffset val="100"/>
        <c:noMultiLvlLbl val="0"/>
      </c:catAx>
      <c:valAx>
        <c:axId val="153770176"/>
        <c:scaling>
          <c:orientation val="minMax"/>
          <c:max val="7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CA" sz="1400" b="0">
                    <a:latin typeface="Arial" panose="020B0604020202020204" pitchFamily="34" charset="0"/>
                    <a:cs typeface="Arial" panose="020B0604020202020204" pitchFamily="34" charset="0"/>
                  </a:rPr>
                  <a:t>% straight</a:t>
                </a:r>
                <a:r>
                  <a:rPr lang="en-CA" sz="14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quatenary</a:t>
                </a:r>
                <a:endParaRPr lang="en-CA" sz="14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0070784"/>
        <c:crosses val="autoZero"/>
        <c:crossBetween val="between"/>
        <c:majorUnit val="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6351706036748"/>
          <c:y val="6.9919072615923006E-2"/>
          <c:w val="0.66166513560804896"/>
          <c:h val="0.772434383202099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'[2]Crowded to isolated 4-5 hr'!$AD$37:$AE$37</c:f>
                <c:numCache>
                  <c:formatCode>General</c:formatCode>
                  <c:ptCount val="2"/>
                  <c:pt idx="0">
                    <c:v>1.3763881881375053</c:v>
                  </c:pt>
                  <c:pt idx="1">
                    <c:v>1.7061978522759642</c:v>
                  </c:pt>
                </c:numCache>
              </c:numRef>
            </c:plus>
            <c:minus>
              <c:numRef>
                <c:f>'[2]Crowded to isolated 4-5 hr'!$AD$37:$AE$37</c:f>
                <c:numCache>
                  <c:formatCode>General</c:formatCode>
                  <c:ptCount val="2"/>
                  <c:pt idx="0">
                    <c:v>1.3763881881375053</c:v>
                  </c:pt>
                  <c:pt idx="1">
                    <c:v>1.7061978522759642</c:v>
                  </c:pt>
                </c:numCache>
              </c:numRef>
            </c:minus>
          </c:errBars>
          <c:cat>
            <c:strRef>
              <c:f>'[2]Crowded to isolated 4-5 hr'!$AD$35:$AE$35</c:f>
              <c:strCache>
                <c:ptCount val="2"/>
                <c:pt idx="0">
                  <c:v>full retraction</c:v>
                </c:pt>
                <c:pt idx="1">
                  <c:v>new growth</c:v>
                </c:pt>
              </c:strCache>
            </c:strRef>
          </c:cat>
          <c:val>
            <c:numRef>
              <c:f>'[2]Crowded to isolated 4-5 hr'!$AD$36:$AE$36</c:f>
              <c:numCache>
                <c:formatCode>General</c:formatCode>
                <c:ptCount val="2"/>
                <c:pt idx="0">
                  <c:v>5.833333333333333</c:v>
                </c:pt>
                <c:pt idx="1">
                  <c:v>10.333333333333334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F-4ABA-9954-40E7E44E6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92672"/>
        <c:axId val="158190400"/>
      </c:barChart>
      <c:catAx>
        <c:axId val="158492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8190400"/>
        <c:crosses val="autoZero"/>
        <c:auto val="1"/>
        <c:lblAlgn val="ctr"/>
        <c:lblOffset val="100"/>
        <c:noMultiLvlLbl val="0"/>
      </c:catAx>
      <c:valAx>
        <c:axId val="1581904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CA" sz="1400" b="0">
                    <a:latin typeface="Arial" panose="020B0604020202020204" pitchFamily="34" charset="0"/>
                    <a:cs typeface="Arial" panose="020B0604020202020204" pitchFamily="34" charset="0"/>
                  </a:rPr>
                  <a:t># of branches 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8492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53018372703414"/>
          <c:y val="5.1400554097404488E-2"/>
          <c:w val="0.7569142607174104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'[2]Crowded to isolated 4-5 hr'!$Y$33</c:f>
              <c:strCache>
                <c:ptCount val="1"/>
                <c:pt idx="0">
                  <c:v>ectopic/non ectopic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E282-4E53-91A0-EC300074CEE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282-4E53-91A0-EC300074CEEF}"/>
              </c:ext>
            </c:extLst>
          </c:dPt>
          <c:errBars>
            <c:errBarType val="both"/>
            <c:errValType val="cust"/>
            <c:noEndCap val="0"/>
            <c:plus>
              <c:numRef>
                <c:f>'[2]Crowded to isolated 4-5 hr'!$Z$39:$Z$40</c:f>
                <c:numCache>
                  <c:formatCode>General</c:formatCode>
                  <c:ptCount val="2"/>
                  <c:pt idx="0">
                    <c:v>3.1643450309489146E-2</c:v>
                  </c:pt>
                  <c:pt idx="1">
                    <c:v>3.8599852685189548E-2</c:v>
                  </c:pt>
                </c:numCache>
              </c:numRef>
            </c:plus>
            <c:minus>
              <c:numRef>
                <c:f>'[2]Crowded to isolated 4-5 hr'!$Z$39:$Z$40</c:f>
                <c:numCache>
                  <c:formatCode>General</c:formatCode>
                  <c:ptCount val="2"/>
                  <c:pt idx="0">
                    <c:v>3.1643450309489146E-2</c:v>
                  </c:pt>
                  <c:pt idx="1">
                    <c:v>3.8599852685189548E-2</c:v>
                  </c:pt>
                </c:numCache>
              </c:numRef>
            </c:minus>
          </c:errBars>
          <c:cat>
            <c:strRef>
              <c:f>'[2]Crowded to isolated 4-5 hr'!$X$34:$X$35</c:f>
              <c:strCache>
                <c:ptCount val="2"/>
                <c:pt idx="0">
                  <c:v>Crowded</c:v>
                </c:pt>
                <c:pt idx="1">
                  <c:v>Isolated 4 hr</c:v>
                </c:pt>
              </c:strCache>
            </c:strRef>
          </c:cat>
          <c:val>
            <c:numRef>
              <c:f>'[2]Crowded to isolated 4-5 hr'!$Y$34:$Y$35</c:f>
              <c:numCache>
                <c:formatCode>General</c:formatCode>
                <c:ptCount val="2"/>
                <c:pt idx="0">
                  <c:v>0.23430862891441051</c:v>
                </c:pt>
                <c:pt idx="1">
                  <c:v>0.34774376615264685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82-4E53-91A0-EC300074C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92160"/>
        <c:axId val="158188672"/>
      </c:barChart>
      <c:catAx>
        <c:axId val="15849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8188672"/>
        <c:crosses val="autoZero"/>
        <c:auto val="1"/>
        <c:lblAlgn val="ctr"/>
        <c:lblOffset val="100"/>
        <c:noMultiLvlLbl val="0"/>
      </c:catAx>
      <c:valAx>
        <c:axId val="158188672"/>
        <c:scaling>
          <c:orientation val="minMax"/>
          <c:max val="0.7500000000000001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CA" sz="1400" b="0">
                    <a:latin typeface="Arial" panose="020B0604020202020204" pitchFamily="34" charset="0"/>
                    <a:cs typeface="Arial" panose="020B0604020202020204" pitchFamily="34" charset="0"/>
                  </a:rPr>
                  <a:t>ectopic/non ectopic</a:t>
                </a:r>
              </a:p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CA" sz="14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2155596128943105E-2"/>
              <c:y val="0.274878331248058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8492160"/>
        <c:crosses val="autoZero"/>
        <c:crossBetween val="between"/>
        <c:majorUnit val="0.2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56170253415031"/>
          <c:y val="7.3568233065102906E-2"/>
          <c:w val="0.78528982837283989"/>
          <c:h val="0.78351629193651795"/>
        </c:manualLayout>
      </c:layout>
      <c:scatterChart>
        <c:scatterStyle val="smoothMarker"/>
        <c:varyColors val="0"/>
        <c:ser>
          <c:idx val="0"/>
          <c:order val="0"/>
          <c:tx>
            <c:v>Crowded</c:v>
          </c:tx>
          <c:spPr>
            <a:ln w="6350">
              <a:solidFill>
                <a:schemeClr val="tx1"/>
              </a:solidFill>
            </a:ln>
          </c:spPr>
          <c:marker>
            <c:spPr>
              <a:ln w="38100"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'[2]Summary 1% tricaine crowded'!$C$40:$AL$40</c:f>
                <c:numCache>
                  <c:formatCode>General</c:formatCode>
                  <c:ptCount val="36"/>
                  <c:pt idx="0">
                    <c:v>4.1588682005033499</c:v>
                  </c:pt>
                  <c:pt idx="1">
                    <c:v>3.683047220844204</c:v>
                  </c:pt>
                  <c:pt idx="2">
                    <c:v>3.6866164453927293</c:v>
                  </c:pt>
                  <c:pt idx="3">
                    <c:v>2.5002145317559186</c:v>
                  </c:pt>
                  <c:pt idx="4">
                    <c:v>4.8721580543418241</c:v>
                  </c:pt>
                  <c:pt idx="5">
                    <c:v>4.4029077634576073</c:v>
                  </c:pt>
                  <c:pt idx="6">
                    <c:v>3.797270998464179</c:v>
                  </c:pt>
                  <c:pt idx="7">
                    <c:v>3.8117075856265568</c:v>
                  </c:pt>
                  <c:pt idx="8">
                    <c:v>4.2728930609029048</c:v>
                  </c:pt>
                  <c:pt idx="9">
                    <c:v>4.6512869126375964</c:v>
                  </c:pt>
                  <c:pt idx="10">
                    <c:v>6.5523339281524882</c:v>
                  </c:pt>
                  <c:pt idx="11">
                    <c:v>4.6395893699657407</c:v>
                  </c:pt>
                  <c:pt idx="12">
                    <c:v>4.7271632204268297</c:v>
                  </c:pt>
                  <c:pt idx="13">
                    <c:v>4.7271632204268297</c:v>
                  </c:pt>
                  <c:pt idx="14">
                    <c:v>4.2257339903039837</c:v>
                  </c:pt>
                  <c:pt idx="15">
                    <c:v>4.222582529833586</c:v>
                  </c:pt>
                  <c:pt idx="16">
                    <c:v>4.5839143929229209</c:v>
                  </c:pt>
                  <c:pt idx="17">
                    <c:v>4.652268436999397</c:v>
                  </c:pt>
                  <c:pt idx="18">
                    <c:v>5.8849723301972929</c:v>
                  </c:pt>
                  <c:pt idx="19">
                    <c:v>6.0235915766901567</c:v>
                  </c:pt>
                  <c:pt idx="20">
                    <c:v>6.1888456321713612</c:v>
                  </c:pt>
                  <c:pt idx="21">
                    <c:v>6.9512424081980608</c:v>
                  </c:pt>
                  <c:pt idx="22">
                    <c:v>6.1480966254069322</c:v>
                  </c:pt>
                  <c:pt idx="23">
                    <c:v>6.2718208649044866</c:v>
                  </c:pt>
                  <c:pt idx="24">
                    <c:v>7.4547143768161401</c:v>
                  </c:pt>
                  <c:pt idx="25">
                    <c:v>5.3080803071361542</c:v>
                  </c:pt>
                  <c:pt idx="26">
                    <c:v>3.8878542758481167</c:v>
                  </c:pt>
                  <c:pt idx="27">
                    <c:v>4.5134259442353617</c:v>
                  </c:pt>
                  <c:pt idx="28">
                    <c:v>4.2477812367740766</c:v>
                  </c:pt>
                  <c:pt idx="29">
                    <c:v>4.2222222222222197</c:v>
                  </c:pt>
                  <c:pt idx="30">
                    <c:v>4.2222222222222197</c:v>
                  </c:pt>
                  <c:pt idx="31">
                    <c:v>6.4444444444444411</c:v>
                  </c:pt>
                  <c:pt idx="32">
                    <c:v>6.4444444444444411</c:v>
                  </c:pt>
                  <c:pt idx="33">
                    <c:v>6.4444444444444411</c:v>
                  </c:pt>
                  <c:pt idx="34">
                    <c:v>6.7916666666666599</c:v>
                  </c:pt>
                  <c:pt idx="35">
                    <c:v>6.897959183673473</c:v>
                  </c:pt>
                </c:numCache>
              </c:numRef>
            </c:plus>
            <c:minus>
              <c:numRef>
                <c:f>'[2]Summary 1% tricaine crowded'!$C$40:$AL$40</c:f>
                <c:numCache>
                  <c:formatCode>General</c:formatCode>
                  <c:ptCount val="36"/>
                  <c:pt idx="0">
                    <c:v>4.1588682005033499</c:v>
                  </c:pt>
                  <c:pt idx="1">
                    <c:v>3.683047220844204</c:v>
                  </c:pt>
                  <c:pt idx="2">
                    <c:v>3.6866164453927293</c:v>
                  </c:pt>
                  <c:pt idx="3">
                    <c:v>2.5002145317559186</c:v>
                  </c:pt>
                  <c:pt idx="4">
                    <c:v>4.8721580543418241</c:v>
                  </c:pt>
                  <c:pt idx="5">
                    <c:v>4.4029077634576073</c:v>
                  </c:pt>
                  <c:pt idx="6">
                    <c:v>3.797270998464179</c:v>
                  </c:pt>
                  <c:pt idx="7">
                    <c:v>3.8117075856265568</c:v>
                  </c:pt>
                  <c:pt idx="8">
                    <c:v>4.2728930609029048</c:v>
                  </c:pt>
                  <c:pt idx="9">
                    <c:v>4.6512869126375964</c:v>
                  </c:pt>
                  <c:pt idx="10">
                    <c:v>6.5523339281524882</c:v>
                  </c:pt>
                  <c:pt idx="11">
                    <c:v>4.6395893699657407</c:v>
                  </c:pt>
                  <c:pt idx="12">
                    <c:v>4.7271632204268297</c:v>
                  </c:pt>
                  <c:pt idx="13">
                    <c:v>4.7271632204268297</c:v>
                  </c:pt>
                  <c:pt idx="14">
                    <c:v>4.2257339903039837</c:v>
                  </c:pt>
                  <c:pt idx="15">
                    <c:v>4.222582529833586</c:v>
                  </c:pt>
                  <c:pt idx="16">
                    <c:v>4.5839143929229209</c:v>
                  </c:pt>
                  <c:pt idx="17">
                    <c:v>4.652268436999397</c:v>
                  </c:pt>
                  <c:pt idx="18">
                    <c:v>5.8849723301972929</c:v>
                  </c:pt>
                  <c:pt idx="19">
                    <c:v>6.0235915766901567</c:v>
                  </c:pt>
                  <c:pt idx="20">
                    <c:v>6.1888456321713612</c:v>
                  </c:pt>
                  <c:pt idx="21">
                    <c:v>6.9512424081980608</c:v>
                  </c:pt>
                  <c:pt idx="22">
                    <c:v>6.1480966254069322</c:v>
                  </c:pt>
                  <c:pt idx="23">
                    <c:v>6.2718208649044866</c:v>
                  </c:pt>
                  <c:pt idx="24">
                    <c:v>7.4547143768161401</c:v>
                  </c:pt>
                  <c:pt idx="25">
                    <c:v>5.3080803071361542</c:v>
                  </c:pt>
                  <c:pt idx="26">
                    <c:v>3.8878542758481167</c:v>
                  </c:pt>
                  <c:pt idx="27">
                    <c:v>4.5134259442353617</c:v>
                  </c:pt>
                  <c:pt idx="28">
                    <c:v>4.2477812367740766</c:v>
                  </c:pt>
                  <c:pt idx="29">
                    <c:v>4.2222222222222197</c:v>
                  </c:pt>
                  <c:pt idx="30">
                    <c:v>4.2222222222222197</c:v>
                  </c:pt>
                  <c:pt idx="31">
                    <c:v>6.4444444444444411</c:v>
                  </c:pt>
                  <c:pt idx="32">
                    <c:v>6.4444444444444411</c:v>
                  </c:pt>
                  <c:pt idx="33">
                    <c:v>6.4444444444444411</c:v>
                  </c:pt>
                  <c:pt idx="34">
                    <c:v>6.7916666666666599</c:v>
                  </c:pt>
                  <c:pt idx="35">
                    <c:v>6.897959183673473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'[2]Summary 1% tricaine crowded'!$C$32:$AL$32</c:f>
              <c:numCache>
                <c:formatCode>General</c:formatCode>
                <c:ptCount val="3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</c:numCache>
            </c:numRef>
          </c:xVal>
          <c:yVal>
            <c:numRef>
              <c:f>'[2]Summary 1% tricaine crowded'!$C$38:$AL$38</c:f>
              <c:numCache>
                <c:formatCode>General</c:formatCode>
                <c:ptCount val="36"/>
                <c:pt idx="0">
                  <c:v>31.64673675617588</c:v>
                </c:pt>
                <c:pt idx="1">
                  <c:v>29.768634466308885</c:v>
                </c:pt>
                <c:pt idx="2">
                  <c:v>30.093240093240091</c:v>
                </c:pt>
                <c:pt idx="3">
                  <c:v>34.439416792357967</c:v>
                </c:pt>
                <c:pt idx="4">
                  <c:v>29.899330036128944</c:v>
                </c:pt>
                <c:pt idx="5">
                  <c:v>29.398141390551263</c:v>
                </c:pt>
                <c:pt idx="6">
                  <c:v>30.319464028903155</c:v>
                </c:pt>
                <c:pt idx="7">
                  <c:v>30.687437885112303</c:v>
                </c:pt>
                <c:pt idx="8">
                  <c:v>31.837010534684953</c:v>
                </c:pt>
                <c:pt idx="9">
                  <c:v>29.539852911945935</c:v>
                </c:pt>
                <c:pt idx="10">
                  <c:v>29.130060292850988</c:v>
                </c:pt>
                <c:pt idx="11">
                  <c:v>32.354738684671169</c:v>
                </c:pt>
                <c:pt idx="12">
                  <c:v>32.967753463426156</c:v>
                </c:pt>
                <c:pt idx="13">
                  <c:v>32.967753463426156</c:v>
                </c:pt>
                <c:pt idx="14">
                  <c:v>31.73561964599968</c:v>
                </c:pt>
                <c:pt idx="15">
                  <c:v>31.242176736400097</c:v>
                </c:pt>
                <c:pt idx="16">
                  <c:v>29.008308764406319</c:v>
                </c:pt>
                <c:pt idx="17">
                  <c:v>26.679040471723397</c:v>
                </c:pt>
                <c:pt idx="18">
                  <c:v>26.929330831769857</c:v>
                </c:pt>
                <c:pt idx="19">
                  <c:v>27.61317557344308</c:v>
                </c:pt>
                <c:pt idx="20">
                  <c:v>28.640532198360678</c:v>
                </c:pt>
                <c:pt idx="21">
                  <c:v>27.509405680137387</c:v>
                </c:pt>
                <c:pt idx="22">
                  <c:v>25.440094940778938</c:v>
                </c:pt>
                <c:pt idx="23">
                  <c:v>25.195238095238093</c:v>
                </c:pt>
                <c:pt idx="24">
                  <c:v>19.776190476190475</c:v>
                </c:pt>
                <c:pt idx="25">
                  <c:v>19.101503759398494</c:v>
                </c:pt>
                <c:pt idx="26">
                  <c:v>16.756302521008401</c:v>
                </c:pt>
                <c:pt idx="27">
                  <c:v>16.092165898617509</c:v>
                </c:pt>
                <c:pt idx="28">
                  <c:v>16.372670807453414</c:v>
                </c:pt>
                <c:pt idx="29">
                  <c:v>19.777777777777779</c:v>
                </c:pt>
                <c:pt idx="30">
                  <c:v>19.777777777777779</c:v>
                </c:pt>
                <c:pt idx="31">
                  <c:v>17.555555555555557</c:v>
                </c:pt>
                <c:pt idx="32">
                  <c:v>17.555555555555557</c:v>
                </c:pt>
                <c:pt idx="33">
                  <c:v>17.555555555555557</c:v>
                </c:pt>
                <c:pt idx="34">
                  <c:v>17.208333333333336</c:v>
                </c:pt>
                <c:pt idx="35">
                  <c:v>17.102040816326529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85-4A76-9EC3-729363858A72}"/>
            </c:ext>
          </c:extLst>
        </c:ser>
        <c:ser>
          <c:idx val="1"/>
          <c:order val="1"/>
          <c:tx>
            <c:v>Isolated</c:v>
          </c:tx>
          <c:spPr>
            <a:ln w="9525">
              <a:solidFill>
                <a:srgbClr val="FF0000"/>
              </a:solidFill>
            </a:ln>
          </c:spPr>
          <c:marker>
            <c:spPr>
              <a:ln w="38100"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'[2]Summary 1% tricaine crowded'!$C$70:$AM$70</c:f>
                <c:numCache>
                  <c:formatCode>General</c:formatCode>
                  <c:ptCount val="37"/>
                  <c:pt idx="0">
                    <c:v>1.7140119654964774</c:v>
                  </c:pt>
                  <c:pt idx="1">
                    <c:v>1.7140119654964774</c:v>
                  </c:pt>
                  <c:pt idx="2">
                    <c:v>1.709658864081645</c:v>
                  </c:pt>
                  <c:pt idx="3">
                    <c:v>1.709658864081645</c:v>
                  </c:pt>
                  <c:pt idx="4">
                    <c:v>2.3463337183909565</c:v>
                  </c:pt>
                  <c:pt idx="5">
                    <c:v>1.709658864081645</c:v>
                  </c:pt>
                  <c:pt idx="6">
                    <c:v>1.709658864081645</c:v>
                  </c:pt>
                  <c:pt idx="7">
                    <c:v>1.709658864081645</c:v>
                  </c:pt>
                  <c:pt idx="8">
                    <c:v>1.7140119654964774</c:v>
                  </c:pt>
                  <c:pt idx="9">
                    <c:v>2.3463337183909565</c:v>
                  </c:pt>
                  <c:pt idx="10">
                    <c:v>1.7140119654964774</c:v>
                  </c:pt>
                  <c:pt idx="11">
                    <c:v>2.046531137532289</c:v>
                  </c:pt>
                  <c:pt idx="12">
                    <c:v>2.046531137532289</c:v>
                  </c:pt>
                  <c:pt idx="13">
                    <c:v>2.1183076416150781</c:v>
                  </c:pt>
                  <c:pt idx="14">
                    <c:v>2.1183076416150781</c:v>
                  </c:pt>
                  <c:pt idx="15">
                    <c:v>2.1183076416150781</c:v>
                  </c:pt>
                  <c:pt idx="16">
                    <c:v>2.1183076416150781</c:v>
                  </c:pt>
                  <c:pt idx="17">
                    <c:v>1.5795826996602789</c:v>
                  </c:pt>
                  <c:pt idx="18">
                    <c:v>1.5795826996602789</c:v>
                  </c:pt>
                  <c:pt idx="19">
                    <c:v>1.9658418926050691</c:v>
                  </c:pt>
                  <c:pt idx="20">
                    <c:v>1.9658418926050691</c:v>
                  </c:pt>
                  <c:pt idx="21">
                    <c:v>1.9658418926050691</c:v>
                  </c:pt>
                  <c:pt idx="22">
                    <c:v>1.9658418926050691</c:v>
                  </c:pt>
                  <c:pt idx="23">
                    <c:v>1.9658418926050691</c:v>
                  </c:pt>
                  <c:pt idx="24">
                    <c:v>1.9658418926050691</c:v>
                  </c:pt>
                  <c:pt idx="25">
                    <c:v>1.7813267813267815</c:v>
                  </c:pt>
                  <c:pt idx="26">
                    <c:v>1.7813267813267815</c:v>
                  </c:pt>
                  <c:pt idx="27">
                    <c:v>1.7813267813267815</c:v>
                  </c:pt>
                  <c:pt idx="28">
                    <c:v>1.7813267813267815</c:v>
                  </c:pt>
                  <c:pt idx="29">
                    <c:v>1.7813267813267815</c:v>
                  </c:pt>
                  <c:pt idx="30">
                    <c:v>1.7813267813267815</c:v>
                  </c:pt>
                  <c:pt idx="31">
                    <c:v>1.7813267813267815</c:v>
                  </c:pt>
                  <c:pt idx="32">
                    <c:v>1.7813267813267815</c:v>
                  </c:pt>
                  <c:pt idx="33">
                    <c:v>1.7813267813267815</c:v>
                  </c:pt>
                  <c:pt idx="34">
                    <c:v>1.7813267813267815</c:v>
                  </c:pt>
                  <c:pt idx="35">
                    <c:v>1.7813267813267815</c:v>
                  </c:pt>
                  <c:pt idx="36">
                    <c:v>1.7813267813267815</c:v>
                  </c:pt>
                </c:numCache>
              </c:numRef>
            </c:plus>
            <c:minus>
              <c:numRef>
                <c:f>'[2]Summary 1% tricaine crowded'!$C$70:$AM$70</c:f>
                <c:numCache>
                  <c:formatCode>General</c:formatCode>
                  <c:ptCount val="37"/>
                  <c:pt idx="0">
                    <c:v>1.7140119654964774</c:v>
                  </c:pt>
                  <c:pt idx="1">
                    <c:v>1.7140119654964774</c:v>
                  </c:pt>
                  <c:pt idx="2">
                    <c:v>1.709658864081645</c:v>
                  </c:pt>
                  <c:pt idx="3">
                    <c:v>1.709658864081645</c:v>
                  </c:pt>
                  <c:pt idx="4">
                    <c:v>2.3463337183909565</c:v>
                  </c:pt>
                  <c:pt idx="5">
                    <c:v>1.709658864081645</c:v>
                  </c:pt>
                  <c:pt idx="6">
                    <c:v>1.709658864081645</c:v>
                  </c:pt>
                  <c:pt idx="7">
                    <c:v>1.709658864081645</c:v>
                  </c:pt>
                  <c:pt idx="8">
                    <c:v>1.7140119654964774</c:v>
                  </c:pt>
                  <c:pt idx="9">
                    <c:v>2.3463337183909565</c:v>
                  </c:pt>
                  <c:pt idx="10">
                    <c:v>1.7140119654964774</c:v>
                  </c:pt>
                  <c:pt idx="11">
                    <c:v>2.046531137532289</c:v>
                  </c:pt>
                  <c:pt idx="12">
                    <c:v>2.046531137532289</c:v>
                  </c:pt>
                  <c:pt idx="13">
                    <c:v>2.1183076416150781</c:v>
                  </c:pt>
                  <c:pt idx="14">
                    <c:v>2.1183076416150781</c:v>
                  </c:pt>
                  <c:pt idx="15">
                    <c:v>2.1183076416150781</c:v>
                  </c:pt>
                  <c:pt idx="16">
                    <c:v>2.1183076416150781</c:v>
                  </c:pt>
                  <c:pt idx="17">
                    <c:v>1.5795826996602789</c:v>
                  </c:pt>
                  <c:pt idx="18">
                    <c:v>1.5795826996602789</c:v>
                  </c:pt>
                  <c:pt idx="19">
                    <c:v>1.9658418926050691</c:v>
                  </c:pt>
                  <c:pt idx="20">
                    <c:v>1.9658418926050691</c:v>
                  </c:pt>
                  <c:pt idx="21">
                    <c:v>1.9658418926050691</c:v>
                  </c:pt>
                  <c:pt idx="22">
                    <c:v>1.9658418926050691</c:v>
                  </c:pt>
                  <c:pt idx="23">
                    <c:v>1.9658418926050691</c:v>
                  </c:pt>
                  <c:pt idx="24">
                    <c:v>1.9658418926050691</c:v>
                  </c:pt>
                  <c:pt idx="25">
                    <c:v>1.7813267813267815</c:v>
                  </c:pt>
                  <c:pt idx="26">
                    <c:v>1.7813267813267815</c:v>
                  </c:pt>
                  <c:pt idx="27">
                    <c:v>1.7813267813267815</c:v>
                  </c:pt>
                  <c:pt idx="28">
                    <c:v>1.7813267813267815</c:v>
                  </c:pt>
                  <c:pt idx="29">
                    <c:v>1.7813267813267815</c:v>
                  </c:pt>
                  <c:pt idx="30">
                    <c:v>1.7813267813267815</c:v>
                  </c:pt>
                  <c:pt idx="31">
                    <c:v>1.7813267813267815</c:v>
                  </c:pt>
                  <c:pt idx="32">
                    <c:v>1.7813267813267815</c:v>
                  </c:pt>
                  <c:pt idx="33">
                    <c:v>1.7813267813267815</c:v>
                  </c:pt>
                  <c:pt idx="34">
                    <c:v>1.7813267813267815</c:v>
                  </c:pt>
                  <c:pt idx="35">
                    <c:v>1.7813267813267815</c:v>
                  </c:pt>
                  <c:pt idx="36">
                    <c:v>1.7813267813267815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'[2]Summary 1% tricaine crowded'!$C$32:$AL$32</c:f>
              <c:numCache>
                <c:formatCode>General</c:formatCode>
                <c:ptCount val="36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</c:numCache>
            </c:numRef>
          </c:xVal>
          <c:yVal>
            <c:numRef>
              <c:f>'[2]Summary 1% tricaine crowded'!$C$39:$AL$39</c:f>
              <c:numCache>
                <c:formatCode>General</c:formatCode>
                <c:ptCount val="36"/>
                <c:pt idx="0">
                  <c:v>5.4830934830934837</c:v>
                </c:pt>
                <c:pt idx="1">
                  <c:v>5.4830934830934837</c:v>
                </c:pt>
                <c:pt idx="2">
                  <c:v>5.5307125307125311</c:v>
                </c:pt>
                <c:pt idx="3">
                  <c:v>5.5307125307125311</c:v>
                </c:pt>
                <c:pt idx="4">
                  <c:v>4.2178542178542182</c:v>
                </c:pt>
                <c:pt idx="5">
                  <c:v>5.5307125307125311</c:v>
                </c:pt>
                <c:pt idx="6">
                  <c:v>5.5307125307125311</c:v>
                </c:pt>
                <c:pt idx="7">
                  <c:v>5.5307125307125311</c:v>
                </c:pt>
                <c:pt idx="8">
                  <c:v>5.4830934830934837</c:v>
                </c:pt>
                <c:pt idx="9">
                  <c:v>4.2178542178542182</c:v>
                </c:pt>
                <c:pt idx="10">
                  <c:v>5.4830934830934837</c:v>
                </c:pt>
                <c:pt idx="11">
                  <c:v>4.5307125307125311</c:v>
                </c:pt>
                <c:pt idx="12">
                  <c:v>4.5307125307125311</c:v>
                </c:pt>
                <c:pt idx="13">
                  <c:v>4.6359756886072674</c:v>
                </c:pt>
                <c:pt idx="14">
                  <c:v>4.6359756886072674</c:v>
                </c:pt>
                <c:pt idx="15">
                  <c:v>4.6359756886072674</c:v>
                </c:pt>
                <c:pt idx="16">
                  <c:v>4.6359756886072674</c:v>
                </c:pt>
                <c:pt idx="17">
                  <c:v>3.5833441096598997</c:v>
                </c:pt>
                <c:pt idx="18">
                  <c:v>3.5833441096598997</c:v>
                </c:pt>
                <c:pt idx="19">
                  <c:v>3.1633906633906639</c:v>
                </c:pt>
                <c:pt idx="20">
                  <c:v>3.1633906633906639</c:v>
                </c:pt>
                <c:pt idx="21">
                  <c:v>3.1633906633906639</c:v>
                </c:pt>
                <c:pt idx="22">
                  <c:v>3.1633906633906639</c:v>
                </c:pt>
                <c:pt idx="23">
                  <c:v>3.1633906633906639</c:v>
                </c:pt>
                <c:pt idx="24">
                  <c:v>3.1633906633906639</c:v>
                </c:pt>
                <c:pt idx="25">
                  <c:v>6.3267813267813278</c:v>
                </c:pt>
                <c:pt idx="26">
                  <c:v>6.3267813267813278</c:v>
                </c:pt>
                <c:pt idx="27">
                  <c:v>6.3267813267813278</c:v>
                </c:pt>
                <c:pt idx="28">
                  <c:v>6.3267813267813278</c:v>
                </c:pt>
                <c:pt idx="29">
                  <c:v>6.3267813267813278</c:v>
                </c:pt>
                <c:pt idx="30">
                  <c:v>6.3267813267813278</c:v>
                </c:pt>
                <c:pt idx="31">
                  <c:v>6.3267813267813278</c:v>
                </c:pt>
                <c:pt idx="32">
                  <c:v>8.1081081081081088</c:v>
                </c:pt>
                <c:pt idx="33">
                  <c:v>8.1081081081081088</c:v>
                </c:pt>
                <c:pt idx="34">
                  <c:v>8.1081081081081088</c:v>
                </c:pt>
                <c:pt idx="35">
                  <c:v>8.1081081081081088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85-4A76-9EC3-72936385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273792"/>
        <c:axId val="158192704"/>
      </c:scatterChart>
      <c:valAx>
        <c:axId val="162273792"/>
        <c:scaling>
          <c:orientation val="minMax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8192704"/>
        <c:crosses val="autoZero"/>
        <c:crossBetween val="midCat"/>
      </c:valAx>
      <c:valAx>
        <c:axId val="1581927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en-US" sz="14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of straight quaternary</a:t>
                </a:r>
                <a:endParaRPr lang="en-CA" sz="14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5923869260253722E-2"/>
              <c:y val="0.196545179863127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22737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769889528799796"/>
          <c:y val="0.12620745936169744"/>
          <c:w val="0.18088779757759327"/>
          <c:h val="0.22470897020225414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587374</xdr:colOff>
      <xdr:row>66</xdr:row>
      <xdr:rowOff>1</xdr:rowOff>
    </xdr:from>
    <xdr:to>
      <xdr:col>33</xdr:col>
      <xdr:colOff>545041</xdr:colOff>
      <xdr:row>83</xdr:row>
      <xdr:rowOff>31751</xdr:rowOff>
    </xdr:to>
    <xdr:graphicFrame macro="">
      <xdr:nvGraphicFramePr>
        <xdr:cNvPr id="2" name="תרשים 4">
          <a:extLst>
            <a:ext uri="{FF2B5EF4-FFF2-40B4-BE49-F238E27FC236}">
              <a16:creationId xmlns:a16="http://schemas.microsoft.com/office/drawing/2014/main" id="{9964F275-E8A3-43F0-9EA0-EE96ADCAB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431271</xdr:colOff>
      <xdr:row>87</xdr:row>
      <xdr:rowOff>24871</xdr:rowOff>
    </xdr:from>
    <xdr:to>
      <xdr:col>34</xdr:col>
      <xdr:colOff>118004</xdr:colOff>
      <xdr:row>102</xdr:row>
      <xdr:rowOff>128852</xdr:rowOff>
    </xdr:to>
    <xdr:graphicFrame macro="">
      <xdr:nvGraphicFramePr>
        <xdr:cNvPr id="3" name="תרשים 24">
          <a:extLst>
            <a:ext uri="{FF2B5EF4-FFF2-40B4-BE49-F238E27FC236}">
              <a16:creationId xmlns:a16="http://schemas.microsoft.com/office/drawing/2014/main" id="{1266EB3A-FDD5-4F34-A55B-6E3D2EAEC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479424</xdr:colOff>
      <xdr:row>20</xdr:row>
      <xdr:rowOff>60325</xdr:rowOff>
    </xdr:from>
    <xdr:to>
      <xdr:col>12</xdr:col>
      <xdr:colOff>603249</xdr:colOff>
      <xdr:row>35</xdr:row>
      <xdr:rowOff>41275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379940</xdr:colOff>
      <xdr:row>35</xdr:row>
      <xdr:rowOff>48684</xdr:rowOff>
    </xdr:from>
    <xdr:to>
      <xdr:col>36</xdr:col>
      <xdr:colOff>322792</xdr:colOff>
      <xdr:row>51</xdr:row>
      <xdr:rowOff>87842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323850</xdr:colOff>
      <xdr:row>25</xdr:row>
      <xdr:rowOff>375708</xdr:rowOff>
    </xdr:from>
    <xdr:to>
      <xdr:col>9</xdr:col>
      <xdr:colOff>323850</xdr:colOff>
      <xdr:row>25</xdr:row>
      <xdr:rowOff>375708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5149850" y="5963708"/>
          <a:ext cx="6032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46</xdr:row>
      <xdr:rowOff>0</xdr:rowOff>
    </xdr:from>
    <xdr:to>
      <xdr:col>23</xdr:col>
      <xdr:colOff>370417</xdr:colOff>
      <xdr:row>63</xdr:row>
      <xdr:rowOff>17993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0.49792</cdr:x>
      <cdr:y>0.27662</cdr:y>
    </cdr:from>
    <cdr:to>
      <cdr:x>0.57153</cdr:x>
      <cdr:y>0.35995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76475" y="758825"/>
          <a:ext cx="3365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CA" sz="1100"/>
            <a:t>*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0.34861</cdr:x>
      <cdr:y>0.11574</cdr:y>
    </cdr:from>
    <cdr:to>
      <cdr:x>0.69722</cdr:x>
      <cdr:y>0.11574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8DFC1CD-A626-4DE8-B54E-FAC74B0C8260}"/>
            </a:ext>
          </a:extLst>
        </cdr:cNvPr>
        <cdr:cNvCxnSpPr/>
      </cdr:nvCxnSpPr>
      <cdr:spPr>
        <a:xfrm xmlns:a="http://schemas.openxmlformats.org/drawingml/2006/main">
          <a:off x="1593850" y="317500"/>
          <a:ext cx="1593850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0.49167</cdr:x>
      <cdr:y>0.02315</cdr:y>
    </cdr:from>
    <cdr:to>
      <cdr:x>0.56528</cdr:x>
      <cdr:y>0.10648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247900" y="63500"/>
          <a:ext cx="3365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*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0.42223</cdr:x>
      <cdr:y>0.40278</cdr:y>
    </cdr:from>
    <cdr:to>
      <cdr:x>0.77084</cdr:x>
      <cdr:y>0.40278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14CF621-5733-41F2-B2AF-400495E97541}"/>
            </a:ext>
          </a:extLst>
        </cdr:cNvPr>
        <cdr:cNvCxnSpPr/>
      </cdr:nvCxnSpPr>
      <cdr:spPr>
        <a:xfrm xmlns:a="http://schemas.openxmlformats.org/drawingml/2006/main">
          <a:off x="1930415" y="1104911"/>
          <a:ext cx="1593845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0.57084</cdr:x>
      <cdr:y>0.30093</cdr:y>
    </cdr:from>
    <cdr:to>
      <cdr:x>0.64445</cdr:x>
      <cdr:y>0.38426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09860" y="825513"/>
          <a:ext cx="336545" cy="228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*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190500</xdr:colOff>
      <xdr:row>6</xdr:row>
      <xdr:rowOff>0</xdr:rowOff>
    </xdr:from>
    <xdr:to>
      <xdr:col>52</xdr:col>
      <xdr:colOff>492124</xdr:colOff>
      <xdr:row>24</xdr:row>
      <xdr:rowOff>109008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DC1AAAA-E322-4758-B859-0CC644041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ouped%20followed%20by%20isolation%202,5,24%20h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alysis%20of%20movies%20crow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D after 2,5,24 isolation"/>
      <sheetName val="grouped isolated for 4 hr"/>
      <sheetName val="correlations"/>
    </sheetNames>
    <sheetDataSet>
      <sheetData sheetId="0">
        <row r="302">
          <cell r="BH302">
            <v>2</v>
          </cell>
          <cell r="BI302">
            <v>5</v>
          </cell>
          <cell r="BJ302">
            <v>15</v>
          </cell>
          <cell r="BK302">
            <v>24</v>
          </cell>
        </row>
        <row r="303">
          <cell r="BG303" t="str">
            <v>Isolated</v>
          </cell>
          <cell r="BH303">
            <v>0.28623660807631196</v>
          </cell>
          <cell r="BI303">
            <v>0.39352523717836091</v>
          </cell>
          <cell r="BJ303">
            <v>0.37280949689089882</v>
          </cell>
          <cell r="BK303">
            <v>0.53346904349609081</v>
          </cell>
        </row>
        <row r="304">
          <cell r="BG304" t="str">
            <v>Crowded</v>
          </cell>
          <cell r="BH304">
            <v>0.2423093217274872</v>
          </cell>
          <cell r="BI304">
            <v>0.31098478802902757</v>
          </cell>
          <cell r="BJ304">
            <v>0.18809055387917856</v>
          </cell>
          <cell r="BK304">
            <v>0.27734948185920094</v>
          </cell>
        </row>
        <row r="308">
          <cell r="BH308">
            <v>4.0873020031463494E-2</v>
          </cell>
          <cell r="BI308">
            <v>4.7543748707325785E-2</v>
          </cell>
          <cell r="BJ308">
            <v>5.4097897945941621E-3</v>
          </cell>
          <cell r="BK308">
            <v>3.3001551896870616E-2</v>
          </cell>
        </row>
        <row r="309">
          <cell r="BH309">
            <v>3.1104376478745997E-2</v>
          </cell>
          <cell r="BI309">
            <v>4.7662328289130584E-2</v>
          </cell>
          <cell r="BJ309">
            <v>2.2802589361831656E-2</v>
          </cell>
          <cell r="BK309">
            <v>3.3001551896870616E-2</v>
          </cell>
        </row>
        <row r="321">
          <cell r="BH321">
            <v>2</v>
          </cell>
          <cell r="BI321">
            <v>5</v>
          </cell>
          <cell r="BJ321">
            <v>15</v>
          </cell>
          <cell r="BK321">
            <v>24</v>
          </cell>
        </row>
        <row r="322">
          <cell r="BG322" t="str">
            <v>Isolated</v>
          </cell>
          <cell r="BH322">
            <v>30.770255353655671</v>
          </cell>
          <cell r="BI322">
            <v>18.613906461021561</v>
          </cell>
          <cell r="BJ322">
            <v>11.703762586115529</v>
          </cell>
          <cell r="BK322">
            <v>11.019705209078515</v>
          </cell>
        </row>
        <row r="323">
          <cell r="BG323" t="str">
            <v>Crowded</v>
          </cell>
          <cell r="BH323">
            <v>31.800605674339518</v>
          </cell>
          <cell r="BI323">
            <v>27.534869251630926</v>
          </cell>
          <cell r="BJ323">
            <v>38.028100775193799</v>
          </cell>
          <cell r="BK323">
            <v>31.337756226170011</v>
          </cell>
        </row>
        <row r="327">
          <cell r="BH327">
            <v>2.6859949942529169</v>
          </cell>
          <cell r="BI327">
            <v>2.4679354723923042</v>
          </cell>
          <cell r="BJ327">
            <v>3.1503229294486568</v>
          </cell>
          <cell r="BK327">
            <v>2.1302665063830175</v>
          </cell>
        </row>
        <row r="328">
          <cell r="BH328">
            <v>2.6729478041856254</v>
          </cell>
          <cell r="BI328">
            <v>2.2514715002774071</v>
          </cell>
          <cell r="BJ328">
            <v>4.8885658914728474</v>
          </cell>
          <cell r="BK328">
            <v>3.6046737262251858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12-2018 worm 2, 2hr"/>
      <sheetName val="18-12-2018 worm 1, 3hr"/>
      <sheetName val="28-12-2018 BP709 movie, 3hr"/>
      <sheetName val="30-12-2018 BP709 movie, 3hr"/>
      <sheetName val="03-01-2019 BP709 worm 3"/>
      <sheetName val="Crowded to isolated 4-5 hr"/>
      <sheetName val="Crowded  mixture of anasthetics"/>
      <sheetName val="Crowded movies in 0.01% tetra "/>
      <sheetName val="Summary 1% tricaine crowded"/>
      <sheetName val="Crowded 27-12-2018 15 tricaine"/>
      <sheetName val="Summary normalized"/>
      <sheetName val="BP709 crowded06-02-2019 pobeads"/>
      <sheetName val="BP709 crowded08-02-2019 pobeads"/>
      <sheetName val="BP709 crowded10-02-2019 pobeads"/>
      <sheetName val="BP709 crowded11-02-2019 pobea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9">
          <cell r="H19" t="str">
            <v>Avg</v>
          </cell>
        </row>
        <row r="20">
          <cell r="G20" t="str">
            <v>Crowded</v>
          </cell>
          <cell r="H20">
            <v>38.977399557979105</v>
          </cell>
          <cell r="I20">
            <v>6.0890224622047597</v>
          </cell>
        </row>
        <row r="21">
          <cell r="G21" t="str">
            <v>Isolated 4 hr</v>
          </cell>
          <cell r="H21">
            <v>16.995676803816337</v>
          </cell>
          <cell r="I21">
            <v>3.315059051786617</v>
          </cell>
        </row>
        <row r="33">
          <cell r="Y33" t="str">
            <v>ectopic/non ectopic</v>
          </cell>
        </row>
        <row r="34">
          <cell r="X34" t="str">
            <v>Crowded</v>
          </cell>
          <cell r="Y34">
            <v>0.23430862891441051</v>
          </cell>
        </row>
        <row r="35">
          <cell r="X35" t="str">
            <v>Isolated 4 hr</v>
          </cell>
          <cell r="Y35">
            <v>0.34774376615264685</v>
          </cell>
          <cell r="AD35" t="str">
            <v>full retraction</v>
          </cell>
          <cell r="AE35" t="str">
            <v>new growth</v>
          </cell>
        </row>
        <row r="36">
          <cell r="AD36">
            <v>5.833333333333333</v>
          </cell>
          <cell r="AE36">
            <v>10.333333333333334</v>
          </cell>
        </row>
        <row r="37">
          <cell r="AD37">
            <v>1.3763881881375053</v>
          </cell>
          <cell r="AE37">
            <v>1.7061978522759642</v>
          </cell>
        </row>
        <row r="39">
          <cell r="Z39">
            <v>3.1643450309489146E-2</v>
          </cell>
        </row>
        <row r="40">
          <cell r="Z40">
            <v>3.8599852685189548E-2</v>
          </cell>
        </row>
      </sheetData>
      <sheetData sheetId="6" refreshError="1"/>
      <sheetData sheetId="7" refreshError="1"/>
      <sheetData sheetId="8">
        <row r="32">
          <cell r="C32">
            <v>0</v>
          </cell>
          <cell r="D32">
            <v>5</v>
          </cell>
          <cell r="E32">
            <v>10</v>
          </cell>
          <cell r="F32">
            <v>15</v>
          </cell>
          <cell r="G32">
            <v>20</v>
          </cell>
          <cell r="H32">
            <v>25</v>
          </cell>
          <cell r="I32">
            <v>30</v>
          </cell>
          <cell r="J32">
            <v>35</v>
          </cell>
          <cell r="K32">
            <v>40</v>
          </cell>
          <cell r="L32">
            <v>45</v>
          </cell>
          <cell r="M32">
            <v>50</v>
          </cell>
          <cell r="N32">
            <v>55</v>
          </cell>
          <cell r="O32">
            <v>60</v>
          </cell>
          <cell r="P32">
            <v>65</v>
          </cell>
          <cell r="Q32">
            <v>70</v>
          </cell>
          <cell r="R32">
            <v>75</v>
          </cell>
          <cell r="S32">
            <v>80</v>
          </cell>
          <cell r="T32">
            <v>85</v>
          </cell>
          <cell r="U32">
            <v>90</v>
          </cell>
          <cell r="V32">
            <v>95</v>
          </cell>
          <cell r="W32">
            <v>100</v>
          </cell>
          <cell r="X32">
            <v>105</v>
          </cell>
          <cell r="Y32">
            <v>110</v>
          </cell>
          <cell r="Z32">
            <v>115</v>
          </cell>
          <cell r="AA32">
            <v>120</v>
          </cell>
          <cell r="AB32">
            <v>125</v>
          </cell>
          <cell r="AC32">
            <v>130</v>
          </cell>
          <cell r="AD32">
            <v>135</v>
          </cell>
          <cell r="AE32">
            <v>140</v>
          </cell>
          <cell r="AF32">
            <v>145</v>
          </cell>
          <cell r="AG32">
            <v>150</v>
          </cell>
          <cell r="AH32">
            <v>155</v>
          </cell>
          <cell r="AI32">
            <v>160</v>
          </cell>
          <cell r="AJ32">
            <v>165</v>
          </cell>
          <cell r="AK32">
            <v>170</v>
          </cell>
          <cell r="AL32">
            <v>175</v>
          </cell>
        </row>
        <row r="38">
          <cell r="C38">
            <v>31.64673675617588</v>
          </cell>
          <cell r="D38">
            <v>29.768634466308885</v>
          </cell>
          <cell r="E38">
            <v>30.093240093240091</v>
          </cell>
          <cell r="F38">
            <v>34.439416792357967</v>
          </cell>
          <cell r="G38">
            <v>29.899330036128944</v>
          </cell>
          <cell r="H38">
            <v>29.398141390551263</v>
          </cell>
          <cell r="I38">
            <v>30.319464028903155</v>
          </cell>
          <cell r="J38">
            <v>30.687437885112303</v>
          </cell>
          <cell r="K38">
            <v>31.837010534684953</v>
          </cell>
          <cell r="L38">
            <v>29.539852911945935</v>
          </cell>
          <cell r="M38">
            <v>29.130060292850988</v>
          </cell>
          <cell r="N38">
            <v>32.354738684671169</v>
          </cell>
          <cell r="O38">
            <v>32.967753463426156</v>
          </cell>
          <cell r="P38">
            <v>32.967753463426156</v>
          </cell>
          <cell r="Q38">
            <v>31.73561964599968</v>
          </cell>
          <cell r="R38">
            <v>31.242176736400097</v>
          </cell>
          <cell r="S38">
            <v>29.008308764406319</v>
          </cell>
          <cell r="T38">
            <v>26.679040471723397</v>
          </cell>
          <cell r="U38">
            <v>26.929330831769857</v>
          </cell>
          <cell r="V38">
            <v>27.61317557344308</v>
          </cell>
          <cell r="W38">
            <v>28.640532198360678</v>
          </cell>
          <cell r="X38">
            <v>27.509405680137387</v>
          </cell>
          <cell r="Y38">
            <v>25.440094940778938</v>
          </cell>
          <cell r="Z38">
            <v>25.195238095238093</v>
          </cell>
          <cell r="AA38">
            <v>19.776190476190475</v>
          </cell>
          <cell r="AB38">
            <v>19.101503759398494</v>
          </cell>
          <cell r="AC38">
            <v>16.756302521008401</v>
          </cell>
          <cell r="AD38">
            <v>16.092165898617509</v>
          </cell>
          <cell r="AE38">
            <v>16.372670807453414</v>
          </cell>
          <cell r="AF38">
            <v>19.777777777777779</v>
          </cell>
          <cell r="AG38">
            <v>19.777777777777779</v>
          </cell>
          <cell r="AH38">
            <v>17.555555555555557</v>
          </cell>
          <cell r="AI38">
            <v>17.555555555555557</v>
          </cell>
          <cell r="AJ38">
            <v>17.555555555555557</v>
          </cell>
          <cell r="AK38">
            <v>17.208333333333336</v>
          </cell>
          <cell r="AL38">
            <v>17.102040816326529</v>
          </cell>
        </row>
        <row r="39">
          <cell r="C39">
            <v>5.4830934830934837</v>
          </cell>
          <cell r="D39">
            <v>5.4830934830934837</v>
          </cell>
          <cell r="E39">
            <v>5.5307125307125311</v>
          </cell>
          <cell r="F39">
            <v>5.5307125307125311</v>
          </cell>
          <cell r="G39">
            <v>4.2178542178542182</v>
          </cell>
          <cell r="H39">
            <v>5.5307125307125311</v>
          </cell>
          <cell r="I39">
            <v>5.5307125307125311</v>
          </cell>
          <cell r="J39">
            <v>5.5307125307125311</v>
          </cell>
          <cell r="K39">
            <v>5.4830934830934837</v>
          </cell>
          <cell r="L39">
            <v>4.2178542178542182</v>
          </cell>
          <cell r="M39">
            <v>5.4830934830934837</v>
          </cell>
          <cell r="N39">
            <v>4.5307125307125311</v>
          </cell>
          <cell r="O39">
            <v>4.5307125307125311</v>
          </cell>
          <cell r="P39">
            <v>4.6359756886072674</v>
          </cell>
          <cell r="Q39">
            <v>4.6359756886072674</v>
          </cell>
          <cell r="R39">
            <v>4.6359756886072674</v>
          </cell>
          <cell r="S39">
            <v>4.6359756886072674</v>
          </cell>
          <cell r="T39">
            <v>3.5833441096598997</v>
          </cell>
          <cell r="U39">
            <v>3.5833441096598997</v>
          </cell>
          <cell r="V39">
            <v>3.1633906633906639</v>
          </cell>
          <cell r="W39">
            <v>3.1633906633906639</v>
          </cell>
          <cell r="X39">
            <v>3.1633906633906639</v>
          </cell>
          <cell r="Y39">
            <v>3.1633906633906639</v>
          </cell>
          <cell r="Z39">
            <v>3.1633906633906639</v>
          </cell>
          <cell r="AA39">
            <v>3.1633906633906639</v>
          </cell>
          <cell r="AB39">
            <v>6.3267813267813278</v>
          </cell>
          <cell r="AC39">
            <v>6.3267813267813278</v>
          </cell>
          <cell r="AD39">
            <v>6.3267813267813278</v>
          </cell>
          <cell r="AE39">
            <v>6.3267813267813278</v>
          </cell>
          <cell r="AF39">
            <v>6.3267813267813278</v>
          </cell>
          <cell r="AG39">
            <v>6.3267813267813278</v>
          </cell>
          <cell r="AH39">
            <v>6.3267813267813278</v>
          </cell>
          <cell r="AI39">
            <v>8.1081081081081088</v>
          </cell>
          <cell r="AJ39">
            <v>8.1081081081081088</v>
          </cell>
          <cell r="AK39">
            <v>8.1081081081081088</v>
          </cell>
          <cell r="AL39">
            <v>8.1081081081081088</v>
          </cell>
        </row>
        <row r="40">
          <cell r="C40">
            <v>4.1588682005033499</v>
          </cell>
          <cell r="D40">
            <v>3.683047220844204</v>
          </cell>
          <cell r="E40">
            <v>3.6866164453927293</v>
          </cell>
          <cell r="F40">
            <v>2.5002145317559186</v>
          </cell>
          <cell r="G40">
            <v>4.8721580543418241</v>
          </cell>
          <cell r="H40">
            <v>4.4029077634576073</v>
          </cell>
          <cell r="I40">
            <v>3.797270998464179</v>
          </cell>
          <cell r="J40">
            <v>3.8117075856265568</v>
          </cell>
          <cell r="K40">
            <v>4.2728930609029048</v>
          </cell>
          <cell r="L40">
            <v>4.6512869126375964</v>
          </cell>
          <cell r="M40">
            <v>6.5523339281524882</v>
          </cell>
          <cell r="N40">
            <v>4.6395893699657407</v>
          </cell>
          <cell r="O40">
            <v>4.7271632204268297</v>
          </cell>
          <cell r="P40">
            <v>4.7271632204268297</v>
          </cell>
          <cell r="Q40">
            <v>4.2257339903039837</v>
          </cell>
          <cell r="R40">
            <v>4.222582529833586</v>
          </cell>
          <cell r="S40">
            <v>4.5839143929229209</v>
          </cell>
          <cell r="T40">
            <v>4.652268436999397</v>
          </cell>
          <cell r="U40">
            <v>5.8849723301972929</v>
          </cell>
          <cell r="V40">
            <v>6.0235915766901567</v>
          </cell>
          <cell r="W40">
            <v>6.1888456321713612</v>
          </cell>
          <cell r="X40">
            <v>6.9512424081980608</v>
          </cell>
          <cell r="Y40">
            <v>6.1480966254069322</v>
          </cell>
          <cell r="Z40">
            <v>6.2718208649044866</v>
          </cell>
          <cell r="AA40">
            <v>7.4547143768161401</v>
          </cell>
          <cell r="AB40">
            <v>5.3080803071361542</v>
          </cell>
          <cell r="AC40">
            <v>3.8878542758481167</v>
          </cell>
          <cell r="AD40">
            <v>4.5134259442353617</v>
          </cell>
          <cell r="AE40">
            <v>4.2477812367740766</v>
          </cell>
          <cell r="AF40">
            <v>4.2222222222222197</v>
          </cell>
          <cell r="AG40">
            <v>4.2222222222222197</v>
          </cell>
          <cell r="AH40">
            <v>6.4444444444444411</v>
          </cell>
          <cell r="AI40">
            <v>6.4444444444444411</v>
          </cell>
          <cell r="AJ40">
            <v>6.4444444444444411</v>
          </cell>
          <cell r="AK40">
            <v>6.7916666666666599</v>
          </cell>
          <cell r="AL40">
            <v>6.897959183673473</v>
          </cell>
        </row>
        <row r="70">
          <cell r="C70">
            <v>1.7140119654964774</v>
          </cell>
          <cell r="D70">
            <v>1.7140119654964774</v>
          </cell>
          <cell r="E70">
            <v>1.709658864081645</v>
          </cell>
          <cell r="F70">
            <v>1.709658864081645</v>
          </cell>
          <cell r="G70">
            <v>2.3463337183909565</v>
          </cell>
          <cell r="H70">
            <v>1.709658864081645</v>
          </cell>
          <cell r="I70">
            <v>1.709658864081645</v>
          </cell>
          <cell r="J70">
            <v>1.709658864081645</v>
          </cell>
          <cell r="K70">
            <v>1.7140119654964774</v>
          </cell>
          <cell r="L70">
            <v>2.3463337183909565</v>
          </cell>
          <cell r="M70">
            <v>1.7140119654964774</v>
          </cell>
          <cell r="N70">
            <v>2.046531137532289</v>
          </cell>
          <cell r="O70">
            <v>2.046531137532289</v>
          </cell>
          <cell r="P70">
            <v>2.1183076416150781</v>
          </cell>
          <cell r="Q70">
            <v>2.1183076416150781</v>
          </cell>
          <cell r="R70">
            <v>2.1183076416150781</v>
          </cell>
          <cell r="S70">
            <v>2.1183076416150781</v>
          </cell>
          <cell r="T70">
            <v>1.5795826996602789</v>
          </cell>
          <cell r="U70">
            <v>1.5795826996602789</v>
          </cell>
          <cell r="V70">
            <v>1.9658418926050691</v>
          </cell>
          <cell r="W70">
            <v>1.9658418926050691</v>
          </cell>
          <cell r="X70">
            <v>1.9658418926050691</v>
          </cell>
          <cell r="Y70">
            <v>1.9658418926050691</v>
          </cell>
          <cell r="Z70">
            <v>1.9658418926050691</v>
          </cell>
          <cell r="AA70">
            <v>1.9658418926050691</v>
          </cell>
          <cell r="AB70">
            <v>1.7813267813267815</v>
          </cell>
          <cell r="AC70">
            <v>1.7813267813267815</v>
          </cell>
          <cell r="AD70">
            <v>1.7813267813267815</v>
          </cell>
          <cell r="AE70">
            <v>1.7813267813267815</v>
          </cell>
          <cell r="AF70">
            <v>1.7813267813267815</v>
          </cell>
          <cell r="AG70">
            <v>1.7813267813267815</v>
          </cell>
          <cell r="AH70">
            <v>1.7813267813267815</v>
          </cell>
          <cell r="AI70">
            <v>1.7813267813267815</v>
          </cell>
          <cell r="AJ70">
            <v>1.7813267813267815</v>
          </cell>
          <cell r="AK70">
            <v>1.7813267813267815</v>
          </cell>
          <cell r="AL70">
            <v>1.7813267813267815</v>
          </cell>
          <cell r="AM70">
            <v>1.7813267813267815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B110"/>
  <sheetViews>
    <sheetView topLeftCell="A67" zoomScale="90" zoomScaleNormal="90" workbookViewId="0">
      <selection activeCell="AP80" sqref="AP80"/>
    </sheetView>
  </sheetViews>
  <sheetFormatPr defaultRowHeight="14.75" x14ac:dyDescent="0.75"/>
  <cols>
    <col min="3" max="3" width="23" customWidth="1"/>
    <col min="5" max="5" width="13.1328125" customWidth="1"/>
    <col min="6" max="6" width="13.7265625" customWidth="1"/>
    <col min="7" max="7" width="49.86328125" customWidth="1"/>
    <col min="8" max="8" width="28.54296875" customWidth="1"/>
    <col min="14" max="14" width="13.40625" customWidth="1"/>
    <col min="30" max="30" width="17" customWidth="1"/>
    <col min="31" max="31" width="22.26953125" customWidth="1"/>
    <col min="43" max="43" width="14.86328125" customWidth="1"/>
    <col min="44" max="44" width="15.26953125" customWidth="1"/>
  </cols>
  <sheetData>
    <row r="4" spans="2:54" x14ac:dyDescent="0.75">
      <c r="C4" s="1" t="s">
        <v>0</v>
      </c>
      <c r="N4" s="2" t="s">
        <v>1</v>
      </c>
    </row>
    <row r="5" spans="2:54" ht="15.5" thickBot="1" x14ac:dyDescent="0.9">
      <c r="AC5" s="195" t="s">
        <v>9</v>
      </c>
      <c r="AD5" s="195"/>
      <c r="AE5" s="195"/>
      <c r="AF5" s="195"/>
      <c r="AG5" s="195"/>
      <c r="AH5" s="15"/>
      <c r="AI5" s="16"/>
    </row>
    <row r="6" spans="2:54" ht="26.25" thickTop="1" thickBot="1" x14ac:dyDescent="0.95">
      <c r="D6" s="3" t="s">
        <v>97</v>
      </c>
      <c r="E6" s="5" t="s">
        <v>2</v>
      </c>
      <c r="N6" s="3" t="s">
        <v>97</v>
      </c>
      <c r="O6" s="5" t="s">
        <v>2</v>
      </c>
      <c r="AC6" s="196" t="s">
        <v>10</v>
      </c>
      <c r="AD6" s="197"/>
      <c r="AE6" s="17" t="s">
        <v>11</v>
      </c>
      <c r="AF6" s="18" t="s">
        <v>12</v>
      </c>
      <c r="AG6" s="19" t="s">
        <v>13</v>
      </c>
      <c r="AH6" s="15"/>
      <c r="AI6" s="16"/>
      <c r="AR6" s="82"/>
      <c r="AS6" s="82"/>
      <c r="AT6" s="82"/>
      <c r="AX6" s="81" t="s">
        <v>26</v>
      </c>
      <c r="AY6" s="123"/>
      <c r="AZ6" s="123"/>
      <c r="BA6" s="124"/>
      <c r="BB6" s="124"/>
    </row>
    <row r="7" spans="2:54" ht="15.75" customHeight="1" thickTop="1" x14ac:dyDescent="0.75">
      <c r="B7" s="4"/>
      <c r="D7">
        <v>0.33333333333333326</v>
      </c>
      <c r="E7" s="6">
        <v>44.117647058823529</v>
      </c>
      <c r="L7" s="4"/>
      <c r="N7" s="164">
        <v>0.2608695652173913</v>
      </c>
      <c r="O7" s="6">
        <v>44.444444444444443</v>
      </c>
      <c r="AC7" s="198" t="s">
        <v>14</v>
      </c>
      <c r="AD7" s="20" t="s">
        <v>15</v>
      </c>
      <c r="AE7" s="21">
        <v>21</v>
      </c>
      <c r="AF7" s="22">
        <v>26.857142857142858</v>
      </c>
      <c r="AG7" s="23">
        <v>564</v>
      </c>
      <c r="AH7" s="15"/>
      <c r="AI7" s="16"/>
      <c r="AO7" s="82"/>
      <c r="AP7" s="82"/>
      <c r="AQ7" s="82"/>
      <c r="AR7" s="82"/>
      <c r="AS7" s="82"/>
      <c r="AT7" s="82"/>
      <c r="AX7" s="125"/>
      <c r="AY7" s="125"/>
      <c r="AZ7" s="125"/>
      <c r="BA7" s="126"/>
      <c r="BB7" s="126"/>
    </row>
    <row r="8" spans="2:54" ht="15.5" thickBot="1" x14ac:dyDescent="0.9">
      <c r="B8" s="4"/>
      <c r="D8">
        <v>0.13698630136986301</v>
      </c>
      <c r="E8" s="6">
        <v>41.304347826086953</v>
      </c>
      <c r="L8" s="4"/>
      <c r="N8" s="164">
        <v>0.1875</v>
      </c>
      <c r="O8" s="6">
        <v>51.282051282051277</v>
      </c>
      <c r="AC8" s="193"/>
      <c r="AD8" s="24" t="s">
        <v>16</v>
      </c>
      <c r="AE8" s="25">
        <v>20</v>
      </c>
      <c r="AF8" s="26">
        <v>14.85</v>
      </c>
      <c r="AG8" s="27">
        <v>297</v>
      </c>
      <c r="AH8" s="15"/>
      <c r="AI8" s="16"/>
      <c r="AO8" s="213" t="s">
        <v>9</v>
      </c>
      <c r="AP8" s="213"/>
      <c r="AQ8" s="213"/>
      <c r="AR8" s="213"/>
      <c r="AS8" s="213"/>
      <c r="AT8" s="82"/>
      <c r="AX8" s="213" t="s">
        <v>9</v>
      </c>
      <c r="AY8" s="213"/>
      <c r="AZ8" s="213"/>
      <c r="BA8" s="213"/>
      <c r="BB8" s="213"/>
    </row>
    <row r="9" spans="2:54" ht="26" thickTop="1" thickBot="1" x14ac:dyDescent="0.9">
      <c r="B9" s="4"/>
      <c r="D9">
        <v>0.25</v>
      </c>
      <c r="E9" s="6">
        <v>39.534883720930232</v>
      </c>
      <c r="L9" s="4"/>
      <c r="N9" s="164">
        <v>2.8571428571428571E-2</v>
      </c>
      <c r="O9" s="6">
        <v>62.5</v>
      </c>
      <c r="AC9" s="194"/>
      <c r="AD9" s="28" t="s">
        <v>17</v>
      </c>
      <c r="AE9" s="29">
        <v>41</v>
      </c>
      <c r="AF9" s="30"/>
      <c r="AG9" s="31"/>
      <c r="AH9" s="15"/>
      <c r="AI9" s="16"/>
      <c r="AO9" s="214" t="s">
        <v>10</v>
      </c>
      <c r="AP9" s="215"/>
      <c r="AQ9" s="83" t="s">
        <v>11</v>
      </c>
      <c r="AR9" s="84" t="s">
        <v>12</v>
      </c>
      <c r="AS9" s="85" t="s">
        <v>13</v>
      </c>
      <c r="AT9" s="82"/>
      <c r="AX9" s="214" t="s">
        <v>10</v>
      </c>
      <c r="AY9" s="215"/>
      <c r="AZ9" s="83" t="s">
        <v>11</v>
      </c>
      <c r="BA9" s="84" t="s">
        <v>12</v>
      </c>
      <c r="BB9" s="85" t="s">
        <v>13</v>
      </c>
    </row>
    <row r="10" spans="2:54" ht="15.75" customHeight="1" thickTop="1" x14ac:dyDescent="0.75">
      <c r="B10" s="4"/>
      <c r="D10">
        <v>3.5714285714285712E-2</v>
      </c>
      <c r="E10" s="6">
        <v>57.894736842105267</v>
      </c>
      <c r="L10" s="4"/>
      <c r="N10" s="164">
        <v>0.52173913043478259</v>
      </c>
      <c r="O10" s="6">
        <v>13.461538461538462</v>
      </c>
      <c r="AC10" s="192" t="s">
        <v>18</v>
      </c>
      <c r="AD10" s="24" t="s">
        <v>15</v>
      </c>
      <c r="AE10" s="25">
        <v>21</v>
      </c>
      <c r="AF10" s="26">
        <v>28.714285714285715</v>
      </c>
      <c r="AG10" s="27">
        <v>603</v>
      </c>
      <c r="AH10" s="15"/>
      <c r="AI10" s="16"/>
      <c r="AO10" s="216" t="s">
        <v>33</v>
      </c>
      <c r="AP10" s="86" t="s">
        <v>15</v>
      </c>
      <c r="AQ10" s="87">
        <v>22</v>
      </c>
      <c r="AR10" s="88">
        <v>23.068181818181817</v>
      </c>
      <c r="AS10" s="89">
        <v>507.49999999999994</v>
      </c>
      <c r="AT10" s="82"/>
      <c r="AX10" s="216" t="s">
        <v>40</v>
      </c>
      <c r="AY10" s="86" t="s">
        <v>15</v>
      </c>
      <c r="AZ10" s="87">
        <v>22</v>
      </c>
      <c r="BA10" s="88">
        <v>20.022727272727273</v>
      </c>
      <c r="BB10" s="89">
        <v>440.5</v>
      </c>
    </row>
    <row r="11" spans="2:54" x14ac:dyDescent="0.75">
      <c r="B11" s="4"/>
      <c r="D11">
        <v>0.27536231884057971</v>
      </c>
      <c r="E11" s="7">
        <v>26.315789473684209</v>
      </c>
      <c r="L11" s="4"/>
      <c r="N11" s="164">
        <v>0.12307692307692308</v>
      </c>
      <c r="O11" s="6">
        <v>40.54054054054054</v>
      </c>
      <c r="AC11" s="193"/>
      <c r="AD11" s="24" t="s">
        <v>16</v>
      </c>
      <c r="AE11" s="25">
        <v>20</v>
      </c>
      <c r="AF11" s="26">
        <v>12.9</v>
      </c>
      <c r="AG11" s="27">
        <v>258</v>
      </c>
      <c r="AH11" s="15"/>
      <c r="AI11" s="16"/>
      <c r="AO11" s="209"/>
      <c r="AP11" s="90" t="s">
        <v>16</v>
      </c>
      <c r="AQ11" s="91">
        <v>18</v>
      </c>
      <c r="AR11" s="92">
        <v>17.361111111111111</v>
      </c>
      <c r="AS11" s="93">
        <v>312.5</v>
      </c>
      <c r="AT11" s="82"/>
      <c r="AX11" s="209"/>
      <c r="AY11" s="90" t="s">
        <v>16</v>
      </c>
      <c r="AZ11" s="91">
        <v>17</v>
      </c>
      <c r="BA11" s="92">
        <v>19.970588235294116</v>
      </c>
      <c r="BB11" s="93">
        <v>339.5</v>
      </c>
    </row>
    <row r="12" spans="2:54" ht="15.5" thickBot="1" x14ac:dyDescent="0.9">
      <c r="B12" s="4"/>
      <c r="D12">
        <v>0.44615384615384618</v>
      </c>
      <c r="E12" s="7">
        <v>30.952380952380953</v>
      </c>
      <c r="L12" s="4"/>
      <c r="N12" s="164">
        <v>0</v>
      </c>
      <c r="O12" s="6">
        <v>37.5</v>
      </c>
      <c r="AC12" s="194"/>
      <c r="AD12" s="28" t="s">
        <v>17</v>
      </c>
      <c r="AE12" s="29">
        <v>41</v>
      </c>
      <c r="AF12" s="30"/>
      <c r="AG12" s="31"/>
      <c r="AH12" s="15"/>
      <c r="AI12" s="16"/>
      <c r="AO12" s="210"/>
      <c r="AP12" s="94" t="s">
        <v>17</v>
      </c>
      <c r="AQ12" s="95">
        <v>40</v>
      </c>
      <c r="AR12" s="96"/>
      <c r="AS12" s="97"/>
      <c r="AT12" s="82"/>
      <c r="AX12" s="211"/>
      <c r="AY12" s="127" t="s">
        <v>17</v>
      </c>
      <c r="AZ12" s="128">
        <v>39</v>
      </c>
      <c r="BA12" s="129"/>
      <c r="BB12" s="130"/>
    </row>
    <row r="13" spans="2:54" ht="16.5" customHeight="1" thickTop="1" thickBot="1" x14ac:dyDescent="0.9">
      <c r="B13" s="4"/>
      <c r="D13">
        <v>0.53125</v>
      </c>
      <c r="E13" s="7">
        <v>31.578947368421051</v>
      </c>
      <c r="L13" s="4"/>
      <c r="N13" s="164">
        <v>0.2807017543859649</v>
      </c>
      <c r="O13" s="6">
        <v>42.424242424242422</v>
      </c>
      <c r="AC13" s="192" t="s">
        <v>19</v>
      </c>
      <c r="AD13" s="24" t="s">
        <v>15</v>
      </c>
      <c r="AE13" s="25">
        <v>21</v>
      </c>
      <c r="AF13" s="26">
        <v>14</v>
      </c>
      <c r="AG13" s="27">
        <v>294</v>
      </c>
      <c r="AH13" s="15"/>
      <c r="AI13" s="16"/>
      <c r="AO13" s="208" t="s">
        <v>34</v>
      </c>
      <c r="AP13" s="90" t="s">
        <v>15</v>
      </c>
      <c r="AQ13" s="91">
        <v>22</v>
      </c>
      <c r="AR13" s="92">
        <v>22.954545454545453</v>
      </c>
      <c r="AS13" s="93">
        <v>505</v>
      </c>
      <c r="AT13" s="82"/>
      <c r="AX13" s="217" t="s">
        <v>20</v>
      </c>
      <c r="AY13" s="217"/>
      <c r="AZ13" s="131"/>
      <c r="BA13" s="124"/>
      <c r="BB13" s="124"/>
    </row>
    <row r="14" spans="2:54" ht="26.25" thickTop="1" thickBot="1" x14ac:dyDescent="0.9">
      <c r="B14" s="4"/>
      <c r="D14">
        <v>0.29729729729729731</v>
      </c>
      <c r="E14" s="7">
        <v>18.181818181818183</v>
      </c>
      <c r="L14" s="4"/>
      <c r="N14" s="164">
        <v>0.25925925925925924</v>
      </c>
      <c r="O14" s="6">
        <v>20.588235294117645</v>
      </c>
      <c r="AC14" s="193"/>
      <c r="AD14" s="24" t="s">
        <v>16</v>
      </c>
      <c r="AE14" s="25">
        <v>20</v>
      </c>
      <c r="AF14" s="26">
        <v>28.35</v>
      </c>
      <c r="AG14" s="27">
        <v>567</v>
      </c>
      <c r="AH14" s="15"/>
      <c r="AI14" s="16"/>
      <c r="AO14" s="209"/>
      <c r="AP14" s="90" t="s">
        <v>16</v>
      </c>
      <c r="AQ14" s="91">
        <v>18</v>
      </c>
      <c r="AR14" s="92">
        <v>17.5</v>
      </c>
      <c r="AS14" s="93">
        <v>315</v>
      </c>
      <c r="AT14" s="82"/>
      <c r="AX14" s="132" t="s">
        <v>21</v>
      </c>
      <c r="AY14" s="133" t="s">
        <v>40</v>
      </c>
      <c r="AZ14" s="124"/>
      <c r="BA14" s="124"/>
      <c r="BB14" s="124"/>
    </row>
    <row r="15" spans="2:54" ht="24.75" thickTop="1" x14ac:dyDescent="0.75">
      <c r="B15" s="4"/>
      <c r="D15">
        <v>0.34848484848484851</v>
      </c>
      <c r="E15" s="7">
        <v>26.666666666666668</v>
      </c>
      <c r="L15" s="4"/>
      <c r="N15" s="164">
        <v>0.58823529411764708</v>
      </c>
      <c r="O15" s="6">
        <v>25</v>
      </c>
      <c r="AC15" s="194"/>
      <c r="AD15" s="28" t="s">
        <v>17</v>
      </c>
      <c r="AE15" s="29">
        <v>41</v>
      </c>
      <c r="AF15" s="30"/>
      <c r="AG15" s="31"/>
      <c r="AH15" s="15"/>
      <c r="AI15" s="16"/>
      <c r="AO15" s="210"/>
      <c r="AP15" s="94" t="s">
        <v>17</v>
      </c>
      <c r="AQ15" s="95">
        <v>40</v>
      </c>
      <c r="AR15" s="96"/>
      <c r="AS15" s="97"/>
      <c r="AT15" s="82"/>
      <c r="AX15" s="134" t="s">
        <v>22</v>
      </c>
      <c r="AY15" s="135">
        <v>186.5</v>
      </c>
      <c r="AZ15" s="124"/>
      <c r="BA15" s="124"/>
      <c r="BB15" s="124"/>
    </row>
    <row r="16" spans="2:54" ht="24" x14ac:dyDescent="0.75">
      <c r="B16" s="4"/>
      <c r="D16">
        <v>0.23214285714285715</v>
      </c>
      <c r="E16" s="7">
        <v>31.578947368421051</v>
      </c>
      <c r="L16" s="4"/>
      <c r="N16" s="164">
        <v>0.21818181818181817</v>
      </c>
      <c r="O16" s="6">
        <v>23.333333333333332</v>
      </c>
      <c r="AC16" s="192"/>
      <c r="AD16" s="24"/>
      <c r="AE16" s="25"/>
      <c r="AF16" s="26"/>
      <c r="AG16" s="27"/>
      <c r="AH16" s="15"/>
      <c r="AI16" s="16"/>
      <c r="AO16" s="208" t="s">
        <v>35</v>
      </c>
      <c r="AP16" s="90" t="s">
        <v>15</v>
      </c>
      <c r="AQ16" s="91">
        <v>22</v>
      </c>
      <c r="AR16" s="92">
        <v>16.522727272727273</v>
      </c>
      <c r="AS16" s="93">
        <v>363.5</v>
      </c>
      <c r="AT16" s="82"/>
      <c r="AX16" s="136" t="s">
        <v>23</v>
      </c>
      <c r="AY16" s="137">
        <v>339.5</v>
      </c>
      <c r="AZ16" s="124"/>
      <c r="BA16" s="124"/>
      <c r="BB16" s="124"/>
    </row>
    <row r="17" spans="2:54" x14ac:dyDescent="0.75">
      <c r="B17" s="4"/>
      <c r="D17">
        <v>0.22807017543859648</v>
      </c>
      <c r="E17" s="7">
        <v>47.5</v>
      </c>
      <c r="L17" s="4"/>
      <c r="N17" s="164">
        <v>0.1111111111111111</v>
      </c>
      <c r="O17" s="6">
        <v>21.052631578947366</v>
      </c>
      <c r="AC17" s="193"/>
      <c r="AD17" s="24"/>
      <c r="AE17" s="25"/>
      <c r="AF17" s="26"/>
      <c r="AG17" s="27"/>
      <c r="AH17" s="15"/>
      <c r="AI17" s="16"/>
      <c r="AO17" s="209"/>
      <c r="AP17" s="90" t="s">
        <v>16</v>
      </c>
      <c r="AQ17" s="91">
        <v>18</v>
      </c>
      <c r="AR17" s="92">
        <v>25.361111111111111</v>
      </c>
      <c r="AS17" s="93">
        <v>456.5</v>
      </c>
      <c r="AT17" s="82"/>
      <c r="AX17" s="138" t="s">
        <v>24</v>
      </c>
      <c r="AY17" s="139">
        <v>-1.918853448032639E-2</v>
      </c>
      <c r="AZ17" s="124"/>
      <c r="BA17" s="124"/>
      <c r="BB17" s="124"/>
    </row>
    <row r="18" spans="2:54" x14ac:dyDescent="0.75">
      <c r="B18" s="4"/>
      <c r="D18">
        <v>0.16666666666666663</v>
      </c>
      <c r="E18" s="7">
        <v>18.181818181818183</v>
      </c>
      <c r="L18" s="4"/>
      <c r="N18" s="164">
        <v>0.3</v>
      </c>
      <c r="O18" s="7">
        <v>35.897435897435898</v>
      </c>
      <c r="AC18" s="194"/>
      <c r="AD18" s="28"/>
      <c r="AE18" s="29"/>
      <c r="AF18" s="30"/>
      <c r="AG18" s="31"/>
      <c r="AH18" s="15"/>
      <c r="AI18" s="16"/>
      <c r="AO18" s="210"/>
      <c r="AP18" s="94" t="s">
        <v>17</v>
      </c>
      <c r="AQ18" s="95">
        <v>40</v>
      </c>
      <c r="AR18" s="96"/>
      <c r="AS18" s="97"/>
      <c r="AT18" s="82"/>
      <c r="AX18" s="140"/>
      <c r="AY18" s="141"/>
      <c r="AZ18" s="126"/>
      <c r="BA18" s="126"/>
      <c r="BB18" s="126"/>
    </row>
    <row r="19" spans="2:54" ht="15" customHeight="1" x14ac:dyDescent="0.75">
      <c r="B19" s="4"/>
      <c r="D19">
        <v>4.1666666666666657E-2</v>
      </c>
      <c r="E19" s="7">
        <v>23.076923076923077</v>
      </c>
      <c r="L19" s="4"/>
      <c r="N19" s="164">
        <v>2.564102564102564E-2</v>
      </c>
      <c r="O19" s="7">
        <v>26.315789473684209</v>
      </c>
      <c r="AC19" s="192"/>
      <c r="AD19" s="24"/>
      <c r="AE19" s="25"/>
      <c r="AF19" s="26"/>
      <c r="AG19" s="27"/>
      <c r="AH19" s="15"/>
      <c r="AI19" s="16"/>
      <c r="AO19" s="208" t="s">
        <v>36</v>
      </c>
      <c r="AP19" s="90" t="s">
        <v>15</v>
      </c>
      <c r="AQ19" s="91">
        <v>22</v>
      </c>
      <c r="AR19" s="92">
        <v>20.204545454545453</v>
      </c>
      <c r="AS19" s="93">
        <v>444.5</v>
      </c>
      <c r="AT19" s="82"/>
      <c r="AX19" s="140"/>
      <c r="AY19" s="141"/>
      <c r="AZ19" s="126"/>
      <c r="BA19" s="126"/>
      <c r="BB19" s="126"/>
    </row>
    <row r="20" spans="2:54" x14ac:dyDescent="0.75">
      <c r="B20" s="4"/>
      <c r="D20">
        <v>0.1076923076923077</v>
      </c>
      <c r="E20" s="7">
        <v>31.707317073170731</v>
      </c>
      <c r="L20" s="4"/>
      <c r="N20" s="164">
        <v>0.14285714285714285</v>
      </c>
      <c r="O20" s="7">
        <v>46.153846153846153</v>
      </c>
      <c r="AC20" s="193"/>
      <c r="AD20" s="24"/>
      <c r="AE20" s="25"/>
      <c r="AF20" s="26"/>
      <c r="AG20" s="27"/>
      <c r="AH20" s="15"/>
      <c r="AI20" s="16"/>
      <c r="AO20" s="209"/>
      <c r="AP20" s="90" t="s">
        <v>16</v>
      </c>
      <c r="AQ20" s="91">
        <v>18</v>
      </c>
      <c r="AR20" s="92">
        <v>20.861111111111111</v>
      </c>
      <c r="AS20" s="93">
        <v>375.5</v>
      </c>
      <c r="AT20" s="82"/>
      <c r="AX20" s="140"/>
      <c r="AY20" s="141"/>
      <c r="AZ20" s="126"/>
      <c r="BA20" s="126"/>
      <c r="BB20" s="126"/>
    </row>
    <row r="21" spans="2:54" ht="15.5" thickBot="1" x14ac:dyDescent="0.9">
      <c r="B21" s="4"/>
      <c r="D21">
        <v>0.58333333333333337</v>
      </c>
      <c r="E21" s="7">
        <v>9.5238095238095237</v>
      </c>
      <c r="L21" s="4"/>
      <c r="N21" s="164">
        <v>0.46666666666666662</v>
      </c>
      <c r="O21" s="7">
        <v>10.526315789473683</v>
      </c>
      <c r="AC21" s="199"/>
      <c r="AD21" s="32"/>
      <c r="AE21" s="33"/>
      <c r="AF21" s="34"/>
      <c r="AG21" s="35"/>
      <c r="AH21" s="15"/>
      <c r="AI21" s="16"/>
      <c r="AO21" s="210"/>
      <c r="AP21" s="94" t="s">
        <v>17</v>
      </c>
      <c r="AQ21" s="95">
        <v>40</v>
      </c>
      <c r="AR21" s="96"/>
      <c r="AS21" s="97"/>
      <c r="AT21" s="82"/>
      <c r="AX21" s="140"/>
      <c r="AY21" s="141"/>
      <c r="AZ21" s="126"/>
      <c r="BA21" s="126"/>
      <c r="BB21" s="126"/>
    </row>
    <row r="22" spans="2:54" ht="15.5" thickTop="1" x14ac:dyDescent="0.75">
      <c r="B22" s="4"/>
      <c r="D22">
        <v>0.2361111111111111</v>
      </c>
      <c r="E22" s="7">
        <v>34.693877551020407</v>
      </c>
      <c r="L22" s="4"/>
      <c r="N22" s="164">
        <v>0.14814814814814814</v>
      </c>
      <c r="O22" s="7">
        <v>18.75</v>
      </c>
      <c r="AC22" s="15"/>
      <c r="AD22" s="15"/>
      <c r="AE22" s="15"/>
      <c r="AF22" s="15"/>
      <c r="AG22" s="15"/>
      <c r="AH22" s="15"/>
      <c r="AI22" s="16"/>
      <c r="AO22" s="208" t="s">
        <v>37</v>
      </c>
      <c r="AP22" s="90" t="s">
        <v>15</v>
      </c>
      <c r="AQ22" s="91">
        <v>22</v>
      </c>
      <c r="AR22" s="92">
        <v>22.772727272727273</v>
      </c>
      <c r="AS22" s="93">
        <v>501</v>
      </c>
      <c r="AT22" s="82"/>
      <c r="AX22" s="140"/>
      <c r="AY22" s="141"/>
      <c r="AZ22" s="126"/>
      <c r="BA22" s="126"/>
      <c r="BB22" s="126"/>
    </row>
    <row r="23" spans="2:54" ht="15.75" customHeight="1" thickBot="1" x14ac:dyDescent="0.9">
      <c r="B23" s="4"/>
      <c r="D23">
        <v>0.16923076923076924</v>
      </c>
      <c r="E23" s="7">
        <v>32.5</v>
      </c>
      <c r="L23" s="4"/>
      <c r="N23" s="164">
        <v>0.30434782608695654</v>
      </c>
      <c r="O23" s="7">
        <v>33.333333333333329</v>
      </c>
      <c r="AC23" s="195" t="s">
        <v>20</v>
      </c>
      <c r="AD23" s="195"/>
      <c r="AE23" s="195"/>
      <c r="AF23" s="195"/>
      <c r="AG23" s="195"/>
      <c r="AH23" s="195"/>
      <c r="AI23" s="16"/>
      <c r="AO23" s="209"/>
      <c r="AP23" s="90" t="s">
        <v>16</v>
      </c>
      <c r="AQ23" s="91">
        <v>18</v>
      </c>
      <c r="AR23" s="92">
        <v>17.722222222222221</v>
      </c>
      <c r="AS23" s="93">
        <v>319</v>
      </c>
      <c r="AT23" s="82"/>
      <c r="AX23" s="140"/>
      <c r="AY23" s="141"/>
      <c r="AZ23" s="126"/>
      <c r="BA23" s="126"/>
      <c r="BB23" s="126"/>
    </row>
    <row r="24" spans="2:54" ht="36.75" thickTop="1" thickBot="1" x14ac:dyDescent="0.9">
      <c r="B24" s="4"/>
      <c r="D24">
        <v>9.3333333333333338E-2</v>
      </c>
      <c r="E24" s="7">
        <v>47.727272727272727</v>
      </c>
      <c r="L24" s="4"/>
      <c r="N24" s="164">
        <v>0.171875</v>
      </c>
      <c r="O24" s="7">
        <v>30.555555555555557</v>
      </c>
      <c r="AC24" s="36" t="s">
        <v>21</v>
      </c>
      <c r="AD24" s="17"/>
      <c r="AE24" s="18" t="s">
        <v>18</v>
      </c>
      <c r="AF24" s="18" t="s">
        <v>19</v>
      </c>
      <c r="AG24" s="18"/>
      <c r="AH24" s="19"/>
      <c r="AI24" s="16"/>
      <c r="AO24" s="211"/>
      <c r="AP24" s="98" t="s">
        <v>17</v>
      </c>
      <c r="AQ24" s="99">
        <v>40</v>
      </c>
      <c r="AR24" s="100"/>
      <c r="AS24" s="101"/>
      <c r="AT24" s="82"/>
      <c r="AX24" s="140" t="s">
        <v>25</v>
      </c>
      <c r="AY24" s="141">
        <v>0.98469070407956982</v>
      </c>
      <c r="AZ24" s="126"/>
      <c r="BA24" s="126"/>
      <c r="BB24" s="126"/>
    </row>
    <row r="25" spans="2:54" ht="36.75" thickTop="1" thickBot="1" x14ac:dyDescent="0.9">
      <c r="B25" s="4"/>
      <c r="D25">
        <v>0.50632911392405067</v>
      </c>
      <c r="E25" s="7">
        <v>31.372549019607842</v>
      </c>
      <c r="L25" s="4"/>
      <c r="N25" s="164">
        <v>0.1388888888888889</v>
      </c>
      <c r="O25" s="7">
        <v>20</v>
      </c>
      <c r="AC25" s="37" t="s">
        <v>22</v>
      </c>
      <c r="AD25" s="38"/>
      <c r="AE25" s="39">
        <v>48</v>
      </c>
      <c r="AF25" s="39">
        <v>63</v>
      </c>
      <c r="AG25" s="39"/>
      <c r="AH25" s="40"/>
      <c r="AI25" s="16"/>
      <c r="AO25" s="82"/>
      <c r="AP25" s="82"/>
      <c r="AQ25" s="82"/>
      <c r="AR25" s="82"/>
      <c r="AS25" s="82"/>
      <c r="AT25" s="82"/>
      <c r="AX25" s="142" t="s">
        <v>29</v>
      </c>
      <c r="AY25" s="143" t="s">
        <v>41</v>
      </c>
      <c r="AZ25" s="126"/>
      <c r="BA25" s="126"/>
      <c r="BB25" s="126"/>
    </row>
    <row r="26" spans="2:54" ht="24.75" customHeight="1" thickTop="1" x14ac:dyDescent="0.8">
      <c r="B26" s="4"/>
      <c r="D26">
        <v>0.35714285714285715</v>
      </c>
      <c r="E26" s="7">
        <v>5.2631578947368416</v>
      </c>
      <c r="L26" s="4"/>
      <c r="N26" s="164">
        <v>0.33870967741935482</v>
      </c>
      <c r="O26" s="7">
        <v>28.205128205128204</v>
      </c>
      <c r="AC26" s="41" t="s">
        <v>23</v>
      </c>
      <c r="AD26" s="42"/>
      <c r="AE26" s="43">
        <v>258</v>
      </c>
      <c r="AF26" s="43">
        <v>294</v>
      </c>
      <c r="AG26" s="43"/>
      <c r="AH26" s="44"/>
      <c r="AI26" s="16"/>
      <c r="AO26" s="212" t="s">
        <v>20</v>
      </c>
      <c r="AP26" s="212"/>
      <c r="AQ26" s="212"/>
      <c r="AR26" s="212"/>
      <c r="AS26" s="212"/>
      <c r="AT26" s="212"/>
      <c r="AX26" s="218" t="s">
        <v>31</v>
      </c>
      <c r="AY26" s="218"/>
      <c r="AZ26" s="81"/>
      <c r="BA26" s="81"/>
      <c r="BB26" s="81"/>
    </row>
    <row r="27" spans="2:54" x14ac:dyDescent="0.75">
      <c r="B27" s="4"/>
      <c r="D27">
        <v>0.66666666666666652</v>
      </c>
      <c r="E27" s="7">
        <v>27.27272727272727</v>
      </c>
      <c r="L27" s="4"/>
      <c r="N27" s="164">
        <v>0.15</v>
      </c>
      <c r="O27" s="7">
        <v>26.086956521739129</v>
      </c>
      <c r="AC27" s="45" t="s">
        <v>24</v>
      </c>
      <c r="AD27" s="46"/>
      <c r="AE27" s="47">
        <v>-4.2252883007541389</v>
      </c>
      <c r="AF27" s="47">
        <v>-3.8407549520112059</v>
      </c>
      <c r="AG27" s="48"/>
      <c r="AH27" s="49"/>
      <c r="AI27" s="16"/>
      <c r="AO27" s="102"/>
      <c r="AP27" s="102"/>
      <c r="AQ27" s="102"/>
      <c r="AR27" s="102"/>
      <c r="AS27" s="102"/>
      <c r="AT27" s="102"/>
    </row>
    <row r="28" spans="2:54" ht="36" thickBot="1" x14ac:dyDescent="0.9">
      <c r="B28" s="4"/>
      <c r="D28">
        <v>0.25423728813559321</v>
      </c>
      <c r="E28" s="7">
        <v>20</v>
      </c>
      <c r="L28" s="4"/>
      <c r="N28" s="164">
        <v>0.10714285714285714</v>
      </c>
      <c r="O28" s="7">
        <v>39.473684210526315</v>
      </c>
      <c r="AC28" s="50" t="s">
        <v>25</v>
      </c>
      <c r="AD28" s="51"/>
      <c r="AE28" s="52">
        <v>2.3863506960756522E-5</v>
      </c>
      <c r="AF28" s="52">
        <v>1.2265650889135889E-4</v>
      </c>
      <c r="AG28" s="53"/>
      <c r="AH28" s="54"/>
      <c r="AI28" s="16"/>
      <c r="AO28" s="102"/>
      <c r="AP28" s="102"/>
      <c r="AQ28" s="102"/>
      <c r="AR28" s="102"/>
      <c r="AS28" s="102"/>
      <c r="AT28" s="102"/>
    </row>
    <row r="29" spans="2:54" ht="15.5" thickTop="1" x14ac:dyDescent="0.75">
      <c r="L29" s="4"/>
      <c r="N29" s="164">
        <v>0.42372881355932202</v>
      </c>
      <c r="O29" s="7">
        <v>18.421052631578945</v>
      </c>
      <c r="AO29" s="102"/>
      <c r="AP29" s="102"/>
      <c r="AQ29" s="102"/>
      <c r="AR29" s="102"/>
      <c r="AS29" s="102"/>
      <c r="AT29" s="102"/>
    </row>
    <row r="30" spans="2:54" x14ac:dyDescent="0.75">
      <c r="L30" s="4"/>
      <c r="N30" s="164">
        <v>0.27586206896551724</v>
      </c>
      <c r="O30" s="7">
        <v>47.368421052631575</v>
      </c>
      <c r="AO30" s="102"/>
      <c r="AP30" s="102"/>
      <c r="AQ30" s="102"/>
      <c r="AR30" s="102"/>
      <c r="AS30" s="102"/>
      <c r="AT30" s="102"/>
    </row>
    <row r="31" spans="2:54" ht="18" x14ac:dyDescent="0.8">
      <c r="AO31" s="81" t="s">
        <v>26</v>
      </c>
      <c r="AP31" s="82"/>
      <c r="AQ31" s="82"/>
      <c r="AR31" s="102"/>
      <c r="AS31" s="102"/>
      <c r="AT31" s="102"/>
    </row>
    <row r="32" spans="2:54" ht="15.5" thickBot="1" x14ac:dyDescent="0.9">
      <c r="AO32" s="102"/>
      <c r="AP32" s="102"/>
      <c r="AQ32" s="102"/>
      <c r="AR32" s="102"/>
      <c r="AS32" s="102"/>
      <c r="AT32" s="102"/>
    </row>
    <row r="33" spans="2:46" ht="16.25" thickTop="1" thickBot="1" x14ac:dyDescent="0.9">
      <c r="C33" s="14" t="s">
        <v>85</v>
      </c>
      <c r="D33" s="10">
        <f t="shared" ref="D33:E33" si="0">AVERAGE(D7:D28)</f>
        <v>0.2862366080763119</v>
      </c>
      <c r="E33" s="10">
        <f t="shared" si="0"/>
        <v>30.770255353655671</v>
      </c>
      <c r="M33" s="14" t="s">
        <v>85</v>
      </c>
      <c r="N33" s="10">
        <f t="shared" ref="N33:O33" si="1">AVERAGE(N7:N30)</f>
        <v>0.2322130999888419</v>
      </c>
      <c r="O33" s="10">
        <f t="shared" si="1"/>
        <v>31.800605674339518</v>
      </c>
      <c r="AO33" s="103" t="s">
        <v>21</v>
      </c>
      <c r="AP33" s="83"/>
      <c r="AQ33" s="84" t="s">
        <v>34</v>
      </c>
      <c r="AR33" s="84" t="s">
        <v>35</v>
      </c>
      <c r="AS33" s="84"/>
      <c r="AT33" s="85"/>
    </row>
    <row r="34" spans="2:46" ht="24.25" thickTop="1" x14ac:dyDescent="0.75">
      <c r="C34" s="14" t="s">
        <v>100</v>
      </c>
      <c r="D34" s="14">
        <f>STDEV(D7:D28)/COUNT(D7:D28)^0.5</f>
        <v>3.697103767992127E-2</v>
      </c>
      <c r="E34" s="14">
        <f>STDEV(E7:E28)/COUNT(E7:E28)^0.5</f>
        <v>2.6859949942529169</v>
      </c>
      <c r="M34" s="14" t="s">
        <v>100</v>
      </c>
      <c r="N34" s="14">
        <f>STDEV(N7:N30)/COUNT(N7:N30)^0.5</f>
        <v>3.1445069722451431E-2</v>
      </c>
      <c r="O34" s="14">
        <f>STDEV(O7:O30)/COUNT(O7:O30)^0.5</f>
        <v>2.6729478041856254</v>
      </c>
      <c r="AO34" s="104" t="s">
        <v>22</v>
      </c>
      <c r="AP34" s="105"/>
      <c r="AQ34" s="106">
        <v>144</v>
      </c>
      <c r="AR34" s="106">
        <v>110.5</v>
      </c>
      <c r="AS34" s="106"/>
      <c r="AT34" s="107"/>
    </row>
    <row r="35" spans="2:46" ht="23.5" x14ac:dyDescent="0.75">
      <c r="N35" s="14"/>
      <c r="O35" s="14"/>
      <c r="AD35" s="55"/>
      <c r="AE35" s="55"/>
      <c r="AF35" s="55"/>
      <c r="AG35" s="55"/>
      <c r="AH35" s="55"/>
      <c r="AO35" s="108" t="s">
        <v>23</v>
      </c>
      <c r="AP35" s="109"/>
      <c r="AQ35" s="110">
        <v>315</v>
      </c>
      <c r="AR35" s="110">
        <v>363.5</v>
      </c>
      <c r="AS35" s="110"/>
      <c r="AT35" s="111"/>
    </row>
    <row r="36" spans="2:46" ht="20.5" x14ac:dyDescent="0.9">
      <c r="AD36" s="56" t="s">
        <v>26</v>
      </c>
      <c r="AE36" s="57"/>
      <c r="AF36" s="57"/>
      <c r="AG36" s="57"/>
      <c r="AH36" s="57"/>
      <c r="AO36" s="112" t="s">
        <v>24</v>
      </c>
      <c r="AP36" s="113"/>
      <c r="AQ36" s="114">
        <v>-1.4681324324943965</v>
      </c>
      <c r="AR36" s="114">
        <v>-2.3799232578657841</v>
      </c>
      <c r="AS36" s="115"/>
      <c r="AT36" s="116"/>
    </row>
    <row r="37" spans="2:46" ht="35.25" x14ac:dyDescent="0.85">
      <c r="AD37" s="57"/>
      <c r="AE37" s="57"/>
      <c r="AF37" s="57"/>
      <c r="AG37" s="57"/>
      <c r="AH37" s="57"/>
      <c r="AO37" s="178" t="s">
        <v>25</v>
      </c>
      <c r="AP37" s="179"/>
      <c r="AQ37" s="180">
        <v>0.14206825336647927</v>
      </c>
      <c r="AR37" s="180">
        <v>1.7316243877017339E-2</v>
      </c>
      <c r="AS37" s="117"/>
      <c r="AT37" s="118"/>
    </row>
    <row r="38" spans="2:46" ht="36" thickBot="1" x14ac:dyDescent="0.9">
      <c r="AD38" s="200" t="s">
        <v>9</v>
      </c>
      <c r="AE38" s="200"/>
      <c r="AF38" s="200"/>
      <c r="AG38" s="200"/>
      <c r="AH38" s="200"/>
      <c r="AO38" s="119" t="s">
        <v>29</v>
      </c>
      <c r="AP38" s="120"/>
      <c r="AQ38" s="121" t="s">
        <v>38</v>
      </c>
      <c r="AR38" s="121" t="s">
        <v>39</v>
      </c>
      <c r="AS38" s="121"/>
      <c r="AT38" s="122"/>
    </row>
    <row r="39" spans="2:46" ht="82.5" thickTop="1" thickBot="1" x14ac:dyDescent="1">
      <c r="AD39" s="201" t="s">
        <v>10</v>
      </c>
      <c r="AE39" s="202"/>
      <c r="AF39" s="58" t="s">
        <v>11</v>
      </c>
      <c r="AG39" s="59" t="s">
        <v>12</v>
      </c>
      <c r="AH39" s="60" t="s">
        <v>13</v>
      </c>
    </row>
    <row r="40" spans="2:46" ht="21" customHeight="1" thickTop="1" x14ac:dyDescent="0.75">
      <c r="C40" s="1" t="s">
        <v>3</v>
      </c>
      <c r="N40" s="2" t="s">
        <v>4</v>
      </c>
      <c r="AD40" s="203" t="s">
        <v>27</v>
      </c>
      <c r="AE40" s="61" t="s">
        <v>15</v>
      </c>
      <c r="AF40" s="62">
        <v>21</v>
      </c>
      <c r="AG40" s="63">
        <v>24.5</v>
      </c>
      <c r="AH40" s="64">
        <v>514.5</v>
      </c>
    </row>
    <row r="41" spans="2:46" ht="20.25" x14ac:dyDescent="0.75">
      <c r="D41" s="3" t="s">
        <v>97</v>
      </c>
      <c r="E41" s="5" t="s">
        <v>2</v>
      </c>
      <c r="N41" s="3" t="s">
        <v>97</v>
      </c>
      <c r="O41" s="5" t="s">
        <v>2</v>
      </c>
      <c r="AD41" s="204"/>
      <c r="AE41" s="65" t="s">
        <v>46</v>
      </c>
      <c r="AF41" s="66">
        <v>19</v>
      </c>
      <c r="AG41" s="67">
        <v>16.078947368421051</v>
      </c>
      <c r="AH41" s="68">
        <v>305.5</v>
      </c>
    </row>
    <row r="42" spans="2:46" ht="21" thickBot="1" x14ac:dyDescent="0.9">
      <c r="B42" s="4"/>
      <c r="D42">
        <v>1.0625</v>
      </c>
      <c r="E42" s="6">
        <v>8.695652173913043</v>
      </c>
      <c r="L42" s="11"/>
      <c r="N42">
        <v>0.19354838709677419</v>
      </c>
      <c r="O42" s="12">
        <v>35</v>
      </c>
      <c r="AD42" s="205"/>
      <c r="AE42" s="69" t="s">
        <v>17</v>
      </c>
      <c r="AF42" s="70">
        <v>40</v>
      </c>
      <c r="AG42" s="71"/>
      <c r="AH42" s="72"/>
    </row>
    <row r="43" spans="2:46" ht="21" thickTop="1" x14ac:dyDescent="0.85">
      <c r="B43" s="4"/>
      <c r="D43">
        <v>0.3125</v>
      </c>
      <c r="E43" s="6">
        <v>36.363636363636367</v>
      </c>
      <c r="L43" s="11"/>
      <c r="N43">
        <v>0.47692307692307695</v>
      </c>
      <c r="O43" s="12">
        <v>26.829268292682929</v>
      </c>
      <c r="AD43" s="57"/>
      <c r="AE43" s="57"/>
      <c r="AF43" s="57"/>
      <c r="AG43" s="57"/>
      <c r="AH43" s="57"/>
    </row>
    <row r="44" spans="2:46" ht="21" customHeight="1" thickBot="1" x14ac:dyDescent="1">
      <c r="B44" s="4"/>
      <c r="D44">
        <v>0.37704918032786883</v>
      </c>
      <c r="E44" s="6">
        <v>15.789473684210526</v>
      </c>
      <c r="L44" s="11"/>
      <c r="N44">
        <v>0.32142857142857145</v>
      </c>
      <c r="O44" s="12">
        <v>17.647058823529413</v>
      </c>
      <c r="AD44" s="200" t="s">
        <v>28</v>
      </c>
      <c r="AE44" s="200"/>
      <c r="AF44" s="57"/>
      <c r="AG44" s="57"/>
      <c r="AH44" s="57"/>
    </row>
    <row r="45" spans="2:46" ht="42" thickTop="1" thickBot="1" x14ac:dyDescent="1">
      <c r="B45" s="4"/>
      <c r="D45">
        <v>0.4</v>
      </c>
      <c r="E45" s="6">
        <v>13.043478260869565</v>
      </c>
      <c r="L45" s="11"/>
      <c r="N45">
        <v>0.35483870967741937</v>
      </c>
      <c r="O45" s="12">
        <v>19.047619047619047</v>
      </c>
      <c r="AD45" s="73" t="s">
        <v>21</v>
      </c>
      <c r="AE45" s="73" t="s">
        <v>27</v>
      </c>
      <c r="AF45" s="57"/>
      <c r="AG45" s="57"/>
      <c r="AH45" s="57"/>
    </row>
    <row r="46" spans="2:46" ht="41.25" thickTop="1" x14ac:dyDescent="0.85">
      <c r="B46" s="4"/>
      <c r="D46">
        <v>0.62962962962962965</v>
      </c>
      <c r="E46" s="6">
        <v>43.75</v>
      </c>
      <c r="L46" s="11"/>
      <c r="N46">
        <v>0.38333333333333336</v>
      </c>
      <c r="O46" s="12">
        <v>24.324324324324326</v>
      </c>
      <c r="AD46" s="74" t="s">
        <v>22</v>
      </c>
      <c r="AE46" s="75">
        <v>115.5</v>
      </c>
      <c r="AF46" s="57"/>
      <c r="AG46" s="57"/>
      <c r="AH46" s="57"/>
    </row>
    <row r="47" spans="2:46" ht="40.5" x14ac:dyDescent="0.85">
      <c r="B47" s="4"/>
      <c r="D47">
        <v>0.64864864864864868</v>
      </c>
      <c r="E47" s="6">
        <v>14.814814814814813</v>
      </c>
      <c r="L47" s="11"/>
      <c r="N47">
        <v>0.45833333333333326</v>
      </c>
      <c r="O47" s="12">
        <v>50</v>
      </c>
      <c r="AD47" s="76" t="s">
        <v>23</v>
      </c>
      <c r="AE47" s="77">
        <v>305.5</v>
      </c>
      <c r="AF47" s="57"/>
      <c r="AG47" s="57"/>
      <c r="AH47" s="57"/>
    </row>
    <row r="48" spans="2:46" ht="20.25" x14ac:dyDescent="0.85">
      <c r="B48" s="4"/>
      <c r="D48">
        <v>0.49090909090909096</v>
      </c>
      <c r="E48" s="6">
        <v>14.285714285714285</v>
      </c>
      <c r="G48" s="191" t="s">
        <v>102</v>
      </c>
      <c r="H48" s="191"/>
      <c r="L48" s="4"/>
      <c r="N48">
        <v>0.25</v>
      </c>
      <c r="O48" s="6">
        <v>27.500000000000004</v>
      </c>
      <c r="AD48" s="78" t="s">
        <v>24</v>
      </c>
      <c r="AE48" s="79">
        <v>-2.6745977168997945</v>
      </c>
      <c r="AF48" s="57"/>
      <c r="AG48" s="57"/>
      <c r="AH48" s="57"/>
    </row>
    <row r="49" spans="2:34" ht="40.5" x14ac:dyDescent="0.85">
      <c r="B49" s="4"/>
      <c r="D49">
        <v>0.45161290322580638</v>
      </c>
      <c r="E49" s="6">
        <v>15.789473684210526</v>
      </c>
      <c r="G49" s="161" t="s">
        <v>101</v>
      </c>
      <c r="H49" s="180">
        <v>1.7316243877017339E-2</v>
      </c>
      <c r="L49" s="4"/>
      <c r="N49">
        <v>0.10909090909090909</v>
      </c>
      <c r="O49" s="6">
        <v>41.935483870967744</v>
      </c>
      <c r="AD49" s="76" t="s">
        <v>25</v>
      </c>
      <c r="AE49" s="80">
        <v>7.4818968542318979E-3</v>
      </c>
      <c r="AF49" s="57"/>
      <c r="AG49" s="57"/>
      <c r="AH49" s="57"/>
    </row>
    <row r="50" spans="2:34" ht="61.5" thickBot="1" x14ac:dyDescent="1">
      <c r="B50" s="4"/>
      <c r="D50">
        <v>0.25</v>
      </c>
      <c r="E50" s="6">
        <v>9.5238095238095237</v>
      </c>
      <c r="L50" s="4"/>
      <c r="N50">
        <v>7.1428571428571425E-2</v>
      </c>
      <c r="O50" s="6">
        <v>35.294117647058826</v>
      </c>
      <c r="AD50" s="176" t="s">
        <v>29</v>
      </c>
      <c r="AE50" s="177" t="s">
        <v>30</v>
      </c>
      <c r="AF50" s="57"/>
      <c r="AG50" s="57"/>
      <c r="AH50" s="57"/>
    </row>
    <row r="51" spans="2:34" ht="21" customHeight="1" thickTop="1" x14ac:dyDescent="0.85">
      <c r="B51" s="4"/>
      <c r="D51">
        <v>0.1388888888888889</v>
      </c>
      <c r="E51" s="6">
        <v>31.818181818181817</v>
      </c>
      <c r="L51" s="4"/>
      <c r="N51">
        <v>0.33333333333333326</v>
      </c>
      <c r="O51" s="6">
        <v>31.25</v>
      </c>
      <c r="AD51" s="206" t="s">
        <v>31</v>
      </c>
      <c r="AE51" s="206"/>
      <c r="AF51" s="57"/>
      <c r="AG51" s="57"/>
      <c r="AH51" s="57"/>
    </row>
    <row r="52" spans="2:34" ht="20.25" customHeight="1" x14ac:dyDescent="0.85">
      <c r="B52" s="4"/>
      <c r="D52">
        <v>0.22033898305084743</v>
      </c>
      <c r="E52" s="6">
        <v>29.72972972972973</v>
      </c>
      <c r="L52" s="4"/>
      <c r="N52">
        <v>5.8823529411764698E-2</v>
      </c>
      <c r="O52" s="6">
        <v>35</v>
      </c>
      <c r="AD52" s="207" t="s">
        <v>32</v>
      </c>
      <c r="AE52" s="207"/>
      <c r="AF52" s="57"/>
      <c r="AG52" s="57"/>
      <c r="AH52" s="57"/>
    </row>
    <row r="53" spans="2:34" x14ac:dyDescent="0.75">
      <c r="B53" s="4"/>
      <c r="D53">
        <v>0.375</v>
      </c>
      <c r="E53" s="6">
        <v>0</v>
      </c>
      <c r="L53" s="11"/>
      <c r="N53">
        <v>0.5625</v>
      </c>
      <c r="O53" s="12">
        <v>26.923076923076923</v>
      </c>
    </row>
    <row r="54" spans="2:34" x14ac:dyDescent="0.75">
      <c r="B54" s="4"/>
      <c r="D54">
        <v>8.3333333333333315E-2</v>
      </c>
      <c r="E54" s="6">
        <v>5.8823529411764701</v>
      </c>
      <c r="L54" s="11"/>
      <c r="N54">
        <v>0.34482758620689657</v>
      </c>
      <c r="O54" s="12">
        <v>27.777777777777779</v>
      </c>
    </row>
    <row r="55" spans="2:34" x14ac:dyDescent="0.75">
      <c r="B55" s="4"/>
      <c r="D55">
        <v>0.52083333333333337</v>
      </c>
      <c r="E55" s="6">
        <v>21.212121212121211</v>
      </c>
      <c r="L55" s="11"/>
      <c r="N55">
        <v>0.27777777777777779</v>
      </c>
      <c r="O55" s="12">
        <v>28.571428571428569</v>
      </c>
    </row>
    <row r="56" spans="2:34" x14ac:dyDescent="0.75">
      <c r="B56" s="4"/>
      <c r="D56">
        <v>0.15942028985507245</v>
      </c>
      <c r="E56" s="6">
        <v>13.043478260869565</v>
      </c>
      <c r="L56" s="11"/>
      <c r="N56">
        <v>6.4516129032258063E-2</v>
      </c>
      <c r="O56" s="12">
        <v>26.315789473684209</v>
      </c>
    </row>
    <row r="57" spans="2:34" x14ac:dyDescent="0.75">
      <c r="B57" s="4"/>
      <c r="D57">
        <v>0.13953488372093023</v>
      </c>
      <c r="E57" s="6">
        <v>14.814814814814813</v>
      </c>
      <c r="L57" s="11"/>
      <c r="N57">
        <v>0.54545454545454541</v>
      </c>
      <c r="O57" s="12">
        <v>8.695652173913043</v>
      </c>
    </row>
    <row r="58" spans="2:34" x14ac:dyDescent="0.75">
      <c r="B58" s="4"/>
      <c r="D58">
        <v>0.6071428571428571</v>
      </c>
      <c r="E58" s="6">
        <v>18.75</v>
      </c>
      <c r="L58" s="11"/>
      <c r="N58">
        <v>1.0869565217391304</v>
      </c>
      <c r="O58" s="12">
        <v>5.5555555555555554</v>
      </c>
    </row>
    <row r="59" spans="2:34" x14ac:dyDescent="0.75">
      <c r="B59" s="4"/>
      <c r="D59">
        <v>0.1044776119402985</v>
      </c>
      <c r="E59" s="6">
        <v>40.54054054054054</v>
      </c>
      <c r="L59" s="4"/>
      <c r="N59">
        <v>2.564102564102564E-2</v>
      </c>
      <c r="O59" s="6">
        <v>26.315789473684209</v>
      </c>
    </row>
    <row r="60" spans="2:34" x14ac:dyDescent="0.75">
      <c r="B60" s="4"/>
      <c r="D60">
        <v>0.61904761904761907</v>
      </c>
      <c r="E60" s="6">
        <v>7.6923076923076925</v>
      </c>
      <c r="L60" s="4"/>
      <c r="N60">
        <v>0.14285714285714285</v>
      </c>
      <c r="O60" s="6">
        <v>46.153846153846153</v>
      </c>
    </row>
    <row r="61" spans="2:34" x14ac:dyDescent="0.75">
      <c r="B61" s="4"/>
      <c r="D61">
        <v>0.33333333333333326</v>
      </c>
      <c r="E61" s="6">
        <v>18.75</v>
      </c>
      <c r="L61" s="4"/>
      <c r="N61">
        <v>0.46666666666666662</v>
      </c>
      <c r="O61" s="6">
        <v>10.526315789473683</v>
      </c>
    </row>
    <row r="62" spans="2:34" x14ac:dyDescent="0.75">
      <c r="B62" s="4"/>
      <c r="D62">
        <v>0.72916666666666652</v>
      </c>
      <c r="E62" s="6">
        <v>6.8965517241379306</v>
      </c>
      <c r="L62" s="4"/>
      <c r="N62">
        <v>0.14814814814814814</v>
      </c>
      <c r="O62" s="6">
        <v>18.75</v>
      </c>
    </row>
    <row r="63" spans="2:34" x14ac:dyDescent="0.75">
      <c r="B63" s="4"/>
      <c r="D63">
        <v>0.73076923076923062</v>
      </c>
      <c r="E63" s="6">
        <v>14.285714285714285</v>
      </c>
      <c r="L63" s="4"/>
      <c r="N63">
        <v>0.30434782608695654</v>
      </c>
      <c r="O63" s="6">
        <v>33.333333333333329</v>
      </c>
    </row>
    <row r="64" spans="2:34" x14ac:dyDescent="0.75">
      <c r="B64" s="4"/>
      <c r="D64">
        <v>0.10256410256410256</v>
      </c>
      <c r="E64" s="6">
        <v>13.043478260869565</v>
      </c>
      <c r="L64" s="4"/>
      <c r="N64">
        <v>0.171875</v>
      </c>
      <c r="O64" s="6">
        <v>30.555555555555557</v>
      </c>
    </row>
    <row r="65" spans="2:15" x14ac:dyDescent="0.75">
      <c r="B65" s="4"/>
      <c r="D65">
        <v>0.46153846153846151</v>
      </c>
      <c r="E65" s="6">
        <v>2.6315789473684208</v>
      </c>
    </row>
    <row r="66" spans="2:15" x14ac:dyDescent="0.75">
      <c r="B66" s="4"/>
      <c r="D66">
        <v>8.5714285714285715E-2</v>
      </c>
      <c r="E66" s="6">
        <v>50</v>
      </c>
    </row>
    <row r="67" spans="2:15" x14ac:dyDescent="0.75">
      <c r="B67" s="4"/>
      <c r="D67">
        <v>0.43333333333333335</v>
      </c>
      <c r="E67" s="6">
        <v>11.428571428571429</v>
      </c>
    </row>
    <row r="68" spans="2:15" x14ac:dyDescent="0.75">
      <c r="B68" s="4"/>
      <c r="D68">
        <v>0.15789473684210525</v>
      </c>
      <c r="E68" s="6">
        <v>30</v>
      </c>
    </row>
    <row r="71" spans="2:15" x14ac:dyDescent="0.75">
      <c r="C71" s="14" t="s">
        <v>85</v>
      </c>
      <c r="D71" s="10">
        <f t="shared" ref="D71:E71" si="2">AVERAGE(D42:D68)</f>
        <v>0.3935252371783608</v>
      </c>
      <c r="E71" s="10">
        <f t="shared" si="2"/>
        <v>18.613906461021561</v>
      </c>
      <c r="M71" s="182" t="s">
        <v>85</v>
      </c>
      <c r="N71" s="183">
        <f>AVERAGE(N42:N68)</f>
        <v>0.31098478802902763</v>
      </c>
      <c r="O71" s="183">
        <f>AVERAGE(O42:O68)</f>
        <v>27.534869251630926</v>
      </c>
    </row>
    <row r="72" spans="2:15" x14ac:dyDescent="0.75">
      <c r="C72" s="14" t="s">
        <v>100</v>
      </c>
      <c r="D72" s="14">
        <f>STDEV(D42:D68)/COUNT(D42:D68)^0.5</f>
        <v>4.754374870732582E-2</v>
      </c>
      <c r="E72" s="14">
        <f>STDEV(E42:E68)/COUNT(E42:E68)^0.5</f>
        <v>2.4679354723923042</v>
      </c>
      <c r="M72" s="182" t="s">
        <v>100</v>
      </c>
      <c r="N72" s="182">
        <f>STDEV(N42:N66)/COUNT(N42:N66)^0.5</f>
        <v>4.8687441872747844E-2</v>
      </c>
      <c r="O72" s="182">
        <f>STDEV(O42:O66)/COUNT(O42:O66)^0.5</f>
        <v>2.2998957821140085</v>
      </c>
    </row>
    <row r="73" spans="2:15" x14ac:dyDescent="0.75">
      <c r="C73" s="1" t="s">
        <v>5</v>
      </c>
    </row>
    <row r="74" spans="2:15" x14ac:dyDescent="0.75">
      <c r="D74" s="3" t="s">
        <v>97</v>
      </c>
      <c r="E74" s="5" t="s">
        <v>2</v>
      </c>
      <c r="L74" s="2" t="s">
        <v>6</v>
      </c>
      <c r="N74" s="3" t="s">
        <v>97</v>
      </c>
      <c r="O74" s="5" t="s">
        <v>2</v>
      </c>
    </row>
    <row r="75" spans="2:15" x14ac:dyDescent="0.75">
      <c r="B75" s="4"/>
      <c r="D75">
        <v>0.36206896551724133</v>
      </c>
      <c r="E75" s="6">
        <v>14.705882352941178</v>
      </c>
      <c r="L75" s="4"/>
      <c r="N75">
        <v>0.2318840579710145</v>
      </c>
      <c r="O75" s="6">
        <v>30</v>
      </c>
    </row>
    <row r="76" spans="2:15" x14ac:dyDescent="0.75">
      <c r="B76" s="4"/>
      <c r="D76">
        <v>0.37704918032786883</v>
      </c>
      <c r="E76" s="6">
        <v>5.4054054054054053</v>
      </c>
      <c r="L76" s="4"/>
      <c r="N76">
        <v>0.17721518987341769</v>
      </c>
      <c r="O76" s="6">
        <v>37.209302325581397</v>
      </c>
    </row>
    <row r="77" spans="2:15" x14ac:dyDescent="0.75">
      <c r="B77" s="4"/>
      <c r="D77">
        <v>0.37931034482758619</v>
      </c>
      <c r="E77" s="6">
        <v>15</v>
      </c>
      <c r="L77" s="4"/>
      <c r="N77">
        <v>0.15517241379310345</v>
      </c>
      <c r="O77" s="6">
        <v>46.875</v>
      </c>
    </row>
    <row r="80" spans="2:15" x14ac:dyDescent="0.75">
      <c r="C80" s="14" t="s">
        <v>85</v>
      </c>
      <c r="D80" s="10">
        <f t="shared" ref="D80:E80" si="3">AVERAGE(D75:D77)</f>
        <v>0.37280949689089882</v>
      </c>
      <c r="E80" s="10">
        <f t="shared" si="3"/>
        <v>11.703762586115529</v>
      </c>
      <c r="M80" s="14" t="s">
        <v>85</v>
      </c>
      <c r="N80" s="10">
        <f t="shared" ref="N80:O80" si="4">AVERAGE(N75:N77)</f>
        <v>0.18809055387917853</v>
      </c>
      <c r="O80" s="10">
        <f t="shared" si="4"/>
        <v>38.028100775193799</v>
      </c>
    </row>
    <row r="81" spans="2:15" x14ac:dyDescent="0.75">
      <c r="C81" s="14" t="s">
        <v>100</v>
      </c>
      <c r="D81" s="14">
        <f>STDEV(D75:D77)/COUNT(D75:D77)^0.5</f>
        <v>5.4097897945941664E-3</v>
      </c>
      <c r="E81" s="14">
        <f>STDEV(E75:E77)/COUNT(E75:E77)^0.5</f>
        <v>3.1503229294486568</v>
      </c>
      <c r="M81" s="14" t="s">
        <v>100</v>
      </c>
      <c r="N81" s="14">
        <f>STDEV(N75:N77)/COUNT(N75:N77)^0.5</f>
        <v>2.2802589361831729E-2</v>
      </c>
      <c r="O81" s="14">
        <f>STDEV(O75:O77)/COUNT(O75:O77)^0.5</f>
        <v>4.8885658914728474</v>
      </c>
    </row>
    <row r="85" spans="2:15" x14ac:dyDescent="0.75">
      <c r="C85" s="1" t="s">
        <v>7</v>
      </c>
      <c r="M85" s="2" t="s">
        <v>8</v>
      </c>
    </row>
    <row r="86" spans="2:15" x14ac:dyDescent="0.75">
      <c r="D86" s="3" t="s">
        <v>97</v>
      </c>
      <c r="E86" s="5" t="s">
        <v>2</v>
      </c>
      <c r="N86" s="3" t="s">
        <v>97</v>
      </c>
      <c r="O86" s="5" t="s">
        <v>2</v>
      </c>
    </row>
    <row r="87" spans="2:15" x14ac:dyDescent="0.75">
      <c r="B87" s="4"/>
      <c r="D87">
        <v>0.62745098039215685</v>
      </c>
      <c r="E87" s="6">
        <v>10</v>
      </c>
      <c r="L87" s="4"/>
      <c r="N87">
        <v>0.20689655172413793</v>
      </c>
      <c r="O87" s="6">
        <v>42.105263157894733</v>
      </c>
    </row>
    <row r="88" spans="2:15" x14ac:dyDescent="0.75">
      <c r="B88" s="4"/>
      <c r="D88">
        <v>0.51923076923076927</v>
      </c>
      <c r="E88" s="6">
        <v>8.3333333333333321</v>
      </c>
      <c r="L88" s="4"/>
      <c r="N88">
        <v>0.26530612244897961</v>
      </c>
      <c r="O88" s="6">
        <v>31.25</v>
      </c>
    </row>
    <row r="89" spans="2:15" x14ac:dyDescent="0.75">
      <c r="B89" s="4"/>
      <c r="D89">
        <v>0.34146341463414637</v>
      </c>
      <c r="E89" s="6">
        <v>10.714285714285714</v>
      </c>
      <c r="L89" s="4"/>
      <c r="N89">
        <v>0.25490196078431371</v>
      </c>
      <c r="O89" s="6">
        <v>47.058823529411761</v>
      </c>
    </row>
    <row r="90" spans="2:15" x14ac:dyDescent="0.75">
      <c r="B90" s="4"/>
      <c r="D90">
        <v>0.609375</v>
      </c>
      <c r="E90" s="6">
        <v>18.181818181818183</v>
      </c>
      <c r="L90" s="4"/>
      <c r="N90">
        <v>0.18421052631578946</v>
      </c>
      <c r="O90" s="6">
        <v>9.5238095238095237</v>
      </c>
    </row>
    <row r="91" spans="2:15" x14ac:dyDescent="0.75">
      <c r="B91" s="4"/>
      <c r="D91">
        <v>0.51666666666666672</v>
      </c>
      <c r="E91" s="6">
        <v>4.8780487804878048</v>
      </c>
      <c r="L91" s="4"/>
      <c r="N91">
        <v>0.38</v>
      </c>
      <c r="O91" s="6">
        <v>42.857142857142854</v>
      </c>
    </row>
    <row r="92" spans="2:15" x14ac:dyDescent="0.75">
      <c r="B92" s="4"/>
      <c r="D92">
        <v>0.58333333333333337</v>
      </c>
      <c r="E92" s="6">
        <v>6.25</v>
      </c>
      <c r="L92" s="4"/>
      <c r="N92">
        <v>0.14666666666666667</v>
      </c>
      <c r="O92" s="6">
        <v>51.219512195121951</v>
      </c>
    </row>
    <row r="93" spans="2:15" x14ac:dyDescent="0.75">
      <c r="B93" s="4"/>
      <c r="D93">
        <v>0.72</v>
      </c>
      <c r="E93" s="6">
        <v>20</v>
      </c>
      <c r="G93" s="3" t="s">
        <v>97</v>
      </c>
      <c r="H93" s="191" t="s">
        <v>102</v>
      </c>
      <c r="I93" s="191"/>
      <c r="L93" s="4"/>
      <c r="N93">
        <v>0.17948717948717949</v>
      </c>
      <c r="O93" s="6">
        <v>39.130434782608695</v>
      </c>
    </row>
    <row r="94" spans="2:15" ht="15.5" thickBot="1" x14ac:dyDescent="0.9">
      <c r="B94" s="4"/>
      <c r="D94">
        <v>0.40816326530612246</v>
      </c>
      <c r="E94" s="6">
        <v>24.137931034482758</v>
      </c>
      <c r="F94" s="185" t="s">
        <v>101</v>
      </c>
      <c r="G94" s="184">
        <v>2.3863506960756522E-5</v>
      </c>
      <c r="H94" s="184">
        <v>1.2265650889135889E-4</v>
      </c>
      <c r="L94" s="4"/>
      <c r="N94">
        <v>0.13513513513513514</v>
      </c>
      <c r="O94" s="6">
        <v>17.391304347826086</v>
      </c>
    </row>
    <row r="95" spans="2:15" ht="15.5" thickTop="1" x14ac:dyDescent="0.75">
      <c r="B95" s="4"/>
      <c r="D95">
        <v>0.46268656716417911</v>
      </c>
      <c r="E95" s="6">
        <v>0</v>
      </c>
      <c r="L95" s="4"/>
      <c r="N95">
        <v>0.6</v>
      </c>
      <c r="O95" s="13">
        <v>15.384615384615385</v>
      </c>
    </row>
    <row r="96" spans="2:15" x14ac:dyDescent="0.75">
      <c r="B96" s="4"/>
      <c r="D96">
        <v>0.7222222222222221</v>
      </c>
      <c r="E96" s="6">
        <v>0</v>
      </c>
      <c r="L96" s="4"/>
      <c r="N96">
        <v>0.69565217391304346</v>
      </c>
      <c r="O96" s="13">
        <v>21.428571428571427</v>
      </c>
    </row>
    <row r="97" spans="2:15" x14ac:dyDescent="0.75">
      <c r="B97" s="4"/>
      <c r="D97">
        <v>0.57894736842105265</v>
      </c>
      <c r="E97" s="6">
        <v>30.555555555555557</v>
      </c>
      <c r="L97" s="4"/>
      <c r="N97">
        <v>0.15</v>
      </c>
      <c r="O97" s="13">
        <v>0</v>
      </c>
    </row>
    <row r="98" spans="2:15" x14ac:dyDescent="0.75">
      <c r="B98" s="4"/>
      <c r="D98">
        <v>0.69565217391304346</v>
      </c>
      <c r="E98" s="6">
        <v>17.647058823529413</v>
      </c>
      <c r="L98" s="4"/>
      <c r="N98">
        <v>0.22727272727272727</v>
      </c>
      <c r="O98" s="13">
        <v>20</v>
      </c>
    </row>
    <row r="99" spans="2:15" x14ac:dyDescent="0.75">
      <c r="B99" s="4"/>
      <c r="D99">
        <v>0.75</v>
      </c>
      <c r="E99" s="6">
        <v>0</v>
      </c>
      <c r="L99" s="4"/>
      <c r="N99">
        <v>0.44067796610169485</v>
      </c>
      <c r="O99" s="13">
        <v>11.904761904761903</v>
      </c>
    </row>
    <row r="100" spans="2:15" x14ac:dyDescent="0.75">
      <c r="B100" s="4"/>
      <c r="D100">
        <v>0.36363636363636365</v>
      </c>
      <c r="E100" s="6">
        <v>27.777777777777779</v>
      </c>
      <c r="L100" s="4"/>
      <c r="N100">
        <v>0.15909090909090909</v>
      </c>
      <c r="O100" s="13">
        <v>48.275862068965516</v>
      </c>
    </row>
    <row r="101" spans="2:15" x14ac:dyDescent="0.75">
      <c r="B101" s="4"/>
      <c r="D101">
        <v>0.55319148936170215</v>
      </c>
      <c r="E101" s="6">
        <v>5.8823529411764701</v>
      </c>
      <c r="L101" s="4"/>
      <c r="N101">
        <v>0.1</v>
      </c>
      <c r="O101" s="13">
        <v>61.764705882352942</v>
      </c>
    </row>
    <row r="102" spans="2:15" x14ac:dyDescent="0.75">
      <c r="B102" s="4"/>
      <c r="D102">
        <v>0.20689655172413793</v>
      </c>
      <c r="E102" s="6">
        <v>5.2631578947368416</v>
      </c>
      <c r="L102" s="4"/>
      <c r="N102">
        <v>0.2857142857142857</v>
      </c>
      <c r="O102" s="13">
        <v>38.888888888888893</v>
      </c>
    </row>
    <row r="103" spans="2:15" x14ac:dyDescent="0.75">
      <c r="B103" s="4"/>
      <c r="D103">
        <v>0.60869565217391308</v>
      </c>
      <c r="E103" s="6">
        <v>14.285714285714285</v>
      </c>
      <c r="L103" s="4"/>
      <c r="N103">
        <v>0.46153846153846151</v>
      </c>
      <c r="O103" s="13">
        <v>38.888888888888893</v>
      </c>
    </row>
    <row r="104" spans="2:15" x14ac:dyDescent="0.75">
      <c r="B104" s="4"/>
      <c r="D104">
        <v>0.33333333333333326</v>
      </c>
      <c r="E104" s="6">
        <v>0</v>
      </c>
      <c r="L104" s="4"/>
      <c r="N104">
        <v>0.13793103448275862</v>
      </c>
      <c r="O104" s="13">
        <v>38.888888888888893</v>
      </c>
    </row>
    <row r="105" spans="2:15" x14ac:dyDescent="0.75">
      <c r="B105" s="4"/>
      <c r="D105">
        <v>0.61904761904761907</v>
      </c>
      <c r="E105" s="6">
        <v>0</v>
      </c>
      <c r="L105" s="4"/>
      <c r="N105">
        <v>0.22222222222222221</v>
      </c>
      <c r="O105" s="13">
        <v>22.222222222222221</v>
      </c>
    </row>
    <row r="106" spans="2:15" x14ac:dyDescent="0.75">
      <c r="B106" s="4"/>
      <c r="D106">
        <v>0.34285714285714286</v>
      </c>
      <c r="E106" s="6">
        <v>21.951219512195124</v>
      </c>
      <c r="L106" s="4"/>
      <c r="N106">
        <v>0.31428571428571428</v>
      </c>
      <c r="O106" s="13">
        <v>28.571428571428569</v>
      </c>
    </row>
    <row r="107" spans="2:15" x14ac:dyDescent="0.75">
      <c r="B107" s="4"/>
      <c r="D107">
        <v>0.64</v>
      </c>
      <c r="E107" s="6">
        <v>5.5555555555555554</v>
      </c>
    </row>
    <row r="108" spans="2:15" x14ac:dyDescent="0.75">
      <c r="M108" s="14" t="s">
        <v>85</v>
      </c>
      <c r="N108" s="10">
        <f t="shared" ref="N108:O108" si="5">AVERAGE(N88:N106)</f>
        <v>0.28105753081367796</v>
      </c>
      <c r="O108" s="10">
        <f t="shared" si="5"/>
        <v>30.77104533502661</v>
      </c>
    </row>
    <row r="109" spans="2:15" x14ac:dyDescent="0.75">
      <c r="C109" s="14" t="s">
        <v>85</v>
      </c>
      <c r="D109" s="10">
        <f t="shared" ref="D109:E109" si="6">AVERAGE(D87:D107)</f>
        <v>0.5334690434960907</v>
      </c>
      <c r="E109" s="10">
        <f t="shared" si="6"/>
        <v>11.019705209078515</v>
      </c>
      <c r="M109" s="14" t="s">
        <v>100</v>
      </c>
      <c r="N109" s="14">
        <f>STDEV(N87:N106)/COUNT(N87:N106)^0.5</f>
        <v>3.6254257060806289E-2</v>
      </c>
      <c r="O109" s="14">
        <f>STDEV(O87:O106)/COUNT(O87:O106)^0.5</f>
        <v>3.6046737262251858</v>
      </c>
    </row>
    <row r="110" spans="2:15" x14ac:dyDescent="0.75">
      <c r="C110" s="14" t="s">
        <v>100</v>
      </c>
      <c r="D110" s="14">
        <f>STDEV(D87:D106)/COUNT(D87:D106)^0.5</f>
        <v>3.4240124687136719E-2</v>
      </c>
      <c r="E110" s="14">
        <f>STDEV(E87:E106)/COUNT(E87:E106)^0.5</f>
        <v>2.2210862000401663</v>
      </c>
    </row>
  </sheetData>
  <mergeCells count="29">
    <mergeCell ref="AO19:AO21"/>
    <mergeCell ref="AO22:AO24"/>
    <mergeCell ref="AO26:AT26"/>
    <mergeCell ref="AD44:AE44"/>
    <mergeCell ref="AX8:BB8"/>
    <mergeCell ref="AX9:AY9"/>
    <mergeCell ref="AX10:AX12"/>
    <mergeCell ref="AX13:AY13"/>
    <mergeCell ref="AX26:AY26"/>
    <mergeCell ref="AO8:AS8"/>
    <mergeCell ref="AO9:AP9"/>
    <mergeCell ref="AO10:AO12"/>
    <mergeCell ref="AO13:AO15"/>
    <mergeCell ref="AO16:AO18"/>
    <mergeCell ref="G48:H48"/>
    <mergeCell ref="H93:I93"/>
    <mergeCell ref="AC16:AC18"/>
    <mergeCell ref="AC5:AG5"/>
    <mergeCell ref="AC6:AD6"/>
    <mergeCell ref="AC7:AC9"/>
    <mergeCell ref="AC10:AC12"/>
    <mergeCell ref="AC13:AC15"/>
    <mergeCell ref="AC19:AC21"/>
    <mergeCell ref="AC23:AH23"/>
    <mergeCell ref="AD38:AH38"/>
    <mergeCell ref="AD39:AE39"/>
    <mergeCell ref="AD40:AD42"/>
    <mergeCell ref="AD51:AE51"/>
    <mergeCell ref="AD52:AE5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A58"/>
  <sheetViews>
    <sheetView zoomScaleNormal="100" workbookViewId="0">
      <selection activeCell="AY1" sqref="AY1:BE1048576"/>
    </sheetView>
  </sheetViews>
  <sheetFormatPr defaultRowHeight="14.75" x14ac:dyDescent="0.75"/>
  <cols>
    <col min="6" max="6" width="18.86328125" customWidth="1"/>
    <col min="8" max="8" width="16" customWidth="1"/>
    <col min="11" max="11" width="22" customWidth="1"/>
  </cols>
  <sheetData>
    <row r="3" spans="2:53" ht="21" x14ac:dyDescent="1">
      <c r="B3" s="220" t="s">
        <v>42</v>
      </c>
      <c r="C3" s="220"/>
      <c r="D3" s="220"/>
      <c r="E3" s="220"/>
      <c r="F3" s="220"/>
      <c r="G3" s="220"/>
      <c r="H3" s="220"/>
      <c r="I3" s="220"/>
      <c r="J3" s="220"/>
      <c r="K3" s="220"/>
      <c r="L3" s="221" t="s">
        <v>43</v>
      </c>
      <c r="M3" s="221"/>
      <c r="N3" s="221"/>
      <c r="O3" s="221"/>
      <c r="P3" s="221"/>
      <c r="Q3" s="221"/>
      <c r="R3" s="221"/>
      <c r="S3" s="221"/>
      <c r="T3" s="224" t="s">
        <v>44</v>
      </c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5" t="s">
        <v>45</v>
      </c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</row>
    <row r="4" spans="2:53" x14ac:dyDescent="0.75">
      <c r="B4" s="222" t="s">
        <v>42</v>
      </c>
      <c r="C4" s="222"/>
      <c r="D4" s="222"/>
      <c r="E4" s="222"/>
      <c r="F4" s="222"/>
      <c r="G4" s="223" t="s">
        <v>42</v>
      </c>
      <c r="H4" s="223"/>
      <c r="I4" s="223"/>
      <c r="J4" s="223"/>
      <c r="K4" s="223"/>
      <c r="L4" s="222" t="s">
        <v>43</v>
      </c>
      <c r="M4" s="222"/>
      <c r="N4" s="222"/>
      <c r="O4" s="222"/>
      <c r="P4" s="223" t="s">
        <v>43</v>
      </c>
      <c r="Q4" s="223"/>
      <c r="R4" s="223"/>
      <c r="S4" s="223"/>
      <c r="T4" s="222" t="s">
        <v>46</v>
      </c>
      <c r="U4" s="222"/>
      <c r="V4" s="222"/>
      <c r="W4" s="222"/>
      <c r="X4" s="222"/>
      <c r="Y4" s="145"/>
      <c r="Z4" s="226" t="s">
        <v>47</v>
      </c>
      <c r="AA4" s="226"/>
      <c r="AB4" s="226"/>
      <c r="AC4" s="226"/>
      <c r="AD4" s="146"/>
      <c r="AE4" s="223" t="s">
        <v>48</v>
      </c>
      <c r="AF4" s="223"/>
      <c r="AG4" s="223"/>
      <c r="AH4" s="223"/>
      <c r="AI4" s="147"/>
      <c r="AJ4" s="145"/>
      <c r="AK4" s="223" t="s">
        <v>48</v>
      </c>
      <c r="AL4" s="223"/>
      <c r="AM4" s="223"/>
      <c r="AN4" s="223"/>
      <c r="AO4" s="147"/>
      <c r="AP4" s="222" t="s">
        <v>49</v>
      </c>
      <c r="AQ4" s="222"/>
      <c r="AR4" s="222"/>
      <c r="AS4" s="222"/>
      <c r="AT4" s="222"/>
      <c r="AU4" s="222"/>
      <c r="AV4" s="145"/>
      <c r="AW4" s="145"/>
      <c r="AX4" s="145"/>
      <c r="AY4" s="145"/>
      <c r="AZ4" s="145"/>
      <c r="BA4" s="145"/>
    </row>
    <row r="5" spans="2:53" x14ac:dyDescent="0.75">
      <c r="B5" s="145"/>
      <c r="C5" s="222" t="s">
        <v>50</v>
      </c>
      <c r="D5" s="222"/>
      <c r="E5" s="222"/>
      <c r="F5" s="148" t="s">
        <v>2</v>
      </c>
      <c r="G5" s="149" t="s">
        <v>50</v>
      </c>
      <c r="H5" s="223" t="s">
        <v>51</v>
      </c>
      <c r="I5" s="223"/>
      <c r="J5" s="223"/>
      <c r="K5" s="149" t="s">
        <v>2</v>
      </c>
      <c r="L5" s="222" t="s">
        <v>50</v>
      </c>
      <c r="M5" s="222"/>
      <c r="N5" s="222"/>
      <c r="O5" s="148" t="s">
        <v>52</v>
      </c>
      <c r="P5" s="223" t="s">
        <v>51</v>
      </c>
      <c r="Q5" s="223"/>
      <c r="R5" s="223"/>
      <c r="S5" s="149" t="s">
        <v>52</v>
      </c>
      <c r="T5" s="150"/>
      <c r="U5" s="222" t="s">
        <v>53</v>
      </c>
      <c r="V5" s="222"/>
      <c r="W5" s="222"/>
      <c r="X5" s="222"/>
      <c r="Y5" s="151" t="s">
        <v>54</v>
      </c>
      <c r="Z5" s="223" t="s">
        <v>55</v>
      </c>
      <c r="AA5" s="223"/>
      <c r="AB5" s="223"/>
      <c r="AC5" s="223"/>
      <c r="AD5" s="152" t="s">
        <v>54</v>
      </c>
      <c r="AE5" s="223" t="s">
        <v>56</v>
      </c>
      <c r="AF5" s="223"/>
      <c r="AG5" s="223"/>
      <c r="AH5" s="223"/>
      <c r="AI5" s="152" t="s">
        <v>57</v>
      </c>
      <c r="AJ5" s="150"/>
      <c r="AK5" s="223" t="s">
        <v>58</v>
      </c>
      <c r="AL5" s="223"/>
      <c r="AM5" s="223"/>
      <c r="AN5" s="223"/>
      <c r="AO5" s="153" t="s">
        <v>59</v>
      </c>
      <c r="AP5" s="145" t="s">
        <v>60</v>
      </c>
      <c r="AQ5" s="145" t="s">
        <v>61</v>
      </c>
      <c r="AR5" s="145" t="s">
        <v>62</v>
      </c>
      <c r="AS5" s="147" t="s">
        <v>63</v>
      </c>
      <c r="AT5" s="147" t="s">
        <v>64</v>
      </c>
      <c r="AU5" s="147" t="s">
        <v>65</v>
      </c>
      <c r="AV5" s="145"/>
      <c r="AW5" s="145"/>
      <c r="AX5" s="145"/>
      <c r="AY5" s="145"/>
      <c r="AZ5" s="145"/>
      <c r="BA5" s="145"/>
    </row>
    <row r="6" spans="2:53" x14ac:dyDescent="0.75">
      <c r="B6" s="148" t="s">
        <v>66</v>
      </c>
      <c r="C6" s="148" t="s">
        <v>67</v>
      </c>
      <c r="D6" s="148" t="s">
        <v>68</v>
      </c>
      <c r="E6" s="148" t="s">
        <v>69</v>
      </c>
      <c r="F6" s="148"/>
      <c r="G6" s="149" t="s">
        <v>66</v>
      </c>
      <c r="H6" s="149" t="s">
        <v>67</v>
      </c>
      <c r="I6" s="149" t="s">
        <v>68</v>
      </c>
      <c r="J6" s="149" t="s">
        <v>69</v>
      </c>
      <c r="K6" s="149"/>
      <c r="L6" s="148">
        <v>2</v>
      </c>
      <c r="M6" s="148">
        <v>3</v>
      </c>
      <c r="N6" s="148">
        <v>4</v>
      </c>
      <c r="O6" s="148"/>
      <c r="P6" s="149">
        <v>2</v>
      </c>
      <c r="Q6" s="149">
        <v>3</v>
      </c>
      <c r="R6" s="149">
        <v>4</v>
      </c>
      <c r="S6" s="149"/>
      <c r="T6" s="150" t="s">
        <v>70</v>
      </c>
      <c r="U6" s="148">
        <v>2</v>
      </c>
      <c r="V6" s="148">
        <v>3</v>
      </c>
      <c r="W6" s="148">
        <v>4</v>
      </c>
      <c r="X6" s="148">
        <v>5</v>
      </c>
      <c r="Y6" s="151"/>
      <c r="Z6" s="149">
        <v>2</v>
      </c>
      <c r="AA6" s="149">
        <v>3</v>
      </c>
      <c r="AB6" s="149">
        <v>4</v>
      </c>
      <c r="AC6" s="149">
        <v>5</v>
      </c>
      <c r="AD6" s="152"/>
      <c r="AE6" s="149">
        <v>2</v>
      </c>
      <c r="AF6" s="149">
        <v>3</v>
      </c>
      <c r="AG6" s="149">
        <v>4</v>
      </c>
      <c r="AH6" s="149">
        <v>5</v>
      </c>
      <c r="AI6" s="152"/>
      <c r="AJ6" s="150"/>
      <c r="AK6" s="149">
        <v>2</v>
      </c>
      <c r="AL6" s="149">
        <v>3</v>
      </c>
      <c r="AM6" s="149">
        <v>4</v>
      </c>
      <c r="AN6" s="149">
        <v>5</v>
      </c>
      <c r="AO6" s="153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</row>
    <row r="7" spans="2:53" x14ac:dyDescent="0.75">
      <c r="B7" s="145">
        <v>34</v>
      </c>
      <c r="C7" s="145">
        <v>18</v>
      </c>
      <c r="D7" s="145">
        <v>14</v>
      </c>
      <c r="E7" s="145">
        <v>2</v>
      </c>
      <c r="F7" s="154">
        <f t="shared" ref="F7:F12" si="0">C7/B7*100</f>
        <v>52.941176470588239</v>
      </c>
      <c r="G7" s="147">
        <v>28</v>
      </c>
      <c r="H7" s="147">
        <v>7</v>
      </c>
      <c r="I7" s="147">
        <v>11</v>
      </c>
      <c r="J7" s="147">
        <v>10</v>
      </c>
      <c r="K7" s="147">
        <f t="shared" ref="K7:K12" si="1">H7/G7*100</f>
        <v>25</v>
      </c>
      <c r="L7" s="145">
        <v>8</v>
      </c>
      <c r="M7" s="145">
        <v>18</v>
      </c>
      <c r="N7" s="145">
        <f>B7</f>
        <v>34</v>
      </c>
      <c r="O7" s="145">
        <f t="shared" ref="O7:O12" si="2">SUM(L7:N7)</f>
        <v>60</v>
      </c>
      <c r="P7" s="147">
        <v>6</v>
      </c>
      <c r="Q7" s="147">
        <v>12</v>
      </c>
      <c r="R7" s="147">
        <f>G7</f>
        <v>28</v>
      </c>
      <c r="S7" s="147">
        <f t="shared" ref="S7:S12" si="3">SUM(P7:R7)</f>
        <v>46</v>
      </c>
      <c r="T7" s="155" t="s">
        <v>71</v>
      </c>
      <c r="U7" s="145">
        <v>6</v>
      </c>
      <c r="V7" s="145">
        <v>1</v>
      </c>
      <c r="W7" s="145">
        <v>2</v>
      </c>
      <c r="X7" s="145">
        <v>13</v>
      </c>
      <c r="Y7" s="156">
        <f t="shared" ref="Y7:Y12" si="4">SUM(U7:X7)</f>
        <v>22</v>
      </c>
      <c r="Z7" s="157">
        <v>3</v>
      </c>
      <c r="AA7" s="157">
        <v>0</v>
      </c>
      <c r="AB7" s="147">
        <v>3</v>
      </c>
      <c r="AC7" s="147">
        <v>16</v>
      </c>
      <c r="AD7" s="153">
        <f t="shared" ref="AD7:AD12" si="5">SUM(Z7:AC7)</f>
        <v>22</v>
      </c>
      <c r="AE7" s="147">
        <v>2</v>
      </c>
      <c r="AF7" s="147">
        <v>1</v>
      </c>
      <c r="AG7" s="147">
        <v>1</v>
      </c>
      <c r="AH7" s="147">
        <v>7</v>
      </c>
      <c r="AI7" s="153">
        <f>SUM(AE7:AH7)</f>
        <v>11</v>
      </c>
      <c r="AJ7" s="155"/>
      <c r="AK7" s="147">
        <v>0</v>
      </c>
      <c r="AL7" s="147">
        <v>0</v>
      </c>
      <c r="AM7" s="147">
        <v>2</v>
      </c>
      <c r="AN7" s="147">
        <v>14</v>
      </c>
      <c r="AO7" s="153">
        <f t="shared" ref="AO7:AO12" si="6">SUM(AK7:AN7)</f>
        <v>16</v>
      </c>
      <c r="AP7" s="145">
        <v>7</v>
      </c>
      <c r="AQ7" s="145">
        <v>0</v>
      </c>
      <c r="AR7" s="145">
        <f t="shared" ref="AR7:AR12" si="7">AQ7/AP7*100</f>
        <v>0</v>
      </c>
      <c r="AS7" s="145">
        <v>5</v>
      </c>
      <c r="AT7" s="145">
        <v>0</v>
      </c>
      <c r="AU7" s="145">
        <f t="shared" ref="AU7:AU12" si="8">AT7/AS7*100</f>
        <v>0</v>
      </c>
      <c r="AV7" s="145"/>
      <c r="AW7" s="145"/>
      <c r="AX7" s="145"/>
      <c r="AY7" s="145"/>
      <c r="AZ7" s="145"/>
      <c r="BA7" s="145"/>
    </row>
    <row r="8" spans="2:53" x14ac:dyDescent="0.75">
      <c r="B8" s="145">
        <v>46</v>
      </c>
      <c r="C8" s="145">
        <v>11</v>
      </c>
      <c r="D8" s="145">
        <v>13</v>
      </c>
      <c r="E8" s="145">
        <v>22</v>
      </c>
      <c r="F8" s="154">
        <f t="shared" si="0"/>
        <v>23.913043478260871</v>
      </c>
      <c r="G8" s="147">
        <v>43</v>
      </c>
      <c r="H8" s="147">
        <v>5</v>
      </c>
      <c r="I8" s="147">
        <v>10</v>
      </c>
      <c r="J8" s="147">
        <v>28</v>
      </c>
      <c r="K8" s="158">
        <f t="shared" si="1"/>
        <v>11.627906976744185</v>
      </c>
      <c r="L8" s="145">
        <v>12</v>
      </c>
      <c r="M8" s="145">
        <v>24</v>
      </c>
      <c r="N8" s="145">
        <v>47</v>
      </c>
      <c r="O8" s="145">
        <f t="shared" si="2"/>
        <v>83</v>
      </c>
      <c r="P8" s="147">
        <v>12</v>
      </c>
      <c r="Q8" s="147">
        <v>22</v>
      </c>
      <c r="R8" s="147">
        <v>43</v>
      </c>
      <c r="S8" s="147">
        <f t="shared" si="3"/>
        <v>77</v>
      </c>
      <c r="T8" s="145"/>
      <c r="U8" s="145">
        <v>1</v>
      </c>
      <c r="V8" s="145">
        <v>0</v>
      </c>
      <c r="W8" s="145">
        <v>4</v>
      </c>
      <c r="X8" s="145">
        <v>13</v>
      </c>
      <c r="Y8" s="156">
        <f t="shared" si="4"/>
        <v>18</v>
      </c>
      <c r="Z8" s="147">
        <v>2</v>
      </c>
      <c r="AA8" s="147">
        <v>2</v>
      </c>
      <c r="AB8" s="147">
        <v>8</v>
      </c>
      <c r="AC8" s="147">
        <v>12</v>
      </c>
      <c r="AD8" s="153">
        <f t="shared" si="5"/>
        <v>24</v>
      </c>
      <c r="AE8" s="147">
        <v>1</v>
      </c>
      <c r="AF8" s="147">
        <v>0</v>
      </c>
      <c r="AG8" s="147">
        <v>1</v>
      </c>
      <c r="AH8" s="147">
        <v>6</v>
      </c>
      <c r="AI8" s="153">
        <f t="shared" ref="AI8:AI12" si="9">SUM(AE8:AH8)</f>
        <v>8</v>
      </c>
      <c r="AJ8" s="145"/>
      <c r="AK8" s="147">
        <v>1</v>
      </c>
      <c r="AL8" s="147">
        <v>1</v>
      </c>
      <c r="AM8" s="147">
        <v>4</v>
      </c>
      <c r="AN8" s="147">
        <v>5</v>
      </c>
      <c r="AO8" s="153">
        <f t="shared" si="6"/>
        <v>11</v>
      </c>
      <c r="AP8" s="145">
        <v>10</v>
      </c>
      <c r="AQ8" s="145">
        <v>0</v>
      </c>
      <c r="AR8" s="145">
        <f t="shared" si="7"/>
        <v>0</v>
      </c>
      <c r="AS8" s="145">
        <v>11</v>
      </c>
      <c r="AT8" s="145">
        <v>0</v>
      </c>
      <c r="AU8" s="145">
        <f t="shared" si="8"/>
        <v>0</v>
      </c>
      <c r="AV8" s="145"/>
      <c r="AW8" s="145"/>
      <c r="AX8" s="145"/>
      <c r="AY8" s="145"/>
      <c r="AZ8" s="145"/>
      <c r="BA8" s="145"/>
    </row>
    <row r="9" spans="2:53" x14ac:dyDescent="0.75">
      <c r="B9" s="145">
        <v>26</v>
      </c>
      <c r="C9" s="145">
        <v>5</v>
      </c>
      <c r="D9" s="145">
        <v>16</v>
      </c>
      <c r="E9" s="145">
        <v>4</v>
      </c>
      <c r="F9" s="154">
        <f t="shared" si="0"/>
        <v>19.230769230769234</v>
      </c>
      <c r="G9" s="147">
        <v>26</v>
      </c>
      <c r="H9" s="147">
        <v>1</v>
      </c>
      <c r="I9" s="147">
        <v>8</v>
      </c>
      <c r="J9" s="147">
        <v>17</v>
      </c>
      <c r="K9" s="158">
        <f t="shared" si="1"/>
        <v>3.8461538461538463</v>
      </c>
      <c r="L9" s="145">
        <v>5</v>
      </c>
      <c r="M9" s="145">
        <v>9</v>
      </c>
      <c r="N9" s="145">
        <f>B9</f>
        <v>26</v>
      </c>
      <c r="O9" s="145">
        <f t="shared" si="2"/>
        <v>40</v>
      </c>
      <c r="P9" s="147">
        <v>5</v>
      </c>
      <c r="Q9" s="147">
        <v>8</v>
      </c>
      <c r="R9" s="147">
        <f>G9</f>
        <v>26</v>
      </c>
      <c r="S9" s="147">
        <f t="shared" si="3"/>
        <v>39</v>
      </c>
      <c r="T9" s="145"/>
      <c r="U9" s="145">
        <v>5</v>
      </c>
      <c r="V9" s="145">
        <v>1</v>
      </c>
      <c r="W9" s="145">
        <v>0</v>
      </c>
      <c r="X9" s="145">
        <v>3</v>
      </c>
      <c r="Y9" s="156">
        <f t="shared" si="4"/>
        <v>9</v>
      </c>
      <c r="Z9" s="147">
        <v>5</v>
      </c>
      <c r="AA9" s="147">
        <v>2</v>
      </c>
      <c r="AB9" s="147">
        <v>1</v>
      </c>
      <c r="AC9" s="147">
        <v>9</v>
      </c>
      <c r="AD9" s="153">
        <f t="shared" si="5"/>
        <v>17</v>
      </c>
      <c r="AE9" s="147">
        <v>3</v>
      </c>
      <c r="AF9" s="147">
        <v>0</v>
      </c>
      <c r="AG9" s="147">
        <v>0</v>
      </c>
      <c r="AH9" s="147">
        <v>2</v>
      </c>
      <c r="AI9" s="153">
        <f t="shared" si="9"/>
        <v>5</v>
      </c>
      <c r="AJ9" s="145"/>
      <c r="AK9" s="147">
        <v>4</v>
      </c>
      <c r="AL9" s="147">
        <v>2</v>
      </c>
      <c r="AM9" s="147">
        <v>1</v>
      </c>
      <c r="AN9" s="147">
        <v>7</v>
      </c>
      <c r="AO9" s="153">
        <f t="shared" si="6"/>
        <v>14</v>
      </c>
      <c r="AP9" s="145">
        <v>5</v>
      </c>
      <c r="AQ9" s="145">
        <v>0</v>
      </c>
      <c r="AR9" s="145">
        <f t="shared" si="7"/>
        <v>0</v>
      </c>
      <c r="AS9" s="145">
        <v>4</v>
      </c>
      <c r="AT9" s="145">
        <v>0</v>
      </c>
      <c r="AU9" s="145">
        <f t="shared" si="8"/>
        <v>0</v>
      </c>
      <c r="AV9" s="145"/>
      <c r="AW9" s="145"/>
      <c r="AX9" s="145"/>
      <c r="AY9" s="145"/>
      <c r="AZ9" s="145"/>
      <c r="BA9" s="145"/>
    </row>
    <row r="10" spans="2:53" ht="24.75" customHeight="1" x14ac:dyDescent="0.75">
      <c r="B10" s="145">
        <v>29</v>
      </c>
      <c r="C10" s="145">
        <v>14</v>
      </c>
      <c r="D10" s="145">
        <v>12</v>
      </c>
      <c r="E10" s="145">
        <v>3</v>
      </c>
      <c r="F10" s="154">
        <f t="shared" si="0"/>
        <v>48.275862068965516</v>
      </c>
      <c r="G10" s="147">
        <v>25</v>
      </c>
      <c r="H10" s="147">
        <v>6</v>
      </c>
      <c r="I10" s="147">
        <v>12</v>
      </c>
      <c r="J10" s="147">
        <v>7</v>
      </c>
      <c r="K10" s="158">
        <f t="shared" si="1"/>
        <v>24</v>
      </c>
      <c r="L10" s="145">
        <v>7</v>
      </c>
      <c r="M10" s="145">
        <v>14</v>
      </c>
      <c r="N10" s="145">
        <v>33</v>
      </c>
      <c r="O10" s="145">
        <f t="shared" si="2"/>
        <v>54</v>
      </c>
      <c r="P10" s="147">
        <v>6</v>
      </c>
      <c r="Q10" s="147">
        <v>12</v>
      </c>
      <c r="R10" s="147">
        <v>26</v>
      </c>
      <c r="S10" s="147">
        <f t="shared" si="3"/>
        <v>44</v>
      </c>
      <c r="T10" s="145"/>
      <c r="U10" s="145">
        <v>3</v>
      </c>
      <c r="V10" s="145">
        <v>3</v>
      </c>
      <c r="W10" s="145">
        <v>0</v>
      </c>
      <c r="X10" s="145">
        <v>5</v>
      </c>
      <c r="Y10" s="156">
        <f t="shared" si="4"/>
        <v>11</v>
      </c>
      <c r="Z10" s="147">
        <v>3</v>
      </c>
      <c r="AA10" s="147">
        <v>3</v>
      </c>
      <c r="AB10" s="147">
        <v>1</v>
      </c>
      <c r="AC10" s="147">
        <v>5</v>
      </c>
      <c r="AD10" s="153">
        <f t="shared" si="5"/>
        <v>12</v>
      </c>
      <c r="AE10" s="147">
        <v>0</v>
      </c>
      <c r="AF10" s="147">
        <v>0</v>
      </c>
      <c r="AG10" s="147">
        <v>0</v>
      </c>
      <c r="AH10" s="147">
        <v>1</v>
      </c>
      <c r="AI10" s="153">
        <f t="shared" si="9"/>
        <v>1</v>
      </c>
      <c r="AJ10" s="145"/>
      <c r="AK10" s="147">
        <v>0</v>
      </c>
      <c r="AL10" s="147">
        <v>3</v>
      </c>
      <c r="AM10" s="147">
        <v>1</v>
      </c>
      <c r="AN10" s="147">
        <v>1</v>
      </c>
      <c r="AO10" s="153">
        <f t="shared" si="6"/>
        <v>5</v>
      </c>
      <c r="AP10" s="145">
        <v>7</v>
      </c>
      <c r="AQ10" s="145">
        <v>0</v>
      </c>
      <c r="AR10" s="145">
        <f t="shared" si="7"/>
        <v>0</v>
      </c>
      <c r="AS10" s="145">
        <v>6</v>
      </c>
      <c r="AT10" s="145">
        <v>0</v>
      </c>
      <c r="AU10" s="145">
        <f t="shared" si="8"/>
        <v>0</v>
      </c>
      <c r="AV10" s="145"/>
      <c r="AW10" s="145"/>
      <c r="AX10" s="145"/>
      <c r="AY10" s="145"/>
      <c r="AZ10" s="145"/>
      <c r="BA10" s="145"/>
    </row>
    <row r="11" spans="2:53" x14ac:dyDescent="0.75">
      <c r="B11" s="145">
        <v>47</v>
      </c>
      <c r="C11" s="145">
        <v>17</v>
      </c>
      <c r="D11" s="145">
        <v>15</v>
      </c>
      <c r="E11" s="145">
        <v>15</v>
      </c>
      <c r="F11" s="154">
        <f t="shared" si="0"/>
        <v>36.170212765957451</v>
      </c>
      <c r="G11" s="147">
        <v>42</v>
      </c>
      <c r="H11" s="147">
        <v>7</v>
      </c>
      <c r="I11" s="147">
        <v>13</v>
      </c>
      <c r="J11" s="147">
        <v>22</v>
      </c>
      <c r="K11" s="158">
        <f t="shared" si="1"/>
        <v>16.666666666666664</v>
      </c>
      <c r="L11" s="145">
        <v>6</v>
      </c>
      <c r="M11" s="145">
        <v>12</v>
      </c>
      <c r="N11" s="145">
        <f>B11</f>
        <v>47</v>
      </c>
      <c r="O11" s="145">
        <f t="shared" si="2"/>
        <v>65</v>
      </c>
      <c r="P11" s="147">
        <v>8</v>
      </c>
      <c r="Q11" s="147">
        <v>15</v>
      </c>
      <c r="R11" s="147">
        <f>G11</f>
        <v>42</v>
      </c>
      <c r="S11" s="147">
        <f t="shared" si="3"/>
        <v>65</v>
      </c>
      <c r="T11" s="145"/>
      <c r="U11" s="145">
        <v>3</v>
      </c>
      <c r="V11" s="145">
        <v>0</v>
      </c>
      <c r="W11" s="145">
        <v>1</v>
      </c>
      <c r="X11" s="145">
        <v>13</v>
      </c>
      <c r="Y11" s="156">
        <f t="shared" si="4"/>
        <v>17</v>
      </c>
      <c r="Z11" s="147">
        <v>4</v>
      </c>
      <c r="AA11" s="147">
        <v>0</v>
      </c>
      <c r="AB11" s="147">
        <v>4</v>
      </c>
      <c r="AC11" s="147">
        <v>15</v>
      </c>
      <c r="AD11" s="153">
        <f t="shared" si="5"/>
        <v>23</v>
      </c>
      <c r="AE11" s="147">
        <v>2</v>
      </c>
      <c r="AF11" s="147">
        <v>0</v>
      </c>
      <c r="AG11" s="147">
        <v>0</v>
      </c>
      <c r="AH11" s="147">
        <v>3</v>
      </c>
      <c r="AI11" s="153">
        <f t="shared" si="9"/>
        <v>5</v>
      </c>
      <c r="AJ11" s="145"/>
      <c r="AK11" s="147">
        <v>1</v>
      </c>
      <c r="AL11" s="147">
        <v>0</v>
      </c>
      <c r="AM11" s="147">
        <v>3</v>
      </c>
      <c r="AN11" s="147">
        <v>3</v>
      </c>
      <c r="AO11" s="153">
        <f t="shared" si="6"/>
        <v>7</v>
      </c>
      <c r="AP11" s="145">
        <v>6</v>
      </c>
      <c r="AQ11" s="145">
        <v>0</v>
      </c>
      <c r="AR11" s="145">
        <f t="shared" si="7"/>
        <v>0</v>
      </c>
      <c r="AS11" s="145">
        <v>7</v>
      </c>
      <c r="AT11" s="145">
        <v>0</v>
      </c>
      <c r="AU11" s="145">
        <f t="shared" si="8"/>
        <v>0</v>
      </c>
      <c r="AV11" s="145"/>
      <c r="AW11" s="145"/>
      <c r="AX11" s="145"/>
      <c r="AY11" s="145"/>
      <c r="AZ11" s="145"/>
      <c r="BA11" s="145"/>
    </row>
    <row r="12" spans="2:53" x14ac:dyDescent="0.75">
      <c r="B12" s="145">
        <v>30</v>
      </c>
      <c r="C12" s="145">
        <v>16</v>
      </c>
      <c r="D12" s="145">
        <v>10</v>
      </c>
      <c r="E12" s="145">
        <v>4</v>
      </c>
      <c r="F12" s="154">
        <f t="shared" si="0"/>
        <v>53.333333333333336</v>
      </c>
      <c r="G12" s="147">
        <v>24</v>
      </c>
      <c r="H12" s="147">
        <v>5</v>
      </c>
      <c r="I12" s="147">
        <v>8</v>
      </c>
      <c r="J12" s="147">
        <v>11</v>
      </c>
      <c r="K12" s="158">
        <f t="shared" si="1"/>
        <v>20.833333333333336</v>
      </c>
      <c r="L12" s="145">
        <v>8</v>
      </c>
      <c r="M12" s="145">
        <v>15</v>
      </c>
      <c r="N12" s="145">
        <f>B12</f>
        <v>30</v>
      </c>
      <c r="O12" s="145">
        <f t="shared" si="2"/>
        <v>53</v>
      </c>
      <c r="P12" s="147">
        <v>8</v>
      </c>
      <c r="Q12" s="147">
        <v>15</v>
      </c>
      <c r="R12" s="147">
        <f>G12</f>
        <v>24</v>
      </c>
      <c r="S12" s="147">
        <f t="shared" si="3"/>
        <v>47</v>
      </c>
      <c r="T12" s="145"/>
      <c r="U12" s="145">
        <v>0</v>
      </c>
      <c r="V12" s="145">
        <v>1</v>
      </c>
      <c r="W12" s="145">
        <v>0</v>
      </c>
      <c r="X12" s="145">
        <v>6</v>
      </c>
      <c r="Y12" s="156">
        <f t="shared" si="4"/>
        <v>7</v>
      </c>
      <c r="Z12" s="147">
        <v>0</v>
      </c>
      <c r="AA12" s="147">
        <v>2</v>
      </c>
      <c r="AB12" s="147">
        <v>1</v>
      </c>
      <c r="AC12" s="147">
        <v>8</v>
      </c>
      <c r="AD12" s="153">
        <f t="shared" si="5"/>
        <v>11</v>
      </c>
      <c r="AE12" s="147">
        <v>0</v>
      </c>
      <c r="AF12" s="147">
        <v>1</v>
      </c>
      <c r="AG12" s="147">
        <v>0</v>
      </c>
      <c r="AH12" s="147">
        <v>4</v>
      </c>
      <c r="AI12" s="153">
        <f t="shared" si="9"/>
        <v>5</v>
      </c>
      <c r="AJ12" s="145"/>
      <c r="AK12" s="147">
        <v>0</v>
      </c>
      <c r="AL12" s="147">
        <v>2</v>
      </c>
      <c r="AM12" s="147">
        <v>1</v>
      </c>
      <c r="AN12" s="147">
        <v>6</v>
      </c>
      <c r="AO12" s="153">
        <f t="shared" si="6"/>
        <v>9</v>
      </c>
      <c r="AP12" s="145">
        <v>7</v>
      </c>
      <c r="AQ12" s="145">
        <v>0</v>
      </c>
      <c r="AR12" s="145">
        <f t="shared" si="7"/>
        <v>0</v>
      </c>
      <c r="AS12" s="145">
        <v>7</v>
      </c>
      <c r="AT12" s="145">
        <v>0</v>
      </c>
      <c r="AU12" s="145">
        <f t="shared" si="8"/>
        <v>0</v>
      </c>
      <c r="AV12" s="145"/>
      <c r="AW12" s="145"/>
      <c r="AX12" s="145"/>
      <c r="AY12" s="145"/>
      <c r="AZ12" s="145"/>
      <c r="BA12" s="145"/>
    </row>
    <row r="13" spans="2:53" x14ac:dyDescent="0.75">
      <c r="B13" s="145"/>
      <c r="C13" s="145"/>
      <c r="D13" s="145"/>
      <c r="E13" s="145"/>
      <c r="F13" s="145"/>
      <c r="G13" s="147"/>
      <c r="H13" s="147"/>
      <c r="I13" s="147"/>
      <c r="J13" s="147"/>
      <c r="K13" s="147"/>
      <c r="L13" s="145"/>
      <c r="M13" s="145"/>
      <c r="N13" s="145"/>
      <c r="O13" s="145"/>
      <c r="P13" s="147"/>
      <c r="Q13" s="147"/>
      <c r="R13" s="147"/>
      <c r="S13" s="147"/>
      <c r="T13" s="145"/>
      <c r="U13" s="145"/>
      <c r="V13" s="145"/>
      <c r="W13" s="145"/>
      <c r="X13" s="145"/>
      <c r="Y13" s="145"/>
      <c r="Z13" s="147"/>
      <c r="AA13" s="147"/>
      <c r="AB13" s="147"/>
      <c r="AC13" s="147"/>
      <c r="AD13" s="147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</row>
    <row r="14" spans="2:53" ht="24" customHeight="1" x14ac:dyDescent="0.75">
      <c r="B14" s="145"/>
      <c r="C14" s="145"/>
      <c r="D14" s="145"/>
      <c r="E14" s="148" t="s">
        <v>72</v>
      </c>
      <c r="F14" s="159">
        <f>AVERAGE(F7:F12)</f>
        <v>38.977399557979105</v>
      </c>
      <c r="G14" s="147"/>
      <c r="H14" s="147"/>
      <c r="I14" s="147"/>
      <c r="J14" s="148" t="s">
        <v>72</v>
      </c>
      <c r="K14" s="159">
        <f>AVERAGE(K7:K12)</f>
        <v>16.995676803816337</v>
      </c>
      <c r="L14" s="145"/>
      <c r="M14" s="145"/>
      <c r="N14" s="145"/>
      <c r="O14" s="145"/>
      <c r="P14" s="147"/>
      <c r="Q14" s="147"/>
      <c r="R14" s="147"/>
      <c r="S14" s="147"/>
      <c r="T14" s="148" t="s">
        <v>72</v>
      </c>
      <c r="U14" s="159">
        <f t="shared" ref="U14:X14" si="10">AVERAGE(U7:U12)</f>
        <v>3</v>
      </c>
      <c r="V14" s="159">
        <f t="shared" si="10"/>
        <v>1</v>
      </c>
      <c r="W14" s="159">
        <f t="shared" si="10"/>
        <v>1.1666666666666667</v>
      </c>
      <c r="X14" s="159">
        <f t="shared" si="10"/>
        <v>8.8333333333333339</v>
      </c>
      <c r="Y14" s="159">
        <f>AVERAGE(Y7:Y12)</f>
        <v>14</v>
      </c>
      <c r="Z14" s="159">
        <f t="shared" ref="Z14:AC14" si="11">AVERAGE(Z7:Z12)</f>
        <v>2.8333333333333335</v>
      </c>
      <c r="AA14" s="159">
        <f t="shared" si="11"/>
        <v>1.5</v>
      </c>
      <c r="AB14" s="159">
        <f t="shared" si="11"/>
        <v>3</v>
      </c>
      <c r="AC14" s="159">
        <f t="shared" si="11"/>
        <v>10.833333333333334</v>
      </c>
      <c r="AD14" s="159">
        <f>AVERAGE(AD7:AD12)</f>
        <v>18.166666666666668</v>
      </c>
      <c r="AE14" s="159">
        <f t="shared" ref="AE14:AH14" si="12">AVERAGE(AE7:AE12)</f>
        <v>1.3333333333333333</v>
      </c>
      <c r="AF14" s="159">
        <f t="shared" si="12"/>
        <v>0.33333333333333331</v>
      </c>
      <c r="AG14" s="159">
        <f t="shared" si="12"/>
        <v>0.33333333333333331</v>
      </c>
      <c r="AH14" s="159">
        <f t="shared" si="12"/>
        <v>3.8333333333333335</v>
      </c>
      <c r="AI14" s="159">
        <f>AVERAGE(AI7:AI12)</f>
        <v>5.833333333333333</v>
      </c>
      <c r="AJ14" s="148" t="s">
        <v>72</v>
      </c>
      <c r="AK14" s="159">
        <f t="shared" ref="AK14:AN14" si="13">AVERAGE(AK7:AK12)</f>
        <v>1</v>
      </c>
      <c r="AL14" s="159">
        <f t="shared" si="13"/>
        <v>1.3333333333333333</v>
      </c>
      <c r="AM14" s="159">
        <f t="shared" si="13"/>
        <v>2</v>
      </c>
      <c r="AN14" s="159">
        <f t="shared" si="13"/>
        <v>6</v>
      </c>
      <c r="AO14" s="159">
        <f>AVERAGE(AO7:AO12)</f>
        <v>10.333333333333334</v>
      </c>
      <c r="AP14" s="145"/>
      <c r="AQ14" s="145"/>
      <c r="AR14" s="159">
        <f>AVERAGE(AR7:AR12)</f>
        <v>0</v>
      </c>
      <c r="AS14" s="159">
        <f>AVERAGE(AS7:AS12)</f>
        <v>6.666666666666667</v>
      </c>
      <c r="AT14" s="145"/>
      <c r="AU14" s="159">
        <f>AVERAGE(AU7:AU12)</f>
        <v>0</v>
      </c>
      <c r="AV14" s="145"/>
      <c r="AW14" s="145"/>
      <c r="AX14" s="145"/>
      <c r="AY14" s="145"/>
      <c r="AZ14" s="145"/>
      <c r="BA14" s="145"/>
    </row>
    <row r="15" spans="2:53" x14ac:dyDescent="0.75">
      <c r="B15" s="145"/>
      <c r="C15" s="145"/>
      <c r="D15" s="145"/>
      <c r="E15" s="148" t="s">
        <v>73</v>
      </c>
      <c r="F15" s="159">
        <f>STDEV(F7:F12)/6^0.5</f>
        <v>6.0890224622047597</v>
      </c>
      <c r="G15" s="147"/>
      <c r="H15" s="147"/>
      <c r="I15" s="147"/>
      <c r="J15" s="148" t="s">
        <v>73</v>
      </c>
      <c r="K15" s="159">
        <f>STDEV(K7:K12)/6^0.5</f>
        <v>3.315059051786617</v>
      </c>
      <c r="L15" s="145"/>
      <c r="M15" s="145"/>
      <c r="N15" s="145"/>
      <c r="O15" s="145"/>
      <c r="P15" s="147"/>
      <c r="Q15" s="147"/>
      <c r="R15" s="147"/>
      <c r="S15" s="147"/>
      <c r="T15" s="145"/>
      <c r="U15" s="145"/>
      <c r="V15" s="145"/>
      <c r="W15" s="145"/>
      <c r="X15" s="145"/>
      <c r="Y15" s="145"/>
      <c r="Z15" s="147"/>
      <c r="AA15" s="147"/>
      <c r="AB15" s="147"/>
      <c r="AC15" s="147"/>
      <c r="AD15" s="147"/>
      <c r="AE15" s="145"/>
      <c r="AF15" s="145"/>
      <c r="AG15" s="145"/>
      <c r="AH15" s="148" t="s">
        <v>73</v>
      </c>
      <c r="AI15" s="160">
        <f>STDEV(AI7:AI12)/6^0.5</f>
        <v>1.3763881881375053</v>
      </c>
      <c r="AJ15" s="145"/>
      <c r="AK15" s="145"/>
      <c r="AL15" s="145"/>
      <c r="AM15" s="145"/>
      <c r="AN15" s="145"/>
      <c r="AO15" s="160">
        <f>STDEV(AO7:AO12)/6^0.5</f>
        <v>1.7061978522759642</v>
      </c>
      <c r="AP15" s="145"/>
      <c r="AQ15" s="145"/>
      <c r="AR15" s="160">
        <f>STDEV(AR7:AR12)/6^0.5</f>
        <v>0</v>
      </c>
      <c r="AS15" s="160">
        <f>STDEV(AS7:AS12)/6^0.5</f>
        <v>0.98882646494608817</v>
      </c>
      <c r="AT15" s="145"/>
      <c r="AU15" s="160">
        <f>STDEV(AU7:AU12)/6^0.5</f>
        <v>0</v>
      </c>
      <c r="AV15" s="145"/>
      <c r="AW15" s="145"/>
      <c r="AX15" s="145"/>
      <c r="AY15" s="145"/>
      <c r="AZ15" s="145"/>
      <c r="BA15" s="145"/>
    </row>
    <row r="16" spans="2:53" x14ac:dyDescent="0.75">
      <c r="B16" s="145"/>
      <c r="C16" s="145"/>
      <c r="D16" s="145"/>
      <c r="E16" s="161" t="s">
        <v>74</v>
      </c>
      <c r="F16" s="162">
        <f>TTEST(F7:F12,K7:K12,2,1)</f>
        <v>9.1151409315981947E-4</v>
      </c>
      <c r="G16" s="147"/>
      <c r="H16" s="147"/>
      <c r="I16" s="147"/>
      <c r="J16" s="147"/>
      <c r="K16" s="147"/>
      <c r="L16" s="145"/>
      <c r="M16" s="145"/>
      <c r="N16" s="145"/>
      <c r="O16" s="145"/>
      <c r="P16" s="147"/>
      <c r="Q16" s="147"/>
      <c r="R16" s="147"/>
      <c r="S16" s="147"/>
      <c r="T16" s="145"/>
      <c r="U16" s="145"/>
      <c r="V16" s="145"/>
      <c r="W16" s="145"/>
      <c r="X16" s="145"/>
      <c r="Y16" s="145"/>
      <c r="Z16" s="147"/>
      <c r="AA16" s="147"/>
      <c r="AB16" s="147"/>
      <c r="AC16" s="147"/>
      <c r="AD16" s="147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</row>
    <row r="17" spans="2:53" x14ac:dyDescent="0.75">
      <c r="B17" s="145"/>
      <c r="C17" s="145"/>
      <c r="D17" s="145"/>
      <c r="E17" s="145"/>
      <c r="F17" s="8"/>
      <c r="G17" s="9" t="s">
        <v>72</v>
      </c>
      <c r="H17" s="9" t="s">
        <v>73</v>
      </c>
      <c r="I17" s="147"/>
      <c r="J17" s="147"/>
      <c r="K17" s="147"/>
      <c r="L17" s="145"/>
      <c r="M17" s="145"/>
      <c r="N17" s="145"/>
      <c r="O17" s="145"/>
      <c r="P17" s="147"/>
      <c r="Q17" s="147"/>
      <c r="R17" s="147"/>
      <c r="S17" s="147"/>
      <c r="T17" s="145"/>
      <c r="U17" s="145"/>
      <c r="V17" s="145"/>
      <c r="W17" s="145"/>
      <c r="X17" s="145"/>
      <c r="Y17" s="145"/>
      <c r="Z17" s="147"/>
      <c r="AA17" s="147"/>
      <c r="AB17" s="147"/>
      <c r="AC17" s="147"/>
      <c r="AD17" s="147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</row>
    <row r="18" spans="2:53" ht="21.75" customHeight="1" x14ac:dyDescent="1">
      <c r="B18" s="145"/>
      <c r="C18" s="145"/>
      <c r="D18" s="145"/>
      <c r="E18" s="145"/>
      <c r="F18" s="9" t="s">
        <v>46</v>
      </c>
      <c r="G18" s="163">
        <f>F14</f>
        <v>38.977399557979105</v>
      </c>
      <c r="H18" s="163">
        <f>F15</f>
        <v>6.0890224622047597</v>
      </c>
      <c r="I18" s="147"/>
      <c r="J18" s="147"/>
      <c r="K18" s="147"/>
      <c r="L18" s="145"/>
      <c r="M18" s="145"/>
      <c r="N18" s="145"/>
      <c r="O18" s="145"/>
      <c r="P18" s="147"/>
      <c r="Q18" s="147"/>
      <c r="R18" s="147"/>
      <c r="S18" s="147"/>
      <c r="T18" s="224" t="s">
        <v>75</v>
      </c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145"/>
      <c r="AF18" s="145"/>
      <c r="AG18" s="145"/>
      <c r="AH18" s="161" t="s">
        <v>76</v>
      </c>
      <c r="AI18" s="161">
        <f>TTEST(AI7:AI12,AO7:AO12,2,1)</f>
        <v>6.1801455188533203E-3</v>
      </c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</row>
    <row r="19" spans="2:53" ht="15" customHeight="1" x14ac:dyDescent="0.75">
      <c r="B19" s="145"/>
      <c r="C19" s="145"/>
      <c r="D19" s="145"/>
      <c r="E19" s="145"/>
      <c r="F19" s="9" t="s">
        <v>77</v>
      </c>
      <c r="G19" s="163">
        <f>K14</f>
        <v>16.995676803816337</v>
      </c>
      <c r="H19" s="163">
        <f>K15</f>
        <v>3.315059051786617</v>
      </c>
      <c r="I19" s="147"/>
      <c r="J19" s="147"/>
      <c r="K19" s="147"/>
      <c r="L19" s="145"/>
      <c r="M19" s="145"/>
      <c r="N19" s="145"/>
      <c r="O19" s="145"/>
      <c r="P19" s="147"/>
      <c r="Q19" s="147"/>
      <c r="R19" s="147"/>
      <c r="S19" s="147"/>
      <c r="T19" s="145"/>
      <c r="U19" s="145"/>
      <c r="V19" s="145"/>
      <c r="W19" s="145"/>
      <c r="X19" s="145"/>
      <c r="Y19" s="148" t="s">
        <v>50</v>
      </c>
      <c r="Z19" s="147"/>
      <c r="AA19" s="147"/>
      <c r="AB19" s="147"/>
      <c r="AC19" s="147"/>
      <c r="AD19" s="9" t="s">
        <v>77</v>
      </c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8"/>
      <c r="AS19" s="154"/>
      <c r="AT19" s="145"/>
      <c r="AU19" s="145"/>
      <c r="AV19" s="145"/>
      <c r="AW19" s="145"/>
      <c r="AX19" s="145"/>
      <c r="AY19" s="145"/>
      <c r="AZ19" s="145"/>
      <c r="BA19" s="145"/>
    </row>
    <row r="20" spans="2:53" ht="15" customHeight="1" x14ac:dyDescent="0.75">
      <c r="B20" s="145"/>
      <c r="C20" s="145"/>
      <c r="D20" s="145"/>
      <c r="E20" s="145"/>
      <c r="F20" s="145"/>
      <c r="G20" s="147"/>
      <c r="H20" s="147"/>
      <c r="I20" s="147"/>
      <c r="J20" s="147"/>
      <c r="K20" s="147"/>
      <c r="L20" s="145"/>
      <c r="M20" s="145"/>
      <c r="N20" s="145"/>
      <c r="O20" s="145"/>
      <c r="P20" s="147"/>
      <c r="Q20" s="147"/>
      <c r="R20" s="147"/>
      <c r="S20" s="147"/>
      <c r="T20" s="145"/>
      <c r="U20" s="145"/>
      <c r="V20" s="145"/>
      <c r="W20" s="145"/>
      <c r="X20" s="145"/>
      <c r="Y20" s="164">
        <f>Y7/O7</f>
        <v>0.36666666666666664</v>
      </c>
      <c r="Z20" s="147"/>
      <c r="AA20" s="147"/>
      <c r="AB20" s="147"/>
      <c r="AC20" s="147"/>
      <c r="AD20" s="165">
        <f>AD7/S7</f>
        <v>0.47826086956521741</v>
      </c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9"/>
      <c r="AS20" s="154"/>
      <c r="AT20" s="145"/>
      <c r="AU20" s="145"/>
      <c r="AV20" s="145"/>
      <c r="AW20" s="145"/>
      <c r="AX20" s="145"/>
      <c r="AY20" s="145"/>
      <c r="AZ20" s="145"/>
      <c r="BA20" s="145"/>
    </row>
    <row r="21" spans="2:53" ht="15" customHeight="1" x14ac:dyDescent="0.75">
      <c r="B21" s="145"/>
      <c r="C21" s="145"/>
      <c r="D21" s="145"/>
      <c r="E21" s="145"/>
      <c r="F21" s="145"/>
      <c r="G21" s="147"/>
      <c r="H21" s="147"/>
      <c r="I21" s="147"/>
      <c r="J21" s="147"/>
      <c r="K21" s="147"/>
      <c r="L21" s="145"/>
      <c r="M21" s="145"/>
      <c r="N21" s="145"/>
      <c r="O21" s="145"/>
      <c r="P21" s="147"/>
      <c r="Q21" s="147"/>
      <c r="R21" s="147"/>
      <c r="S21" s="147"/>
      <c r="T21" s="145"/>
      <c r="U21" s="145"/>
      <c r="V21" s="145"/>
      <c r="W21" s="145"/>
      <c r="X21" s="145"/>
      <c r="Y21" s="164">
        <f t="shared" ref="Y21:Y25" si="14">Y8/O8</f>
        <v>0.21686746987951808</v>
      </c>
      <c r="Z21" s="147"/>
      <c r="AA21" s="147"/>
      <c r="AB21" s="147"/>
      <c r="AC21" s="147"/>
      <c r="AD21" s="165">
        <f t="shared" ref="AD21:AD25" si="15">AD8/S8</f>
        <v>0.31168831168831168</v>
      </c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</row>
    <row r="22" spans="2:53" ht="15" customHeight="1" x14ac:dyDescent="0.75">
      <c r="B22" s="145"/>
      <c r="C22" s="145"/>
      <c r="D22" s="145"/>
      <c r="E22" s="145"/>
      <c r="F22" s="145"/>
      <c r="G22" s="147"/>
      <c r="H22" s="147"/>
      <c r="I22" s="147"/>
      <c r="J22" s="147"/>
      <c r="K22" s="147"/>
      <c r="L22" s="145"/>
      <c r="M22" s="145"/>
      <c r="N22" s="145"/>
      <c r="O22" s="145"/>
      <c r="P22" s="147"/>
      <c r="Q22" s="147"/>
      <c r="R22" s="147"/>
      <c r="S22" s="147"/>
      <c r="T22" s="145"/>
      <c r="U22" s="145"/>
      <c r="V22" s="145"/>
      <c r="W22" s="145"/>
      <c r="X22" s="145"/>
      <c r="Y22" s="164">
        <f t="shared" si="14"/>
        <v>0.22500000000000001</v>
      </c>
      <c r="Z22" s="147"/>
      <c r="AA22" s="147"/>
      <c r="AB22" s="147"/>
      <c r="AC22" s="147"/>
      <c r="AD22" s="165">
        <f t="shared" si="15"/>
        <v>0.4358974358974359</v>
      </c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</row>
    <row r="23" spans="2:53" ht="15" customHeight="1" x14ac:dyDescent="0.75">
      <c r="B23" s="145"/>
      <c r="C23" s="145"/>
      <c r="D23" s="145"/>
      <c r="E23" s="145"/>
      <c r="F23" s="145"/>
      <c r="G23" s="147"/>
      <c r="H23" s="147"/>
      <c r="I23" s="147"/>
      <c r="J23" s="147"/>
      <c r="K23" s="147"/>
      <c r="L23" s="145"/>
      <c r="M23" s="145"/>
      <c r="N23" s="145"/>
      <c r="O23" s="145"/>
      <c r="P23" s="147"/>
      <c r="Q23" s="147"/>
      <c r="R23" s="147"/>
      <c r="S23" s="147"/>
      <c r="T23" s="145"/>
      <c r="U23" s="145"/>
      <c r="V23" s="145"/>
      <c r="W23" s="145"/>
      <c r="X23" s="145"/>
      <c r="Y23" s="164">
        <f t="shared" si="14"/>
        <v>0.20370370370370369</v>
      </c>
      <c r="Z23" s="147"/>
      <c r="AA23" s="147"/>
      <c r="AB23" s="147"/>
      <c r="AC23" s="147"/>
      <c r="AD23" s="165">
        <f t="shared" si="15"/>
        <v>0.27272727272727271</v>
      </c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</row>
    <row r="24" spans="2:53" x14ac:dyDescent="0.75">
      <c r="B24" s="145"/>
      <c r="C24" s="145"/>
      <c r="D24" s="145"/>
      <c r="E24" s="145"/>
      <c r="F24" s="145"/>
      <c r="G24" s="147"/>
      <c r="H24" s="147"/>
      <c r="I24" s="147"/>
      <c r="J24" s="147"/>
      <c r="K24" s="147"/>
      <c r="L24" s="145"/>
      <c r="M24" s="145"/>
      <c r="N24" s="145"/>
      <c r="O24" s="145"/>
      <c r="P24" s="147"/>
      <c r="Q24" s="147"/>
      <c r="R24" s="147"/>
      <c r="S24" s="147"/>
      <c r="T24" s="145"/>
      <c r="U24" s="145"/>
      <c r="V24" s="145"/>
      <c r="W24" s="145"/>
      <c r="X24" s="145"/>
      <c r="Y24" s="164">
        <f t="shared" si="14"/>
        <v>0.26153846153846155</v>
      </c>
      <c r="Z24" s="147"/>
      <c r="AA24" s="147"/>
      <c r="AB24" s="147"/>
      <c r="AC24" s="147"/>
      <c r="AD24" s="165">
        <f t="shared" si="15"/>
        <v>0.35384615384615387</v>
      </c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</row>
    <row r="25" spans="2:53" ht="15.75" customHeight="1" x14ac:dyDescent="0.75">
      <c r="B25" s="145"/>
      <c r="C25" s="145"/>
      <c r="D25" s="145"/>
      <c r="E25" s="145"/>
      <c r="F25" s="145"/>
      <c r="G25" s="147"/>
      <c r="H25" s="147"/>
      <c r="I25" s="147"/>
      <c r="J25" s="147"/>
      <c r="K25" s="147"/>
      <c r="L25" s="145"/>
      <c r="M25" s="145"/>
      <c r="N25" s="145"/>
      <c r="O25" s="145"/>
      <c r="P25" s="147"/>
      <c r="Q25" s="147"/>
      <c r="R25" s="147"/>
      <c r="S25" s="147"/>
      <c r="T25" s="145"/>
      <c r="U25" s="145"/>
      <c r="V25" s="145"/>
      <c r="W25" s="145"/>
      <c r="X25" s="145"/>
      <c r="Y25" s="164">
        <f t="shared" si="14"/>
        <v>0.13207547169811321</v>
      </c>
      <c r="Z25" s="147"/>
      <c r="AA25" s="147"/>
      <c r="AB25" s="147"/>
      <c r="AC25" s="147"/>
      <c r="AD25" s="165">
        <f t="shared" si="15"/>
        <v>0.23404255319148937</v>
      </c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</row>
    <row r="26" spans="2:53" x14ac:dyDescent="0.75">
      <c r="B26" s="145"/>
      <c r="C26" s="145"/>
      <c r="D26" s="145"/>
      <c r="E26" s="145"/>
      <c r="F26" s="145"/>
      <c r="G26" s="147"/>
      <c r="H26" s="147"/>
      <c r="I26" s="147"/>
      <c r="J26" s="147"/>
      <c r="K26" s="147"/>
      <c r="L26" s="145"/>
      <c r="M26" s="145"/>
      <c r="N26" s="145"/>
      <c r="O26" s="145"/>
      <c r="P26" s="147"/>
      <c r="Q26" s="147"/>
      <c r="R26" s="147"/>
      <c r="S26" s="147"/>
      <c r="T26" s="145"/>
      <c r="U26" s="145"/>
      <c r="V26" s="145"/>
      <c r="W26" s="145"/>
      <c r="X26" s="145"/>
      <c r="Y26" s="145"/>
      <c r="Z26" s="147"/>
      <c r="AA26" s="147"/>
      <c r="AB26" s="147"/>
      <c r="AC26" s="147"/>
      <c r="AD26" s="147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2:53" x14ac:dyDescent="0.75">
      <c r="B27" s="145"/>
      <c r="C27" s="145"/>
      <c r="D27" s="145"/>
      <c r="E27" s="145"/>
      <c r="F27" s="145"/>
      <c r="G27" s="147"/>
      <c r="H27" s="147"/>
      <c r="I27" s="147"/>
      <c r="J27" s="147"/>
      <c r="K27" s="147"/>
      <c r="L27" s="145"/>
      <c r="M27" s="145"/>
      <c r="N27" s="145"/>
      <c r="O27" s="145"/>
      <c r="P27" s="147"/>
      <c r="Q27" s="147"/>
      <c r="R27" s="147"/>
      <c r="S27" s="147"/>
      <c r="T27" s="145"/>
      <c r="U27" s="145"/>
      <c r="V27" s="145"/>
      <c r="W27" s="145"/>
      <c r="X27" s="148" t="s">
        <v>72</v>
      </c>
      <c r="Y27" s="160">
        <f>AVERAGE(Y20:Y25)</f>
        <v>0.23430862891441051</v>
      </c>
      <c r="Z27" s="147"/>
      <c r="AA27" s="147"/>
      <c r="AB27" s="147"/>
      <c r="AC27" s="148" t="s">
        <v>72</v>
      </c>
      <c r="AD27" s="160">
        <f>AVERAGE(AD20:AD25)</f>
        <v>0.34774376615264685</v>
      </c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</row>
    <row r="28" spans="2:53" x14ac:dyDescent="0.75">
      <c r="B28" s="145"/>
      <c r="C28" s="145"/>
      <c r="D28" s="145"/>
      <c r="E28" s="145"/>
      <c r="F28" s="145"/>
      <c r="G28" s="147"/>
      <c r="H28" s="147"/>
      <c r="I28" s="147"/>
      <c r="J28" s="147"/>
      <c r="K28" s="147"/>
      <c r="L28" s="145"/>
      <c r="M28" s="145"/>
      <c r="N28" s="145"/>
      <c r="O28" s="145"/>
      <c r="P28" s="147"/>
      <c r="Q28" s="147"/>
      <c r="R28" s="147"/>
      <c r="S28" s="147"/>
      <c r="T28" s="145"/>
      <c r="U28" s="145"/>
      <c r="V28" s="145"/>
      <c r="W28" s="145"/>
      <c r="X28" s="148" t="s">
        <v>73</v>
      </c>
      <c r="Y28" s="160">
        <f>STDEV(Y20:Y25)/6^0.5</f>
        <v>3.1643450309489146E-2</v>
      </c>
      <c r="Z28" s="147"/>
      <c r="AA28" s="147"/>
      <c r="AB28" s="147"/>
      <c r="AC28" s="148" t="s">
        <v>73</v>
      </c>
      <c r="AD28" s="160">
        <f>STDEV(AD20:AD25)/6^0.5</f>
        <v>3.8599852685189548E-2</v>
      </c>
      <c r="AE28" s="145"/>
      <c r="AF28" s="145"/>
      <c r="AG28" s="145"/>
      <c r="AH28" s="148"/>
      <c r="AI28" s="160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</row>
    <row r="29" spans="2:53" ht="15.75" customHeight="1" x14ac:dyDescent="0.75">
      <c r="B29" s="145"/>
      <c r="C29" s="145"/>
      <c r="D29" s="145"/>
      <c r="E29" s="145"/>
      <c r="F29" s="145"/>
      <c r="G29" s="147"/>
      <c r="H29" s="147"/>
      <c r="I29" s="147"/>
      <c r="J29" s="147"/>
      <c r="K29" s="147"/>
      <c r="L29" s="145"/>
      <c r="M29" s="145"/>
      <c r="N29" s="145"/>
      <c r="O29" s="145"/>
      <c r="P29" s="147"/>
      <c r="Q29" s="147"/>
      <c r="R29" s="147"/>
      <c r="S29" s="147"/>
      <c r="T29" s="145"/>
      <c r="U29" s="145"/>
      <c r="V29" s="145"/>
      <c r="W29" s="145"/>
      <c r="X29" s="161" t="s">
        <v>74</v>
      </c>
      <c r="Y29" s="168">
        <f>TTEST(Y20:Y25,AD20:AD25,2,1)</f>
        <v>2.5485832643778474E-3</v>
      </c>
      <c r="Z29" s="147"/>
      <c r="AA29" s="147"/>
      <c r="AB29" s="147"/>
      <c r="AC29" s="147"/>
      <c r="AD29" s="147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</row>
    <row r="30" spans="2:53" ht="15" customHeight="1" x14ac:dyDescent="0.75">
      <c r="B30" s="145"/>
      <c r="C30" s="145"/>
      <c r="D30" s="145"/>
      <c r="E30" s="145"/>
      <c r="F30" s="145"/>
      <c r="G30" s="147"/>
      <c r="H30" s="147"/>
      <c r="I30" s="147"/>
      <c r="J30" s="147"/>
      <c r="K30" s="147"/>
      <c r="L30" s="145"/>
      <c r="M30" s="145"/>
      <c r="N30" s="145"/>
      <c r="O30" s="145"/>
      <c r="P30" s="147"/>
      <c r="Q30" s="147"/>
      <c r="R30" s="147"/>
      <c r="S30" s="147"/>
      <c r="T30" s="145"/>
      <c r="U30" s="145"/>
      <c r="V30" s="145"/>
      <c r="W30" s="145"/>
      <c r="X30" s="145"/>
      <c r="Y30" s="145"/>
      <c r="Z30" s="147"/>
      <c r="AA30" s="147"/>
      <c r="AB30" s="147"/>
      <c r="AC30" s="147"/>
      <c r="AD30" s="147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</row>
    <row r="31" spans="2:53" ht="15" customHeight="1" x14ac:dyDescent="0.75">
      <c r="B31" s="145"/>
      <c r="C31" s="145"/>
      <c r="D31" s="145"/>
      <c r="E31" s="145"/>
      <c r="F31" s="145"/>
      <c r="G31" s="147"/>
      <c r="H31" s="147"/>
      <c r="I31" s="147"/>
      <c r="J31" s="147"/>
      <c r="K31" s="147"/>
      <c r="L31" s="145"/>
      <c r="M31" s="145"/>
      <c r="N31" s="145"/>
      <c r="O31" s="145"/>
      <c r="P31" s="147"/>
      <c r="Q31" s="147"/>
      <c r="R31" s="147"/>
      <c r="S31" s="147"/>
      <c r="T31" s="145"/>
      <c r="U31" s="145"/>
      <c r="V31" s="145"/>
      <c r="W31" s="145"/>
      <c r="X31" s="148" t="s">
        <v>78</v>
      </c>
      <c r="Y31" s="145"/>
      <c r="Z31" s="145"/>
      <c r="AA31" s="147"/>
      <c r="AB31" s="147"/>
      <c r="AC31" s="147"/>
      <c r="AD31" s="147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</row>
    <row r="32" spans="2:53" x14ac:dyDescent="0.75">
      <c r="B32" s="145"/>
      <c r="C32" s="145"/>
      <c r="D32" s="145"/>
      <c r="E32" s="145"/>
      <c r="F32" s="145"/>
      <c r="G32" s="147"/>
      <c r="H32" s="147"/>
      <c r="I32" s="147"/>
      <c r="J32" s="147"/>
      <c r="K32" s="147"/>
      <c r="L32" s="145"/>
      <c r="M32" s="145"/>
      <c r="N32" s="145"/>
      <c r="O32" s="145"/>
      <c r="P32" s="147"/>
      <c r="Q32" s="147"/>
      <c r="R32" s="147"/>
      <c r="S32" s="147"/>
      <c r="T32" s="145"/>
      <c r="U32" s="145"/>
      <c r="V32" s="145"/>
      <c r="W32" s="148" t="s">
        <v>46</v>
      </c>
      <c r="X32" s="164">
        <f>Y27</f>
        <v>0.23430862891441051</v>
      </c>
      <c r="Y32" s="145"/>
      <c r="Z32" s="147"/>
      <c r="AA32" s="147"/>
      <c r="AB32" s="149"/>
      <c r="AC32" s="149"/>
      <c r="AD32" s="147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</row>
    <row r="33" spans="2:53" x14ac:dyDescent="0.75">
      <c r="B33" s="145"/>
      <c r="C33" s="145"/>
      <c r="D33" s="145"/>
      <c r="E33" s="145"/>
      <c r="F33" s="145"/>
      <c r="G33" s="147"/>
      <c r="H33" s="147"/>
      <c r="I33" s="147"/>
      <c r="J33" s="147"/>
      <c r="K33" s="147"/>
      <c r="L33" s="145"/>
      <c r="M33" s="145"/>
      <c r="N33" s="145"/>
      <c r="O33" s="145"/>
      <c r="P33" s="147"/>
      <c r="Q33" s="147"/>
      <c r="R33" s="147"/>
      <c r="S33" s="147"/>
      <c r="T33" s="145"/>
      <c r="U33" s="145"/>
      <c r="V33" s="145"/>
      <c r="W33" s="9" t="s">
        <v>77</v>
      </c>
      <c r="X33" s="164">
        <f>AD27</f>
        <v>0.34774376615264685</v>
      </c>
      <c r="Y33" s="145"/>
      <c r="Z33" s="147"/>
      <c r="AA33" s="147"/>
      <c r="AB33" s="149"/>
      <c r="AC33" s="148" t="s">
        <v>79</v>
      </c>
      <c r="AD33" s="147" t="s">
        <v>80</v>
      </c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</row>
    <row r="34" spans="2:53" ht="18.5" x14ac:dyDescent="0.9">
      <c r="B34" s="145"/>
      <c r="C34" s="145"/>
      <c r="D34" s="145"/>
      <c r="E34" s="145"/>
      <c r="F34" s="145"/>
      <c r="G34" s="147"/>
      <c r="H34" s="147"/>
      <c r="I34" s="147"/>
      <c r="J34" s="147"/>
      <c r="K34" s="147"/>
      <c r="L34" s="145"/>
      <c r="M34" s="145"/>
      <c r="N34" s="145"/>
      <c r="O34" s="145"/>
      <c r="P34" s="147"/>
      <c r="Q34" s="147"/>
      <c r="R34" s="147"/>
      <c r="S34" s="147"/>
      <c r="T34" s="145"/>
      <c r="U34" s="145"/>
      <c r="V34" s="145"/>
      <c r="W34" s="145"/>
      <c r="X34" s="145"/>
      <c r="Y34" s="145"/>
      <c r="Z34" s="147"/>
      <c r="AA34" s="147"/>
      <c r="AB34" s="171" t="s">
        <v>72</v>
      </c>
      <c r="AC34" s="172">
        <f>AI14</f>
        <v>5.833333333333333</v>
      </c>
      <c r="AD34" s="172">
        <f>AO14</f>
        <v>10.333333333333334</v>
      </c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</row>
    <row r="35" spans="2:53" x14ac:dyDescent="0.75">
      <c r="B35" s="145"/>
      <c r="C35" s="145"/>
      <c r="D35" s="145"/>
      <c r="E35" s="145"/>
      <c r="F35" s="145"/>
      <c r="G35" s="147"/>
      <c r="H35" s="147"/>
      <c r="I35" s="147"/>
      <c r="J35" s="147"/>
      <c r="K35" s="147"/>
      <c r="L35" s="145"/>
      <c r="M35" s="145"/>
      <c r="N35" s="145"/>
      <c r="O35" s="145"/>
      <c r="P35" s="147"/>
      <c r="Q35" s="147"/>
      <c r="R35" s="147"/>
      <c r="S35" s="147"/>
      <c r="T35" s="145"/>
      <c r="U35" s="145"/>
      <c r="V35" s="145"/>
      <c r="W35" s="145"/>
      <c r="X35" s="145"/>
      <c r="Y35" s="145"/>
      <c r="Z35" s="147"/>
      <c r="AA35" s="147"/>
      <c r="AB35" s="8" t="s">
        <v>73</v>
      </c>
      <c r="AC35" s="170">
        <f>AI15</f>
        <v>1.3763881881375053</v>
      </c>
      <c r="AD35" s="170">
        <f>AO15</f>
        <v>1.7061978522759642</v>
      </c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</row>
    <row r="36" spans="2:53" x14ac:dyDescent="0.75">
      <c r="B36" s="145"/>
      <c r="C36" s="145"/>
      <c r="D36" s="145"/>
      <c r="E36" s="145"/>
      <c r="F36" s="145"/>
      <c r="G36" s="147"/>
      <c r="H36" s="147"/>
      <c r="I36" s="147"/>
      <c r="J36" s="147"/>
      <c r="K36" s="147"/>
      <c r="L36" s="145"/>
      <c r="M36" s="145"/>
      <c r="N36" s="145"/>
      <c r="O36" s="145"/>
      <c r="P36" s="147"/>
      <c r="Q36" s="147"/>
      <c r="R36" s="147"/>
      <c r="S36" s="147"/>
      <c r="T36" s="145"/>
      <c r="U36" s="145"/>
      <c r="V36" s="145"/>
      <c r="W36" s="145"/>
      <c r="X36" s="145"/>
      <c r="Y36" s="148" t="s">
        <v>73</v>
      </c>
      <c r="Z36" s="147"/>
      <c r="AA36" s="147"/>
      <c r="AB36" s="8"/>
      <c r="AC36" s="8"/>
      <c r="AD36" s="8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</row>
    <row r="37" spans="2:53" x14ac:dyDescent="0.75">
      <c r="B37" s="145"/>
      <c r="C37" s="145"/>
      <c r="D37" s="145"/>
      <c r="E37" s="145"/>
      <c r="F37" s="145"/>
      <c r="G37" s="147"/>
      <c r="H37" s="147"/>
      <c r="I37" s="147"/>
      <c r="J37" s="147"/>
      <c r="K37" s="147"/>
      <c r="L37" s="145"/>
      <c r="M37" s="145"/>
      <c r="N37" s="145"/>
      <c r="O37" s="145"/>
      <c r="P37" s="147"/>
      <c r="Q37" s="147"/>
      <c r="R37" s="147"/>
      <c r="S37" s="147"/>
      <c r="T37" s="145"/>
      <c r="U37" s="145"/>
      <c r="V37" s="145"/>
      <c r="W37" s="145"/>
      <c r="X37" s="145"/>
      <c r="Y37" s="164">
        <f>Y28</f>
        <v>3.1643450309489146E-2</v>
      </c>
      <c r="Z37" s="147"/>
      <c r="AA37" s="147"/>
      <c r="AB37" s="147"/>
      <c r="AC37" s="147"/>
      <c r="AD37" s="147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</row>
    <row r="38" spans="2:53" x14ac:dyDescent="0.75">
      <c r="B38" s="145"/>
      <c r="C38" s="145"/>
      <c r="D38" s="145"/>
      <c r="E38" s="145"/>
      <c r="F38" s="145"/>
      <c r="G38" s="147"/>
      <c r="H38" s="147"/>
      <c r="I38" s="147"/>
      <c r="J38" s="147"/>
      <c r="K38" s="147"/>
      <c r="L38" s="145"/>
      <c r="M38" s="145"/>
      <c r="N38" s="145"/>
      <c r="O38" s="145"/>
      <c r="P38" s="147"/>
      <c r="Q38" s="147"/>
      <c r="R38" s="147"/>
      <c r="S38" s="147"/>
      <c r="T38" s="145"/>
      <c r="U38" s="145"/>
      <c r="V38" s="145"/>
      <c r="W38" s="145"/>
      <c r="X38" s="145"/>
      <c r="Y38" s="164">
        <f>AD28</f>
        <v>3.8599852685189548E-2</v>
      </c>
      <c r="Z38" s="147"/>
      <c r="AA38" s="147"/>
      <c r="AB38" s="147"/>
      <c r="AC38" s="147"/>
      <c r="AD38" s="147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</row>
    <row r="39" spans="2:53" x14ac:dyDescent="0.75">
      <c r="B39" s="145"/>
      <c r="C39" s="145"/>
      <c r="D39" s="145"/>
      <c r="E39" s="145"/>
      <c r="F39" s="161" t="s">
        <v>95</v>
      </c>
      <c r="G39" s="147"/>
      <c r="H39" s="8" t="s">
        <v>99</v>
      </c>
      <c r="I39" s="147"/>
      <c r="J39" s="147"/>
      <c r="K39" s="147"/>
      <c r="L39" s="145"/>
      <c r="M39" s="145"/>
      <c r="N39" s="145"/>
      <c r="O39" s="145"/>
      <c r="P39" s="147"/>
      <c r="Q39" s="147"/>
      <c r="R39" s="147"/>
      <c r="S39" s="147"/>
      <c r="T39" s="145"/>
      <c r="U39" s="145"/>
      <c r="V39" s="145"/>
      <c r="W39" s="145"/>
      <c r="X39" s="147"/>
      <c r="Y39" s="145"/>
      <c r="Z39" s="147"/>
      <c r="AA39" s="147"/>
      <c r="AB39" s="147"/>
      <c r="AC39" s="147"/>
      <c r="AD39" s="147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</row>
    <row r="40" spans="2:53" ht="15.5" thickBot="1" x14ac:dyDescent="0.9">
      <c r="B40" s="145"/>
      <c r="C40" s="145"/>
      <c r="D40" s="145"/>
      <c r="E40" s="219" t="s">
        <v>96</v>
      </c>
      <c r="F40" s="219"/>
      <c r="G40" s="219"/>
      <c r="H40" s="169">
        <v>2.728117147761807E-2</v>
      </c>
      <c r="I40" s="147"/>
      <c r="J40" s="147"/>
      <c r="K40" s="147"/>
      <c r="L40" s="145"/>
      <c r="M40" s="145"/>
      <c r="N40" s="145"/>
      <c r="O40" s="145"/>
      <c r="P40" s="147"/>
      <c r="Q40" s="147"/>
      <c r="R40" s="147"/>
      <c r="S40" s="147"/>
      <c r="T40" s="145"/>
      <c r="U40" s="145"/>
      <c r="V40" s="145"/>
      <c r="W40" s="145"/>
      <c r="X40" s="145"/>
      <c r="Y40" s="145"/>
      <c r="Z40" s="147"/>
      <c r="AA40" s="147"/>
      <c r="AB40" s="147"/>
      <c r="AC40" s="147"/>
      <c r="AD40" s="147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</row>
    <row r="41" spans="2:53" ht="15.5" thickTop="1" x14ac:dyDescent="0.75">
      <c r="B41" s="145"/>
      <c r="C41" s="145"/>
      <c r="D41" s="145"/>
      <c r="E41" s="145"/>
      <c r="F41" s="145"/>
      <c r="G41" s="147"/>
      <c r="H41" s="181"/>
      <c r="I41" s="147"/>
      <c r="J41" s="147"/>
      <c r="K41" s="147"/>
      <c r="L41" s="145"/>
      <c r="M41" s="145"/>
      <c r="N41" s="145"/>
      <c r="O41" s="145"/>
      <c r="P41" s="147"/>
      <c r="Q41" s="147"/>
      <c r="R41" s="147"/>
      <c r="S41" s="147"/>
      <c r="T41" s="145"/>
      <c r="U41" s="145"/>
      <c r="V41" s="145"/>
      <c r="W41" s="145"/>
      <c r="X41" s="145"/>
      <c r="Y41" s="145"/>
      <c r="Z41" s="147"/>
      <c r="AA41" s="147"/>
      <c r="AB41" s="147"/>
      <c r="AC41" s="147"/>
      <c r="AD41" s="147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</row>
    <row r="42" spans="2:53" ht="15.5" thickBot="1" x14ac:dyDescent="0.9">
      <c r="B42" s="145"/>
      <c r="C42" s="145"/>
      <c r="E42" s="219" t="s">
        <v>97</v>
      </c>
      <c r="F42" s="219"/>
      <c r="G42" s="219"/>
      <c r="H42" s="166">
        <v>2.7707849358079864E-2</v>
      </c>
      <c r="I42" s="147"/>
      <c r="J42" s="147"/>
      <c r="K42" s="147"/>
      <c r="L42" s="145"/>
      <c r="M42" s="145"/>
      <c r="N42" s="145"/>
      <c r="O42" s="145"/>
      <c r="P42" s="147"/>
      <c r="Q42" s="147"/>
      <c r="R42" s="147"/>
      <c r="S42" s="147"/>
      <c r="T42" s="145"/>
      <c r="U42" s="145"/>
      <c r="V42" s="145"/>
      <c r="W42" s="145"/>
      <c r="X42" s="145"/>
      <c r="Y42" s="145"/>
      <c r="Z42" s="147"/>
      <c r="AA42" s="147"/>
      <c r="AB42" s="147"/>
      <c r="AC42" s="147"/>
      <c r="AD42" s="147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</row>
    <row r="43" spans="2:53" ht="15.5" thickTop="1" x14ac:dyDescent="0.75">
      <c r="B43" s="145"/>
      <c r="C43" s="145"/>
      <c r="D43" s="145"/>
      <c r="E43" s="145"/>
      <c r="F43" s="145"/>
      <c r="G43" s="147"/>
      <c r="H43" s="147"/>
      <c r="I43" s="147"/>
      <c r="J43" s="147"/>
      <c r="K43" s="147"/>
      <c r="L43" s="145"/>
      <c r="M43" s="145"/>
      <c r="N43" s="145"/>
      <c r="O43" s="145"/>
      <c r="P43" s="147"/>
      <c r="Q43" s="147"/>
      <c r="R43" s="147"/>
      <c r="S43" s="147"/>
      <c r="T43" s="145"/>
      <c r="U43" s="145"/>
      <c r="V43" s="145"/>
      <c r="W43" s="145"/>
      <c r="X43" s="145"/>
      <c r="Y43" s="145"/>
      <c r="Z43" s="147"/>
      <c r="AA43" s="147"/>
      <c r="AB43" s="147"/>
      <c r="AC43" s="147"/>
      <c r="AD43" s="147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</row>
    <row r="44" spans="2:53" ht="15.5" thickBot="1" x14ac:dyDescent="0.9">
      <c r="B44" s="145"/>
      <c r="C44" s="145"/>
      <c r="E44" s="219" t="s">
        <v>98</v>
      </c>
      <c r="F44" s="219"/>
      <c r="G44" s="219"/>
      <c r="H44" s="167">
        <v>4.3114446783075383E-2</v>
      </c>
      <c r="I44" s="147"/>
      <c r="J44" s="147"/>
      <c r="K44" s="147"/>
      <c r="L44" s="145"/>
      <c r="M44" s="145"/>
      <c r="N44" s="145"/>
      <c r="O44" s="145"/>
      <c r="P44" s="147"/>
      <c r="Q44" s="147"/>
      <c r="R44" s="147"/>
      <c r="S44" s="147"/>
      <c r="T44" s="145"/>
      <c r="U44" s="145"/>
      <c r="V44" s="145"/>
      <c r="W44" s="145"/>
      <c r="X44" s="145"/>
      <c r="Y44" s="145"/>
      <c r="Z44" s="147"/>
      <c r="AA44" s="147"/>
      <c r="AB44" s="147"/>
      <c r="AC44" s="147"/>
      <c r="AD44" s="147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</row>
    <row r="45" spans="2:53" ht="15.75" customHeight="1" thickTop="1" x14ac:dyDescent="0.75">
      <c r="B45" s="145"/>
      <c r="C45" s="145"/>
      <c r="D45" s="145"/>
      <c r="E45" s="145"/>
      <c r="F45" s="145"/>
      <c r="G45" s="147"/>
      <c r="H45" s="147"/>
      <c r="I45" s="147"/>
      <c r="J45" s="147"/>
      <c r="K45" s="147"/>
      <c r="L45" s="145"/>
      <c r="M45" s="145"/>
      <c r="N45" s="145"/>
      <c r="O45" s="145"/>
      <c r="P45" s="147"/>
      <c r="Q45" s="147"/>
      <c r="R45" s="147"/>
      <c r="S45" s="147"/>
      <c r="T45" s="145"/>
      <c r="U45" s="145"/>
      <c r="V45" s="145"/>
      <c r="W45" s="145"/>
      <c r="X45" s="145"/>
      <c r="Y45" s="145"/>
      <c r="Z45" s="147"/>
      <c r="AA45" s="147"/>
      <c r="AB45" s="147"/>
      <c r="AC45" s="147"/>
      <c r="AD45" s="147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</row>
    <row r="46" spans="2:53" ht="15" customHeight="1" x14ac:dyDescent="0.75">
      <c r="B46" s="145"/>
      <c r="C46" s="145"/>
      <c r="D46" s="145"/>
      <c r="E46" s="145"/>
      <c r="F46" s="145"/>
      <c r="G46" s="147"/>
      <c r="H46" s="147"/>
      <c r="I46" s="147"/>
      <c r="J46" s="147"/>
      <c r="K46" s="147"/>
      <c r="L46" s="145"/>
      <c r="M46" s="145"/>
      <c r="N46" s="145"/>
      <c r="O46" s="145"/>
      <c r="P46" s="147"/>
      <c r="Q46" s="147"/>
      <c r="R46" s="147"/>
      <c r="S46" s="147"/>
      <c r="T46" s="145"/>
      <c r="U46" s="145"/>
      <c r="V46" s="145"/>
      <c r="W46" s="145"/>
      <c r="X46" s="145"/>
      <c r="Y46" s="145"/>
      <c r="Z46" s="147"/>
      <c r="AA46" s="147"/>
      <c r="AB46" s="147"/>
      <c r="AC46" s="147"/>
      <c r="AD46" s="147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</row>
    <row r="47" spans="2:53" ht="15" customHeight="1" x14ac:dyDescent="0.75">
      <c r="B47" s="145"/>
      <c r="C47" s="145"/>
      <c r="D47" s="145"/>
      <c r="E47" s="145"/>
      <c r="F47" s="145"/>
      <c r="G47" s="147"/>
      <c r="H47" s="147"/>
      <c r="I47" s="147"/>
      <c r="J47" s="147"/>
      <c r="K47" s="147"/>
      <c r="L47" s="145"/>
      <c r="M47" s="145"/>
      <c r="N47" s="145"/>
      <c r="O47" s="145"/>
      <c r="P47" s="147"/>
      <c r="Q47" s="147"/>
      <c r="R47" s="147"/>
      <c r="S47" s="147"/>
      <c r="T47" s="145"/>
      <c r="U47" s="145"/>
      <c r="V47" s="145"/>
      <c r="W47" s="145"/>
      <c r="X47" s="145"/>
      <c r="Y47" s="145"/>
      <c r="Z47" s="147"/>
      <c r="AA47" s="147"/>
      <c r="AB47" s="147"/>
      <c r="AC47" s="147"/>
      <c r="AD47" s="147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</row>
    <row r="48" spans="2:53" x14ac:dyDescent="0.75">
      <c r="B48" s="145"/>
      <c r="C48" s="145"/>
      <c r="D48" s="145"/>
      <c r="E48" s="145"/>
      <c r="F48" s="145"/>
      <c r="G48" s="147"/>
      <c r="H48" s="147"/>
      <c r="I48" s="147"/>
      <c r="J48" s="147"/>
      <c r="K48" s="147"/>
      <c r="L48" s="145"/>
      <c r="M48" s="145"/>
      <c r="N48" s="145"/>
      <c r="O48" s="145"/>
      <c r="P48" s="147"/>
      <c r="Q48" s="147"/>
      <c r="R48" s="147"/>
      <c r="S48" s="147"/>
      <c r="T48" s="145"/>
      <c r="U48" s="145"/>
      <c r="V48" s="145"/>
      <c r="W48" s="145"/>
      <c r="X48" s="145"/>
      <c r="Y48" s="145"/>
      <c r="Z48" s="147"/>
      <c r="AA48" s="147"/>
      <c r="AB48" s="147"/>
      <c r="AC48" s="147"/>
      <c r="AD48" s="147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</row>
    <row r="49" spans="2:53" ht="15.75" customHeight="1" x14ac:dyDescent="0.75">
      <c r="B49" s="145"/>
      <c r="C49" s="145"/>
      <c r="D49" s="145"/>
      <c r="E49" s="145"/>
      <c r="F49" s="145"/>
      <c r="G49" s="147"/>
      <c r="H49" s="147"/>
      <c r="I49" s="147"/>
      <c r="J49" s="147"/>
      <c r="K49" s="147"/>
      <c r="L49" s="145"/>
      <c r="M49" s="145"/>
      <c r="N49" s="145"/>
      <c r="O49" s="145"/>
      <c r="P49" s="147"/>
      <c r="Q49" s="147"/>
      <c r="R49" s="147"/>
      <c r="S49" s="147"/>
      <c r="T49" s="145"/>
      <c r="U49" s="145"/>
      <c r="V49" s="145"/>
      <c r="W49" s="145"/>
      <c r="X49" s="145"/>
      <c r="Y49" s="145"/>
      <c r="Z49" s="147"/>
      <c r="AA49" s="147"/>
      <c r="AB49" s="147"/>
      <c r="AC49" s="147"/>
      <c r="AD49" s="147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</row>
    <row r="50" spans="2:53" x14ac:dyDescent="0.75">
      <c r="B50" s="145"/>
      <c r="C50" s="145"/>
      <c r="D50" s="145"/>
      <c r="E50" s="145"/>
      <c r="F50" s="145"/>
      <c r="G50" s="147"/>
      <c r="H50" s="147"/>
      <c r="I50" s="147"/>
      <c r="J50" s="147"/>
      <c r="K50" s="147"/>
      <c r="L50" s="145"/>
      <c r="M50" s="145"/>
      <c r="N50" s="145"/>
      <c r="O50" s="145"/>
      <c r="P50" s="147"/>
      <c r="Q50" s="147"/>
      <c r="R50" s="147"/>
      <c r="S50" s="147"/>
      <c r="T50" s="145"/>
      <c r="U50" s="145"/>
      <c r="V50" s="145"/>
      <c r="W50" s="145"/>
      <c r="X50" s="145"/>
      <c r="Y50" s="145"/>
      <c r="Z50" s="147"/>
      <c r="AA50" s="147"/>
      <c r="AB50" s="147"/>
      <c r="AC50" s="147"/>
      <c r="AD50" s="147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</row>
    <row r="51" spans="2:53" x14ac:dyDescent="0.75">
      <c r="B51" s="145"/>
      <c r="C51" s="145"/>
      <c r="D51" s="145"/>
      <c r="E51" s="145"/>
      <c r="F51" s="145"/>
      <c r="G51" s="147"/>
      <c r="H51" s="147"/>
      <c r="I51" s="147"/>
      <c r="J51" s="147"/>
      <c r="K51" s="147"/>
      <c r="L51" s="145"/>
      <c r="M51" s="145"/>
      <c r="N51" s="145"/>
      <c r="O51" s="145"/>
      <c r="P51" s="147"/>
      <c r="Q51" s="147"/>
      <c r="R51" s="147"/>
      <c r="S51" s="147"/>
      <c r="T51" s="145"/>
      <c r="U51" s="145"/>
      <c r="V51" s="145"/>
      <c r="W51" s="145"/>
      <c r="X51" s="145"/>
      <c r="Y51" s="145"/>
      <c r="Z51" s="147"/>
      <c r="AA51" s="147"/>
      <c r="AB51" s="147"/>
      <c r="AC51" s="147"/>
      <c r="AD51" s="147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</row>
    <row r="52" spans="2:53" x14ac:dyDescent="0.75">
      <c r="B52" s="145"/>
      <c r="C52" s="145"/>
      <c r="D52" s="145"/>
      <c r="E52" s="145"/>
      <c r="F52" s="145"/>
      <c r="G52" s="147"/>
      <c r="H52" s="147"/>
      <c r="I52" s="147"/>
      <c r="J52" s="147"/>
      <c r="K52" s="147"/>
      <c r="L52" s="145"/>
      <c r="M52" s="145"/>
      <c r="N52" s="145"/>
      <c r="O52" s="145"/>
      <c r="P52" s="147"/>
      <c r="Q52" s="147"/>
      <c r="R52" s="147"/>
      <c r="S52" s="147"/>
      <c r="T52" s="145"/>
      <c r="U52" s="145"/>
      <c r="V52" s="145"/>
      <c r="W52" s="145"/>
      <c r="X52" s="145"/>
      <c r="Y52" s="145"/>
      <c r="Z52" s="147"/>
      <c r="AA52" s="147"/>
      <c r="AB52" s="147"/>
      <c r="AC52" s="147"/>
      <c r="AD52" s="147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</row>
    <row r="53" spans="2:53" ht="15.75" customHeight="1" x14ac:dyDescent="0.75">
      <c r="B53" s="145"/>
      <c r="C53" s="145"/>
      <c r="D53" s="145"/>
      <c r="E53" s="145"/>
      <c r="F53" s="145"/>
      <c r="G53" s="147"/>
      <c r="H53" s="147"/>
      <c r="I53" s="147"/>
      <c r="J53" s="147"/>
      <c r="K53" s="147"/>
      <c r="L53" s="145"/>
      <c r="M53" s="145"/>
      <c r="N53" s="145"/>
      <c r="O53" s="145"/>
      <c r="P53" s="147"/>
      <c r="Q53" s="147"/>
      <c r="R53" s="147"/>
      <c r="S53" s="147"/>
      <c r="T53" s="145"/>
      <c r="U53" s="145"/>
      <c r="V53" s="145"/>
      <c r="W53" s="145"/>
      <c r="X53" s="145"/>
      <c r="Y53" s="145"/>
      <c r="Z53" s="147"/>
      <c r="AA53" s="147"/>
      <c r="AB53" s="147"/>
      <c r="AC53" s="147"/>
      <c r="AD53" s="147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</row>
    <row r="54" spans="2:53" ht="15" customHeight="1" x14ac:dyDescent="0.75">
      <c r="B54" s="145"/>
      <c r="C54" s="145"/>
      <c r="D54" s="145"/>
      <c r="E54" s="145"/>
      <c r="F54" s="145"/>
      <c r="G54" s="147"/>
      <c r="H54" s="147"/>
      <c r="I54" s="147"/>
      <c r="J54" s="147"/>
      <c r="K54" s="147"/>
      <c r="L54" s="145"/>
      <c r="M54" s="145"/>
      <c r="N54" s="145"/>
      <c r="O54" s="145"/>
      <c r="P54" s="147"/>
      <c r="Q54" s="147"/>
      <c r="R54" s="147"/>
      <c r="S54" s="147"/>
      <c r="T54" s="145"/>
      <c r="U54" s="145"/>
      <c r="V54" s="145"/>
      <c r="W54" s="145"/>
      <c r="X54" s="145"/>
      <c r="Y54" s="145"/>
      <c r="Z54" s="147"/>
      <c r="AA54" s="147"/>
      <c r="AB54" s="147"/>
      <c r="AC54" s="147"/>
      <c r="AD54" s="147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</row>
    <row r="55" spans="2:53" x14ac:dyDescent="0.75">
      <c r="B55" s="145"/>
      <c r="C55" s="145"/>
      <c r="D55" s="145"/>
      <c r="E55" s="145"/>
      <c r="F55" s="145"/>
      <c r="G55" s="147"/>
      <c r="H55" s="147"/>
      <c r="I55" s="147"/>
      <c r="J55" s="147"/>
      <c r="K55" s="147"/>
      <c r="L55" s="145"/>
      <c r="M55" s="145"/>
      <c r="N55" s="145"/>
      <c r="O55" s="145"/>
      <c r="P55" s="147"/>
      <c r="Q55" s="147"/>
      <c r="R55" s="147"/>
      <c r="S55" s="147"/>
      <c r="T55" s="145"/>
      <c r="U55" s="145"/>
      <c r="V55" s="145"/>
      <c r="W55" s="145"/>
      <c r="X55" s="145"/>
      <c r="Y55" s="145"/>
      <c r="Z55" s="147"/>
      <c r="AA55" s="147"/>
      <c r="AB55" s="147"/>
      <c r="AC55" s="147"/>
      <c r="AD55" s="147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</row>
    <row r="56" spans="2:53" x14ac:dyDescent="0.75">
      <c r="B56" s="145"/>
      <c r="C56" s="145"/>
      <c r="D56" s="145"/>
      <c r="E56" s="145"/>
      <c r="F56" s="145"/>
      <c r="G56" s="147"/>
      <c r="H56" s="147"/>
      <c r="I56" s="147"/>
      <c r="J56" s="147"/>
      <c r="K56" s="147"/>
      <c r="L56" s="145"/>
      <c r="M56" s="145"/>
      <c r="N56" s="145"/>
      <c r="O56" s="145"/>
      <c r="P56" s="147"/>
      <c r="Q56" s="147"/>
      <c r="R56" s="147"/>
      <c r="S56" s="147"/>
      <c r="T56" s="145"/>
      <c r="U56" s="145"/>
      <c r="V56" s="145"/>
      <c r="W56" s="145"/>
      <c r="X56" s="145"/>
      <c r="Y56" s="145"/>
      <c r="Z56" s="147"/>
      <c r="AA56" s="147"/>
      <c r="AB56" s="147"/>
      <c r="AC56" s="147"/>
      <c r="AD56" s="147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</row>
    <row r="57" spans="2:53" x14ac:dyDescent="0.75">
      <c r="B57" s="145"/>
      <c r="C57" s="145"/>
      <c r="D57" s="145"/>
      <c r="E57" s="145"/>
      <c r="F57" s="145"/>
      <c r="G57" s="147"/>
      <c r="H57" s="147"/>
      <c r="I57" s="147"/>
      <c r="J57" s="147"/>
      <c r="K57" s="147"/>
      <c r="L57" s="145"/>
      <c r="M57" s="145"/>
      <c r="N57" s="145"/>
      <c r="O57" s="145"/>
      <c r="P57" s="147"/>
      <c r="Q57" s="147"/>
      <c r="R57" s="147"/>
      <c r="S57" s="147"/>
      <c r="T57" s="145"/>
      <c r="U57" s="145"/>
      <c r="V57" s="145"/>
      <c r="W57" s="145"/>
      <c r="X57" s="145"/>
      <c r="Y57" s="145"/>
      <c r="Z57" s="147"/>
      <c r="AA57" s="147"/>
      <c r="AB57" s="147"/>
      <c r="AC57" s="147"/>
      <c r="AD57" s="147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</row>
    <row r="58" spans="2:53" x14ac:dyDescent="0.75">
      <c r="B58" s="145"/>
      <c r="C58" s="145"/>
      <c r="D58" s="145"/>
      <c r="E58" s="145"/>
      <c r="F58" s="145"/>
      <c r="G58" s="147"/>
      <c r="H58" s="147"/>
      <c r="I58" s="147"/>
      <c r="J58" s="147"/>
      <c r="K58" s="147"/>
      <c r="L58" s="145"/>
      <c r="M58" s="145"/>
      <c r="N58" s="145"/>
      <c r="O58" s="145"/>
      <c r="P58" s="147"/>
      <c r="Q58" s="147"/>
      <c r="R58" s="147"/>
      <c r="S58" s="147"/>
      <c r="T58" s="145"/>
      <c r="U58" s="145"/>
      <c r="V58" s="145"/>
      <c r="W58" s="145"/>
      <c r="X58" s="145"/>
      <c r="Y58" s="145"/>
      <c r="Z58" s="147"/>
      <c r="AA58" s="147"/>
      <c r="AB58" s="147"/>
      <c r="AC58" s="147"/>
      <c r="AD58" s="147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</row>
  </sheetData>
  <mergeCells count="25">
    <mergeCell ref="U5:X5"/>
    <mergeCell ref="T18:AD18"/>
    <mergeCell ref="AE4:AH4"/>
    <mergeCell ref="AK4:AN4"/>
    <mergeCell ref="AP4:AU4"/>
    <mergeCell ref="Z5:AC5"/>
    <mergeCell ref="AE5:AH5"/>
    <mergeCell ref="AK5:AN5"/>
    <mergeCell ref="T3:AD3"/>
    <mergeCell ref="AE3:AO3"/>
    <mergeCell ref="B4:F4"/>
    <mergeCell ref="G4:K4"/>
    <mergeCell ref="L4:O4"/>
    <mergeCell ref="P4:S4"/>
    <mergeCell ref="T4:X4"/>
    <mergeCell ref="Z4:AC4"/>
    <mergeCell ref="E40:G40"/>
    <mergeCell ref="E42:G42"/>
    <mergeCell ref="E44:G44"/>
    <mergeCell ref="B3:K3"/>
    <mergeCell ref="L3:S3"/>
    <mergeCell ref="C5:E5"/>
    <mergeCell ref="H5:J5"/>
    <mergeCell ref="L5:N5"/>
    <mergeCell ref="P5:R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1"/>
  <sheetViews>
    <sheetView tabSelected="1" topLeftCell="B18" zoomScale="90" zoomScaleNormal="90" workbookViewId="0">
      <selection activeCell="H27" sqref="B27:N30"/>
    </sheetView>
  </sheetViews>
  <sheetFormatPr defaultRowHeight="14.75" x14ac:dyDescent="0.75"/>
  <cols>
    <col min="1" max="1" width="37.7265625" customWidth="1"/>
    <col min="2" max="2" width="29.1328125" customWidth="1"/>
    <col min="3" max="3" width="15.40625" customWidth="1"/>
    <col min="4" max="4" width="42.54296875" customWidth="1"/>
    <col min="6" max="6" width="17.40625" customWidth="1"/>
    <col min="7" max="7" width="38.86328125" customWidth="1"/>
    <col min="8" max="8" width="27.40625" customWidth="1"/>
    <col min="9" max="9" width="21.40625" customWidth="1"/>
    <col min="10" max="10" width="28.1328125" customWidth="1"/>
    <col min="11" max="11" width="28.54296875" customWidth="1"/>
    <col min="12" max="12" width="23" customWidth="1"/>
    <col min="13" max="13" width="30.40625" customWidth="1"/>
    <col min="14" max="14" width="25.1328125" customWidth="1"/>
    <col min="20" max="20" width="15" customWidth="1"/>
    <col min="21" max="21" width="16.1328125" customWidth="1"/>
    <col min="22" max="22" width="19.40625" customWidth="1"/>
    <col min="23" max="24" width="17.86328125" customWidth="1"/>
    <col min="25" max="25" width="17.1328125" customWidth="1"/>
    <col min="26" max="26" width="28.86328125" customWidth="1"/>
    <col min="27" max="27" width="17.86328125" customWidth="1"/>
  </cols>
  <sheetData>
    <row r="1" spans="1:40" x14ac:dyDescent="0.75">
      <c r="F1" s="148" t="s">
        <v>73</v>
      </c>
      <c r="G1" s="160" t="e">
        <f>STDEV(#REF!)/6^0.5</f>
        <v>#REF!</v>
      </c>
      <c r="H1" s="148"/>
      <c r="I1" s="148"/>
      <c r="J1" s="148"/>
      <c r="K1" s="148"/>
      <c r="L1" s="148" t="s">
        <v>85</v>
      </c>
      <c r="M1" s="148" t="e">
        <f>AVERAGE(#REF!)</f>
        <v>#REF!</v>
      </c>
      <c r="W1" s="148" t="s">
        <v>73</v>
      </c>
      <c r="X1" s="160" t="e">
        <f>STDEV(#REF!)/6^0.5</f>
        <v>#REF!</v>
      </c>
    </row>
    <row r="2" spans="1:40" x14ac:dyDescent="0.75">
      <c r="L2" s="148" t="s">
        <v>73</v>
      </c>
      <c r="M2" s="160" t="e">
        <f>STDEV(#REF!)/6^0.5</f>
        <v>#REF!</v>
      </c>
    </row>
    <row r="3" spans="1:40" x14ac:dyDescent="0.75">
      <c r="L3" s="148" t="s">
        <v>86</v>
      </c>
      <c r="M3" s="173" t="e">
        <f>M1/#REF!*100</f>
        <v>#REF!</v>
      </c>
    </row>
    <row r="4" spans="1:40" x14ac:dyDescent="0.75">
      <c r="B4" s="145"/>
    </row>
    <row r="5" spans="1:40" x14ac:dyDescent="0.75">
      <c r="B5" s="145"/>
    </row>
    <row r="6" spans="1:40" x14ac:dyDescent="0.75">
      <c r="B6" s="145"/>
    </row>
    <row r="7" spans="1:40" x14ac:dyDescent="0.75">
      <c r="B7" s="145"/>
    </row>
    <row r="8" spans="1:40" s="148" customFormat="1" x14ac:dyDescent="0.75">
      <c r="A8" s="150"/>
      <c r="B8" s="148" t="s">
        <v>87</v>
      </c>
      <c r="C8" s="148">
        <v>1</v>
      </c>
      <c r="D8" s="148">
        <v>2</v>
      </c>
      <c r="E8" s="148">
        <v>3</v>
      </c>
      <c r="F8" s="148">
        <v>4</v>
      </c>
      <c r="G8" s="148">
        <v>5</v>
      </c>
      <c r="H8" s="148">
        <v>6</v>
      </c>
      <c r="I8" s="148">
        <v>7</v>
      </c>
      <c r="J8" s="148">
        <v>8</v>
      </c>
      <c r="K8" s="148">
        <v>9</v>
      </c>
      <c r="L8" s="148">
        <v>10</v>
      </c>
      <c r="M8" s="148">
        <v>11</v>
      </c>
      <c r="N8" s="148">
        <v>12</v>
      </c>
      <c r="O8" s="148">
        <v>13</v>
      </c>
      <c r="P8" s="148">
        <v>14</v>
      </c>
      <c r="Q8" s="148">
        <v>15</v>
      </c>
      <c r="R8" s="148">
        <v>16</v>
      </c>
      <c r="S8" s="148">
        <v>17</v>
      </c>
      <c r="T8" s="148">
        <v>18</v>
      </c>
      <c r="U8" s="148">
        <v>19</v>
      </c>
      <c r="V8" s="148">
        <v>20</v>
      </c>
      <c r="W8" s="148">
        <v>21</v>
      </c>
      <c r="X8" s="148">
        <v>22</v>
      </c>
      <c r="Y8" s="148">
        <v>23</v>
      </c>
      <c r="Z8" s="148">
        <v>24</v>
      </c>
      <c r="AA8" s="148">
        <v>25</v>
      </c>
      <c r="AB8" s="148">
        <v>26</v>
      </c>
      <c r="AC8" s="148">
        <v>27</v>
      </c>
      <c r="AD8" s="148">
        <v>28</v>
      </c>
      <c r="AE8" s="148">
        <v>29</v>
      </c>
      <c r="AF8" s="148">
        <v>31</v>
      </c>
      <c r="AG8" s="148">
        <v>32</v>
      </c>
      <c r="AH8" s="148">
        <v>33</v>
      </c>
      <c r="AI8" s="148">
        <v>34</v>
      </c>
      <c r="AJ8" s="148">
        <v>35</v>
      </c>
      <c r="AK8" s="148">
        <v>36</v>
      </c>
      <c r="AL8" s="148">
        <v>37</v>
      </c>
    </row>
    <row r="9" spans="1:40" s="148" customFormat="1" x14ac:dyDescent="0.75">
      <c r="B9" s="148" t="s">
        <v>88</v>
      </c>
      <c r="C9" s="148">
        <v>0</v>
      </c>
      <c r="D9" s="148">
        <v>5</v>
      </c>
      <c r="E9" s="148">
        <v>10</v>
      </c>
      <c r="F9" s="148">
        <v>15</v>
      </c>
      <c r="G9" s="148">
        <v>20</v>
      </c>
      <c r="H9" s="148">
        <v>25</v>
      </c>
      <c r="I9" s="148">
        <v>30</v>
      </c>
      <c r="J9" s="148">
        <v>35</v>
      </c>
      <c r="K9" s="148">
        <v>40</v>
      </c>
      <c r="L9" s="148">
        <v>45</v>
      </c>
      <c r="M9" s="148">
        <v>50</v>
      </c>
      <c r="N9" s="148">
        <v>55</v>
      </c>
      <c r="O9" s="148">
        <v>60</v>
      </c>
      <c r="P9" s="148">
        <v>65</v>
      </c>
      <c r="Q9" s="148">
        <v>70</v>
      </c>
      <c r="R9" s="148">
        <v>75</v>
      </c>
      <c r="S9" s="148">
        <v>80</v>
      </c>
      <c r="T9" s="148">
        <v>85</v>
      </c>
      <c r="U9" s="148">
        <v>90</v>
      </c>
      <c r="V9" s="148">
        <v>95</v>
      </c>
      <c r="W9" s="148">
        <v>100</v>
      </c>
      <c r="X9" s="148">
        <v>105</v>
      </c>
      <c r="Y9" s="148">
        <v>110</v>
      </c>
      <c r="Z9" s="148">
        <v>115</v>
      </c>
      <c r="AA9" s="148">
        <v>120</v>
      </c>
      <c r="AB9" s="148">
        <v>125</v>
      </c>
      <c r="AC9" s="148">
        <v>130</v>
      </c>
      <c r="AD9" s="148">
        <v>135</v>
      </c>
      <c r="AE9" s="148">
        <v>140</v>
      </c>
      <c r="AF9" s="148">
        <v>145</v>
      </c>
      <c r="AG9" s="148">
        <v>150</v>
      </c>
      <c r="AH9" s="148">
        <v>155</v>
      </c>
      <c r="AI9" s="148">
        <v>160</v>
      </c>
      <c r="AJ9" s="148">
        <v>165</v>
      </c>
      <c r="AK9" s="148">
        <v>170</v>
      </c>
      <c r="AL9" s="148">
        <v>175</v>
      </c>
      <c r="AN9" s="148" t="s">
        <v>89</v>
      </c>
    </row>
    <row r="10" spans="1:40" s="145" customFormat="1" x14ac:dyDescent="0.75">
      <c r="B10" s="145" t="s">
        <v>90</v>
      </c>
      <c r="C10" s="154">
        <v>30.76923076923077</v>
      </c>
      <c r="D10" s="154">
        <v>30.76923076923077</v>
      </c>
      <c r="E10" s="154">
        <v>30.76923076923077</v>
      </c>
      <c r="F10" s="154">
        <v>30.76923076923077</v>
      </c>
      <c r="G10" s="154">
        <v>30.76923076923077</v>
      </c>
      <c r="H10" s="154">
        <v>30.76923076923077</v>
      </c>
      <c r="I10" s="154">
        <v>32</v>
      </c>
      <c r="J10" s="154">
        <v>30.76923076923077</v>
      </c>
      <c r="K10" s="154">
        <v>30.76923076923077</v>
      </c>
      <c r="L10" s="154">
        <v>30.76923076923077</v>
      </c>
      <c r="M10" s="154"/>
      <c r="N10" s="154">
        <v>32</v>
      </c>
      <c r="O10" s="154">
        <v>30.76923076923077</v>
      </c>
      <c r="P10" s="154">
        <v>30.76923076923077</v>
      </c>
      <c r="Q10" s="154">
        <v>30.76923076923077</v>
      </c>
      <c r="R10" s="154">
        <v>30.76923076923077</v>
      </c>
      <c r="S10" s="154">
        <v>26.923076923076923</v>
      </c>
      <c r="T10" s="154">
        <v>26.923076923076923</v>
      </c>
      <c r="U10" s="154">
        <v>26.923076923076923</v>
      </c>
      <c r="V10" s="154">
        <v>26.923076923076923</v>
      </c>
      <c r="W10" s="154">
        <v>26.923076923076923</v>
      </c>
      <c r="X10" s="154">
        <v>26.923076923076923</v>
      </c>
      <c r="Y10" s="154">
        <v>26.923076923076923</v>
      </c>
      <c r="Z10" s="154">
        <v>28.000000000000004</v>
      </c>
      <c r="AA10" s="154">
        <v>24</v>
      </c>
      <c r="AB10" s="154">
        <v>24</v>
      </c>
      <c r="AC10" s="154">
        <v>24</v>
      </c>
      <c r="AD10" s="154">
        <v>24</v>
      </c>
      <c r="AE10" s="154">
        <v>24</v>
      </c>
      <c r="AF10" s="154">
        <v>24</v>
      </c>
      <c r="AG10" s="154">
        <v>24</v>
      </c>
      <c r="AH10" s="154">
        <v>24</v>
      </c>
      <c r="AI10" s="154">
        <v>24</v>
      </c>
      <c r="AJ10" s="154">
        <v>24</v>
      </c>
      <c r="AK10" s="154">
        <v>24</v>
      </c>
      <c r="AL10" s="154">
        <v>24</v>
      </c>
      <c r="AN10" s="154">
        <f>AE10</f>
        <v>24</v>
      </c>
    </row>
    <row r="11" spans="1:40" s="145" customFormat="1" x14ac:dyDescent="0.75">
      <c r="B11" s="145" t="s">
        <v>81</v>
      </c>
      <c r="C11" s="174">
        <v>38.636363636363633</v>
      </c>
      <c r="D11" s="174">
        <v>38.461538461538467</v>
      </c>
      <c r="E11" s="174">
        <v>36.363636363636367</v>
      </c>
      <c r="F11" s="174"/>
      <c r="G11" s="174"/>
      <c r="H11" s="174">
        <v>30.76923076923077</v>
      </c>
      <c r="I11" s="174">
        <v>30.76923076923077</v>
      </c>
      <c r="J11" s="174">
        <v>32.5</v>
      </c>
      <c r="K11" s="174">
        <v>41.025641025641022</v>
      </c>
      <c r="L11" s="174"/>
      <c r="M11" s="174"/>
      <c r="N11" s="174">
        <v>35</v>
      </c>
      <c r="O11" s="174">
        <v>38.095238095238095</v>
      </c>
      <c r="P11" s="174">
        <v>38.095238095238095</v>
      </c>
      <c r="Q11" s="174">
        <v>39.534883720930232</v>
      </c>
      <c r="R11" s="174">
        <v>34.210526315789473</v>
      </c>
      <c r="S11" s="174">
        <v>31.707317073170731</v>
      </c>
      <c r="T11" s="174">
        <v>22.5</v>
      </c>
      <c r="U11" s="174">
        <v>33.333333333333329</v>
      </c>
      <c r="V11" s="174">
        <v>37.5</v>
      </c>
      <c r="W11" s="174">
        <v>40</v>
      </c>
      <c r="X11" s="174">
        <v>35.714285714285715</v>
      </c>
      <c r="Y11" s="174">
        <v>29.411764705882355</v>
      </c>
      <c r="Z11" s="174">
        <v>25</v>
      </c>
      <c r="AA11" s="174">
        <v>9.5238095238095237</v>
      </c>
      <c r="AN11" s="174">
        <f>AA11</f>
        <v>9.5238095238095237</v>
      </c>
    </row>
    <row r="12" spans="1:40" x14ac:dyDescent="0.75">
      <c r="B12" s="145" t="s">
        <v>82</v>
      </c>
      <c r="C12" s="174">
        <v>39.215686274509807</v>
      </c>
      <c r="D12" s="174">
        <v>30</v>
      </c>
      <c r="E12" s="174">
        <v>34.210526315789473</v>
      </c>
      <c r="F12" s="174">
        <v>39.215686274509807</v>
      </c>
      <c r="G12" s="174">
        <v>39.215686274509807</v>
      </c>
      <c r="H12" s="174">
        <v>39.215686274509807</v>
      </c>
      <c r="I12" s="174">
        <v>39.215686274509807</v>
      </c>
      <c r="J12" s="174">
        <v>37.777777777777779</v>
      </c>
      <c r="K12" s="174">
        <v>37.777777777777779</v>
      </c>
      <c r="L12" s="174">
        <v>37.777777777777779</v>
      </c>
      <c r="M12" s="174">
        <v>37.777777777777779</v>
      </c>
      <c r="N12" s="174">
        <v>45.161290322580641</v>
      </c>
      <c r="O12" s="174">
        <v>45.161290322580641</v>
      </c>
      <c r="P12" s="174">
        <v>45.161290322580641</v>
      </c>
      <c r="Q12" s="174">
        <v>40</v>
      </c>
      <c r="R12" s="174">
        <v>42.857142857142854</v>
      </c>
      <c r="S12" s="174">
        <v>42.857142857142854</v>
      </c>
      <c r="T12" s="174">
        <v>42.857142857142854</v>
      </c>
      <c r="U12" s="174">
        <v>42.857142857142854</v>
      </c>
      <c r="V12" s="174">
        <v>41.935483870967744</v>
      </c>
      <c r="W12" s="174">
        <v>41.935483870967744</v>
      </c>
      <c r="X12" s="174">
        <v>48.148148148148145</v>
      </c>
      <c r="Y12" s="174">
        <v>44.444444444444443</v>
      </c>
      <c r="Z12" s="174">
        <v>45.833333333333329</v>
      </c>
      <c r="AA12" s="174">
        <v>45.833333333333329</v>
      </c>
      <c r="AB12" s="174">
        <v>30</v>
      </c>
      <c r="AC12" s="174">
        <v>20</v>
      </c>
      <c r="AD12" s="174">
        <v>20</v>
      </c>
      <c r="AE12" s="174">
        <v>20</v>
      </c>
      <c r="AF12" s="174">
        <v>15.555555555555555</v>
      </c>
      <c r="AG12" s="174">
        <v>15.555555555555555</v>
      </c>
      <c r="AH12" s="174">
        <v>11.111111111111111</v>
      </c>
      <c r="AI12" s="174">
        <v>11.111111111111111</v>
      </c>
      <c r="AJ12" s="174">
        <v>11.111111111111111</v>
      </c>
      <c r="AK12" s="174">
        <v>10.416666666666668</v>
      </c>
      <c r="AL12" s="174">
        <v>10.204081632653061</v>
      </c>
      <c r="AM12" s="145"/>
      <c r="AN12" s="174">
        <f>AL12</f>
        <v>10.204081632653061</v>
      </c>
    </row>
    <row r="13" spans="1:40" x14ac:dyDescent="0.75">
      <c r="B13" s="145" t="s">
        <v>83</v>
      </c>
      <c r="C13" s="174">
        <v>33.333333333333329</v>
      </c>
      <c r="D13" s="174">
        <v>33.333333333333329</v>
      </c>
      <c r="E13" s="174">
        <v>33.333333333333329</v>
      </c>
      <c r="F13" s="174">
        <v>33.333333333333329</v>
      </c>
      <c r="G13" s="174">
        <v>33.333333333333329</v>
      </c>
      <c r="H13" s="174">
        <v>33.333333333333329</v>
      </c>
      <c r="I13" s="174">
        <v>33.333333333333329</v>
      </c>
      <c r="J13" s="174">
        <v>36.111111111111107</v>
      </c>
      <c r="K13" s="174">
        <v>33.333333333333329</v>
      </c>
      <c r="L13" s="174">
        <v>33.333333333333329</v>
      </c>
      <c r="M13" s="174">
        <v>33.333333333333329</v>
      </c>
      <c r="N13" s="174">
        <v>33.333333333333329</v>
      </c>
      <c r="O13" s="174">
        <v>34.146341463414636</v>
      </c>
      <c r="P13" s="174">
        <v>34.146341463414636</v>
      </c>
      <c r="Q13" s="174">
        <v>31.707317073170731</v>
      </c>
      <c r="R13" s="174">
        <v>31.707317073170731</v>
      </c>
      <c r="S13" s="174">
        <v>29.268292682926827</v>
      </c>
      <c r="T13" s="174">
        <v>26.829268292682929</v>
      </c>
      <c r="U13" s="174">
        <v>24.390243902439025</v>
      </c>
      <c r="V13" s="174">
        <v>24.390243902439025</v>
      </c>
      <c r="W13" s="174">
        <v>27.027027027027028</v>
      </c>
      <c r="X13" s="174">
        <v>19.444444444444446</v>
      </c>
      <c r="Y13" s="174">
        <v>19.444444444444446</v>
      </c>
      <c r="Z13" s="174">
        <v>20</v>
      </c>
      <c r="AA13" s="174">
        <v>17.142857142857142</v>
      </c>
      <c r="AB13" s="174">
        <v>17.142857142857142</v>
      </c>
      <c r="AC13" s="174">
        <v>17.142857142857142</v>
      </c>
      <c r="AD13" s="174">
        <v>17.142857142857142</v>
      </c>
      <c r="AE13" s="174">
        <v>17.142857142857142</v>
      </c>
      <c r="AM13" s="145"/>
      <c r="AN13" s="174">
        <f>AE13</f>
        <v>17.142857142857142</v>
      </c>
    </row>
    <row r="14" spans="1:40" x14ac:dyDescent="0.75">
      <c r="B14" s="145" t="s">
        <v>84</v>
      </c>
      <c r="C14" s="174">
        <v>16.279069767441861</v>
      </c>
      <c r="D14" s="174">
        <v>16.279069767441861</v>
      </c>
      <c r="E14" s="174">
        <v>15.789473684210526</v>
      </c>
      <c r="F14" s="174"/>
      <c r="G14" s="174">
        <v>16.279069767441861</v>
      </c>
      <c r="H14" s="174">
        <v>12.903225806451612</v>
      </c>
      <c r="I14" s="174">
        <v>16.279069767441861</v>
      </c>
      <c r="J14" s="174">
        <v>16.279069767441861</v>
      </c>
      <c r="K14" s="174">
        <v>16.279069767441861</v>
      </c>
      <c r="L14" s="174">
        <v>16.279069767441861</v>
      </c>
      <c r="M14" s="174">
        <v>16.279069767441861</v>
      </c>
      <c r="N14" s="174">
        <v>16.279069767441861</v>
      </c>
      <c r="O14" s="174">
        <v>16.666666666666664</v>
      </c>
      <c r="P14" s="174">
        <v>16.666666666666664</v>
      </c>
      <c r="Q14" s="174">
        <v>16.666666666666664</v>
      </c>
      <c r="R14" s="174">
        <v>16.666666666666664</v>
      </c>
      <c r="S14" s="174">
        <v>14.285714285714285</v>
      </c>
      <c r="T14" s="174">
        <v>14.285714285714285</v>
      </c>
      <c r="U14" s="174">
        <v>7.1428571428571423</v>
      </c>
      <c r="V14" s="174">
        <v>7.3170731707317067</v>
      </c>
      <c r="W14" s="174">
        <v>7.3170731707317067</v>
      </c>
      <c r="X14" s="174">
        <v>7.3170731707317067</v>
      </c>
      <c r="Y14" s="174">
        <v>6.9767441860465116</v>
      </c>
      <c r="Z14" s="174">
        <v>7.1428571428571423</v>
      </c>
      <c r="AA14" s="174">
        <v>2.3809523809523809</v>
      </c>
      <c r="AB14" s="174">
        <v>5.2631578947368416</v>
      </c>
      <c r="AC14" s="174">
        <v>5.8823529411764701</v>
      </c>
      <c r="AD14" s="174">
        <v>3.225806451612903</v>
      </c>
      <c r="AE14" s="174">
        <v>4.3478260869565215</v>
      </c>
      <c r="AF14" s="174"/>
      <c r="AG14" s="174"/>
      <c r="AH14" s="174"/>
      <c r="AI14" s="174"/>
      <c r="AJ14" s="174"/>
      <c r="AM14" s="145"/>
      <c r="AN14" s="174">
        <f>AE14</f>
        <v>4.3478260869565215</v>
      </c>
    </row>
    <row r="15" spans="1:40" s="187" customFormat="1" x14ac:dyDescent="0.75">
      <c r="A15" s="151" t="s">
        <v>108</v>
      </c>
      <c r="B15" s="151" t="s">
        <v>91</v>
      </c>
      <c r="C15" s="159">
        <f>AVERAGE(C10:C14)</f>
        <v>31.64673675617588</v>
      </c>
      <c r="D15" s="159">
        <f t="shared" ref="D15:AL15" si="0">AVERAGE(D10:D14)</f>
        <v>29.768634466308885</v>
      </c>
      <c r="E15" s="159">
        <f t="shared" si="0"/>
        <v>30.093240093240091</v>
      </c>
      <c r="F15" s="159">
        <f t="shared" si="0"/>
        <v>34.439416792357967</v>
      </c>
      <c r="G15" s="159">
        <f t="shared" si="0"/>
        <v>29.899330036128944</v>
      </c>
      <c r="H15" s="159">
        <f t="shared" si="0"/>
        <v>29.398141390551263</v>
      </c>
      <c r="I15" s="159">
        <f t="shared" si="0"/>
        <v>30.319464028903155</v>
      </c>
      <c r="J15" s="159">
        <f t="shared" si="0"/>
        <v>30.687437885112303</v>
      </c>
      <c r="K15" s="159">
        <f t="shared" si="0"/>
        <v>31.837010534684953</v>
      </c>
      <c r="L15" s="159">
        <f t="shared" si="0"/>
        <v>29.539852911945935</v>
      </c>
      <c r="M15" s="159">
        <f t="shared" si="0"/>
        <v>29.130060292850988</v>
      </c>
      <c r="N15" s="159">
        <f t="shared" si="0"/>
        <v>32.354738684671169</v>
      </c>
      <c r="O15" s="159">
        <f t="shared" si="0"/>
        <v>32.967753463426156</v>
      </c>
      <c r="P15" s="159">
        <f t="shared" si="0"/>
        <v>32.967753463426156</v>
      </c>
      <c r="Q15" s="159">
        <f t="shared" si="0"/>
        <v>31.73561964599968</v>
      </c>
      <c r="R15" s="159">
        <f t="shared" si="0"/>
        <v>31.242176736400097</v>
      </c>
      <c r="S15" s="159">
        <f t="shared" si="0"/>
        <v>29.008308764406319</v>
      </c>
      <c r="T15" s="159">
        <f t="shared" si="0"/>
        <v>26.679040471723397</v>
      </c>
      <c r="U15" s="159">
        <f t="shared" si="0"/>
        <v>26.929330831769857</v>
      </c>
      <c r="V15" s="159">
        <f t="shared" si="0"/>
        <v>27.61317557344308</v>
      </c>
      <c r="W15" s="159">
        <f t="shared" si="0"/>
        <v>28.640532198360678</v>
      </c>
      <c r="X15" s="159">
        <f t="shared" si="0"/>
        <v>27.509405680137387</v>
      </c>
      <c r="Y15" s="159">
        <f t="shared" si="0"/>
        <v>25.440094940778938</v>
      </c>
      <c r="Z15" s="159">
        <f t="shared" si="0"/>
        <v>25.195238095238093</v>
      </c>
      <c r="AA15" s="159">
        <f t="shared" si="0"/>
        <v>19.776190476190475</v>
      </c>
      <c r="AB15" s="159">
        <f t="shared" si="0"/>
        <v>19.101503759398494</v>
      </c>
      <c r="AC15" s="159">
        <f t="shared" si="0"/>
        <v>16.756302521008401</v>
      </c>
      <c r="AD15" s="159">
        <f t="shared" si="0"/>
        <v>16.092165898617509</v>
      </c>
      <c r="AE15" s="159">
        <f t="shared" si="0"/>
        <v>16.372670807453414</v>
      </c>
      <c r="AF15" s="159">
        <f t="shared" si="0"/>
        <v>19.777777777777779</v>
      </c>
      <c r="AG15" s="159">
        <f t="shared" si="0"/>
        <v>19.777777777777779</v>
      </c>
      <c r="AH15" s="159">
        <f t="shared" si="0"/>
        <v>17.555555555555557</v>
      </c>
      <c r="AI15" s="159">
        <f t="shared" si="0"/>
        <v>17.555555555555557</v>
      </c>
      <c r="AJ15" s="159">
        <f t="shared" si="0"/>
        <v>17.555555555555557</v>
      </c>
      <c r="AK15" s="159">
        <f t="shared" si="0"/>
        <v>17.208333333333336</v>
      </c>
      <c r="AL15" s="159">
        <f t="shared" si="0"/>
        <v>17.102040816326529</v>
      </c>
    </row>
    <row r="16" spans="1:40" s="186" customFormat="1" ht="15" customHeight="1" x14ac:dyDescent="0.75">
      <c r="A16" s="175" t="s">
        <v>108</v>
      </c>
      <c r="B16" s="188" t="s">
        <v>92</v>
      </c>
      <c r="C16" s="186">
        <v>5.4830934830934837</v>
      </c>
      <c r="D16" s="186">
        <v>5.4830934830934837</v>
      </c>
      <c r="E16" s="186">
        <v>5.5307125307125311</v>
      </c>
      <c r="F16" s="186">
        <v>5.5307125307125311</v>
      </c>
      <c r="G16" s="186">
        <v>4.2178542178542182</v>
      </c>
      <c r="H16" s="186">
        <v>5.5307125307125311</v>
      </c>
      <c r="I16" s="186">
        <v>5.5307125307125311</v>
      </c>
      <c r="J16" s="186">
        <v>5.5307125307125311</v>
      </c>
      <c r="K16" s="186">
        <v>5.4830934830934837</v>
      </c>
      <c r="L16" s="186">
        <v>4.2178542178542182</v>
      </c>
      <c r="M16" s="186">
        <v>5.4830934830934837</v>
      </c>
      <c r="N16" s="186">
        <v>4.5307125307125311</v>
      </c>
      <c r="O16" s="186">
        <v>4.5307125307125311</v>
      </c>
      <c r="P16" s="186">
        <v>4.6359756886072674</v>
      </c>
      <c r="Q16" s="186">
        <v>4.6359756886072674</v>
      </c>
      <c r="R16" s="186">
        <v>4.6359756886072674</v>
      </c>
      <c r="S16" s="186">
        <v>4.6359756886072674</v>
      </c>
      <c r="T16" s="186">
        <v>3.5833441096598997</v>
      </c>
      <c r="U16" s="186">
        <v>3.5833441096598997</v>
      </c>
      <c r="V16" s="186">
        <v>3.1633906633906639</v>
      </c>
      <c r="W16" s="186">
        <v>3.1633906633906639</v>
      </c>
      <c r="X16" s="186">
        <v>3.1633906633906639</v>
      </c>
      <c r="Y16" s="186">
        <v>3.1633906633906639</v>
      </c>
      <c r="Z16" s="186">
        <v>3.1633906633906639</v>
      </c>
      <c r="AA16" s="186">
        <v>3.1633906633906639</v>
      </c>
      <c r="AB16" s="186">
        <v>6.3267813267813278</v>
      </c>
      <c r="AC16" s="186">
        <v>6.3267813267813278</v>
      </c>
      <c r="AD16" s="186">
        <v>6.3267813267813278</v>
      </c>
      <c r="AE16" s="186">
        <v>6.3267813267813278</v>
      </c>
      <c r="AF16" s="186">
        <v>6.3267813267813278</v>
      </c>
      <c r="AG16" s="186">
        <v>6.3267813267813278</v>
      </c>
      <c r="AH16" s="186">
        <v>6.3267813267813278</v>
      </c>
      <c r="AI16" s="186">
        <v>8.1081081081081088</v>
      </c>
      <c r="AJ16" s="186">
        <v>8.1081081081081088</v>
      </c>
      <c r="AK16" s="186">
        <v>8.1081081081081088</v>
      </c>
      <c r="AL16" s="186">
        <v>8.1081081081081088</v>
      </c>
      <c r="AM16" s="161">
        <v>8.1081081081081088</v>
      </c>
      <c r="AN16" s="161">
        <f>TTEST(AN10:AN14,C10:C14,2,1)</f>
        <v>1.4696913529539272E-2</v>
      </c>
    </row>
    <row r="17" spans="2:42" s="145" customFormat="1" x14ac:dyDescent="0.75">
      <c r="B17" s="145" t="s">
        <v>93</v>
      </c>
      <c r="C17" s="145">
        <f>STDEV(C10:C14)/COUNT(C10:C14)^0.5</f>
        <v>4.1588682005033499</v>
      </c>
      <c r="D17" s="145">
        <f t="shared" ref="D17:AL17" si="1">STDEV(D10:D14)/COUNT(D10:D14)^0.5</f>
        <v>3.683047220844204</v>
      </c>
      <c r="E17" s="145">
        <f t="shared" si="1"/>
        <v>3.6866164453927293</v>
      </c>
      <c r="F17" s="145">
        <f t="shared" si="1"/>
        <v>2.5002145317559186</v>
      </c>
      <c r="G17" s="145">
        <f t="shared" si="1"/>
        <v>4.8721580543418241</v>
      </c>
      <c r="H17" s="145">
        <f t="shared" si="1"/>
        <v>4.4029077634576073</v>
      </c>
      <c r="I17" s="145">
        <f t="shared" si="1"/>
        <v>3.797270998464179</v>
      </c>
      <c r="J17" s="145">
        <f t="shared" si="1"/>
        <v>3.8117075856265568</v>
      </c>
      <c r="K17" s="145">
        <f t="shared" si="1"/>
        <v>4.2728930609029048</v>
      </c>
      <c r="L17" s="145">
        <f t="shared" si="1"/>
        <v>4.6512869126375964</v>
      </c>
      <c r="M17" s="145">
        <f t="shared" si="1"/>
        <v>6.5523339281524882</v>
      </c>
      <c r="N17" s="145">
        <f t="shared" si="1"/>
        <v>4.6395893699657407</v>
      </c>
      <c r="O17" s="145">
        <f t="shared" si="1"/>
        <v>4.7271632204268297</v>
      </c>
      <c r="P17" s="145">
        <f t="shared" si="1"/>
        <v>4.7271632204268297</v>
      </c>
      <c r="Q17" s="145">
        <f t="shared" si="1"/>
        <v>4.2257339903039837</v>
      </c>
      <c r="R17" s="145">
        <f t="shared" si="1"/>
        <v>4.222582529833586</v>
      </c>
      <c r="S17" s="145">
        <f t="shared" si="1"/>
        <v>4.5839143929229209</v>
      </c>
      <c r="T17" s="145">
        <f t="shared" si="1"/>
        <v>4.652268436999397</v>
      </c>
      <c r="U17" s="145">
        <f t="shared" si="1"/>
        <v>5.8849723301972929</v>
      </c>
      <c r="V17" s="145">
        <f t="shared" si="1"/>
        <v>6.0235915766901567</v>
      </c>
      <c r="W17" s="145">
        <f t="shared" si="1"/>
        <v>6.1888456321713612</v>
      </c>
      <c r="X17" s="145">
        <f t="shared" si="1"/>
        <v>6.9512424081980608</v>
      </c>
      <c r="Y17" s="145">
        <f t="shared" si="1"/>
        <v>6.1480966254069322</v>
      </c>
      <c r="Z17" s="145">
        <f t="shared" si="1"/>
        <v>6.2718208649044866</v>
      </c>
      <c r="AA17" s="145">
        <f t="shared" si="1"/>
        <v>7.4547143768161401</v>
      </c>
      <c r="AB17" s="145">
        <f t="shared" si="1"/>
        <v>5.3080803071361542</v>
      </c>
      <c r="AC17" s="145">
        <f t="shared" si="1"/>
        <v>3.8878542758481167</v>
      </c>
      <c r="AD17" s="145">
        <f t="shared" si="1"/>
        <v>4.5134259442353617</v>
      </c>
      <c r="AE17" s="145">
        <f t="shared" si="1"/>
        <v>4.2477812367740766</v>
      </c>
      <c r="AF17" s="145">
        <f t="shared" si="1"/>
        <v>4.2222222222222197</v>
      </c>
      <c r="AG17" s="145">
        <f t="shared" si="1"/>
        <v>4.2222222222222197</v>
      </c>
      <c r="AH17" s="145">
        <f t="shared" si="1"/>
        <v>6.4444444444444411</v>
      </c>
      <c r="AI17" s="145">
        <f t="shared" si="1"/>
        <v>6.4444444444444411</v>
      </c>
      <c r="AJ17" s="145">
        <f t="shared" si="1"/>
        <v>6.4444444444444411</v>
      </c>
      <c r="AK17" s="145">
        <f t="shared" si="1"/>
        <v>6.7916666666666599</v>
      </c>
      <c r="AL17" s="145">
        <f t="shared" si="1"/>
        <v>6.897959183673473</v>
      </c>
    </row>
    <row r="18" spans="2:42" s="186" customFormat="1" x14ac:dyDescent="0.75"/>
    <row r="19" spans="2:42" x14ac:dyDescent="0.75">
      <c r="C19" s="148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</row>
    <row r="20" spans="2:42" x14ac:dyDescent="0.75">
      <c r="B20" s="148" t="s">
        <v>94</v>
      </c>
      <c r="C20" s="148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</row>
    <row r="21" spans="2:42" x14ac:dyDescent="0.75">
      <c r="B21" s="148" t="s">
        <v>72</v>
      </c>
      <c r="C21" s="173">
        <v>5.4830934830934837</v>
      </c>
      <c r="D21" s="173">
        <v>5.4830934830934837</v>
      </c>
      <c r="E21" s="173">
        <v>5.5307125307125311</v>
      </c>
      <c r="F21" s="173">
        <v>5.5307125307125311</v>
      </c>
      <c r="G21" s="173">
        <v>4.2178542178542182</v>
      </c>
      <c r="H21" s="173">
        <v>5.5307125307125311</v>
      </c>
      <c r="I21" s="173">
        <v>5.5307125307125311</v>
      </c>
      <c r="J21" s="173">
        <v>5.5307125307125311</v>
      </c>
      <c r="K21" s="173">
        <v>5.4830934830934837</v>
      </c>
      <c r="L21" s="173">
        <v>4.2178542178542182</v>
      </c>
      <c r="M21" s="173">
        <v>5.4830934830934837</v>
      </c>
      <c r="N21" s="173">
        <v>4.5307125307125311</v>
      </c>
      <c r="O21" s="173">
        <v>4.5307125307125311</v>
      </c>
      <c r="P21" s="173">
        <v>4.6359756886072674</v>
      </c>
      <c r="Q21" s="173">
        <v>4.6359756886072674</v>
      </c>
      <c r="R21" s="173">
        <v>4.6359756886072674</v>
      </c>
      <c r="S21" s="173">
        <v>4.6359756886072674</v>
      </c>
      <c r="T21">
        <v>3.5833441096598997</v>
      </c>
      <c r="U21" s="173">
        <v>3.5833441096598997</v>
      </c>
      <c r="V21" s="173">
        <v>3.1633906633906639</v>
      </c>
      <c r="W21" s="173">
        <v>3.1633906633906639</v>
      </c>
      <c r="X21" s="173">
        <v>3.1633906633906639</v>
      </c>
      <c r="Y21" s="173">
        <v>3.1633906633906639</v>
      </c>
      <c r="Z21" s="173">
        <v>3.1633906633906639</v>
      </c>
      <c r="AA21" s="173">
        <v>3.1633906633906639</v>
      </c>
      <c r="AB21" s="173">
        <v>6.3267813267813278</v>
      </c>
      <c r="AC21" s="173">
        <v>6.3267813267813278</v>
      </c>
      <c r="AD21" s="173">
        <v>6.3267813267813278</v>
      </c>
      <c r="AE21" s="173">
        <v>6.3267813267813278</v>
      </c>
      <c r="AF21" s="173">
        <v>6.3267813267813278</v>
      </c>
      <c r="AG21" s="173">
        <v>6.3267813267813278</v>
      </c>
      <c r="AH21" s="173">
        <v>6.3267813267813278</v>
      </c>
      <c r="AI21" s="173">
        <v>6.3267813267813278</v>
      </c>
      <c r="AJ21" s="173">
        <v>6.3267813267813278</v>
      </c>
      <c r="AK21" s="173">
        <v>6.3267813267813278</v>
      </c>
      <c r="AL21" s="173">
        <v>6.3267813267813278</v>
      </c>
      <c r="AM21" s="173">
        <v>6.3267813267813278</v>
      </c>
      <c r="AN21" s="173"/>
      <c r="AO21" s="173"/>
      <c r="AP21" s="173"/>
    </row>
    <row r="22" spans="2:42" x14ac:dyDescent="0.75">
      <c r="B22" s="148" t="s">
        <v>73</v>
      </c>
      <c r="C22" s="173">
        <v>1.7140119654964774</v>
      </c>
      <c r="D22" s="173">
        <v>1.7140119654964774</v>
      </c>
      <c r="E22" s="173">
        <v>1.709658864081645</v>
      </c>
      <c r="F22" s="173">
        <v>1.709658864081645</v>
      </c>
      <c r="G22" s="173">
        <v>2.3463337183909565</v>
      </c>
      <c r="H22" s="173">
        <v>1.709658864081645</v>
      </c>
      <c r="I22" s="173">
        <v>1.709658864081645</v>
      </c>
      <c r="J22" s="173">
        <v>1.709658864081645</v>
      </c>
      <c r="K22" s="173">
        <v>1.7140119654964774</v>
      </c>
      <c r="L22" s="173">
        <v>2.3463337183909565</v>
      </c>
      <c r="M22" s="173">
        <v>1.7140119654964774</v>
      </c>
      <c r="N22" s="173">
        <v>2.046531137532289</v>
      </c>
      <c r="O22" s="173">
        <v>2.046531137532289</v>
      </c>
      <c r="P22" s="173">
        <v>2.1183076416150781</v>
      </c>
      <c r="Q22" s="173">
        <v>2.1183076416150781</v>
      </c>
      <c r="R22" s="173">
        <v>2.1183076416150781</v>
      </c>
      <c r="S22" s="173">
        <v>2.1183076416150781</v>
      </c>
      <c r="T22">
        <v>1.5795826996602789</v>
      </c>
      <c r="U22" s="173">
        <v>1.5795826996602789</v>
      </c>
      <c r="V22" s="173">
        <v>1.9658418926050691</v>
      </c>
      <c r="W22" s="173">
        <v>1.9658418926050691</v>
      </c>
      <c r="X22" s="173">
        <v>1.9658418926050691</v>
      </c>
      <c r="Y22" s="173">
        <v>1.9658418926050691</v>
      </c>
      <c r="Z22" s="173">
        <v>1.9658418926050691</v>
      </c>
      <c r="AA22" s="173">
        <v>1.9658418926050691</v>
      </c>
      <c r="AB22" s="173">
        <v>1.7813267813267815</v>
      </c>
      <c r="AC22" s="173">
        <v>1.7813267813267815</v>
      </c>
      <c r="AD22" s="173">
        <v>1.7813267813267815</v>
      </c>
      <c r="AE22" s="173">
        <v>1.7813267813267815</v>
      </c>
      <c r="AF22" s="173">
        <v>1.7813267813267815</v>
      </c>
      <c r="AG22" s="173">
        <v>1.7813267813267815</v>
      </c>
      <c r="AH22" s="173">
        <v>1.7813267813267815</v>
      </c>
      <c r="AI22" s="173">
        <v>1.7813267813267815</v>
      </c>
      <c r="AJ22" s="173">
        <v>1.7813267813267815</v>
      </c>
      <c r="AK22" s="173">
        <v>1.7813267813267815</v>
      </c>
      <c r="AL22" s="173">
        <v>1.7813267813267815</v>
      </c>
      <c r="AM22" s="173">
        <v>1.7813267813267815</v>
      </c>
      <c r="AN22" s="173"/>
      <c r="AO22" s="173"/>
      <c r="AP22" s="173"/>
    </row>
    <row r="23" spans="2:42" x14ac:dyDescent="0.75">
      <c r="C23" s="148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</row>
    <row r="24" spans="2:42" x14ac:dyDescent="0.75">
      <c r="C24" s="148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</row>
    <row r="25" spans="2:42" x14ac:dyDescent="0.75">
      <c r="C25" s="148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</row>
    <row r="26" spans="2:42" x14ac:dyDescent="0.75">
      <c r="C26" s="148"/>
      <c r="D26" s="173"/>
      <c r="E26" s="173"/>
      <c r="F26" s="173"/>
      <c r="G26" s="173">
        <f ca="1">G26:O30</f>
        <v>0</v>
      </c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</row>
    <row r="27" spans="2:42" x14ac:dyDescent="0.75">
      <c r="B27" s="190"/>
      <c r="C27" s="190"/>
      <c r="D27" s="190"/>
      <c r="E27" s="190"/>
      <c r="F27" s="227"/>
      <c r="G27" s="150"/>
      <c r="H27" s="228"/>
      <c r="I27" s="228"/>
      <c r="J27" s="228"/>
      <c r="K27" s="228"/>
      <c r="L27" s="228"/>
      <c r="M27" s="228"/>
      <c r="N27" s="228"/>
    </row>
    <row r="28" spans="2:42" x14ac:dyDescent="0.75">
      <c r="B28" s="190"/>
      <c r="C28" s="190"/>
      <c r="D28" s="190"/>
      <c r="E28" s="190"/>
      <c r="F28" s="227"/>
      <c r="G28" s="150"/>
      <c r="H28" s="150"/>
      <c r="I28" s="150"/>
      <c r="J28" s="150"/>
      <c r="K28" s="150"/>
      <c r="L28" s="150"/>
      <c r="M28" s="150"/>
      <c r="N28" s="150"/>
    </row>
    <row r="29" spans="2:42" x14ac:dyDescent="0.75">
      <c r="B29" s="190"/>
      <c r="C29" s="190"/>
      <c r="D29" s="190"/>
      <c r="E29" s="190"/>
      <c r="F29" s="150"/>
      <c r="G29" s="150"/>
      <c r="H29" s="229"/>
      <c r="I29" s="229"/>
      <c r="J29" s="229"/>
      <c r="K29" s="229"/>
      <c r="L29" s="229"/>
      <c r="M29" s="229"/>
      <c r="N29" s="229"/>
    </row>
    <row r="30" spans="2:42" x14ac:dyDescent="0.75">
      <c r="B30" s="190"/>
      <c r="C30" s="190"/>
      <c r="D30" s="190"/>
      <c r="E30" s="190"/>
      <c r="F30" s="227"/>
      <c r="G30" s="230"/>
      <c r="H30" s="229"/>
      <c r="I30" s="229"/>
      <c r="J30" s="229"/>
      <c r="K30" s="229"/>
      <c r="L30" s="229"/>
      <c r="M30" s="229"/>
      <c r="N30" s="229"/>
    </row>
    <row r="31" spans="2:42" x14ac:dyDescent="0.75">
      <c r="G31" s="148"/>
    </row>
    <row r="33" spans="3:41" x14ac:dyDescent="0.75">
      <c r="C33" s="1" t="s">
        <v>15</v>
      </c>
      <c r="D33" s="187" t="s">
        <v>87</v>
      </c>
      <c r="E33" s="187">
        <v>1</v>
      </c>
      <c r="F33" s="187">
        <v>2</v>
      </c>
      <c r="G33" s="187">
        <v>3</v>
      </c>
      <c r="H33" s="187">
        <v>4</v>
      </c>
      <c r="I33" s="187">
        <v>5</v>
      </c>
      <c r="J33" s="187">
        <v>6</v>
      </c>
      <c r="K33" s="187">
        <v>7</v>
      </c>
      <c r="L33" s="187">
        <v>8</v>
      </c>
      <c r="M33" s="187">
        <v>9</v>
      </c>
      <c r="N33" s="187">
        <v>10</v>
      </c>
      <c r="O33" s="187">
        <v>11</v>
      </c>
      <c r="P33" s="187">
        <v>12</v>
      </c>
      <c r="Q33" s="187">
        <v>13</v>
      </c>
      <c r="R33" s="187">
        <v>14</v>
      </c>
      <c r="S33" s="187">
        <v>15</v>
      </c>
      <c r="T33" s="187">
        <v>16</v>
      </c>
      <c r="U33" s="187">
        <v>17</v>
      </c>
      <c r="V33" s="187">
        <v>18</v>
      </c>
      <c r="W33" s="187">
        <v>19</v>
      </c>
      <c r="X33" s="187">
        <v>20</v>
      </c>
      <c r="Y33" s="187">
        <v>21</v>
      </c>
      <c r="Z33" s="187">
        <v>22</v>
      </c>
      <c r="AA33" s="187">
        <v>23</v>
      </c>
      <c r="AB33" s="187">
        <v>24</v>
      </c>
      <c r="AC33" s="187">
        <v>25</v>
      </c>
      <c r="AD33" s="187">
        <v>26</v>
      </c>
      <c r="AE33" s="187">
        <v>27</v>
      </c>
      <c r="AF33" s="187">
        <v>28</v>
      </c>
      <c r="AG33" s="187">
        <v>29</v>
      </c>
      <c r="AH33" s="187">
        <v>30</v>
      </c>
      <c r="AI33" s="187">
        <v>31</v>
      </c>
      <c r="AJ33" s="187">
        <v>32</v>
      </c>
      <c r="AK33" s="187">
        <v>33</v>
      </c>
      <c r="AL33" s="187">
        <v>34</v>
      </c>
      <c r="AM33" s="187">
        <v>35</v>
      </c>
      <c r="AN33" s="187">
        <v>36</v>
      </c>
      <c r="AO33" s="187">
        <v>37</v>
      </c>
    </row>
    <row r="34" spans="3:41" x14ac:dyDescent="0.75">
      <c r="D34" s="187" t="s">
        <v>88</v>
      </c>
      <c r="E34" s="187">
        <v>0</v>
      </c>
      <c r="F34" s="187">
        <v>5</v>
      </c>
      <c r="G34" s="187">
        <v>10</v>
      </c>
      <c r="H34" s="187">
        <v>15</v>
      </c>
      <c r="I34" s="187">
        <v>20</v>
      </c>
      <c r="J34" s="187">
        <v>25</v>
      </c>
      <c r="K34" s="187">
        <v>30</v>
      </c>
      <c r="L34" s="187">
        <v>35</v>
      </c>
      <c r="M34" s="187">
        <v>40</v>
      </c>
      <c r="N34" s="187">
        <v>45</v>
      </c>
      <c r="O34" s="187">
        <v>50</v>
      </c>
      <c r="P34" s="187">
        <v>55</v>
      </c>
      <c r="Q34" s="187">
        <v>60</v>
      </c>
      <c r="R34" s="187">
        <v>65</v>
      </c>
      <c r="S34" s="187">
        <v>70</v>
      </c>
      <c r="T34" s="187">
        <v>75</v>
      </c>
      <c r="U34" s="187">
        <v>80</v>
      </c>
      <c r="V34" s="187">
        <v>85</v>
      </c>
      <c r="W34" s="187">
        <v>90</v>
      </c>
      <c r="X34" s="187">
        <v>95</v>
      </c>
      <c r="Y34" s="187">
        <v>100</v>
      </c>
      <c r="Z34" s="187">
        <v>105</v>
      </c>
      <c r="AA34" s="187">
        <v>110</v>
      </c>
      <c r="AB34" s="187">
        <v>115</v>
      </c>
      <c r="AC34" s="187">
        <v>120</v>
      </c>
      <c r="AD34" s="187">
        <v>125</v>
      </c>
      <c r="AE34" s="187">
        <v>130</v>
      </c>
      <c r="AF34" s="187">
        <v>135</v>
      </c>
      <c r="AG34" s="187">
        <v>140</v>
      </c>
      <c r="AH34" s="187">
        <v>145</v>
      </c>
      <c r="AI34" s="187">
        <v>150</v>
      </c>
      <c r="AJ34" s="187">
        <v>155</v>
      </c>
      <c r="AK34" s="187">
        <v>160</v>
      </c>
      <c r="AL34" s="187">
        <v>165</v>
      </c>
      <c r="AM34" s="187">
        <v>170</v>
      </c>
      <c r="AN34" s="187">
        <v>175</v>
      </c>
      <c r="AO34" s="187">
        <v>180</v>
      </c>
    </row>
    <row r="35" spans="3:41" x14ac:dyDescent="0.75">
      <c r="D35" s="187" t="s">
        <v>103</v>
      </c>
      <c r="E35" s="186">
        <v>10</v>
      </c>
      <c r="F35" s="186">
        <v>10</v>
      </c>
      <c r="G35" s="186">
        <v>10</v>
      </c>
      <c r="H35" s="186">
        <v>10</v>
      </c>
      <c r="I35" s="186"/>
      <c r="J35" s="186">
        <v>10</v>
      </c>
      <c r="K35" s="186">
        <v>10</v>
      </c>
      <c r="L35" s="186">
        <v>10</v>
      </c>
      <c r="M35" s="186">
        <v>10</v>
      </c>
      <c r="N35" s="186"/>
      <c r="O35" s="186">
        <v>10</v>
      </c>
      <c r="P35" s="186">
        <v>10</v>
      </c>
      <c r="Q35" s="186">
        <v>10</v>
      </c>
      <c r="R35" s="174">
        <v>10.526315789473683</v>
      </c>
      <c r="S35" s="174">
        <v>10.526315789473683</v>
      </c>
      <c r="T35" s="174">
        <v>10.526315789473683</v>
      </c>
      <c r="U35" s="174">
        <v>10.526315789473683</v>
      </c>
      <c r="V35" s="174">
        <v>5.2631578947368416</v>
      </c>
      <c r="W35" s="174">
        <v>5.2631578947368416</v>
      </c>
      <c r="X35" s="186">
        <v>0</v>
      </c>
      <c r="Y35" s="186">
        <v>0</v>
      </c>
      <c r="Z35" s="186">
        <v>0</v>
      </c>
      <c r="AA35" s="186">
        <v>0</v>
      </c>
      <c r="AB35" s="186">
        <v>0</v>
      </c>
      <c r="AC35" s="186">
        <v>0</v>
      </c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</row>
    <row r="36" spans="3:41" x14ac:dyDescent="0.75">
      <c r="D36" s="187" t="s">
        <v>104</v>
      </c>
      <c r="E36" s="174">
        <v>4.7619047619047619</v>
      </c>
      <c r="F36" s="174">
        <v>4.7619047619047619</v>
      </c>
      <c r="G36" s="174">
        <v>5</v>
      </c>
      <c r="H36" s="174">
        <v>5</v>
      </c>
      <c r="I36" s="174"/>
      <c r="J36" s="174">
        <v>5</v>
      </c>
      <c r="K36" s="174">
        <v>5</v>
      </c>
      <c r="L36" s="174">
        <v>5</v>
      </c>
      <c r="M36" s="174">
        <v>4.7619047619047619</v>
      </c>
      <c r="N36" s="174"/>
      <c r="O36" s="174">
        <v>4.7619047619047619</v>
      </c>
      <c r="P36" s="174">
        <v>0</v>
      </c>
      <c r="Q36" s="174">
        <v>0</v>
      </c>
      <c r="R36" s="174">
        <v>0</v>
      </c>
      <c r="S36" s="174">
        <v>0</v>
      </c>
      <c r="T36" s="174">
        <v>0</v>
      </c>
      <c r="U36" s="174">
        <v>0</v>
      </c>
      <c r="V36" s="174">
        <v>0</v>
      </c>
      <c r="W36" s="174">
        <v>0</v>
      </c>
      <c r="X36" s="174"/>
      <c r="Y36" s="174">
        <v>0</v>
      </c>
      <c r="Z36" s="174">
        <v>0</v>
      </c>
      <c r="AA36" s="174">
        <v>0</v>
      </c>
      <c r="AB36" s="174">
        <v>0</v>
      </c>
      <c r="AC36" s="174">
        <v>0</v>
      </c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</row>
    <row r="37" spans="3:41" x14ac:dyDescent="0.75">
      <c r="D37" s="187" t="s">
        <v>105</v>
      </c>
      <c r="E37" s="174">
        <v>8.1081081081081088</v>
      </c>
      <c r="F37" s="174">
        <v>8.1081081081081088</v>
      </c>
      <c r="G37" s="174">
        <v>8.1081081081081088</v>
      </c>
      <c r="H37" s="174">
        <v>8.1081081081081088</v>
      </c>
      <c r="I37" s="174">
        <v>8.1081081081081088</v>
      </c>
      <c r="J37" s="174">
        <v>8.1081081081081088</v>
      </c>
      <c r="K37" s="174">
        <v>8.1081081081081088</v>
      </c>
      <c r="L37" s="174">
        <v>8.1081081081081088</v>
      </c>
      <c r="M37" s="174">
        <v>8.1081081081081088</v>
      </c>
      <c r="N37" s="174">
        <v>8.1081081081081088</v>
      </c>
      <c r="O37" s="174">
        <v>8.1081081081081088</v>
      </c>
      <c r="P37" s="174">
        <v>8.1081081081081088</v>
      </c>
      <c r="Q37" s="174">
        <v>8.1081081081081088</v>
      </c>
      <c r="R37" s="174">
        <v>8.1081081081081088</v>
      </c>
      <c r="S37" s="174">
        <v>8.1081081081081088</v>
      </c>
      <c r="T37" s="174">
        <v>8.1081081081081088</v>
      </c>
      <c r="U37" s="174">
        <v>8.1081081081081088</v>
      </c>
      <c r="V37" s="174">
        <v>8.1081081081081088</v>
      </c>
      <c r="W37" s="174">
        <v>8.1081081081081088</v>
      </c>
      <c r="X37" s="174">
        <v>8.1081081081081088</v>
      </c>
      <c r="Y37" s="174">
        <v>8.1081081081081088</v>
      </c>
      <c r="Z37" s="174">
        <v>8.1081081081081088</v>
      </c>
      <c r="AA37" s="174">
        <v>8.1081081081081088</v>
      </c>
      <c r="AB37" s="174">
        <v>8.1081081081081088</v>
      </c>
      <c r="AC37" s="174">
        <v>8.1081081081081088</v>
      </c>
      <c r="AD37" s="174">
        <v>8.1081081081081088</v>
      </c>
      <c r="AE37" s="174">
        <v>8.1081081081081088</v>
      </c>
      <c r="AF37" s="174">
        <v>8.1081081081081088</v>
      </c>
      <c r="AG37" s="174">
        <v>8.1081081081081088</v>
      </c>
      <c r="AH37" s="174">
        <v>8.1081081081081088</v>
      </c>
      <c r="AI37" s="174">
        <v>8.1081081081081088</v>
      </c>
      <c r="AJ37" s="174">
        <v>8.1081081081081088</v>
      </c>
      <c r="AK37" s="174">
        <v>8.1081081081081088</v>
      </c>
      <c r="AL37" s="174">
        <v>8.1081081081081088</v>
      </c>
      <c r="AM37" s="174">
        <v>8.1081081081081088</v>
      </c>
      <c r="AN37" s="174">
        <v>8.1081081081081088</v>
      </c>
      <c r="AO37" s="174">
        <v>8.1081081081081088</v>
      </c>
    </row>
    <row r="38" spans="3:41" x14ac:dyDescent="0.75">
      <c r="D38" s="187" t="s">
        <v>106</v>
      </c>
      <c r="E38" s="174">
        <v>4.5454545454545459</v>
      </c>
      <c r="F38" s="174">
        <v>4.5454545454545459</v>
      </c>
      <c r="G38" s="174">
        <v>4.5454545454545459</v>
      </c>
      <c r="H38" s="174">
        <v>4.5454545454545459</v>
      </c>
      <c r="I38" s="174">
        <v>4.5454545454545459</v>
      </c>
      <c r="J38" s="174">
        <v>4.5454545454545459</v>
      </c>
      <c r="K38" s="174">
        <v>4.5454545454545459</v>
      </c>
      <c r="L38" s="174">
        <v>4.5454545454545459</v>
      </c>
      <c r="M38" s="174">
        <v>4.5454545454545459</v>
      </c>
      <c r="N38" s="174">
        <v>4.5454545454545459</v>
      </c>
      <c r="O38" s="174">
        <v>4.5454545454545459</v>
      </c>
      <c r="P38" s="174">
        <v>4.5454545454545459</v>
      </c>
      <c r="Q38" s="174">
        <v>4.5454545454545459</v>
      </c>
      <c r="R38" s="174">
        <v>4.5454545454545459</v>
      </c>
      <c r="S38" s="174">
        <v>4.5454545454545459</v>
      </c>
      <c r="T38" s="174">
        <v>4.5454545454545459</v>
      </c>
      <c r="U38" s="174">
        <v>4.5454545454545459</v>
      </c>
      <c r="V38" s="174">
        <v>4.5454545454545459</v>
      </c>
      <c r="W38" s="174">
        <v>4.5454545454545459</v>
      </c>
      <c r="X38" s="174">
        <v>4.5454545454545459</v>
      </c>
      <c r="Y38" s="174">
        <v>4.5454545454545459</v>
      </c>
      <c r="Z38" s="174">
        <v>4.5454545454545459</v>
      </c>
      <c r="AA38" s="174">
        <v>4.5454545454545459</v>
      </c>
      <c r="AB38" s="174">
        <v>4.5454545454545459</v>
      </c>
      <c r="AC38" s="174">
        <v>4.5454545454545459</v>
      </c>
      <c r="AD38" s="174">
        <v>4.5454545454545459</v>
      </c>
      <c r="AE38" s="174">
        <v>4.5454545454545459</v>
      </c>
      <c r="AF38" s="174">
        <v>4.5454545454545459</v>
      </c>
      <c r="AG38" s="174">
        <v>4.5454545454545459</v>
      </c>
      <c r="AH38" s="174">
        <v>4.5454545454545459</v>
      </c>
      <c r="AI38" s="174">
        <v>4.5454545454545459</v>
      </c>
      <c r="AJ38" s="174">
        <v>4.5454545454545459</v>
      </c>
      <c r="AK38" s="174">
        <v>4.5454545454545459</v>
      </c>
      <c r="AL38" s="174">
        <v>4.5454545454545459</v>
      </c>
      <c r="AM38" s="174">
        <v>4.5454545454545459</v>
      </c>
      <c r="AN38" s="174">
        <v>4.5454545454545459</v>
      </c>
      <c r="AO38" s="174">
        <v>4.5454545454545459</v>
      </c>
    </row>
    <row r="39" spans="3:41" x14ac:dyDescent="0.75">
      <c r="D39" s="187" t="s">
        <v>107</v>
      </c>
      <c r="E39" s="186">
        <v>0</v>
      </c>
      <c r="F39" s="186">
        <v>0</v>
      </c>
      <c r="G39" s="186">
        <v>0</v>
      </c>
      <c r="H39" s="186">
        <v>0</v>
      </c>
      <c r="I39" s="186">
        <v>0</v>
      </c>
      <c r="J39" s="186">
        <v>0</v>
      </c>
      <c r="K39" s="186">
        <v>0</v>
      </c>
      <c r="L39" s="186">
        <v>0</v>
      </c>
      <c r="M39" s="186">
        <v>0</v>
      </c>
      <c r="N39" s="186">
        <v>0</v>
      </c>
      <c r="O39" s="186">
        <v>0</v>
      </c>
      <c r="P39" s="186">
        <v>0</v>
      </c>
      <c r="Q39" s="186">
        <v>0</v>
      </c>
      <c r="R39" s="186">
        <v>0</v>
      </c>
      <c r="S39" s="186">
        <v>0</v>
      </c>
      <c r="T39" s="186">
        <v>0</v>
      </c>
      <c r="U39" s="186">
        <v>0</v>
      </c>
      <c r="V39" s="186">
        <v>0</v>
      </c>
      <c r="W39" s="186">
        <v>0</v>
      </c>
      <c r="X39" s="186">
        <v>0</v>
      </c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</row>
    <row r="40" spans="3:41" s="190" customFormat="1" x14ac:dyDescent="0.75">
      <c r="D40" s="150" t="s">
        <v>72</v>
      </c>
      <c r="E40" s="189">
        <f>AVERAGE(E35:E39)</f>
        <v>5.4830934830934837</v>
      </c>
      <c r="F40" s="189">
        <f t="shared" ref="F40:AO40" si="2">AVERAGE(F35:F39)</f>
        <v>5.4830934830934837</v>
      </c>
      <c r="G40" s="189">
        <f t="shared" si="2"/>
        <v>5.5307125307125311</v>
      </c>
      <c r="H40" s="189">
        <f t="shared" si="2"/>
        <v>5.5307125307125311</v>
      </c>
      <c r="I40" s="189">
        <f t="shared" si="2"/>
        <v>4.2178542178542182</v>
      </c>
      <c r="J40" s="189">
        <f t="shared" si="2"/>
        <v>5.5307125307125311</v>
      </c>
      <c r="K40" s="189">
        <f t="shared" si="2"/>
        <v>5.5307125307125311</v>
      </c>
      <c r="L40" s="189">
        <f t="shared" si="2"/>
        <v>5.5307125307125311</v>
      </c>
      <c r="M40" s="189">
        <f t="shared" si="2"/>
        <v>5.4830934830934837</v>
      </c>
      <c r="N40" s="189">
        <f t="shared" si="2"/>
        <v>4.2178542178542182</v>
      </c>
      <c r="O40" s="189">
        <f t="shared" si="2"/>
        <v>5.4830934830934837</v>
      </c>
      <c r="P40" s="189">
        <f t="shared" si="2"/>
        <v>4.5307125307125311</v>
      </c>
      <c r="Q40" s="189">
        <f t="shared" si="2"/>
        <v>4.5307125307125311</v>
      </c>
      <c r="R40" s="189">
        <f t="shared" si="2"/>
        <v>4.6359756886072674</v>
      </c>
      <c r="S40" s="189">
        <f t="shared" si="2"/>
        <v>4.6359756886072674</v>
      </c>
      <c r="T40" s="189">
        <f t="shared" si="2"/>
        <v>4.6359756886072674</v>
      </c>
      <c r="U40" s="189">
        <f t="shared" si="2"/>
        <v>4.6359756886072674</v>
      </c>
      <c r="V40" s="189">
        <f t="shared" si="2"/>
        <v>3.5833441096598997</v>
      </c>
      <c r="W40" s="189">
        <f t="shared" si="2"/>
        <v>3.5833441096598997</v>
      </c>
      <c r="X40" s="189">
        <f t="shared" si="2"/>
        <v>3.1633906633906639</v>
      </c>
      <c r="Y40" s="189">
        <f t="shared" si="2"/>
        <v>3.1633906633906639</v>
      </c>
      <c r="Z40" s="189">
        <f t="shared" si="2"/>
        <v>3.1633906633906639</v>
      </c>
      <c r="AA40" s="189">
        <f t="shared" si="2"/>
        <v>3.1633906633906639</v>
      </c>
      <c r="AB40" s="189">
        <f t="shared" si="2"/>
        <v>3.1633906633906639</v>
      </c>
      <c r="AC40" s="189">
        <f t="shared" si="2"/>
        <v>3.1633906633906639</v>
      </c>
      <c r="AD40" s="189">
        <f t="shared" si="2"/>
        <v>6.3267813267813278</v>
      </c>
      <c r="AE40" s="189">
        <f t="shared" si="2"/>
        <v>6.3267813267813278</v>
      </c>
      <c r="AF40" s="189">
        <f t="shared" si="2"/>
        <v>6.3267813267813278</v>
      </c>
      <c r="AG40" s="189">
        <f t="shared" si="2"/>
        <v>6.3267813267813278</v>
      </c>
      <c r="AH40" s="189">
        <f t="shared" si="2"/>
        <v>6.3267813267813278</v>
      </c>
      <c r="AI40" s="189">
        <f t="shared" si="2"/>
        <v>6.3267813267813278</v>
      </c>
      <c r="AJ40" s="189">
        <f t="shared" si="2"/>
        <v>6.3267813267813278</v>
      </c>
      <c r="AK40" s="189">
        <f t="shared" si="2"/>
        <v>6.3267813267813278</v>
      </c>
      <c r="AL40" s="189">
        <f t="shared" si="2"/>
        <v>6.3267813267813278</v>
      </c>
      <c r="AM40" s="189">
        <f t="shared" si="2"/>
        <v>6.3267813267813278</v>
      </c>
      <c r="AN40" s="189">
        <f t="shared" si="2"/>
        <v>6.3267813267813278</v>
      </c>
      <c r="AO40" s="189">
        <f t="shared" si="2"/>
        <v>6.3267813267813278</v>
      </c>
    </row>
    <row r="41" spans="3:41" x14ac:dyDescent="0.75">
      <c r="D41" s="187" t="s">
        <v>73</v>
      </c>
      <c r="E41" s="173">
        <f>STDEV(E35:E39)/COUNT(E35:E39)^0.5</f>
        <v>1.7140119654964774</v>
      </c>
      <c r="F41" s="173">
        <f t="shared" ref="F41:AO41" si="3">STDEV(F35:F39)/COUNT(F35:F39)^0.5</f>
        <v>1.7140119654964774</v>
      </c>
      <c r="G41" s="173">
        <f t="shared" si="3"/>
        <v>1.709658864081645</v>
      </c>
      <c r="H41" s="173">
        <f t="shared" si="3"/>
        <v>1.709658864081645</v>
      </c>
      <c r="I41" s="173">
        <f t="shared" si="3"/>
        <v>2.3463337183909565</v>
      </c>
      <c r="J41" s="173">
        <f t="shared" si="3"/>
        <v>1.709658864081645</v>
      </c>
      <c r="K41" s="173">
        <f t="shared" si="3"/>
        <v>1.709658864081645</v>
      </c>
      <c r="L41" s="173">
        <f t="shared" si="3"/>
        <v>1.709658864081645</v>
      </c>
      <c r="M41" s="173">
        <f t="shared" si="3"/>
        <v>1.7140119654964774</v>
      </c>
      <c r="N41" s="173">
        <f t="shared" si="3"/>
        <v>2.3463337183909565</v>
      </c>
      <c r="O41" s="173">
        <f t="shared" si="3"/>
        <v>1.7140119654964774</v>
      </c>
      <c r="P41" s="173">
        <f t="shared" si="3"/>
        <v>2.046531137532289</v>
      </c>
      <c r="Q41" s="173">
        <f t="shared" si="3"/>
        <v>2.046531137532289</v>
      </c>
      <c r="R41" s="173">
        <f t="shared" si="3"/>
        <v>2.1183076416150781</v>
      </c>
      <c r="S41" s="173">
        <f t="shared" si="3"/>
        <v>2.1183076416150781</v>
      </c>
      <c r="T41" s="173">
        <f t="shared" si="3"/>
        <v>2.1183076416150781</v>
      </c>
      <c r="U41" s="173">
        <f t="shared" si="3"/>
        <v>2.1183076416150781</v>
      </c>
      <c r="V41" s="173">
        <f t="shared" si="3"/>
        <v>1.5795826996602789</v>
      </c>
      <c r="W41" s="173">
        <f t="shared" si="3"/>
        <v>1.5795826996602789</v>
      </c>
      <c r="X41" s="173">
        <f t="shared" si="3"/>
        <v>1.9658418926050691</v>
      </c>
      <c r="Y41" s="173">
        <f t="shared" si="3"/>
        <v>1.9658418926050691</v>
      </c>
      <c r="Z41" s="173">
        <f t="shared" si="3"/>
        <v>1.9658418926050691</v>
      </c>
      <c r="AA41" s="173">
        <f t="shared" si="3"/>
        <v>1.9658418926050691</v>
      </c>
      <c r="AB41" s="173">
        <f t="shared" si="3"/>
        <v>1.9658418926050691</v>
      </c>
      <c r="AC41" s="173">
        <f t="shared" si="3"/>
        <v>1.9658418926050691</v>
      </c>
      <c r="AD41" s="173">
        <f t="shared" si="3"/>
        <v>1.7813267813267815</v>
      </c>
      <c r="AE41" s="173">
        <f t="shared" si="3"/>
        <v>1.7813267813267815</v>
      </c>
      <c r="AF41" s="173">
        <f t="shared" si="3"/>
        <v>1.7813267813267815</v>
      </c>
      <c r="AG41" s="173">
        <f t="shared" si="3"/>
        <v>1.7813267813267815</v>
      </c>
      <c r="AH41" s="173">
        <f t="shared" si="3"/>
        <v>1.7813267813267815</v>
      </c>
      <c r="AI41" s="173">
        <f t="shared" si="3"/>
        <v>1.7813267813267815</v>
      </c>
      <c r="AJ41" s="173">
        <f t="shared" si="3"/>
        <v>1.7813267813267815</v>
      </c>
      <c r="AK41" s="173">
        <f t="shared" si="3"/>
        <v>1.7813267813267815</v>
      </c>
      <c r="AL41" s="173">
        <f t="shared" si="3"/>
        <v>1.7813267813267815</v>
      </c>
      <c r="AM41" s="173">
        <f t="shared" si="3"/>
        <v>1.7813267813267815</v>
      </c>
      <c r="AN41" s="173">
        <f t="shared" si="3"/>
        <v>1.7813267813267815</v>
      </c>
      <c r="AO41" s="173">
        <f t="shared" si="3"/>
        <v>1.7813267813267815</v>
      </c>
    </row>
  </sheetData>
  <mergeCells count="1">
    <mergeCell ref="H27:N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FIG.3 A+B</vt:lpstr>
      <vt:lpstr>FIG. 3 C+D+E</vt:lpstr>
      <vt:lpstr>fig. 3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2024-09-28T06:28:16Z</dcterms:modified>
</cp:coreProperties>
</file>