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xavierfranch/Downloads/figures modificades XAVi/"/>
    </mc:Choice>
  </mc:AlternateContent>
  <xr:revisionPtr revIDLastSave="0" documentId="8_{E3F1E9CC-4AF3-314B-952D-E6E0C07F5EF1}" xr6:coauthVersionLast="45" xr6:coauthVersionMax="45" xr10:uidLastSave="{00000000-0000-0000-0000-000000000000}"/>
  <bookViews>
    <workbookView xWindow="2720" yWindow="1020" windowWidth="20460" windowHeight="20460" tabRatio="500" activeTab="1" xr2:uid="{00000000-000D-0000-FFFF-FFFF00000000}"/>
  </bookViews>
  <sheets>
    <sheet name="Figure 1 A" sheetId="1" r:id="rId1"/>
    <sheet name="Figure 1E" sheetId="2" r:id="rId2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43" i="1" l="1"/>
  <c r="H43" i="1"/>
  <c r="J43" i="1" s="1"/>
  <c r="I41" i="1"/>
  <c r="H41" i="1"/>
  <c r="J41" i="1"/>
  <c r="I39" i="1"/>
  <c r="H39" i="1"/>
  <c r="J39" i="1"/>
  <c r="I37" i="1"/>
  <c r="K37" i="1" s="1"/>
  <c r="H37" i="1"/>
  <c r="J37" i="1"/>
  <c r="I35" i="1"/>
  <c r="H35" i="1"/>
  <c r="J35" i="1" s="1"/>
  <c r="I33" i="1"/>
  <c r="H33" i="1"/>
  <c r="J33" i="1"/>
  <c r="I31" i="1"/>
  <c r="H31" i="1"/>
  <c r="J31" i="1"/>
  <c r="N9" i="1" s="1"/>
  <c r="I29" i="1"/>
  <c r="K29" i="1" s="1"/>
  <c r="H29" i="1"/>
  <c r="J29" i="1"/>
  <c r="I27" i="1"/>
  <c r="H27" i="1"/>
  <c r="J27" i="1" s="1"/>
  <c r="O9" i="1" s="1"/>
  <c r="P9" i="1" s="1"/>
  <c r="I25" i="1"/>
  <c r="H25" i="1"/>
  <c r="J25" i="1"/>
  <c r="N8" i="1" s="1"/>
  <c r="I23" i="1"/>
  <c r="H23" i="1"/>
  <c r="J23" i="1"/>
  <c r="I21" i="1"/>
  <c r="K21" i="1" s="1"/>
  <c r="H21" i="1"/>
  <c r="J21" i="1"/>
  <c r="I19" i="1"/>
  <c r="H19" i="1"/>
  <c r="J19" i="1" s="1"/>
  <c r="O8" i="1" s="1"/>
  <c r="P8" i="1" s="1"/>
  <c r="I17" i="1"/>
  <c r="H17" i="1"/>
  <c r="J17" i="1"/>
  <c r="N7" i="1" s="1"/>
  <c r="I15" i="1"/>
  <c r="H15" i="1"/>
  <c r="J15" i="1"/>
  <c r="I13" i="1"/>
  <c r="K13" i="1" s="1"/>
  <c r="H13" i="1"/>
  <c r="J13" i="1"/>
  <c r="I11" i="1"/>
  <c r="H11" i="1"/>
  <c r="J11" i="1" s="1"/>
  <c r="I9" i="1"/>
  <c r="H9" i="1"/>
  <c r="J9" i="1"/>
  <c r="I7" i="1"/>
  <c r="H7" i="1"/>
  <c r="J7" i="1"/>
  <c r="I5" i="1"/>
  <c r="K5" i="1" s="1"/>
  <c r="H5" i="1"/>
  <c r="J5" i="1"/>
  <c r="J43" i="2"/>
  <c r="I43" i="2"/>
  <c r="K43" i="2" s="1"/>
  <c r="J41" i="2"/>
  <c r="I41" i="2"/>
  <c r="K41" i="2"/>
  <c r="J39" i="2"/>
  <c r="I39" i="2"/>
  <c r="K39" i="2"/>
  <c r="J49" i="2"/>
  <c r="L49" i="2" s="1"/>
  <c r="I49" i="2"/>
  <c r="K49" i="2"/>
  <c r="J47" i="2"/>
  <c r="I47" i="2"/>
  <c r="K47" i="2" s="1"/>
  <c r="J45" i="2"/>
  <c r="I45" i="2"/>
  <c r="K45" i="2"/>
  <c r="J37" i="2"/>
  <c r="I37" i="2"/>
  <c r="K37" i="2"/>
  <c r="J35" i="2"/>
  <c r="L35" i="2" s="1"/>
  <c r="I35" i="2"/>
  <c r="K35" i="2"/>
  <c r="J33" i="2"/>
  <c r="I33" i="2"/>
  <c r="K33" i="2" s="1"/>
  <c r="J31" i="2"/>
  <c r="I31" i="2"/>
  <c r="K31" i="2"/>
  <c r="J29" i="2"/>
  <c r="I29" i="2"/>
  <c r="K29" i="2"/>
  <c r="J27" i="2"/>
  <c r="L27" i="2" s="1"/>
  <c r="I27" i="2"/>
  <c r="K27" i="2"/>
  <c r="J25" i="2"/>
  <c r="I25" i="2"/>
  <c r="K25" i="2" s="1"/>
  <c r="J23" i="2"/>
  <c r="I23" i="2"/>
  <c r="K23" i="2"/>
  <c r="J21" i="2"/>
  <c r="I21" i="2"/>
  <c r="K21" i="2"/>
  <c r="J19" i="2"/>
  <c r="L19" i="2" s="1"/>
  <c r="I19" i="2"/>
  <c r="K19" i="2"/>
  <c r="J17" i="2"/>
  <c r="I17" i="2"/>
  <c r="K17" i="2" s="1"/>
  <c r="J15" i="2"/>
  <c r="I15" i="2"/>
  <c r="K15" i="2"/>
  <c r="J13" i="2"/>
  <c r="I13" i="2"/>
  <c r="K13" i="2"/>
  <c r="J11" i="2"/>
  <c r="L11" i="2" s="1"/>
  <c r="I11" i="2"/>
  <c r="K11" i="2"/>
  <c r="J9" i="2"/>
  <c r="I9" i="2"/>
  <c r="K9" i="2" s="1"/>
  <c r="J7" i="2"/>
  <c r="I7" i="2"/>
  <c r="K7" i="2"/>
  <c r="J5" i="2"/>
  <c r="I5" i="2"/>
  <c r="K5" i="2"/>
  <c r="J3" i="2"/>
  <c r="L3" i="2" s="1"/>
  <c r="I3" i="2"/>
  <c r="K3" i="2"/>
  <c r="O6" i="1" l="1"/>
  <c r="P6" i="1" s="1"/>
  <c r="N6" i="1"/>
  <c r="O10" i="1"/>
  <c r="P10" i="1" s="1"/>
  <c r="N10" i="1"/>
  <c r="O7" i="1"/>
  <c r="P7" i="1" s="1"/>
  <c r="L9" i="2"/>
  <c r="L17" i="2"/>
  <c r="L25" i="2"/>
  <c r="L33" i="2"/>
  <c r="L47" i="2"/>
  <c r="L43" i="2"/>
  <c r="K11" i="1"/>
  <c r="K19" i="1"/>
  <c r="K27" i="1"/>
  <c r="K35" i="1"/>
  <c r="O11" i="1"/>
  <c r="P11" i="1" s="1"/>
  <c r="N11" i="1"/>
  <c r="K43" i="1"/>
  <c r="L7" i="2"/>
  <c r="L15" i="2"/>
  <c r="L23" i="2"/>
  <c r="L31" i="2"/>
  <c r="L45" i="2"/>
  <c r="L41" i="2"/>
  <c r="N5" i="1"/>
  <c r="K9" i="1"/>
  <c r="K17" i="1"/>
  <c r="K25" i="1"/>
  <c r="K33" i="1"/>
  <c r="K41" i="1"/>
  <c r="O5" i="1"/>
  <c r="P5" i="1" s="1"/>
  <c r="L5" i="2"/>
  <c r="L13" i="2"/>
  <c r="L21" i="2"/>
  <c r="L29" i="2"/>
  <c r="L37" i="2"/>
  <c r="L39" i="2"/>
  <c r="K7" i="1"/>
  <c r="K15" i="1"/>
  <c r="K23" i="1"/>
  <c r="K31" i="1"/>
  <c r="K39" i="1"/>
</calcChain>
</file>

<file path=xl/sharedStrings.xml><?xml version="1.0" encoding="utf-8"?>
<sst xmlns="http://schemas.openxmlformats.org/spreadsheetml/2006/main" count="114" uniqueCount="63">
  <si>
    <t>Sample</t>
    <phoneticPr fontId="1" type="noConversion"/>
  </si>
  <si>
    <t>Ct avarege</t>
    <phoneticPr fontId="1" type="noConversion"/>
  </si>
  <si>
    <t xml:space="preserve">Crp47Eg  </t>
    <phoneticPr fontId="1" type="noConversion"/>
  </si>
  <si>
    <t xml:space="preserve">Lcp65Ag3  </t>
    <phoneticPr fontId="1" type="noConversion"/>
  </si>
  <si>
    <t xml:space="preserve">CG30457  </t>
    <phoneticPr fontId="1" type="noConversion"/>
  </si>
  <si>
    <t>Edg78E</t>
    <phoneticPr fontId="1" type="noConversion"/>
  </si>
  <si>
    <t>Mean</t>
  </si>
  <si>
    <t>stv</t>
  </si>
  <si>
    <t>sem</t>
  </si>
  <si>
    <t>t test</t>
  </si>
  <si>
    <t>L1 EnGal4 &gt; Cantonese</t>
  </si>
  <si>
    <t>***</t>
  </si>
  <si>
    <t>**</t>
  </si>
  <si>
    <t xml:space="preserve">Crp47Eg  </t>
    <phoneticPr fontId="1" type="noConversion"/>
  </si>
  <si>
    <t xml:space="preserve">Lcp65Ag3  </t>
    <phoneticPr fontId="1" type="noConversion"/>
  </si>
  <si>
    <t xml:space="preserve">CG30457  </t>
    <phoneticPr fontId="1" type="noConversion"/>
  </si>
  <si>
    <t xml:space="preserve">Edg78E  </t>
    <phoneticPr fontId="1" type="noConversion"/>
  </si>
  <si>
    <t>L1 arrested  EnGal4 &gt; Chinmo Rnai</t>
    <phoneticPr fontId="1" type="noConversion"/>
  </si>
  <si>
    <t>L1 EnGal4 &gt; Cantonese 2</t>
  </si>
  <si>
    <t>L1 EnGal4 &gt; Cantonese 3</t>
  </si>
  <si>
    <t>L1 EnGal4 &gt; Cantonese 1</t>
    <phoneticPr fontId="1" type="noConversion"/>
  </si>
  <si>
    <t>L1 arrested  EnGal4 &gt; Chinmo Rnai 1</t>
    <phoneticPr fontId="1" type="noConversion"/>
  </si>
  <si>
    <t>L1 arrested  EnGal4 &gt; Chinmo Rnai 2</t>
  </si>
  <si>
    <t>L1 arrested  EnGal4 &gt; Chinmo Rnai 3</t>
  </si>
  <si>
    <t>Ct</t>
  </si>
  <si>
    <t>sd</t>
  </si>
  <si>
    <t>delta Ct</t>
  </si>
  <si>
    <t>Nro copies</t>
  </si>
  <si>
    <t>embryo 2</t>
    <phoneticPr fontId="1" type="noConversion"/>
  </si>
  <si>
    <t>L1 2</t>
  </si>
  <si>
    <t>L1 3</t>
  </si>
  <si>
    <t>L2 2</t>
  </si>
  <si>
    <t>L2 3</t>
  </si>
  <si>
    <t>L3e 2</t>
  </si>
  <si>
    <t>L3e 3</t>
  </si>
  <si>
    <t>L3mid 2</t>
  </si>
  <si>
    <t>L3mid 3</t>
  </si>
  <si>
    <t>L3W 2</t>
  </si>
  <si>
    <t>L3W 3</t>
  </si>
  <si>
    <t>Pd0 2</t>
  </si>
  <si>
    <t>Pd0 3</t>
  </si>
  <si>
    <t>Chinmo</t>
    <phoneticPr fontId="1" type="noConversion"/>
  </si>
  <si>
    <t>rpl32</t>
    <phoneticPr fontId="1" type="noConversion"/>
  </si>
  <si>
    <t>Sample</t>
    <phoneticPr fontId="1" type="noConversion"/>
  </si>
  <si>
    <t>Ct average</t>
    <phoneticPr fontId="1" type="noConversion"/>
  </si>
  <si>
    <t>Nro copies</t>
    <phoneticPr fontId="1" type="noConversion"/>
  </si>
  <si>
    <t>mean</t>
    <phoneticPr fontId="1" type="noConversion"/>
  </si>
  <si>
    <t>desvest</t>
    <phoneticPr fontId="1" type="noConversion"/>
  </si>
  <si>
    <t>sem</t>
    <phoneticPr fontId="1" type="noConversion"/>
  </si>
  <si>
    <t>embryo 1</t>
    <phoneticPr fontId="1" type="noConversion"/>
  </si>
  <si>
    <t>Embryo</t>
    <phoneticPr fontId="1" type="noConversion"/>
  </si>
  <si>
    <t>L1</t>
    <phoneticPr fontId="1" type="noConversion"/>
  </si>
  <si>
    <t>L2</t>
    <phoneticPr fontId="1" type="noConversion"/>
  </si>
  <si>
    <t>L3e</t>
    <phoneticPr fontId="1" type="noConversion"/>
  </si>
  <si>
    <t>L1 1</t>
    <phoneticPr fontId="1" type="noConversion"/>
  </si>
  <si>
    <t>L3 mid</t>
    <phoneticPr fontId="1" type="noConversion"/>
  </si>
  <si>
    <t>L3 late</t>
    <phoneticPr fontId="1" type="noConversion"/>
  </si>
  <si>
    <t>Pd0</t>
    <phoneticPr fontId="1" type="noConversion"/>
  </si>
  <si>
    <t>L2 1</t>
    <phoneticPr fontId="1" type="noConversion"/>
  </si>
  <si>
    <t>L3e 1</t>
    <phoneticPr fontId="1" type="noConversion"/>
  </si>
  <si>
    <t>L3mid 1</t>
    <phoneticPr fontId="1" type="noConversion"/>
  </si>
  <si>
    <t>L3W 1</t>
    <phoneticPr fontId="1" type="noConversion"/>
  </si>
  <si>
    <t>Pd0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</si>
</sst>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;\-###0.00"/>
    <numFmt numFmtId="165" formatCode="0.00000"/>
    <numFmt numFmtId="166" formatCode="0.0000000"/>
    <numFmt numFmtId="167" formatCode="0.000000000"/>
    <numFmt numFmtId="168" formatCode="###0.000;\-###0.000"/>
    <numFmt numFmtId="169" formatCode="0.0000"/>
  </numFmts>
  <fonts count="6" x14ac:knownFonts="1">
    <font>
      <sz val="10"/>
      <name val="Verdana"/>
    </font>
    <font>
      <sz val="8"/>
      <name val="Verdana"/>
      <family val="2"/>
    </font>
    <font>
      <sz val="12"/>
      <name val="Microsoft Sans Serif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name val="Microsoft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168" fontId="2" fillId="0" borderId="3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169" fontId="2" fillId="0" borderId="3" xfId="0" applyNumberFormat="1" applyFont="1" applyFill="1" applyBorder="1" applyAlignment="1" applyProtection="1">
      <alignment horizontal="center" vertical="center"/>
      <protection locked="0"/>
    </xf>
    <xf numFmtId="16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167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166" fontId="3" fillId="0" borderId="3" xfId="0" applyNumberFormat="1" applyFont="1" applyFill="1" applyBorder="1" applyAlignment="1" applyProtection="1">
      <alignment horizontal="center" vertical="center"/>
      <protection locked="0"/>
    </xf>
    <xf numFmtId="167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textRotation="9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3" xfId="0" applyNumberFormat="1" applyFont="1" applyFill="1" applyBorder="1" applyAlignment="1" applyProtection="1">
      <alignment horizontal="center" vertical="center"/>
      <protection locked="0"/>
    </xf>
    <xf numFmtId="166" fontId="2" fillId="0" borderId="3" xfId="0" applyNumberFormat="1" applyFont="1" applyFill="1" applyBorder="1" applyAlignment="1" applyProtection="1">
      <alignment horizontal="center" vertical="center"/>
      <protection locked="0"/>
    </xf>
    <xf numFmtId="167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4"/>
  <sheetViews>
    <sheetView topLeftCell="A22" workbookViewId="0">
      <selection activeCell="O32" sqref="O32"/>
    </sheetView>
  </sheetViews>
  <sheetFormatPr baseColWidth="10" defaultColWidth="10.6640625" defaultRowHeight="16" x14ac:dyDescent="0.2"/>
  <cols>
    <col min="1" max="10" width="10.6640625" style="5"/>
    <col min="11" max="11" width="15.1640625" style="5" customWidth="1"/>
    <col min="12" max="14" width="10.6640625" style="5"/>
    <col min="15" max="15" width="14.5" style="5" customWidth="1"/>
    <col min="16" max="16384" width="10.6640625" style="5"/>
  </cols>
  <sheetData>
    <row r="3" spans="1:16" x14ac:dyDescent="0.2">
      <c r="A3" s="1"/>
      <c r="B3" s="33" t="s">
        <v>41</v>
      </c>
      <c r="C3" s="34"/>
      <c r="D3" s="35"/>
      <c r="E3" s="36" t="s">
        <v>42</v>
      </c>
      <c r="F3" s="34"/>
      <c r="G3" s="35"/>
      <c r="H3" s="1"/>
      <c r="I3" s="1"/>
      <c r="J3" s="1"/>
      <c r="K3" s="1"/>
    </row>
    <row r="4" spans="1:16" x14ac:dyDescent="0.2">
      <c r="A4" s="2" t="s">
        <v>43</v>
      </c>
      <c r="B4" s="3" t="s">
        <v>24</v>
      </c>
      <c r="C4" s="3" t="s">
        <v>44</v>
      </c>
      <c r="D4" s="3" t="s">
        <v>25</v>
      </c>
      <c r="E4" s="3" t="s">
        <v>24</v>
      </c>
      <c r="F4" s="3" t="s">
        <v>44</v>
      </c>
      <c r="G4" s="3" t="s">
        <v>25</v>
      </c>
      <c r="H4" s="4" t="s">
        <v>26</v>
      </c>
      <c r="I4" s="4" t="s">
        <v>25</v>
      </c>
      <c r="J4" s="4" t="s">
        <v>45</v>
      </c>
      <c r="K4" s="4" t="s">
        <v>25</v>
      </c>
      <c r="M4" s="6"/>
      <c r="N4" s="7" t="s">
        <v>46</v>
      </c>
      <c r="O4" s="7" t="s">
        <v>47</v>
      </c>
      <c r="P4" s="8" t="s">
        <v>48</v>
      </c>
    </row>
    <row r="5" spans="1:16" x14ac:dyDescent="0.2">
      <c r="A5" s="25" t="s">
        <v>49</v>
      </c>
      <c r="B5" s="9">
        <v>28.4196776897485</v>
      </c>
      <c r="C5" s="27">
        <v>28.406589241920901</v>
      </c>
      <c r="D5" s="27">
        <v>1.8509860428155101E-2</v>
      </c>
      <c r="E5" s="9">
        <v>24.758731263681899</v>
      </c>
      <c r="F5" s="29">
        <v>24.786902355825699</v>
      </c>
      <c r="G5" s="27">
        <v>3.9839940576672603E-2</v>
      </c>
      <c r="H5" s="29">
        <f>F5-C5</f>
        <v>-3.6196868860952023</v>
      </c>
      <c r="I5" s="31">
        <f>SQRT(D5^2+G5^2)</f>
        <v>4.3929896405780267E-2</v>
      </c>
      <c r="J5" s="23">
        <f>(2^H5)</f>
        <v>8.1351520096742444E-2</v>
      </c>
      <c r="K5" s="21">
        <f>I5*LN(2)*J5</f>
        <v>2.4771443368243342E-3</v>
      </c>
      <c r="M5" s="10" t="s">
        <v>50</v>
      </c>
      <c r="N5" s="7">
        <f>AVERAGE(J4:J7)</f>
        <v>9.1473267403663627E-2</v>
      </c>
      <c r="O5" s="7">
        <f>STDEV(J4:J7)</f>
        <v>1.4314312316361271E-2</v>
      </c>
      <c r="P5" s="8">
        <f>O5/SQRT(3)</f>
        <v>8.264372069115556E-3</v>
      </c>
    </row>
    <row r="6" spans="1:16" x14ac:dyDescent="0.2">
      <c r="A6" s="26"/>
      <c r="B6" s="9">
        <v>28.393500794093299</v>
      </c>
      <c r="C6" s="28"/>
      <c r="D6" s="28"/>
      <c r="E6" s="9">
        <v>24.8150734479695</v>
      </c>
      <c r="F6" s="30"/>
      <c r="G6" s="28"/>
      <c r="H6" s="28"/>
      <c r="I6" s="32"/>
      <c r="J6" s="24"/>
      <c r="K6" s="22"/>
      <c r="M6" s="10" t="s">
        <v>51</v>
      </c>
      <c r="N6" s="7">
        <f>AVERAGE(J8:J13)</f>
        <v>3.7847786772051487E-2</v>
      </c>
      <c r="O6" s="7">
        <f>STDEV(J8:J13)</f>
        <v>2.6355841855209419E-2</v>
      </c>
      <c r="P6" s="8">
        <f t="shared" ref="P6:P11" si="0">O6/SQRT(3)</f>
        <v>1.5216552389824365E-2</v>
      </c>
    </row>
    <row r="7" spans="1:16" x14ac:dyDescent="0.2">
      <c r="A7" s="25" t="s">
        <v>28</v>
      </c>
      <c r="B7" s="9">
        <v>28.262240797843099</v>
      </c>
      <c r="C7" s="27">
        <v>28.5452422822264</v>
      </c>
      <c r="D7" s="27">
        <v>0.400224537386553</v>
      </c>
      <c r="E7" s="9">
        <v>25.246143797827301</v>
      </c>
      <c r="F7" s="29">
        <v>25.246143797827301</v>
      </c>
      <c r="G7" s="27">
        <v>8.9999999999999993E-3</v>
      </c>
      <c r="H7" s="29">
        <f>F7-C7</f>
        <v>-3.2990984843990994</v>
      </c>
      <c r="I7" s="31">
        <f>SQRT(D7^2+G7^2)</f>
        <v>0.40032571779274978</v>
      </c>
      <c r="J7" s="23">
        <f>(2^H7)</f>
        <v>0.10159501471058481</v>
      </c>
      <c r="K7" s="21">
        <f>I7*LN(2)*J7</f>
        <v>2.8191056346266372E-2</v>
      </c>
      <c r="M7" s="10" t="s">
        <v>52</v>
      </c>
      <c r="N7" s="7">
        <f>AVERAGE(J16:J19)</f>
        <v>6.699781171082439E-2</v>
      </c>
      <c r="O7" s="7">
        <f>STDEV(J16:J19)</f>
        <v>3.1132173872780229E-2</v>
      </c>
      <c r="P7" s="8">
        <f t="shared" si="0"/>
        <v>1.7974168965907901E-2</v>
      </c>
    </row>
    <row r="8" spans="1:16" x14ac:dyDescent="0.2">
      <c r="A8" s="26"/>
      <c r="B8" s="9">
        <v>28.828243766609699</v>
      </c>
      <c r="C8" s="28"/>
      <c r="D8" s="28"/>
      <c r="E8" s="9">
        <v>25.26</v>
      </c>
      <c r="F8" s="30"/>
      <c r="G8" s="28"/>
      <c r="H8" s="28"/>
      <c r="I8" s="32"/>
      <c r="J8" s="24"/>
      <c r="K8" s="22"/>
      <c r="M8" s="10" t="s">
        <v>53</v>
      </c>
      <c r="N8" s="7">
        <f>AVERAGE(J20,J25)</f>
        <v>3.7009243123185945E-2</v>
      </c>
      <c r="O8" s="7">
        <f>STDEV(J19,J21:J24)</f>
        <v>4.6200423435433027E-2</v>
      </c>
      <c r="P8" s="8">
        <f t="shared" si="0"/>
        <v>2.6673826907121955E-2</v>
      </c>
    </row>
    <row r="9" spans="1:16" x14ac:dyDescent="0.2">
      <c r="A9" s="25" t="s">
        <v>54</v>
      </c>
      <c r="B9" s="9">
        <v>29.3977402754651</v>
      </c>
      <c r="C9" s="27">
        <v>29.31</v>
      </c>
      <c r="D9" s="27">
        <v>0.117567863356676</v>
      </c>
      <c r="E9" s="11">
        <v>24.653127297610499</v>
      </c>
      <c r="F9" s="29">
        <v>24.614449891513601</v>
      </c>
      <c r="G9" s="27">
        <v>5.4698112259579899E-2</v>
      </c>
      <c r="H9" s="29">
        <f>F9-C9</f>
        <v>-4.6955501084863975</v>
      </c>
      <c r="I9" s="31">
        <f>SQRT(D9^2+G9^2)</f>
        <v>0.12966914042676325</v>
      </c>
      <c r="J9" s="23">
        <f>(2^H9)</f>
        <v>3.8592114193978962E-2</v>
      </c>
      <c r="K9" s="21">
        <f>I9*LN(2)*J9</f>
        <v>3.4686514703074303E-3</v>
      </c>
      <c r="M9" s="10" t="s">
        <v>55</v>
      </c>
      <c r="N9" s="7">
        <f>AVERAGE(J26,J31)</f>
        <v>4.3155050658378775E-2</v>
      </c>
      <c r="O9" s="7">
        <f>STDEV(J26:J31)</f>
        <v>1.2372743299995406E-2</v>
      </c>
      <c r="P9" s="8">
        <f t="shared" si="0"/>
        <v>7.1434066748664862E-3</v>
      </c>
    </row>
    <row r="10" spans="1:16" x14ac:dyDescent="0.2">
      <c r="A10" s="26"/>
      <c r="B10" s="9">
        <v>29.231474208606802</v>
      </c>
      <c r="C10" s="28"/>
      <c r="D10" s="28"/>
      <c r="E10" s="9">
        <v>24.575772485416799</v>
      </c>
      <c r="F10" s="30"/>
      <c r="G10" s="28"/>
      <c r="H10" s="28"/>
      <c r="I10" s="32"/>
      <c r="J10" s="24"/>
      <c r="K10" s="22"/>
      <c r="M10" s="10" t="s">
        <v>56</v>
      </c>
      <c r="N10" s="7">
        <f>AVERAGE(J34:J37)</f>
        <v>2.8034962078389902E-2</v>
      </c>
      <c r="O10" s="7">
        <f>STDEV(J34:J37)</f>
        <v>1.2552795292959327E-2</v>
      </c>
      <c r="P10" s="8">
        <f t="shared" si="0"/>
        <v>7.247359741472335E-3</v>
      </c>
    </row>
    <row r="11" spans="1:16" x14ac:dyDescent="0.2">
      <c r="A11" s="25" t="s">
        <v>29</v>
      </c>
      <c r="B11" s="11">
        <v>32.680453259262102</v>
      </c>
      <c r="C11" s="27">
        <v>32.545650166887597</v>
      </c>
      <c r="D11" s="27">
        <v>0.19064036148588201</v>
      </c>
      <c r="E11" s="9">
        <v>26.090163421040302</v>
      </c>
      <c r="F11" s="29">
        <v>26.055944898690999</v>
      </c>
      <c r="G11" s="27">
        <v>4.8392298390697801E-2</v>
      </c>
      <c r="H11" s="29">
        <f>F11-C11</f>
        <v>-6.4897052681965981</v>
      </c>
      <c r="I11" s="31">
        <f>SQRT(D11^2+G11^2)</f>
        <v>0.19668645599278589</v>
      </c>
      <c r="J11" s="23">
        <f>(2^H11)</f>
        <v>1.1127665219662273E-2</v>
      </c>
      <c r="K11" s="21">
        <f>I11*LN(2)*J11</f>
        <v>1.5170642259787234E-3</v>
      </c>
      <c r="M11" s="10" t="s">
        <v>57</v>
      </c>
      <c r="N11" s="7">
        <f>AVERAGE(J38:J43)</f>
        <v>4.2570575518903621E-2</v>
      </c>
      <c r="O11" s="7">
        <f>STDEV(J38:J43)</f>
        <v>1.0808449171549829E-2</v>
      </c>
      <c r="P11" s="8">
        <f t="shared" si="0"/>
        <v>6.2402610387166822E-3</v>
      </c>
    </row>
    <row r="12" spans="1:16" x14ac:dyDescent="0.2">
      <c r="A12" s="26"/>
      <c r="B12" s="9">
        <v>32.410847074513001</v>
      </c>
      <c r="C12" s="28"/>
      <c r="D12" s="28"/>
      <c r="E12" s="9">
        <v>26.0217263763417</v>
      </c>
      <c r="F12" s="30"/>
      <c r="G12" s="28"/>
      <c r="H12" s="28"/>
      <c r="I12" s="32"/>
      <c r="J12" s="24"/>
      <c r="K12" s="22"/>
    </row>
    <row r="13" spans="1:16" x14ac:dyDescent="0.2">
      <c r="A13" s="25" t="s">
        <v>30</v>
      </c>
      <c r="B13" s="9">
        <v>29.829759304880099</v>
      </c>
      <c r="C13" s="27">
        <v>30.018408132341399</v>
      </c>
      <c r="D13" s="27">
        <v>0.2667897303215</v>
      </c>
      <c r="E13" s="9">
        <v>26.144861860577201</v>
      </c>
      <c r="F13" s="29">
        <v>26.0486414976798</v>
      </c>
      <c r="G13" s="27">
        <v>0.13607614218602901</v>
      </c>
      <c r="H13" s="29">
        <f>F13-C13</f>
        <v>-3.9697666346615996</v>
      </c>
      <c r="I13" s="31">
        <f>SQRT(D13^2+G13^2)</f>
        <v>0.29948869206908474</v>
      </c>
      <c r="J13" s="23">
        <f>(2^H13)</f>
        <v>6.3823580902513222E-2</v>
      </c>
      <c r="K13" s="21">
        <f>I13*LN(2)*J13</f>
        <v>1.3249120726082982E-2</v>
      </c>
    </row>
    <row r="14" spans="1:16" x14ac:dyDescent="0.2">
      <c r="A14" s="26"/>
      <c r="B14" s="9">
        <v>30.2070569598026</v>
      </c>
      <c r="C14" s="28"/>
      <c r="D14" s="28"/>
      <c r="E14" s="9">
        <v>25.952421134782298</v>
      </c>
      <c r="F14" s="30"/>
      <c r="G14" s="28"/>
      <c r="H14" s="28"/>
      <c r="I14" s="32"/>
      <c r="J14" s="24"/>
      <c r="K14" s="22"/>
    </row>
    <row r="15" spans="1:16" x14ac:dyDescent="0.2">
      <c r="A15" s="25" t="s">
        <v>58</v>
      </c>
      <c r="B15" s="9">
        <v>34.102597261226798</v>
      </c>
      <c r="C15" s="27">
        <v>33.971778024373101</v>
      </c>
      <c r="D15" s="27">
        <v>0.185006338977725</v>
      </c>
      <c r="E15" s="9">
        <v>27.0473202509875</v>
      </c>
      <c r="F15" s="29">
        <v>27.0155751106943</v>
      </c>
      <c r="G15" s="27">
        <v>4.48944079420701E-2</v>
      </c>
      <c r="H15" s="29">
        <f t="shared" ref="H15" si="1">F15-C15</f>
        <v>-6.9562029136788013</v>
      </c>
      <c r="I15" s="31">
        <f t="shared" ref="I15" si="2">SQRT(D15^2+G15^2)</f>
        <v>0.19037555863715777</v>
      </c>
      <c r="J15" s="23">
        <f t="shared" ref="J15" si="3">(2^H15)</f>
        <v>8.0533072209601226E-3</v>
      </c>
      <c r="K15" s="21">
        <f t="shared" ref="K15" si="4">I15*LN(2)*J15</f>
        <v>1.062700583015963E-3</v>
      </c>
    </row>
    <row r="16" spans="1:16" x14ac:dyDescent="0.2">
      <c r="A16" s="26"/>
      <c r="B16" s="9">
        <v>33.840958787519497</v>
      </c>
      <c r="C16" s="28"/>
      <c r="D16" s="28"/>
      <c r="E16" s="9">
        <v>26.9838299704011</v>
      </c>
      <c r="F16" s="30"/>
      <c r="G16" s="28"/>
      <c r="H16" s="28"/>
      <c r="I16" s="32"/>
      <c r="J16" s="24"/>
      <c r="K16" s="22"/>
    </row>
    <row r="17" spans="1:11" x14ac:dyDescent="0.2">
      <c r="A17" s="25" t="s">
        <v>31</v>
      </c>
      <c r="B17" s="9">
        <v>28.613907929298399</v>
      </c>
      <c r="C17" s="27">
        <v>28.743612759528901</v>
      </c>
      <c r="D17" s="27">
        <v>0.18343033001730799</v>
      </c>
      <c r="E17" s="9">
        <v>24.304461325924201</v>
      </c>
      <c r="F17" s="29">
        <v>24.269169819102601</v>
      </c>
      <c r="G17" s="27">
        <v>4.9909727583687703E-2</v>
      </c>
      <c r="H17" s="29">
        <f t="shared" ref="H17" si="5">F17-C17</f>
        <v>-4.4744429404263002</v>
      </c>
      <c r="I17" s="31">
        <f t="shared" ref="I17" si="6">SQRT(D17^2+G17^2)</f>
        <v>0.19009909751952123</v>
      </c>
      <c r="J17" s="23">
        <f t="shared" ref="J17" si="7">(2^H17)</f>
        <v>4.4984040452302837E-2</v>
      </c>
      <c r="K17" s="21">
        <f t="shared" ref="K17" si="8">I17*LN(2)*J17</f>
        <v>5.9273964700780881E-3</v>
      </c>
    </row>
    <row r="18" spans="1:11" x14ac:dyDescent="0.2">
      <c r="A18" s="26"/>
      <c r="B18" s="9">
        <v>28.873317589759399</v>
      </c>
      <c r="C18" s="28"/>
      <c r="D18" s="28"/>
      <c r="E18" s="9">
        <v>24.233878312281</v>
      </c>
      <c r="F18" s="30"/>
      <c r="G18" s="28"/>
      <c r="H18" s="28"/>
      <c r="I18" s="32"/>
      <c r="J18" s="24"/>
      <c r="K18" s="22"/>
    </row>
    <row r="19" spans="1:11" x14ac:dyDescent="0.2">
      <c r="A19" s="25" t="s">
        <v>32</v>
      </c>
      <c r="B19" s="9">
        <v>28.531897767443901</v>
      </c>
      <c r="C19" s="27">
        <v>28.6810326390939</v>
      </c>
      <c r="D19" s="27">
        <v>0.21090855811023401</v>
      </c>
      <c r="E19" s="9">
        <v>25.233349907771299</v>
      </c>
      <c r="F19" s="29">
        <v>25.191169533770299</v>
      </c>
      <c r="G19" s="27">
        <v>5.9652056978220201E-2</v>
      </c>
      <c r="H19" s="29">
        <f t="shared" ref="H19" si="9">F19-C19</f>
        <v>-3.4898631053236002</v>
      </c>
      <c r="I19" s="31">
        <f t="shared" ref="I19" si="10">SQRT(D19^2+G19^2)</f>
        <v>0.21918208819579849</v>
      </c>
      <c r="J19" s="23">
        <f t="shared" ref="J19" si="11">(2^H19)</f>
        <v>8.9011582969345956E-2</v>
      </c>
      <c r="K19" s="21">
        <f t="shared" ref="K19" si="12">I19*LN(2)*J19</f>
        <v>1.3523124482921393E-2</v>
      </c>
    </row>
    <row r="20" spans="1:11" x14ac:dyDescent="0.2">
      <c r="A20" s="26"/>
      <c r="B20" s="9">
        <v>28.830167510744001</v>
      </c>
      <c r="C20" s="28"/>
      <c r="D20" s="28"/>
      <c r="E20" s="9">
        <v>25.1489891597693</v>
      </c>
      <c r="F20" s="30"/>
      <c r="G20" s="28"/>
      <c r="H20" s="28"/>
      <c r="I20" s="32"/>
      <c r="J20" s="24"/>
      <c r="K20" s="22"/>
    </row>
    <row r="21" spans="1:11" x14ac:dyDescent="0.2">
      <c r="A21" s="25" t="s">
        <v>59</v>
      </c>
      <c r="B21" s="9">
        <v>31.840228202894</v>
      </c>
      <c r="C21" s="27">
        <v>31.8375178347172</v>
      </c>
      <c r="D21" s="27">
        <v>3.8330394347199002E-3</v>
      </c>
      <c r="E21" s="9">
        <v>25.9823227933928</v>
      </c>
      <c r="F21" s="29">
        <v>25.945985170725798</v>
      </c>
      <c r="G21" s="27">
        <v>5.1389158799962198E-2</v>
      </c>
      <c r="H21" s="29">
        <f t="shared" ref="H21" si="13">F21-C21</f>
        <v>-5.8915326639914021</v>
      </c>
      <c r="I21" s="31">
        <f t="shared" ref="I21" si="14">SQRT(D21^2+G21^2)</f>
        <v>5.1531910826941495E-2</v>
      </c>
      <c r="J21" s="23">
        <f t="shared" ref="J21" si="15">(2^H21)</f>
        <v>1.6845036164588812E-2</v>
      </c>
      <c r="K21" s="21">
        <f t="shared" ref="K21" si="16">I21*LN(2)*J21</f>
        <v>6.0169119384739398E-4</v>
      </c>
    </row>
    <row r="22" spans="1:11" x14ac:dyDescent="0.2">
      <c r="A22" s="26"/>
      <c r="B22" s="9">
        <v>31.834807466540301</v>
      </c>
      <c r="C22" s="28"/>
      <c r="D22" s="28"/>
      <c r="E22" s="9">
        <v>25.909647548058899</v>
      </c>
      <c r="F22" s="30"/>
      <c r="G22" s="28"/>
      <c r="H22" s="28"/>
      <c r="I22" s="32"/>
      <c r="J22" s="24"/>
      <c r="K22" s="22"/>
    </row>
    <row r="23" spans="1:11" x14ac:dyDescent="0.2">
      <c r="A23" s="25" t="s">
        <v>33</v>
      </c>
      <c r="B23" s="9">
        <v>27.689831913376199</v>
      </c>
      <c r="C23" s="27">
        <v>27.918788781256399</v>
      </c>
      <c r="D23" s="27">
        <v>0.32379390775464101</v>
      </c>
      <c r="E23" s="9">
        <v>24.617499031375701</v>
      </c>
      <c r="F23" s="29">
        <v>24.6381400950225</v>
      </c>
      <c r="G23" s="27">
        <v>2.9190872151167599E-2</v>
      </c>
      <c r="H23" s="29">
        <f t="shared" ref="H23" si="17">F23-C23</f>
        <v>-3.2806486862338993</v>
      </c>
      <c r="I23" s="31">
        <f t="shared" ref="I23" si="18">SQRT(D23^2+G23^2)</f>
        <v>0.32510706192878491</v>
      </c>
      <c r="J23" s="23">
        <f t="shared" ref="J23" si="19">(2^H23)</f>
        <v>0.10290259814166876</v>
      </c>
      <c r="K23" s="21">
        <f t="shared" ref="K23" si="20">I23*LN(2)*J23</f>
        <v>2.3188796244882341E-2</v>
      </c>
    </row>
    <row r="24" spans="1:11" x14ac:dyDescent="0.2">
      <c r="A24" s="26"/>
      <c r="B24" s="9">
        <v>28.147745649136599</v>
      </c>
      <c r="C24" s="28"/>
      <c r="D24" s="28"/>
      <c r="E24" s="9">
        <v>24.658781158669299</v>
      </c>
      <c r="F24" s="30"/>
      <c r="G24" s="28"/>
      <c r="H24" s="28"/>
      <c r="I24" s="32"/>
      <c r="J24" s="24"/>
      <c r="K24" s="22"/>
    </row>
    <row r="25" spans="1:11" x14ac:dyDescent="0.2">
      <c r="A25" s="25" t="s">
        <v>34</v>
      </c>
      <c r="B25" s="9">
        <v>29.661333846360399</v>
      </c>
      <c r="C25" s="27">
        <v>29.581603351187798</v>
      </c>
      <c r="D25" s="27">
        <v>0.112755947607918</v>
      </c>
      <c r="E25" s="9">
        <v>24.852871484496401</v>
      </c>
      <c r="F25" s="29">
        <v>24.8256327927661</v>
      </c>
      <c r="G25" s="27">
        <v>3.85213272663106E-2</v>
      </c>
      <c r="H25" s="29">
        <f t="shared" ref="H25" si="21">F25-C25</f>
        <v>-4.7559705584216978</v>
      </c>
      <c r="I25" s="31">
        <f t="shared" ref="I25" si="22">SQRT(D25^2+G25^2)</f>
        <v>0.11915450631561425</v>
      </c>
      <c r="J25" s="23">
        <f>(2^H25)</f>
        <v>3.7009243123185945E-2</v>
      </c>
      <c r="K25" s="21">
        <f t="shared" ref="K25" si="23">I25*LN(2)*J25</f>
        <v>3.0566529782624819E-3</v>
      </c>
    </row>
    <row r="26" spans="1:11" x14ac:dyDescent="0.2">
      <c r="A26" s="26"/>
      <c r="B26" s="9">
        <v>29.501872856015101</v>
      </c>
      <c r="C26" s="28"/>
      <c r="D26" s="28"/>
      <c r="E26" s="9">
        <v>24.7983941010358</v>
      </c>
      <c r="F26" s="30"/>
      <c r="G26" s="28"/>
      <c r="H26" s="28"/>
      <c r="I26" s="32"/>
      <c r="J26" s="24"/>
      <c r="K26" s="22"/>
    </row>
    <row r="27" spans="1:11" x14ac:dyDescent="0.2">
      <c r="A27" s="25" t="s">
        <v>60</v>
      </c>
      <c r="B27" s="9">
        <v>29.928710319024699</v>
      </c>
      <c r="C27" s="27">
        <v>29.842749580243598</v>
      </c>
      <c r="D27" s="27">
        <v>0.121566842615803</v>
      </c>
      <c r="E27" s="9">
        <v>25.116115833739901</v>
      </c>
      <c r="F27" s="29">
        <v>25.1214040526399</v>
      </c>
      <c r="G27" s="27">
        <v>7.4786708892061104E-3</v>
      </c>
      <c r="H27" s="29">
        <f t="shared" ref="H27" si="24">F27-C27</f>
        <v>-4.7213455276036989</v>
      </c>
      <c r="I27" s="31">
        <f t="shared" ref="I27" si="25">SQRT(D27^2+G27^2)</f>
        <v>0.12179666556127255</v>
      </c>
      <c r="J27" s="23">
        <f t="shared" ref="J27" si="26">(2^H27)</f>
        <v>3.7908218595837706E-2</v>
      </c>
      <c r="K27" s="21">
        <f t="shared" ref="K27" si="27">I27*LN(2)*J27</f>
        <v>3.200326119854051E-3</v>
      </c>
    </row>
    <row r="28" spans="1:11" x14ac:dyDescent="0.2">
      <c r="A28" s="26"/>
      <c r="B28" s="9">
        <v>29.756788841462502</v>
      </c>
      <c r="C28" s="28"/>
      <c r="D28" s="28"/>
      <c r="E28" s="9">
        <v>25.126692271539898</v>
      </c>
      <c r="F28" s="30"/>
      <c r="G28" s="28"/>
      <c r="H28" s="28"/>
      <c r="I28" s="32"/>
      <c r="J28" s="24"/>
      <c r="K28" s="22"/>
    </row>
    <row r="29" spans="1:11" x14ac:dyDescent="0.2">
      <c r="A29" s="25" t="s">
        <v>35</v>
      </c>
      <c r="B29" s="9">
        <v>31.0428074757701</v>
      </c>
      <c r="C29" s="27">
        <v>31.187371476166</v>
      </c>
      <c r="D29" s="27">
        <v>0.20444436999080501</v>
      </c>
      <c r="E29" s="9">
        <v>27.203986967150101</v>
      </c>
      <c r="F29" s="29">
        <v>27.163505503004899</v>
      </c>
      <c r="G29" s="27">
        <v>5.7249435618892501E-2</v>
      </c>
      <c r="H29" s="29">
        <f t="shared" ref="H29" si="28">F29-C29</f>
        <v>-4.0238659731611008</v>
      </c>
      <c r="I29" s="31">
        <f t="shared" ref="I29" si="29">SQRT(D29^2+G29^2)</f>
        <v>0.21230873345112039</v>
      </c>
      <c r="J29" s="23">
        <f t="shared" ref="J29" si="30">(2^H29)</f>
        <v>6.147459037082699E-2</v>
      </c>
      <c r="K29" s="21">
        <f t="shared" ref="K29" si="31">I29*LN(2)*J29</f>
        <v>9.0466744884730166E-3</v>
      </c>
    </row>
    <row r="30" spans="1:11" x14ac:dyDescent="0.2">
      <c r="A30" s="26"/>
      <c r="B30" s="9">
        <v>31.331935476561899</v>
      </c>
      <c r="C30" s="28"/>
      <c r="D30" s="28"/>
      <c r="E30" s="9">
        <v>27.1230240388597</v>
      </c>
      <c r="F30" s="30"/>
      <c r="G30" s="28"/>
      <c r="H30" s="28"/>
      <c r="I30" s="32"/>
      <c r="J30" s="24"/>
      <c r="K30" s="22"/>
    </row>
    <row r="31" spans="1:11" x14ac:dyDescent="0.2">
      <c r="A31" s="25" t="s">
        <v>36</v>
      </c>
      <c r="B31" s="9">
        <v>31.263021848477301</v>
      </c>
      <c r="C31" s="27">
        <v>31.6574159151351</v>
      </c>
      <c r="D31" s="27">
        <v>0.55775743798685296</v>
      </c>
      <c r="E31" s="9">
        <v>27.1161884276165</v>
      </c>
      <c r="F31" s="29">
        <v>27.123089140694798</v>
      </c>
      <c r="G31" s="27">
        <v>9.7590820254279398E-3</v>
      </c>
      <c r="H31" s="29">
        <f t="shared" ref="H31" si="32">F31-C31</f>
        <v>-4.5343267744403022</v>
      </c>
      <c r="I31" s="31">
        <f t="shared" ref="I31" si="33">SQRT(D31^2+G31^2)</f>
        <v>0.55784280878365478</v>
      </c>
      <c r="J31" s="23">
        <f t="shared" ref="J31" si="34">(2^H31)</f>
        <v>4.3155050658378775E-2</v>
      </c>
      <c r="K31" s="21">
        <f t="shared" ref="K31" si="35">I31*LN(2)*J31</f>
        <v>1.6686641313771421E-2</v>
      </c>
    </row>
    <row r="32" spans="1:11" x14ac:dyDescent="0.2">
      <c r="A32" s="26"/>
      <c r="B32" s="9">
        <v>32.0518099817928</v>
      </c>
      <c r="C32" s="28"/>
      <c r="D32" s="28"/>
      <c r="E32" s="9">
        <v>27.1299898537731</v>
      </c>
      <c r="F32" s="30"/>
      <c r="G32" s="28"/>
      <c r="H32" s="28"/>
      <c r="I32" s="32"/>
      <c r="J32" s="24"/>
      <c r="K32" s="22"/>
    </row>
    <row r="33" spans="1:11" x14ac:dyDescent="0.2">
      <c r="A33" s="25" t="s">
        <v>61</v>
      </c>
      <c r="B33" s="9">
        <v>33.399447597344</v>
      </c>
      <c r="C33" s="27">
        <v>33.480288672461398</v>
      </c>
      <c r="D33" s="27">
        <v>0.11432654482784101</v>
      </c>
      <c r="E33" s="9">
        <v>30.682997707961601</v>
      </c>
      <c r="F33" s="29">
        <v>30.625803168792899</v>
      </c>
      <c r="G33" s="27">
        <v>8.0885292986034502E-2</v>
      </c>
      <c r="H33" s="29">
        <f t="shared" ref="H33" si="36">F33-C33</f>
        <v>-2.8544855036684993</v>
      </c>
      <c r="I33" s="31">
        <f t="shared" ref="I33" si="37">SQRT(D33^2+G33^2)</f>
        <v>0.14004638329392508</v>
      </c>
      <c r="J33" s="23">
        <f t="shared" ref="J33" si="38">(2^H33)</f>
        <v>0.13826563139580891</v>
      </c>
      <c r="K33" s="21">
        <f t="shared" ref="K33" si="39">I33*LN(2)*J33</f>
        <v>1.3421825862035613E-2</v>
      </c>
    </row>
    <row r="34" spans="1:11" x14ac:dyDescent="0.2">
      <c r="A34" s="26"/>
      <c r="B34" s="9">
        <v>33.561129747578804</v>
      </c>
      <c r="C34" s="28"/>
      <c r="D34" s="28"/>
      <c r="E34" s="9">
        <v>30.568608629624201</v>
      </c>
      <c r="F34" s="30"/>
      <c r="G34" s="28"/>
      <c r="H34" s="28"/>
      <c r="I34" s="32"/>
      <c r="J34" s="24"/>
      <c r="K34" s="22"/>
    </row>
    <row r="35" spans="1:11" x14ac:dyDescent="0.2">
      <c r="A35" s="25" t="s">
        <v>37</v>
      </c>
      <c r="B35" s="9">
        <v>34.572597576490899</v>
      </c>
      <c r="C35" s="27">
        <v>34.805609698367398</v>
      </c>
      <c r="D35" s="27">
        <v>0.32952890295510701</v>
      </c>
      <c r="E35" s="9">
        <v>29.027820316837399</v>
      </c>
      <c r="F35" s="29">
        <v>29.099760364058</v>
      </c>
      <c r="G35" s="27">
        <v>0.101738590457149</v>
      </c>
      <c r="H35" s="29">
        <f t="shared" ref="H35" si="40">F35-C35</f>
        <v>-5.7058493343093986</v>
      </c>
      <c r="I35" s="31">
        <f t="shared" ref="I35" si="41">SQRT(D35^2+G35^2)</f>
        <v>0.34487684565798821</v>
      </c>
      <c r="J35" s="23">
        <f t="shared" ref="J35" si="42">(2^H35)</f>
        <v>1.9158795403891787E-2</v>
      </c>
      <c r="K35" s="21">
        <f t="shared" ref="K35" si="43">I35*LN(2)*J35</f>
        <v>4.5799179578724985E-3</v>
      </c>
    </row>
    <row r="36" spans="1:11" x14ac:dyDescent="0.2">
      <c r="A36" s="26"/>
      <c r="B36" s="9">
        <v>35.038621820243897</v>
      </c>
      <c r="C36" s="28"/>
      <c r="D36" s="28"/>
      <c r="E36" s="9">
        <v>29.1717004112786</v>
      </c>
      <c r="F36" s="30"/>
      <c r="G36" s="28"/>
      <c r="H36" s="28"/>
      <c r="I36" s="32"/>
      <c r="J36" s="24"/>
      <c r="K36" s="22"/>
    </row>
    <row r="37" spans="1:11" x14ac:dyDescent="0.2">
      <c r="A37" s="25" t="s">
        <v>38</v>
      </c>
      <c r="B37" s="9">
        <v>29.925017972538999</v>
      </c>
      <c r="C37" s="27">
        <v>30.087411919589002</v>
      </c>
      <c r="D37" s="27">
        <v>0.229659722365502</v>
      </c>
      <c r="E37" s="9">
        <v>25.361359787925199</v>
      </c>
      <c r="F37" s="29">
        <v>25.327611586099898</v>
      </c>
      <c r="G37" s="27">
        <v>4.7727164727034498E-2</v>
      </c>
      <c r="H37" s="29">
        <f t="shared" ref="H37" si="44">F37-C37</f>
        <v>-4.7598003334891033</v>
      </c>
      <c r="I37" s="31">
        <f t="shared" ref="I37" si="45">SQRT(D37^2+G37^2)</f>
        <v>0.23456655842187082</v>
      </c>
      <c r="J37" s="23">
        <f t="shared" ref="J37" si="46">(2^H37)</f>
        <v>3.6911128752888017E-2</v>
      </c>
      <c r="K37" s="21">
        <f t="shared" ref="K37" si="47">I37*LN(2)*J37</f>
        <v>6.0013489986743994E-3</v>
      </c>
    </row>
    <row r="38" spans="1:11" x14ac:dyDescent="0.2">
      <c r="A38" s="26"/>
      <c r="B38" s="9">
        <v>30.2498058666391</v>
      </c>
      <c r="C38" s="28"/>
      <c r="D38" s="28"/>
      <c r="E38" s="9">
        <v>25.293863384274601</v>
      </c>
      <c r="F38" s="30"/>
      <c r="G38" s="28"/>
      <c r="H38" s="28"/>
      <c r="I38" s="32"/>
      <c r="J38" s="24"/>
      <c r="K38" s="22"/>
    </row>
    <row r="39" spans="1:11" x14ac:dyDescent="0.2">
      <c r="A39" s="25" t="s">
        <v>62</v>
      </c>
      <c r="B39" s="9">
        <v>31.711275022395899</v>
      </c>
      <c r="C39" s="27">
        <v>32.0767202454307</v>
      </c>
      <c r="D39" s="27">
        <v>0.51681759072026101</v>
      </c>
      <c r="E39" s="9">
        <v>27.4959570830306</v>
      </c>
      <c r="F39" s="29">
        <v>27.524449145616199</v>
      </c>
      <c r="G39" s="27">
        <v>4.0293861328619902E-2</v>
      </c>
      <c r="H39" s="29">
        <f t="shared" ref="H39" si="48">F39-C39</f>
        <v>-4.5522710998145008</v>
      </c>
      <c r="I39" s="31">
        <f t="shared" ref="I39" si="49">SQRT(D39^2+G39^2)</f>
        <v>0.51838597332360881</v>
      </c>
      <c r="J39" s="23">
        <f t="shared" ref="J39" si="50">(2^H39)</f>
        <v>4.2621609972383047E-2</v>
      </c>
      <c r="K39" s="21">
        <f t="shared" ref="K39" si="51">I39*LN(2)*J39</f>
        <v>1.5314702098468991E-2</v>
      </c>
    </row>
    <row r="40" spans="1:11" x14ac:dyDescent="0.2">
      <c r="A40" s="26"/>
      <c r="B40" s="9">
        <v>32.442165468465497</v>
      </c>
      <c r="C40" s="28"/>
      <c r="D40" s="28"/>
      <c r="E40" s="9">
        <v>27.552941208201901</v>
      </c>
      <c r="F40" s="30"/>
      <c r="G40" s="28"/>
      <c r="H40" s="28"/>
      <c r="I40" s="32"/>
      <c r="J40" s="24"/>
      <c r="K40" s="22"/>
    </row>
    <row r="41" spans="1:11" x14ac:dyDescent="0.2">
      <c r="A41" s="25" t="s">
        <v>39</v>
      </c>
      <c r="B41" s="9">
        <v>30.437148692548199</v>
      </c>
      <c r="C41" s="27">
        <v>30.631640135290301</v>
      </c>
      <c r="D41" s="27">
        <v>0.27505243609138302</v>
      </c>
      <c r="E41" s="9">
        <v>26.5013051600647</v>
      </c>
      <c r="F41" s="29">
        <v>26.403364619087899</v>
      </c>
      <c r="G41" s="27">
        <v>0.13850884135550701</v>
      </c>
      <c r="H41" s="29">
        <f t="shared" ref="H41" si="52">F41-C41</f>
        <v>-4.2282755162024017</v>
      </c>
      <c r="I41" s="31">
        <f t="shared" ref="I41" si="53">SQRT(D41^2+G41^2)</f>
        <v>0.3079586688720572</v>
      </c>
      <c r="J41" s="23">
        <f t="shared" ref="J41" si="54">(2^H41)</f>
        <v>5.3353417099466512E-2</v>
      </c>
      <c r="K41" s="21">
        <f t="shared" ref="K41" si="55">I41*LN(2)*J41</f>
        <v>1.1388856857512371E-2</v>
      </c>
    </row>
    <row r="42" spans="1:11" x14ac:dyDescent="0.2">
      <c r="A42" s="26"/>
      <c r="B42" s="9">
        <v>30.826131578032399</v>
      </c>
      <c r="C42" s="28"/>
      <c r="D42" s="28"/>
      <c r="E42" s="9">
        <v>26.305424078111201</v>
      </c>
      <c r="F42" s="30"/>
      <c r="G42" s="28"/>
      <c r="H42" s="28"/>
      <c r="I42" s="32"/>
      <c r="J42" s="24"/>
      <c r="K42" s="22"/>
    </row>
    <row r="43" spans="1:11" x14ac:dyDescent="0.2">
      <c r="A43" s="25" t="s">
        <v>40</v>
      </c>
      <c r="B43" s="9">
        <v>30.900338965280799</v>
      </c>
      <c r="C43" s="27">
        <v>30.9765246571021</v>
      </c>
      <c r="D43" s="27">
        <v>0.107742838632569</v>
      </c>
      <c r="E43" s="9">
        <v>26.040710181498401</v>
      </c>
      <c r="F43" s="29">
        <v>25.998820567636201</v>
      </c>
      <c r="G43" s="27">
        <v>5.9240860046562503E-2</v>
      </c>
      <c r="H43" s="29">
        <f t="shared" ref="H43" si="56">F43-C43</f>
        <v>-4.9777040894658988</v>
      </c>
      <c r="I43" s="31">
        <f t="shared" ref="I43" si="57">SQRT(D43^2+G43^2)</f>
        <v>0.12295527144315614</v>
      </c>
      <c r="J43" s="23">
        <f t="shared" ref="J43" si="58">(2^H43)</f>
        <v>3.1736699484861297E-2</v>
      </c>
      <c r="K43" s="21">
        <f t="shared" ref="K43" si="59">I43*LN(2)*J43</f>
        <v>2.7047951155821054E-3</v>
      </c>
    </row>
    <row r="44" spans="1:11" x14ac:dyDescent="0.2">
      <c r="A44" s="26"/>
      <c r="B44" s="9">
        <v>31.052710348923501</v>
      </c>
      <c r="C44" s="28"/>
      <c r="D44" s="28"/>
      <c r="E44" s="9">
        <v>25.956930953773899</v>
      </c>
      <c r="F44" s="30"/>
      <c r="G44" s="28"/>
      <c r="H44" s="28"/>
      <c r="I44" s="32"/>
      <c r="J44" s="24"/>
      <c r="K44" s="22"/>
    </row>
  </sheetData>
  <mergeCells count="182">
    <mergeCell ref="B3:D3"/>
    <mergeCell ref="E3:G3"/>
    <mergeCell ref="A5:A6"/>
    <mergeCell ref="C5:C6"/>
    <mergeCell ref="D5:D6"/>
    <mergeCell ref="F5:F6"/>
    <mergeCell ref="G5:G6"/>
    <mergeCell ref="H5:H6"/>
    <mergeCell ref="I5:I6"/>
    <mergeCell ref="J5:J6"/>
    <mergeCell ref="K5:K6"/>
    <mergeCell ref="A7:A8"/>
    <mergeCell ref="C7:C8"/>
    <mergeCell ref="D7:D8"/>
    <mergeCell ref="F7:F8"/>
    <mergeCell ref="G7:G8"/>
    <mergeCell ref="H7:H8"/>
    <mergeCell ref="I7:I8"/>
    <mergeCell ref="J7:J8"/>
    <mergeCell ref="K7:K8"/>
    <mergeCell ref="A9:A10"/>
    <mergeCell ref="C9:C10"/>
    <mergeCell ref="D9:D10"/>
    <mergeCell ref="F9:F10"/>
    <mergeCell ref="G9:G10"/>
    <mergeCell ref="H9:H10"/>
    <mergeCell ref="I9:I10"/>
    <mergeCell ref="J9:J10"/>
    <mergeCell ref="K9:K10"/>
    <mergeCell ref="A11:A12"/>
    <mergeCell ref="C11:C12"/>
    <mergeCell ref="D11:D12"/>
    <mergeCell ref="F11:F12"/>
    <mergeCell ref="G11:G12"/>
    <mergeCell ref="H11:H12"/>
    <mergeCell ref="I11:I12"/>
    <mergeCell ref="J11:J12"/>
    <mergeCell ref="K11:K12"/>
    <mergeCell ref="A13:A14"/>
    <mergeCell ref="C13:C14"/>
    <mergeCell ref="D13:D14"/>
    <mergeCell ref="F13:F14"/>
    <mergeCell ref="G13:G14"/>
    <mergeCell ref="H13:H14"/>
    <mergeCell ref="I13:I14"/>
    <mergeCell ref="J13:J14"/>
    <mergeCell ref="K13:K14"/>
    <mergeCell ref="I15:I16"/>
    <mergeCell ref="J15:J16"/>
    <mergeCell ref="K15:K16"/>
    <mergeCell ref="A17:A18"/>
    <mergeCell ref="C17:C18"/>
    <mergeCell ref="D17:D18"/>
    <mergeCell ref="F17:F18"/>
    <mergeCell ref="G17:G18"/>
    <mergeCell ref="H17:H18"/>
    <mergeCell ref="I17:I18"/>
    <mergeCell ref="A15:A16"/>
    <mergeCell ref="C15:C16"/>
    <mergeCell ref="D15:D16"/>
    <mergeCell ref="F15:F16"/>
    <mergeCell ref="G15:G16"/>
    <mergeCell ref="H15:H16"/>
    <mergeCell ref="J17:J18"/>
    <mergeCell ref="K17:K18"/>
    <mergeCell ref="A19:A20"/>
    <mergeCell ref="C19:C20"/>
    <mergeCell ref="D19:D20"/>
    <mergeCell ref="F19:F20"/>
    <mergeCell ref="G19:G20"/>
    <mergeCell ref="H19:H20"/>
    <mergeCell ref="I19:I20"/>
    <mergeCell ref="J19:J20"/>
    <mergeCell ref="K19:K20"/>
    <mergeCell ref="A21:A22"/>
    <mergeCell ref="C21:C22"/>
    <mergeCell ref="D21:D22"/>
    <mergeCell ref="F21:F22"/>
    <mergeCell ref="G21:G22"/>
    <mergeCell ref="H21:H22"/>
    <mergeCell ref="I21:I22"/>
    <mergeCell ref="J21:J22"/>
    <mergeCell ref="K21:K22"/>
    <mergeCell ref="I23:I24"/>
    <mergeCell ref="J23:J24"/>
    <mergeCell ref="K23:K24"/>
    <mergeCell ref="A25:A26"/>
    <mergeCell ref="C25:C26"/>
    <mergeCell ref="D25:D26"/>
    <mergeCell ref="F25:F26"/>
    <mergeCell ref="G25:G26"/>
    <mergeCell ref="H25:H26"/>
    <mergeCell ref="I25:I26"/>
    <mergeCell ref="A23:A24"/>
    <mergeCell ref="C23:C24"/>
    <mergeCell ref="D23:D24"/>
    <mergeCell ref="F23:F24"/>
    <mergeCell ref="G23:G24"/>
    <mergeCell ref="H23:H24"/>
    <mergeCell ref="J25:J26"/>
    <mergeCell ref="K25:K26"/>
    <mergeCell ref="A27:A28"/>
    <mergeCell ref="C27:C28"/>
    <mergeCell ref="D27:D28"/>
    <mergeCell ref="F27:F28"/>
    <mergeCell ref="G27:G28"/>
    <mergeCell ref="H27:H28"/>
    <mergeCell ref="I27:I28"/>
    <mergeCell ref="J27:J28"/>
    <mergeCell ref="K27:K28"/>
    <mergeCell ref="A29:A30"/>
    <mergeCell ref="C29:C30"/>
    <mergeCell ref="D29:D30"/>
    <mergeCell ref="F29:F30"/>
    <mergeCell ref="G29:G30"/>
    <mergeCell ref="H29:H30"/>
    <mergeCell ref="I29:I30"/>
    <mergeCell ref="J29:J30"/>
    <mergeCell ref="K29:K30"/>
    <mergeCell ref="I31:I32"/>
    <mergeCell ref="J31:J32"/>
    <mergeCell ref="K31:K32"/>
    <mergeCell ref="A33:A34"/>
    <mergeCell ref="C33:C34"/>
    <mergeCell ref="D33:D34"/>
    <mergeCell ref="F33:F34"/>
    <mergeCell ref="G33:G34"/>
    <mergeCell ref="H33:H34"/>
    <mergeCell ref="I33:I34"/>
    <mergeCell ref="A31:A32"/>
    <mergeCell ref="C31:C32"/>
    <mergeCell ref="D31:D32"/>
    <mergeCell ref="F31:F32"/>
    <mergeCell ref="G31:G32"/>
    <mergeCell ref="H31:H32"/>
    <mergeCell ref="J33:J34"/>
    <mergeCell ref="K33:K34"/>
    <mergeCell ref="A35:A36"/>
    <mergeCell ref="C35:C36"/>
    <mergeCell ref="D35:D36"/>
    <mergeCell ref="F35:F36"/>
    <mergeCell ref="G35:G36"/>
    <mergeCell ref="H35:H36"/>
    <mergeCell ref="I35:I36"/>
    <mergeCell ref="J35:J36"/>
    <mergeCell ref="K35:K36"/>
    <mergeCell ref="A37:A38"/>
    <mergeCell ref="C37:C38"/>
    <mergeCell ref="D37:D38"/>
    <mergeCell ref="F37:F38"/>
    <mergeCell ref="G37:G38"/>
    <mergeCell ref="H37:H38"/>
    <mergeCell ref="I37:I38"/>
    <mergeCell ref="J37:J38"/>
    <mergeCell ref="K37:K38"/>
    <mergeCell ref="I39:I40"/>
    <mergeCell ref="J39:J40"/>
    <mergeCell ref="K39:K40"/>
    <mergeCell ref="A41:A42"/>
    <mergeCell ref="C41:C42"/>
    <mergeCell ref="D41:D42"/>
    <mergeCell ref="F41:F42"/>
    <mergeCell ref="G41:G42"/>
    <mergeCell ref="H41:H42"/>
    <mergeCell ref="I41:I42"/>
    <mergeCell ref="A39:A40"/>
    <mergeCell ref="C39:C40"/>
    <mergeCell ref="D39:D40"/>
    <mergeCell ref="F39:F40"/>
    <mergeCell ref="G39:G40"/>
    <mergeCell ref="H39:H40"/>
    <mergeCell ref="K43:K44"/>
    <mergeCell ref="J41:J42"/>
    <mergeCell ref="K41:K42"/>
    <mergeCell ref="A43:A44"/>
    <mergeCell ref="C43:C44"/>
    <mergeCell ref="D43:D44"/>
    <mergeCell ref="F43:F44"/>
    <mergeCell ref="G43:G44"/>
    <mergeCell ref="H43:H44"/>
    <mergeCell ref="I43:I44"/>
    <mergeCell ref="J43:J44"/>
  </mergeCells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4"/>
  <sheetViews>
    <sheetView tabSelected="1" topLeftCell="A25" workbookViewId="0">
      <selection activeCell="J54" sqref="J54"/>
    </sheetView>
  </sheetViews>
  <sheetFormatPr baseColWidth="10" defaultColWidth="17.5" defaultRowHeight="16" x14ac:dyDescent="0.15"/>
  <cols>
    <col min="1" max="1" width="17.5" style="12"/>
    <col min="2" max="2" width="19.5" style="12" customWidth="1"/>
    <col min="3" max="3" width="11" style="12" customWidth="1"/>
    <col min="4" max="5" width="17.5" style="12"/>
    <col min="6" max="6" width="10.5" style="12" customWidth="1"/>
    <col min="7" max="16384" width="17.5" style="12"/>
  </cols>
  <sheetData>
    <row r="2" spans="1:12" x14ac:dyDescent="0.15">
      <c r="B2" s="2" t="s">
        <v>0</v>
      </c>
      <c r="C2" s="2" t="s">
        <v>24</v>
      </c>
      <c r="D2" s="2" t="s">
        <v>1</v>
      </c>
      <c r="E2" s="2" t="s">
        <v>25</v>
      </c>
      <c r="F2" s="2" t="s">
        <v>24</v>
      </c>
      <c r="G2" s="2" t="s">
        <v>1</v>
      </c>
      <c r="H2" s="2" t="s">
        <v>25</v>
      </c>
      <c r="I2" s="2" t="s">
        <v>26</v>
      </c>
      <c r="J2" s="2" t="s">
        <v>25</v>
      </c>
      <c r="K2" s="2" t="s">
        <v>27</v>
      </c>
      <c r="L2" s="2" t="s">
        <v>25</v>
      </c>
    </row>
    <row r="3" spans="1:12" x14ac:dyDescent="0.15">
      <c r="A3" s="42" t="s">
        <v>2</v>
      </c>
      <c r="B3" s="43" t="s">
        <v>20</v>
      </c>
      <c r="C3" s="7">
        <v>25.379053246474701</v>
      </c>
      <c r="D3" s="51">
        <v>25.077743941704</v>
      </c>
      <c r="E3" s="38">
        <v>0.42611570527588599</v>
      </c>
      <c r="F3" s="7">
        <v>22.496624519397699</v>
      </c>
      <c r="G3" s="50">
        <v>22.544010376305799</v>
      </c>
      <c r="H3" s="38">
        <v>6.7013721504199195E-2</v>
      </c>
      <c r="I3" s="50">
        <f>G3-D3</f>
        <v>-2.5337335653982009</v>
      </c>
      <c r="J3" s="47">
        <f>SQRT(E3^2+H3^2)</f>
        <v>0.43135302613127463</v>
      </c>
      <c r="K3" s="48">
        <f>(2^I3)</f>
        <v>0.17269119540571082</v>
      </c>
      <c r="L3" s="49">
        <f>J3*LN(2)*K3</f>
        <v>5.1633136326981938E-2</v>
      </c>
    </row>
    <row r="4" spans="1:12" x14ac:dyDescent="0.15">
      <c r="A4" s="42"/>
      <c r="B4" s="43"/>
      <c r="C4" s="7">
        <v>24.776434636933399</v>
      </c>
      <c r="D4" s="51"/>
      <c r="E4" s="38"/>
      <c r="F4" s="7">
        <v>22.591396233213999</v>
      </c>
      <c r="G4" s="50"/>
      <c r="H4" s="38"/>
      <c r="I4" s="50"/>
      <c r="J4" s="47"/>
      <c r="K4" s="48"/>
      <c r="L4" s="49"/>
    </row>
    <row r="5" spans="1:12" x14ac:dyDescent="0.15">
      <c r="A5" s="42"/>
      <c r="B5" s="43" t="s">
        <v>18</v>
      </c>
      <c r="C5" s="7">
        <v>26.029052518389999</v>
      </c>
      <c r="D5" s="38">
        <v>25.991633272335498</v>
      </c>
      <c r="E5" s="38">
        <v>5.29188052640438E-2</v>
      </c>
      <c r="F5" s="7">
        <v>23.393927612500999</v>
      </c>
      <c r="G5" s="50">
        <v>23.3808956696233</v>
      </c>
      <c r="H5" s="38">
        <v>1.8429950361786601E-2</v>
      </c>
      <c r="I5" s="50">
        <f t="shared" ref="I5" si="0">G5-D5</f>
        <v>-2.6107376027121987</v>
      </c>
      <c r="J5" s="47">
        <f t="shared" ref="J5" si="1">SQRT(E5^2+H5^2)</f>
        <v>5.6036265229864379E-2</v>
      </c>
      <c r="K5" s="48">
        <f t="shared" ref="K5" si="2">(2^I5)</f>
        <v>0.16371545173430616</v>
      </c>
      <c r="L5" s="49">
        <f t="shared" ref="L5" si="3">J5*LN(2)*K5</f>
        <v>6.3589339504194738E-3</v>
      </c>
    </row>
    <row r="6" spans="1:12" x14ac:dyDescent="0.15">
      <c r="A6" s="42"/>
      <c r="B6" s="43"/>
      <c r="C6" s="7">
        <v>25.954214026281001</v>
      </c>
      <c r="D6" s="38"/>
      <c r="E6" s="38"/>
      <c r="F6" s="7">
        <v>23.367863726745501</v>
      </c>
      <c r="G6" s="50"/>
      <c r="H6" s="38"/>
      <c r="I6" s="50"/>
      <c r="J6" s="47"/>
      <c r="K6" s="48"/>
      <c r="L6" s="49"/>
    </row>
    <row r="7" spans="1:12" x14ac:dyDescent="0.15">
      <c r="A7" s="42"/>
      <c r="B7" s="43" t="s">
        <v>19</v>
      </c>
      <c r="C7" s="7">
        <v>26.207776801579001</v>
      </c>
      <c r="D7" s="44">
        <v>26.241245949164998</v>
      </c>
      <c r="E7" s="44">
        <v>4.73325224372615E-2</v>
      </c>
      <c r="F7" s="13">
        <v>23.215411960747598</v>
      </c>
      <c r="G7" s="45">
        <v>23.302718351146499</v>
      </c>
      <c r="H7" s="44">
        <v>0.12346988138390499</v>
      </c>
      <c r="I7" s="45">
        <f t="shared" ref="I7" si="4">G7-D7</f>
        <v>-2.9385275980184993</v>
      </c>
      <c r="J7" s="39">
        <f t="shared" ref="J7" si="5">SQRT(E7^2+H7^2)</f>
        <v>0.13223153666667203</v>
      </c>
      <c r="K7" s="40">
        <f t="shared" ref="K7" si="6">(2^I7)</f>
        <v>0.13044127942661127</v>
      </c>
      <c r="L7" s="41">
        <f t="shared" ref="L7" si="7">J7*LN(2)*K7</f>
        <v>1.1955715057230228E-2</v>
      </c>
    </row>
    <row r="8" spans="1:12" x14ac:dyDescent="0.15">
      <c r="A8" s="42"/>
      <c r="B8" s="43"/>
      <c r="C8" s="7">
        <v>26.274715096751098</v>
      </c>
      <c r="D8" s="44"/>
      <c r="E8" s="44"/>
      <c r="F8" s="13">
        <v>23.3900247415453</v>
      </c>
      <c r="G8" s="45"/>
      <c r="H8" s="44"/>
      <c r="I8" s="45"/>
      <c r="J8" s="39"/>
      <c r="K8" s="40"/>
      <c r="L8" s="41"/>
    </row>
    <row r="9" spans="1:12" x14ac:dyDescent="0.15">
      <c r="A9" s="42"/>
      <c r="B9" s="43" t="s">
        <v>21</v>
      </c>
      <c r="C9" s="7">
        <v>30.060736205527</v>
      </c>
      <c r="D9" s="46">
        <v>30.240794225358801</v>
      </c>
      <c r="E9" s="44">
        <v>0.25464049366022401</v>
      </c>
      <c r="F9" s="13">
        <v>26.085152648678498</v>
      </c>
      <c r="G9" s="45">
        <v>26.098471349958199</v>
      </c>
      <c r="H9" s="44">
        <v>1.8835487982916298E-2</v>
      </c>
      <c r="I9" s="45">
        <f t="shared" ref="I9" si="8">G9-D9</f>
        <v>-4.1423228754006018</v>
      </c>
      <c r="J9" s="39">
        <f t="shared" ref="J9" si="9">SQRT(E9^2+H9^2)</f>
        <v>0.25533616394681968</v>
      </c>
      <c r="K9" s="40">
        <f t="shared" ref="K9" si="10">(2^I9)</f>
        <v>5.6628696211392694E-2</v>
      </c>
      <c r="L9" s="41">
        <f t="shared" ref="L9" si="11">J9*LN(2)*K9</f>
        <v>1.0022460499356269E-2</v>
      </c>
    </row>
    <row r="10" spans="1:12" x14ac:dyDescent="0.15">
      <c r="A10" s="42"/>
      <c r="B10" s="43"/>
      <c r="C10" s="7">
        <v>30.420852245190702</v>
      </c>
      <c r="D10" s="44"/>
      <c r="E10" s="44"/>
      <c r="F10" s="13">
        <v>26.111790051237801</v>
      </c>
      <c r="G10" s="45"/>
      <c r="H10" s="44"/>
      <c r="I10" s="45"/>
      <c r="J10" s="39"/>
      <c r="K10" s="40"/>
      <c r="L10" s="41"/>
    </row>
    <row r="11" spans="1:12" ht="16" customHeight="1" x14ac:dyDescent="0.15">
      <c r="A11" s="42"/>
      <c r="B11" s="43" t="s">
        <v>22</v>
      </c>
      <c r="C11" s="7">
        <v>29.025356327697398</v>
      </c>
      <c r="D11" s="44">
        <v>29.135578309752301</v>
      </c>
      <c r="E11" s="44">
        <v>0.155877421893689</v>
      </c>
      <c r="F11" s="13">
        <v>24.0293492880385</v>
      </c>
      <c r="G11" s="45">
        <v>24.0923102702167</v>
      </c>
      <c r="H11" s="44">
        <v>8.9040274896704102E-2</v>
      </c>
      <c r="I11" s="45">
        <f t="shared" ref="I11" si="12">G11-D11</f>
        <v>-5.0432680395356009</v>
      </c>
      <c r="J11" s="39">
        <f t="shared" ref="J11" si="13">SQRT(E11^2+H11^2)</f>
        <v>0.17951585225239511</v>
      </c>
      <c r="K11" s="40">
        <f t="shared" ref="K11" si="14">(2^I11)</f>
        <v>3.0326692234974997E-2</v>
      </c>
      <c r="L11" s="41">
        <f t="shared" ref="L11" si="15">J11*LN(2)*K11</f>
        <v>3.773577816697184E-3</v>
      </c>
    </row>
    <row r="12" spans="1:12" x14ac:dyDescent="0.15">
      <c r="A12" s="42"/>
      <c r="B12" s="43"/>
      <c r="C12" s="7">
        <v>29.2458002918072</v>
      </c>
      <c r="D12" s="44"/>
      <c r="E12" s="44"/>
      <c r="F12" s="13">
        <v>24.1552712523949</v>
      </c>
      <c r="G12" s="45"/>
      <c r="H12" s="44"/>
      <c r="I12" s="45"/>
      <c r="J12" s="39"/>
      <c r="K12" s="40"/>
      <c r="L12" s="41"/>
    </row>
    <row r="13" spans="1:12" ht="16" customHeight="1" x14ac:dyDescent="0.15">
      <c r="A13" s="42"/>
      <c r="B13" s="43" t="s">
        <v>23</v>
      </c>
      <c r="C13" s="7">
        <v>28.774302107058201</v>
      </c>
      <c r="D13" s="44">
        <v>28.7752772363459</v>
      </c>
      <c r="E13" s="44">
        <v>1.37904106370625E-3</v>
      </c>
      <c r="F13" s="13">
        <v>23.686274668366998</v>
      </c>
      <c r="G13" s="45">
        <v>23.693680344664401</v>
      </c>
      <c r="H13" s="44">
        <v>1.0473207858333999E-2</v>
      </c>
      <c r="I13" s="45">
        <f t="shared" ref="I13" si="16">G13-D13</f>
        <v>-5.0815968916814995</v>
      </c>
      <c r="J13" s="39">
        <f t="shared" ref="J13" si="17">SQRT(E13^2+H13^2)</f>
        <v>1.0563609094398425E-2</v>
      </c>
      <c r="K13" s="40">
        <f t="shared" ref="K13" si="18">(2^I13)</f>
        <v>2.9531595401791098E-2</v>
      </c>
      <c r="L13" s="41">
        <f t="shared" ref="L13" si="19">J13*LN(2)*K13</f>
        <v>2.1623435370390592E-4</v>
      </c>
    </row>
    <row r="14" spans="1:12" x14ac:dyDescent="0.15">
      <c r="A14" s="42"/>
      <c r="B14" s="43"/>
      <c r="C14" s="7">
        <v>28.776252365633599</v>
      </c>
      <c r="D14" s="44"/>
      <c r="E14" s="44"/>
      <c r="F14" s="13">
        <v>23.7010860209618</v>
      </c>
      <c r="G14" s="45"/>
      <c r="H14" s="44"/>
      <c r="I14" s="45"/>
      <c r="J14" s="39"/>
      <c r="K14" s="40"/>
      <c r="L14" s="41"/>
    </row>
    <row r="15" spans="1:12" ht="16" customHeight="1" x14ac:dyDescent="0.15">
      <c r="A15" s="42" t="s">
        <v>3</v>
      </c>
      <c r="B15" s="43" t="s">
        <v>20</v>
      </c>
      <c r="C15" s="7">
        <v>19.162691674507801</v>
      </c>
      <c r="D15" s="51">
        <v>19.246300980268199</v>
      </c>
      <c r="E15" s="38">
        <v>0.118241414147016</v>
      </c>
      <c r="F15" s="7">
        <v>22.496624519397699</v>
      </c>
      <c r="G15" s="50">
        <v>22.544010376305799</v>
      </c>
      <c r="H15" s="38">
        <v>6.7013721504199195E-2</v>
      </c>
      <c r="I15" s="50">
        <f>G15-D15</f>
        <v>3.2977093960376003</v>
      </c>
      <c r="J15" s="47">
        <f>SQRT(E15^2+H15^2)</f>
        <v>0.13591126108357807</v>
      </c>
      <c r="K15" s="48">
        <f>(2^I15)</f>
        <v>9.8335299576355357</v>
      </c>
      <c r="L15" s="49">
        <f>J15*LN(2)*K15</f>
        <v>0.92638251298200169</v>
      </c>
    </row>
    <row r="16" spans="1:12" x14ac:dyDescent="0.15">
      <c r="A16" s="42"/>
      <c r="B16" s="43"/>
      <c r="C16" s="7">
        <v>19.329910286028699</v>
      </c>
      <c r="D16" s="38"/>
      <c r="E16" s="38"/>
      <c r="F16" s="7">
        <v>22.591396233213999</v>
      </c>
      <c r="G16" s="50"/>
      <c r="H16" s="38"/>
      <c r="I16" s="50"/>
      <c r="J16" s="47"/>
      <c r="K16" s="48"/>
      <c r="L16" s="49"/>
    </row>
    <row r="17" spans="1:12" ht="16" customHeight="1" x14ac:dyDescent="0.15">
      <c r="A17" s="42"/>
      <c r="B17" s="43" t="s">
        <v>18</v>
      </c>
      <c r="C17" s="7">
        <v>19.940323819711701</v>
      </c>
      <c r="D17" s="38">
        <v>19.801591615998301</v>
      </c>
      <c r="E17" s="38">
        <v>0.19619696402946399</v>
      </c>
      <c r="F17" s="7">
        <v>23.393927612500999</v>
      </c>
      <c r="G17" s="50">
        <v>23.3808956696233</v>
      </c>
      <c r="H17" s="38">
        <v>1.8429950361786601E-2</v>
      </c>
      <c r="I17" s="50">
        <f t="shared" ref="I17" si="20">G17-D17</f>
        <v>3.5793040536249983</v>
      </c>
      <c r="J17" s="47">
        <f t="shared" ref="J17" si="21">SQRT(E17^2+H17^2)</f>
        <v>0.19706068041270106</v>
      </c>
      <c r="K17" s="48">
        <f t="shared" ref="K17" si="22">(2^I17)</f>
        <v>11.953026538571409</v>
      </c>
      <c r="L17" s="49">
        <f t="shared" ref="L17" si="23">J17*LN(2)*K17</f>
        <v>1.6326884586991817</v>
      </c>
    </row>
    <row r="18" spans="1:12" x14ac:dyDescent="0.15">
      <c r="A18" s="42"/>
      <c r="B18" s="43"/>
      <c r="C18" s="7">
        <v>19.662859412284799</v>
      </c>
      <c r="D18" s="38"/>
      <c r="E18" s="38"/>
      <c r="F18" s="7">
        <v>23.367863726745501</v>
      </c>
      <c r="G18" s="50"/>
      <c r="H18" s="38"/>
      <c r="I18" s="50"/>
      <c r="J18" s="47"/>
      <c r="K18" s="48"/>
      <c r="L18" s="49"/>
    </row>
    <row r="19" spans="1:12" ht="16" customHeight="1" x14ac:dyDescent="0.15">
      <c r="A19" s="42"/>
      <c r="B19" s="43" t="s">
        <v>19</v>
      </c>
      <c r="C19" s="7">
        <v>20.259139518810201</v>
      </c>
      <c r="D19" s="44">
        <v>20.23</v>
      </c>
      <c r="E19" s="44">
        <v>4.2159123341359198E-2</v>
      </c>
      <c r="F19" s="13">
        <v>23.215411960747598</v>
      </c>
      <c r="G19" s="45">
        <v>23.302718351146499</v>
      </c>
      <c r="H19" s="44">
        <v>0.12346988138390499</v>
      </c>
      <c r="I19" s="45">
        <f t="shared" ref="I19" si="24">G19-D19</f>
        <v>3.0727183511464986</v>
      </c>
      <c r="J19" s="39">
        <f t="shared" ref="J19" si="25">SQRT(E19^2+H19^2)</f>
        <v>0.13046916605032588</v>
      </c>
      <c r="K19" s="40">
        <f t="shared" ref="K19" si="26">(2^I19)</f>
        <v>8.4135715412843872</v>
      </c>
      <c r="L19" s="41">
        <f t="shared" ref="L19" si="27">J19*LN(2)*K19</f>
        <v>0.760875743926962</v>
      </c>
    </row>
    <row r="20" spans="1:12" x14ac:dyDescent="0.15">
      <c r="A20" s="42"/>
      <c r="B20" s="43"/>
      <c r="C20" s="7">
        <v>20.199517514802999</v>
      </c>
      <c r="D20" s="44"/>
      <c r="E20" s="44"/>
      <c r="F20" s="13">
        <v>23.3900247415453</v>
      </c>
      <c r="G20" s="45"/>
      <c r="H20" s="44"/>
      <c r="I20" s="45"/>
      <c r="J20" s="39"/>
      <c r="K20" s="40"/>
      <c r="L20" s="41"/>
    </row>
    <row r="21" spans="1:12" ht="13" customHeight="1" x14ac:dyDescent="0.15">
      <c r="A21" s="42"/>
      <c r="B21" s="43" t="s">
        <v>21</v>
      </c>
      <c r="C21" s="7">
        <v>24.615632272591299</v>
      </c>
      <c r="D21" s="46">
        <v>24.623359017241899</v>
      </c>
      <c r="E21" s="44">
        <v>1.09272670778782E-2</v>
      </c>
      <c r="F21" s="13">
        <v>26.085152648678498</v>
      </c>
      <c r="G21" s="45">
        <v>26.098471349958199</v>
      </c>
      <c r="H21" s="44">
        <v>1.8835487982916298E-2</v>
      </c>
      <c r="I21" s="45">
        <f t="shared" ref="I21" si="28">G21-D21</f>
        <v>1.4751123327163</v>
      </c>
      <c r="J21" s="39">
        <f t="shared" ref="J21" si="29">SQRT(E21^2+H21^2)</f>
        <v>2.1775692258705924E-2</v>
      </c>
      <c r="K21" s="40">
        <f t="shared" ref="K21" si="30">(2^I21)</f>
        <v>2.7800528948097192</v>
      </c>
      <c r="L21" s="41">
        <f t="shared" ref="L21" si="31">J21*LN(2)*K21</f>
        <v>4.1961450330486198E-2</v>
      </c>
    </row>
    <row r="22" spans="1:12" x14ac:dyDescent="0.15">
      <c r="A22" s="42"/>
      <c r="B22" s="43"/>
      <c r="C22" s="7">
        <v>24.6310857618925</v>
      </c>
      <c r="D22" s="44"/>
      <c r="E22" s="44"/>
      <c r="F22" s="13">
        <v>26.111790051237801</v>
      </c>
      <c r="G22" s="45"/>
      <c r="H22" s="44"/>
      <c r="I22" s="45"/>
      <c r="J22" s="39"/>
      <c r="K22" s="40"/>
      <c r="L22" s="41"/>
    </row>
    <row r="23" spans="1:12" ht="13" customHeight="1" x14ac:dyDescent="0.15">
      <c r="A23" s="42"/>
      <c r="B23" s="43" t="s">
        <v>22</v>
      </c>
      <c r="C23" s="7">
        <v>22.678605160578201</v>
      </c>
      <c r="D23" s="44">
        <v>22.777769724691801</v>
      </c>
      <c r="E23" s="44">
        <v>0.14023987147622499</v>
      </c>
      <c r="F23" s="13">
        <v>24.0293492880385</v>
      </c>
      <c r="G23" s="45">
        <v>24.0923102702167</v>
      </c>
      <c r="H23" s="44">
        <v>8.9040274896704102E-2</v>
      </c>
      <c r="I23" s="45">
        <f t="shared" ref="I23" si="32">G23-D23</f>
        <v>1.3145405455248991</v>
      </c>
      <c r="J23" s="39">
        <f t="shared" ref="J23" si="33">SQRT(E23^2+H23^2)</f>
        <v>0.16611860854626956</v>
      </c>
      <c r="K23" s="40">
        <f t="shared" ref="K23" si="34">(2^I23)</f>
        <v>2.4872310730321932</v>
      </c>
      <c r="L23" s="41">
        <f t="shared" ref="L23" si="35">J23*LN(2)*K23</f>
        <v>0.28639133931628508</v>
      </c>
    </row>
    <row r="24" spans="1:12" x14ac:dyDescent="0.15">
      <c r="A24" s="42"/>
      <c r="B24" s="43"/>
      <c r="C24" s="7">
        <v>22.876934288805302</v>
      </c>
      <c r="D24" s="44"/>
      <c r="E24" s="44"/>
      <c r="F24" s="13">
        <v>24.1552712523949</v>
      </c>
      <c r="G24" s="45"/>
      <c r="H24" s="44"/>
      <c r="I24" s="45"/>
      <c r="J24" s="39"/>
      <c r="K24" s="40"/>
      <c r="L24" s="41"/>
    </row>
    <row r="25" spans="1:12" ht="13" customHeight="1" x14ac:dyDescent="0.15">
      <c r="A25" s="42"/>
      <c r="B25" s="43" t="s">
        <v>23</v>
      </c>
      <c r="C25" s="7">
        <v>22.304283837911701</v>
      </c>
      <c r="D25" s="44">
        <v>22.3221183590584</v>
      </c>
      <c r="E25" s="44">
        <v>2.5221821684130199E-2</v>
      </c>
      <c r="F25" s="13">
        <v>23.686274668366998</v>
      </c>
      <c r="G25" s="45">
        <v>23.693680344664401</v>
      </c>
      <c r="H25" s="44">
        <v>1.0473207858333999E-2</v>
      </c>
      <c r="I25" s="45">
        <f t="shared" ref="I25" si="36">G25-D25</f>
        <v>1.3715619856060002</v>
      </c>
      <c r="J25" s="39">
        <f t="shared" ref="J25" si="37">SQRT(E25^2+H25^2)</f>
        <v>2.7309858511349511E-2</v>
      </c>
      <c r="K25" s="40">
        <f t="shared" ref="K25" si="38">(2^I25)</f>
        <v>2.5875056011531115</v>
      </c>
      <c r="L25" s="41">
        <f t="shared" ref="L25" si="39">J25*LN(2)*K25</f>
        <v>4.8980837850023835E-2</v>
      </c>
    </row>
    <row r="26" spans="1:12" x14ac:dyDescent="0.15">
      <c r="A26" s="42"/>
      <c r="B26" s="43"/>
      <c r="C26" s="7">
        <v>22.3399528802051</v>
      </c>
      <c r="D26" s="44"/>
      <c r="E26" s="44"/>
      <c r="F26" s="13">
        <v>23.7010860209618</v>
      </c>
      <c r="G26" s="45"/>
      <c r="H26" s="44"/>
      <c r="I26" s="45"/>
      <c r="J26" s="39"/>
      <c r="K26" s="40"/>
      <c r="L26" s="41"/>
    </row>
    <row r="27" spans="1:12" ht="16" customHeight="1" x14ac:dyDescent="0.15">
      <c r="A27" s="42" t="s">
        <v>4</v>
      </c>
      <c r="B27" s="43" t="s">
        <v>20</v>
      </c>
      <c r="C27" s="13">
        <v>23.1965840324184</v>
      </c>
      <c r="D27" s="51">
        <v>23.1398505606196</v>
      </c>
      <c r="E27" s="38">
        <v>8.0233245258277103E-2</v>
      </c>
      <c r="F27" s="7">
        <v>22.496624519397699</v>
      </c>
      <c r="G27" s="50">
        <v>22.544010376305799</v>
      </c>
      <c r="H27" s="38">
        <v>6.7013721504199195E-2</v>
      </c>
      <c r="I27" s="50">
        <f>G27-D27</f>
        <v>-0.59584018431380059</v>
      </c>
      <c r="J27" s="47">
        <f>SQRT(E27^2+H27^2)</f>
        <v>0.10453809121328557</v>
      </c>
      <c r="K27" s="48">
        <f>(2^I27)</f>
        <v>0.66165901169576169</v>
      </c>
      <c r="L27" s="49">
        <f>J27*LN(2)*K27</f>
        <v>4.7943999359783933E-2</v>
      </c>
    </row>
    <row r="28" spans="1:12" x14ac:dyDescent="0.15">
      <c r="A28" s="42"/>
      <c r="B28" s="43"/>
      <c r="C28" s="13">
        <v>23.083117088820899</v>
      </c>
      <c r="D28" s="38"/>
      <c r="E28" s="38"/>
      <c r="F28" s="7">
        <v>22.591396233213999</v>
      </c>
      <c r="G28" s="50"/>
      <c r="H28" s="38"/>
      <c r="I28" s="50"/>
      <c r="J28" s="47"/>
      <c r="K28" s="48"/>
      <c r="L28" s="49"/>
    </row>
    <row r="29" spans="1:12" ht="16" customHeight="1" x14ac:dyDescent="0.15">
      <c r="A29" s="42"/>
      <c r="B29" s="43" t="s">
        <v>18</v>
      </c>
      <c r="C29" s="13">
        <v>24.317623030551299</v>
      </c>
      <c r="D29" s="38">
        <v>24.237040359417801</v>
      </c>
      <c r="E29" s="38">
        <v>0.113961106409205</v>
      </c>
      <c r="F29" s="7">
        <v>23.393927612500999</v>
      </c>
      <c r="G29" s="50">
        <v>23.3808956696233</v>
      </c>
      <c r="H29" s="38">
        <v>1.8429950361786601E-2</v>
      </c>
      <c r="I29" s="50">
        <f t="shared" ref="I29" si="40">G29-D29</f>
        <v>-0.85614468979450109</v>
      </c>
      <c r="J29" s="47">
        <f t="shared" ref="J29" si="41">SQRT(E29^2+H29^2)</f>
        <v>0.11544174654061702</v>
      </c>
      <c r="K29" s="48">
        <f t="shared" ref="K29" si="42">(2^I29)</f>
        <v>0.55242683600330533</v>
      </c>
      <c r="L29" s="49">
        <f t="shared" ref="L29" si="43">J29*LN(2)*K29</f>
        <v>4.4204157480733211E-2</v>
      </c>
    </row>
    <row r="30" spans="1:12" x14ac:dyDescent="0.15">
      <c r="A30" s="42"/>
      <c r="B30" s="43"/>
      <c r="C30" s="13">
        <v>24.156457688284402</v>
      </c>
      <c r="D30" s="38"/>
      <c r="E30" s="38"/>
      <c r="F30" s="7">
        <v>23.367863726745501</v>
      </c>
      <c r="G30" s="50"/>
      <c r="H30" s="38"/>
      <c r="I30" s="50"/>
      <c r="J30" s="47"/>
      <c r="K30" s="48"/>
      <c r="L30" s="49"/>
    </row>
    <row r="31" spans="1:12" ht="16" customHeight="1" x14ac:dyDescent="0.15">
      <c r="A31" s="42"/>
      <c r="B31" s="43" t="s">
        <v>19</v>
      </c>
      <c r="C31" s="13">
        <v>23.624325267785199</v>
      </c>
      <c r="D31" s="44">
        <v>23.554702833712401</v>
      </c>
      <c r="E31" s="44">
        <v>9.8460990511127403E-2</v>
      </c>
      <c r="F31" s="13">
        <v>23.215411960747598</v>
      </c>
      <c r="G31" s="45">
        <v>23.302718351146499</v>
      </c>
      <c r="H31" s="44">
        <v>0.12346988138390499</v>
      </c>
      <c r="I31" s="45">
        <f t="shared" ref="I31" si="44">G31-D31</f>
        <v>-0.25198448256590211</v>
      </c>
      <c r="J31" s="39">
        <f t="shared" ref="J31" si="45">SQRT(E31^2+H31^2)</f>
        <v>0.15792206388401808</v>
      </c>
      <c r="K31" s="40">
        <f t="shared" ref="K31" si="46">(2^I31)</f>
        <v>0.8397405250318718</v>
      </c>
      <c r="L31" s="41">
        <f t="shared" ref="L31" si="47">J31*LN(2)*K31</f>
        <v>9.1920713027728987E-2</v>
      </c>
    </row>
    <row r="32" spans="1:12" x14ac:dyDescent="0.15">
      <c r="A32" s="42"/>
      <c r="B32" s="43"/>
      <c r="C32" s="13">
        <v>23.485080399639699</v>
      </c>
      <c r="D32" s="44"/>
      <c r="E32" s="44"/>
      <c r="F32" s="13">
        <v>23.3900247415453</v>
      </c>
      <c r="G32" s="45"/>
      <c r="H32" s="44"/>
      <c r="I32" s="45"/>
      <c r="J32" s="39"/>
      <c r="K32" s="40"/>
      <c r="L32" s="41"/>
    </row>
    <row r="33" spans="1:12" ht="13" customHeight="1" x14ac:dyDescent="0.15">
      <c r="A33" s="42"/>
      <c r="B33" s="43" t="s">
        <v>21</v>
      </c>
      <c r="C33" s="13">
        <v>29.139693144769499</v>
      </c>
      <c r="D33" s="46">
        <v>29.0903923438376</v>
      </c>
      <c r="E33" s="44">
        <v>6.97218613137605E-2</v>
      </c>
      <c r="F33" s="13">
        <v>26.085152648678498</v>
      </c>
      <c r="G33" s="45">
        <v>26.098471349958199</v>
      </c>
      <c r="H33" s="44">
        <v>1.8835487982916298E-2</v>
      </c>
      <c r="I33" s="45">
        <f t="shared" ref="I33" si="48">G33-D33</f>
        <v>-2.9919209938794005</v>
      </c>
      <c r="J33" s="39">
        <f t="shared" ref="J33" si="49">SQRT(E33^2+H33^2)</f>
        <v>7.2221281853826425E-2</v>
      </c>
      <c r="K33" s="40">
        <f t="shared" ref="K33" si="50">(2^I33)</f>
        <v>0.12570195616117505</v>
      </c>
      <c r="L33" s="41">
        <f t="shared" ref="L33" si="51">J33*LN(2)*K33</f>
        <v>6.2926371465861783E-3</v>
      </c>
    </row>
    <row r="34" spans="1:12" x14ac:dyDescent="0.15">
      <c r="A34" s="42"/>
      <c r="B34" s="43"/>
      <c r="C34" s="13">
        <v>29.041091542905601</v>
      </c>
      <c r="D34" s="44"/>
      <c r="E34" s="44"/>
      <c r="F34" s="13">
        <v>26.111790051237801</v>
      </c>
      <c r="G34" s="45"/>
      <c r="H34" s="44"/>
      <c r="I34" s="45"/>
      <c r="J34" s="39"/>
      <c r="K34" s="40"/>
      <c r="L34" s="41"/>
    </row>
    <row r="35" spans="1:12" ht="13" customHeight="1" x14ac:dyDescent="0.15">
      <c r="A35" s="42"/>
      <c r="B35" s="43" t="s">
        <v>22</v>
      </c>
      <c r="C35" s="13">
        <v>27.018332832606799</v>
      </c>
      <c r="D35" s="44">
        <v>27.008534939149399</v>
      </c>
      <c r="E35" s="44">
        <v>1.3856313810070599E-2</v>
      </c>
      <c r="F35" s="13">
        <v>24.0293492880385</v>
      </c>
      <c r="G35" s="45">
        <v>24.0923102702167</v>
      </c>
      <c r="H35" s="44">
        <v>8.9040274896704102E-2</v>
      </c>
      <c r="I35" s="45">
        <f t="shared" ref="I35" si="52">G35-D35</f>
        <v>-2.9162246689326992</v>
      </c>
      <c r="J35" s="39">
        <f t="shared" ref="J35" si="53">SQRT(E35^2+H35^2)</f>
        <v>9.0111974709712064E-2</v>
      </c>
      <c r="K35" s="40">
        <f t="shared" ref="K35" si="54">(2^I35)</f>
        <v>0.13247346640584629</v>
      </c>
      <c r="L35" s="41">
        <f t="shared" ref="L35" si="55">J35*LN(2)*K35</f>
        <v>8.2744067984844988E-3</v>
      </c>
    </row>
    <row r="36" spans="1:12" x14ac:dyDescent="0.15">
      <c r="A36" s="42"/>
      <c r="B36" s="43"/>
      <c r="C36" s="13">
        <v>26.998737045692099</v>
      </c>
      <c r="D36" s="44"/>
      <c r="E36" s="44"/>
      <c r="F36" s="13">
        <v>24.1552712523949</v>
      </c>
      <c r="G36" s="45"/>
      <c r="H36" s="44"/>
      <c r="I36" s="45"/>
      <c r="J36" s="39"/>
      <c r="K36" s="40"/>
      <c r="L36" s="41"/>
    </row>
    <row r="37" spans="1:12" ht="13" customHeight="1" x14ac:dyDescent="0.15">
      <c r="A37" s="42"/>
      <c r="B37" s="43" t="s">
        <v>23</v>
      </c>
      <c r="C37" s="13">
        <v>27.935370561602198</v>
      </c>
      <c r="D37" s="44">
        <v>27.8301354003253</v>
      </c>
      <c r="E37" s="44">
        <v>0.14882499231625901</v>
      </c>
      <c r="F37" s="13">
        <v>23.686274668366998</v>
      </c>
      <c r="G37" s="45">
        <v>23.693680344664401</v>
      </c>
      <c r="H37" s="44">
        <v>1.0473207858333999E-2</v>
      </c>
      <c r="I37" s="45">
        <f t="shared" ref="I37" si="56">G37-D37</f>
        <v>-4.1364550556608997</v>
      </c>
      <c r="J37" s="39">
        <f t="shared" ref="J37" si="57">SQRT(E37^2+H37^2)</f>
        <v>0.14919305084613835</v>
      </c>
      <c r="K37" s="40">
        <f t="shared" ref="K37" si="58">(2^I37)</f>
        <v>5.6859489025072818E-2</v>
      </c>
      <c r="L37" s="41">
        <f t="shared" ref="L37" si="59">J37*LN(2)*K37</f>
        <v>5.879995700252794E-3</v>
      </c>
    </row>
    <row r="38" spans="1:12" x14ac:dyDescent="0.15">
      <c r="A38" s="42"/>
      <c r="B38" s="43"/>
      <c r="C38" s="13">
        <v>27.724900239048502</v>
      </c>
      <c r="D38" s="44"/>
      <c r="E38" s="44"/>
      <c r="F38" s="13">
        <v>23.7010860209618</v>
      </c>
      <c r="G38" s="45"/>
      <c r="H38" s="44"/>
      <c r="I38" s="45"/>
      <c r="J38" s="39"/>
      <c r="K38" s="40"/>
      <c r="L38" s="41"/>
    </row>
    <row r="39" spans="1:12" ht="16" customHeight="1" x14ac:dyDescent="0.15">
      <c r="A39" s="42" t="s">
        <v>5</v>
      </c>
      <c r="B39" s="43" t="s">
        <v>20</v>
      </c>
      <c r="C39" s="7">
        <v>30.776879707979599</v>
      </c>
      <c r="D39" s="38">
        <v>30.697151620111299</v>
      </c>
      <c r="E39" s="38">
        <v>0.112752543165497</v>
      </c>
      <c r="F39" s="7">
        <v>22.496624519397699</v>
      </c>
      <c r="G39" s="50">
        <v>22.544010376305799</v>
      </c>
      <c r="H39" s="38">
        <v>6.7013721504199195E-2</v>
      </c>
      <c r="I39" s="50">
        <f>G39-D39</f>
        <v>-8.1531412438055</v>
      </c>
      <c r="J39" s="47">
        <f>SQRT(E39^2+H39^2)</f>
        <v>0.13116392362280732</v>
      </c>
      <c r="K39" s="48">
        <f>(2^I39)</f>
        <v>3.5128525970773736E-3</v>
      </c>
      <c r="L39" s="49">
        <f>J39*LN(2)*K39</f>
        <v>3.1937416895626465E-4</v>
      </c>
    </row>
    <row r="40" spans="1:12" x14ac:dyDescent="0.15">
      <c r="A40" s="42"/>
      <c r="B40" s="43"/>
      <c r="C40" s="7">
        <v>30.617423532242899</v>
      </c>
      <c r="D40" s="38"/>
      <c r="E40" s="38"/>
      <c r="F40" s="7">
        <v>22.591396233213999</v>
      </c>
      <c r="G40" s="50"/>
      <c r="H40" s="38"/>
      <c r="I40" s="50"/>
      <c r="J40" s="47"/>
      <c r="K40" s="48"/>
      <c r="L40" s="49"/>
    </row>
    <row r="41" spans="1:12" ht="16" customHeight="1" x14ac:dyDescent="0.15">
      <c r="A41" s="42"/>
      <c r="B41" s="43" t="s">
        <v>18</v>
      </c>
      <c r="C41" s="7">
        <v>29.945406483285598</v>
      </c>
      <c r="D41" s="38">
        <v>30.211771693908101</v>
      </c>
      <c r="E41" s="38">
        <v>0.37669729340671199</v>
      </c>
      <c r="F41" s="7">
        <v>23.393927612500999</v>
      </c>
      <c r="G41" s="50">
        <v>23.3808956696233</v>
      </c>
      <c r="H41" s="38">
        <v>1.8429950361786601E-2</v>
      </c>
      <c r="I41" s="50">
        <f t="shared" ref="I41" si="60">G41-D41</f>
        <v>-6.8308760242848017</v>
      </c>
      <c r="J41" s="47">
        <f t="shared" ref="J41" si="61">SQRT(E41^2+H41^2)</f>
        <v>0.37714786746086787</v>
      </c>
      <c r="K41" s="48">
        <f t="shared" ref="K41" si="62">(2^I41)</f>
        <v>8.7841839145310126E-3</v>
      </c>
      <c r="L41" s="49">
        <f t="shared" ref="L41" si="63">J41*LN(2)*K41</f>
        <v>2.2963524077188597E-3</v>
      </c>
    </row>
    <row r="42" spans="1:12" x14ac:dyDescent="0.15">
      <c r="A42" s="42"/>
      <c r="B42" s="43"/>
      <c r="C42" s="7">
        <v>30.478136904530601</v>
      </c>
      <c r="D42" s="38"/>
      <c r="E42" s="38"/>
      <c r="F42" s="7">
        <v>23.367863726745501</v>
      </c>
      <c r="G42" s="50"/>
      <c r="H42" s="38"/>
      <c r="I42" s="50"/>
      <c r="J42" s="47"/>
      <c r="K42" s="48"/>
      <c r="L42" s="49"/>
    </row>
    <row r="43" spans="1:12" ht="16" customHeight="1" x14ac:dyDescent="0.15">
      <c r="A43" s="42"/>
      <c r="B43" s="43" t="s">
        <v>19</v>
      </c>
      <c r="C43" s="7">
        <v>30.994976555093402</v>
      </c>
      <c r="D43" s="44">
        <v>31.0472088768703</v>
      </c>
      <c r="E43" s="44">
        <v>7.3867657851047597E-2</v>
      </c>
      <c r="F43" s="13">
        <v>23.215411960747598</v>
      </c>
      <c r="G43" s="45">
        <v>23.302718351146499</v>
      </c>
      <c r="H43" s="44">
        <v>0.12346988138390499</v>
      </c>
      <c r="I43" s="45">
        <f t="shared" ref="I43" si="64">G43-D43</f>
        <v>-7.7444905257238013</v>
      </c>
      <c r="J43" s="39">
        <f t="shared" ref="J43" si="65">SQRT(E43^2+H43^2)</f>
        <v>0.14387926356968539</v>
      </c>
      <c r="K43" s="40">
        <f t="shared" ref="K43" si="66">(2^I43)</f>
        <v>4.6631141907014801E-3</v>
      </c>
      <c r="L43" s="41">
        <f t="shared" ref="L43" si="67">J43*LN(2)*K43</f>
        <v>4.6505007412104632E-4</v>
      </c>
    </row>
    <row r="44" spans="1:12" x14ac:dyDescent="0.15">
      <c r="A44" s="42"/>
      <c r="B44" s="43"/>
      <c r="C44" s="7">
        <v>31.099441198647099</v>
      </c>
      <c r="D44" s="44"/>
      <c r="E44" s="44"/>
      <c r="F44" s="13">
        <v>23.3900247415453</v>
      </c>
      <c r="G44" s="45"/>
      <c r="H44" s="44"/>
      <c r="I44" s="45"/>
      <c r="J44" s="39"/>
      <c r="K44" s="40"/>
      <c r="L44" s="41"/>
    </row>
    <row r="45" spans="1:12" ht="13" customHeight="1" x14ac:dyDescent="0.15">
      <c r="A45" s="42"/>
      <c r="B45" s="43" t="s">
        <v>21</v>
      </c>
      <c r="C45" s="7">
        <v>31.402937535073601</v>
      </c>
      <c r="D45" s="46">
        <v>31.160416498093898</v>
      </c>
      <c r="E45" s="44">
        <v>0.34297653965749503</v>
      </c>
      <c r="F45" s="13">
        <v>26.085152648678498</v>
      </c>
      <c r="G45" s="45">
        <v>26.098471349958199</v>
      </c>
      <c r="H45" s="44">
        <v>1.8835487982916298E-2</v>
      </c>
      <c r="I45" s="45">
        <f t="shared" ref="I45" si="68">G45-D45</f>
        <v>-5.061945148135699</v>
      </c>
      <c r="J45" s="39">
        <f t="shared" ref="J45" si="69">SQRT(E45^2+H45^2)</f>
        <v>0.34349335126459701</v>
      </c>
      <c r="K45" s="40">
        <f t="shared" ref="K45" si="70">(2^I45)</f>
        <v>2.9936613750303213E-2</v>
      </c>
      <c r="L45" s="41">
        <f t="shared" ref="L45" si="71">J45*LN(2)*K45</f>
        <v>7.1276517151325647E-3</v>
      </c>
    </row>
    <row r="46" spans="1:12" x14ac:dyDescent="0.15">
      <c r="A46" s="42"/>
      <c r="B46" s="43"/>
      <c r="C46" s="7">
        <v>30.917895461114199</v>
      </c>
      <c r="D46" s="44"/>
      <c r="E46" s="44"/>
      <c r="F46" s="13">
        <v>26.111790051237801</v>
      </c>
      <c r="G46" s="45"/>
      <c r="H46" s="44"/>
      <c r="I46" s="45"/>
      <c r="J46" s="39"/>
      <c r="K46" s="40"/>
      <c r="L46" s="41"/>
    </row>
    <row r="47" spans="1:12" ht="13" customHeight="1" x14ac:dyDescent="0.15">
      <c r="A47" s="42"/>
      <c r="B47" s="43" t="s">
        <v>22</v>
      </c>
      <c r="C47" s="7">
        <v>29.362733303890899</v>
      </c>
      <c r="D47" s="44">
        <v>29.3216682662663</v>
      </c>
      <c r="E47" s="44">
        <v>5.8074733148116002E-2</v>
      </c>
      <c r="F47" s="13">
        <v>24.0293492880385</v>
      </c>
      <c r="G47" s="45">
        <v>24.0923102702167</v>
      </c>
      <c r="H47" s="44">
        <v>8.9040274896704102E-2</v>
      </c>
      <c r="I47" s="45">
        <f t="shared" ref="I47" si="72">G47-D47</f>
        <v>-5.2293579960496004</v>
      </c>
      <c r="J47" s="39">
        <f t="shared" ref="J47" si="73">SQRT(E47^2+H47^2)</f>
        <v>0.10630543346370173</v>
      </c>
      <c r="K47" s="40">
        <f t="shared" ref="K47" si="74">(2^I47)</f>
        <v>2.6656700046327166E-2</v>
      </c>
      <c r="L47" s="41">
        <f t="shared" ref="L47" si="75">J47*LN(2)*K47</f>
        <v>1.9642072460376511E-3</v>
      </c>
    </row>
    <row r="48" spans="1:12" x14ac:dyDescent="0.15">
      <c r="A48" s="42"/>
      <c r="B48" s="43"/>
      <c r="C48" s="7">
        <v>29.280603228641599</v>
      </c>
      <c r="D48" s="44"/>
      <c r="E48" s="44"/>
      <c r="F48" s="13">
        <v>24.1552712523949</v>
      </c>
      <c r="G48" s="45"/>
      <c r="H48" s="44"/>
      <c r="I48" s="45"/>
      <c r="J48" s="39"/>
      <c r="K48" s="40"/>
      <c r="L48" s="41"/>
    </row>
    <row r="49" spans="1:12" ht="13" customHeight="1" x14ac:dyDescent="0.15">
      <c r="A49" s="42"/>
      <c r="B49" s="43" t="s">
        <v>23</v>
      </c>
      <c r="C49" s="7">
        <v>29.700254394407899</v>
      </c>
      <c r="D49" s="44">
        <v>29.651630904925799</v>
      </c>
      <c r="E49" s="44">
        <v>6.8763998275471597E-2</v>
      </c>
      <c r="F49" s="13">
        <v>23.686274668366998</v>
      </c>
      <c r="G49" s="45">
        <v>23.693680344664401</v>
      </c>
      <c r="H49" s="44">
        <v>1.0473207858333999E-2</v>
      </c>
      <c r="I49" s="45">
        <f t="shared" ref="I49" si="76">G49-D49</f>
        <v>-5.9579505602613985</v>
      </c>
      <c r="J49" s="39">
        <f t="shared" ref="J49" si="77">SQRT(E49^2+H49^2)</f>
        <v>6.9556994915485892E-2</v>
      </c>
      <c r="K49" s="40">
        <f t="shared" ref="K49" si="78">(2^I49)</f>
        <v>1.6087115083805097E-2</v>
      </c>
      <c r="L49" s="41">
        <f t="shared" ref="L49" si="79">J49*LN(2)*K49</f>
        <v>7.7561185862230243E-4</v>
      </c>
    </row>
    <row r="50" spans="1:12" x14ac:dyDescent="0.15">
      <c r="A50" s="42"/>
      <c r="B50" s="43"/>
      <c r="C50" s="7">
        <v>29.603007415443699</v>
      </c>
      <c r="D50" s="44"/>
      <c r="E50" s="44"/>
      <c r="F50" s="13">
        <v>23.7010860209618</v>
      </c>
      <c r="G50" s="45"/>
      <c r="H50" s="44"/>
      <c r="I50" s="45"/>
      <c r="J50" s="39"/>
      <c r="K50" s="40"/>
      <c r="L50" s="41"/>
    </row>
    <row r="53" spans="1:12" x14ac:dyDescent="0.15">
      <c r="A53" s="37" t="s">
        <v>13</v>
      </c>
      <c r="B53" s="14"/>
      <c r="C53" s="15" t="s">
        <v>6</v>
      </c>
      <c r="D53" s="15" t="s">
        <v>7</v>
      </c>
      <c r="E53" s="15" t="s">
        <v>8</v>
      </c>
      <c r="F53" s="15" t="s">
        <v>9</v>
      </c>
      <c r="G53" s="14"/>
      <c r="H53" s="20"/>
      <c r="I53" s="20"/>
    </row>
    <row r="54" spans="1:12" ht="34" x14ac:dyDescent="0.15">
      <c r="A54" s="37"/>
      <c r="B54" s="16" t="s">
        <v>10</v>
      </c>
      <c r="C54" s="17">
        <v>0.15561597552220943</v>
      </c>
      <c r="D54" s="18">
        <v>2.2259042797096736E-2</v>
      </c>
      <c r="E54" s="18">
        <v>1.2851264350807202E-2</v>
      </c>
      <c r="F54" s="18"/>
      <c r="G54" s="13"/>
      <c r="H54" s="20"/>
      <c r="I54" s="20"/>
    </row>
    <row r="55" spans="1:12" ht="34" x14ac:dyDescent="0.15">
      <c r="A55" s="37"/>
      <c r="B55" s="16" t="s">
        <v>17</v>
      </c>
      <c r="C55" s="17">
        <v>3.882899461605293E-2</v>
      </c>
      <c r="D55" s="18">
        <v>1.5420119240975092E-2</v>
      </c>
      <c r="E55" s="18">
        <v>8.9028099947130977E-3</v>
      </c>
      <c r="F55" s="18">
        <v>1.7165172282814862E-3</v>
      </c>
      <c r="G55" s="13" t="s">
        <v>11</v>
      </c>
      <c r="H55" s="20"/>
      <c r="I55" s="20"/>
    </row>
    <row r="56" spans="1:12" x14ac:dyDescent="0.15">
      <c r="A56" s="38" t="s">
        <v>14</v>
      </c>
      <c r="B56" s="14"/>
      <c r="C56" s="15" t="s">
        <v>6</v>
      </c>
      <c r="D56" s="15" t="s">
        <v>7</v>
      </c>
      <c r="E56" s="15" t="s">
        <v>8</v>
      </c>
      <c r="F56" s="15" t="s">
        <v>9</v>
      </c>
      <c r="G56" s="14"/>
      <c r="H56" s="20"/>
      <c r="I56" s="20"/>
    </row>
    <row r="57" spans="1:12" ht="34" x14ac:dyDescent="0.15">
      <c r="A57" s="38"/>
      <c r="B57" s="16" t="s">
        <v>10</v>
      </c>
      <c r="C57" s="14">
        <v>10.066709345830441</v>
      </c>
      <c r="D57" s="19">
        <v>1.7812116353101399</v>
      </c>
      <c r="E57" s="19">
        <v>1.028383017130003</v>
      </c>
      <c r="F57" s="19"/>
      <c r="G57" s="13"/>
      <c r="H57" s="20"/>
      <c r="I57" s="20"/>
    </row>
    <row r="58" spans="1:12" ht="34" x14ac:dyDescent="0.15">
      <c r="A58" s="38"/>
      <c r="B58" s="16" t="s">
        <v>17</v>
      </c>
      <c r="C58" s="14">
        <v>2.6182631896650075</v>
      </c>
      <c r="D58" s="19">
        <v>0.14881423576250599</v>
      </c>
      <c r="E58" s="19">
        <v>8.5917939076731398E-2</v>
      </c>
      <c r="F58" s="19">
        <v>1.9539828288905499E-3</v>
      </c>
      <c r="G58" s="13" t="s">
        <v>11</v>
      </c>
      <c r="H58" s="20"/>
      <c r="I58" s="20"/>
    </row>
    <row r="59" spans="1:12" x14ac:dyDescent="0.15">
      <c r="A59" s="38" t="s">
        <v>15</v>
      </c>
      <c r="B59" s="14"/>
      <c r="C59" s="15" t="s">
        <v>6</v>
      </c>
      <c r="D59" s="15" t="s">
        <v>7</v>
      </c>
      <c r="E59" s="15" t="s">
        <v>8</v>
      </c>
      <c r="F59" s="15" t="s">
        <v>9</v>
      </c>
      <c r="G59" s="14"/>
      <c r="H59" s="20"/>
      <c r="I59" s="20"/>
    </row>
    <row r="60" spans="1:12" ht="34" x14ac:dyDescent="0.15">
      <c r="A60" s="38"/>
      <c r="B60" s="16" t="s">
        <v>10</v>
      </c>
      <c r="C60" s="17">
        <v>0.68460879091031301</v>
      </c>
      <c r="D60" s="18">
        <v>0.14502519867353475</v>
      </c>
      <c r="E60" s="18">
        <v>8.3730337493444246E-2</v>
      </c>
      <c r="F60" s="18"/>
      <c r="G60" s="13"/>
      <c r="H60" s="20"/>
      <c r="I60" s="20"/>
    </row>
    <row r="61" spans="1:12" ht="34" x14ac:dyDescent="0.15">
      <c r="A61" s="38"/>
      <c r="B61" s="16" t="s">
        <v>17</v>
      </c>
      <c r="C61" s="17">
        <v>0.10501163719736471</v>
      </c>
      <c r="D61" s="18">
        <v>4.1838204645433703E-2</v>
      </c>
      <c r="E61" s="18">
        <v>2.4155298714451802E-2</v>
      </c>
      <c r="F61" s="18">
        <v>2.6536411522448396E-3</v>
      </c>
      <c r="G61" s="13" t="s">
        <v>11</v>
      </c>
      <c r="H61" s="20"/>
      <c r="I61" s="20"/>
    </row>
    <row r="62" spans="1:12" x14ac:dyDescent="0.15">
      <c r="A62" s="38" t="s">
        <v>16</v>
      </c>
      <c r="B62" s="14"/>
      <c r="C62" s="15" t="s">
        <v>6</v>
      </c>
      <c r="D62" s="15" t="s">
        <v>7</v>
      </c>
      <c r="E62" s="15" t="s">
        <v>8</v>
      </c>
      <c r="F62" s="15" t="s">
        <v>9</v>
      </c>
      <c r="G62" s="14"/>
      <c r="H62" s="1"/>
      <c r="I62" s="1"/>
    </row>
    <row r="63" spans="1:12" ht="34" x14ac:dyDescent="0.15">
      <c r="A63" s="38"/>
      <c r="B63" s="16" t="s">
        <v>10</v>
      </c>
      <c r="C63" s="17">
        <v>5.6533835674366225E-3</v>
      </c>
      <c r="D63" s="18">
        <v>2.7716797332062791E-3</v>
      </c>
      <c r="E63" s="18">
        <v>1.6002300400740754E-3</v>
      </c>
      <c r="F63" s="18"/>
      <c r="G63" s="13"/>
      <c r="H63" s="20"/>
      <c r="I63" s="20"/>
    </row>
    <row r="64" spans="1:12" ht="34" x14ac:dyDescent="0.15">
      <c r="A64" s="38"/>
      <c r="B64" s="16" t="s">
        <v>17</v>
      </c>
      <c r="C64" s="17">
        <v>2.4226809626811827E-2</v>
      </c>
      <c r="D64" s="18">
        <v>7.2374324809612233E-3</v>
      </c>
      <c r="E64" s="18">
        <v>4.1785335911247038E-3</v>
      </c>
      <c r="F64" s="18">
        <v>1.4248974952084579E-2</v>
      </c>
      <c r="G64" s="13" t="s">
        <v>12</v>
      </c>
      <c r="H64" s="20"/>
      <c r="I64" s="20"/>
    </row>
  </sheetData>
  <mergeCells count="224">
    <mergeCell ref="J3:J4"/>
    <mergeCell ref="K3:K4"/>
    <mergeCell ref="L3:L4"/>
    <mergeCell ref="B5:B6"/>
    <mergeCell ref="D5:D6"/>
    <mergeCell ref="E5:E6"/>
    <mergeCell ref="G5:G6"/>
    <mergeCell ref="H5:H6"/>
    <mergeCell ref="I5:I6"/>
    <mergeCell ref="J5:J6"/>
    <mergeCell ref="B3:B4"/>
    <mergeCell ref="D3:D4"/>
    <mergeCell ref="E3:E4"/>
    <mergeCell ref="G3:G4"/>
    <mergeCell ref="H3:H4"/>
    <mergeCell ref="I3:I4"/>
    <mergeCell ref="L7:L8"/>
    <mergeCell ref="K5:K6"/>
    <mergeCell ref="L5:L6"/>
    <mergeCell ref="B7:B8"/>
    <mergeCell ref="D7:D8"/>
    <mergeCell ref="E7:E8"/>
    <mergeCell ref="G7:G8"/>
    <mergeCell ref="H7:H8"/>
    <mergeCell ref="I7:I8"/>
    <mergeCell ref="J7:J8"/>
    <mergeCell ref="K7:K8"/>
    <mergeCell ref="K11:K12"/>
    <mergeCell ref="L11:L12"/>
    <mergeCell ref="B9:B10"/>
    <mergeCell ref="D9:D10"/>
    <mergeCell ref="E9:E10"/>
    <mergeCell ref="G9:G10"/>
    <mergeCell ref="H9:H10"/>
    <mergeCell ref="I9:I10"/>
    <mergeCell ref="J9:J10"/>
    <mergeCell ref="K9:K10"/>
    <mergeCell ref="J13:J14"/>
    <mergeCell ref="K13:K14"/>
    <mergeCell ref="L13:L14"/>
    <mergeCell ref="A3:A14"/>
    <mergeCell ref="B15:B16"/>
    <mergeCell ref="D15:D16"/>
    <mergeCell ref="E15:E16"/>
    <mergeCell ref="G15:G16"/>
    <mergeCell ref="H15:H16"/>
    <mergeCell ref="I15:I16"/>
    <mergeCell ref="B13:B14"/>
    <mergeCell ref="D13:D14"/>
    <mergeCell ref="E13:E14"/>
    <mergeCell ref="G13:G14"/>
    <mergeCell ref="H13:H14"/>
    <mergeCell ref="I13:I14"/>
    <mergeCell ref="L9:L10"/>
    <mergeCell ref="B11:B12"/>
    <mergeCell ref="D11:D12"/>
    <mergeCell ref="E11:E12"/>
    <mergeCell ref="G11:G12"/>
    <mergeCell ref="H11:H12"/>
    <mergeCell ref="I11:I12"/>
    <mergeCell ref="J11:J12"/>
    <mergeCell ref="J15:J16"/>
    <mergeCell ref="K15:K16"/>
    <mergeCell ref="L15:L16"/>
    <mergeCell ref="B17:B18"/>
    <mergeCell ref="D17:D18"/>
    <mergeCell ref="E17:E18"/>
    <mergeCell ref="G17:G18"/>
    <mergeCell ref="H17:H18"/>
    <mergeCell ref="I17:I18"/>
    <mergeCell ref="J17:J18"/>
    <mergeCell ref="L19:L20"/>
    <mergeCell ref="K17:K18"/>
    <mergeCell ref="L17:L18"/>
    <mergeCell ref="B19:B20"/>
    <mergeCell ref="D19:D20"/>
    <mergeCell ref="E19:E20"/>
    <mergeCell ref="G19:G20"/>
    <mergeCell ref="H19:H20"/>
    <mergeCell ref="I19:I20"/>
    <mergeCell ref="J19:J20"/>
    <mergeCell ref="K19:K20"/>
    <mergeCell ref="K23:K24"/>
    <mergeCell ref="L23:L24"/>
    <mergeCell ref="B21:B22"/>
    <mergeCell ref="D21:D22"/>
    <mergeCell ref="E21:E22"/>
    <mergeCell ref="G21:G22"/>
    <mergeCell ref="H21:H22"/>
    <mergeCell ref="I21:I22"/>
    <mergeCell ref="J21:J22"/>
    <mergeCell ref="K21:K22"/>
    <mergeCell ref="J25:J26"/>
    <mergeCell ref="K25:K26"/>
    <mergeCell ref="L25:L26"/>
    <mergeCell ref="A15:A26"/>
    <mergeCell ref="B27:B28"/>
    <mergeCell ref="D27:D28"/>
    <mergeCell ref="E27:E28"/>
    <mergeCell ref="G27:G28"/>
    <mergeCell ref="H27:H28"/>
    <mergeCell ref="I27:I28"/>
    <mergeCell ref="B25:B26"/>
    <mergeCell ref="D25:D26"/>
    <mergeCell ref="E25:E26"/>
    <mergeCell ref="G25:G26"/>
    <mergeCell ref="H25:H26"/>
    <mergeCell ref="I25:I26"/>
    <mergeCell ref="L21:L22"/>
    <mergeCell ref="B23:B24"/>
    <mergeCell ref="D23:D24"/>
    <mergeCell ref="E23:E24"/>
    <mergeCell ref="G23:G24"/>
    <mergeCell ref="H23:H24"/>
    <mergeCell ref="I23:I24"/>
    <mergeCell ref="J23:J24"/>
    <mergeCell ref="J27:J28"/>
    <mergeCell ref="K27:K28"/>
    <mergeCell ref="L27:L28"/>
    <mergeCell ref="B29:B30"/>
    <mergeCell ref="D29:D30"/>
    <mergeCell ref="E29:E30"/>
    <mergeCell ref="G29:G30"/>
    <mergeCell ref="H29:H30"/>
    <mergeCell ref="I29:I30"/>
    <mergeCell ref="J29:J30"/>
    <mergeCell ref="H33:H34"/>
    <mergeCell ref="I33:I34"/>
    <mergeCell ref="J33:J34"/>
    <mergeCell ref="K33:K34"/>
    <mergeCell ref="L31:L32"/>
    <mergeCell ref="K29:K30"/>
    <mergeCell ref="L29:L30"/>
    <mergeCell ref="B31:B32"/>
    <mergeCell ref="D31:D32"/>
    <mergeCell ref="E31:E32"/>
    <mergeCell ref="G31:G32"/>
    <mergeCell ref="H31:H32"/>
    <mergeCell ref="I31:I32"/>
    <mergeCell ref="J31:J32"/>
    <mergeCell ref="K31:K32"/>
    <mergeCell ref="J37:J38"/>
    <mergeCell ref="K37:K38"/>
    <mergeCell ref="L37:L38"/>
    <mergeCell ref="A27:A38"/>
    <mergeCell ref="B37:B38"/>
    <mergeCell ref="D37:D38"/>
    <mergeCell ref="E37:E38"/>
    <mergeCell ref="G37:G38"/>
    <mergeCell ref="H37:H38"/>
    <mergeCell ref="I37:I38"/>
    <mergeCell ref="L33:L34"/>
    <mergeCell ref="B35:B36"/>
    <mergeCell ref="D35:D36"/>
    <mergeCell ref="E35:E36"/>
    <mergeCell ref="G35:G36"/>
    <mergeCell ref="H35:H36"/>
    <mergeCell ref="I35:I36"/>
    <mergeCell ref="J35:J36"/>
    <mergeCell ref="K35:K36"/>
    <mergeCell ref="L35:L36"/>
    <mergeCell ref="B33:B34"/>
    <mergeCell ref="D33:D34"/>
    <mergeCell ref="E33:E34"/>
    <mergeCell ref="G33:G34"/>
    <mergeCell ref="B39:B40"/>
    <mergeCell ref="D39:D40"/>
    <mergeCell ref="E39:E40"/>
    <mergeCell ref="G39:G40"/>
    <mergeCell ref="H39:H40"/>
    <mergeCell ref="I39:I40"/>
    <mergeCell ref="J39:J40"/>
    <mergeCell ref="K39:K40"/>
    <mergeCell ref="L39:L40"/>
    <mergeCell ref="J41:J42"/>
    <mergeCell ref="K41:K42"/>
    <mergeCell ref="L41:L42"/>
    <mergeCell ref="B43:B44"/>
    <mergeCell ref="D43:D44"/>
    <mergeCell ref="E43:E44"/>
    <mergeCell ref="G43:G44"/>
    <mergeCell ref="H43:H44"/>
    <mergeCell ref="I43:I44"/>
    <mergeCell ref="J43:J44"/>
    <mergeCell ref="B41:B42"/>
    <mergeCell ref="D41:D42"/>
    <mergeCell ref="E41:E42"/>
    <mergeCell ref="G41:G42"/>
    <mergeCell ref="H41:H42"/>
    <mergeCell ref="I41:I42"/>
    <mergeCell ref="K43:K44"/>
    <mergeCell ref="L43:L44"/>
    <mergeCell ref="B45:B46"/>
    <mergeCell ref="D45:D46"/>
    <mergeCell ref="E45:E46"/>
    <mergeCell ref="G45:G46"/>
    <mergeCell ref="H45:H46"/>
    <mergeCell ref="I45:I46"/>
    <mergeCell ref="J45:J46"/>
    <mergeCell ref="K45:K46"/>
    <mergeCell ref="A53:A55"/>
    <mergeCell ref="A56:A58"/>
    <mergeCell ref="A59:A61"/>
    <mergeCell ref="A62:A64"/>
    <mergeCell ref="J49:J50"/>
    <mergeCell ref="K49:K50"/>
    <mergeCell ref="L49:L50"/>
    <mergeCell ref="A39:A50"/>
    <mergeCell ref="B49:B50"/>
    <mergeCell ref="D49:D50"/>
    <mergeCell ref="E49:E50"/>
    <mergeCell ref="G49:G50"/>
    <mergeCell ref="H49:H50"/>
    <mergeCell ref="I49:I50"/>
    <mergeCell ref="L45:L46"/>
    <mergeCell ref="B47:B48"/>
    <mergeCell ref="D47:D48"/>
    <mergeCell ref="E47:E48"/>
    <mergeCell ref="G47:G48"/>
    <mergeCell ref="H47:H48"/>
    <mergeCell ref="I47:I48"/>
    <mergeCell ref="J47:J48"/>
    <mergeCell ref="K47:K48"/>
    <mergeCell ref="L47:L48"/>
  </mergeCells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 A</vt:lpstr>
      <vt:lpstr>Figure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Chafino</dc:creator>
  <cp:lastModifiedBy>Xavi Franch</cp:lastModifiedBy>
  <dcterms:created xsi:type="dcterms:W3CDTF">2022-11-16T15:15:27Z</dcterms:created>
  <dcterms:modified xsi:type="dcterms:W3CDTF">2022-11-17T09:25:50Z</dcterms:modified>
</cp:coreProperties>
</file>