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avierfranch/Downloads/figures modificades XAVi/"/>
    </mc:Choice>
  </mc:AlternateContent>
  <xr:revisionPtr revIDLastSave="0" documentId="13_ncr:1_{1AD689F8-CA82-8645-BE90-F42464113810}" xr6:coauthVersionLast="45" xr6:coauthVersionMax="45" xr10:uidLastSave="{00000000-0000-0000-0000-000000000000}"/>
  <bookViews>
    <workbookView xWindow="3740" yWindow="460" windowWidth="27240" windowHeight="16440" activeTab="1" xr2:uid="{C80B6D19-5059-604B-824E-FC8DA8D5361C}"/>
  </bookViews>
  <sheets>
    <sheet name="Figure 2 B C D" sheetId="2" r:id="rId1"/>
    <sheet name="Figure 2 E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5" l="1"/>
  <c r="J4" i="5"/>
  <c r="K4" i="5"/>
  <c r="N4" i="5" s="1"/>
  <c r="L4" i="5"/>
  <c r="I6" i="5"/>
  <c r="K6" i="5" s="1"/>
  <c r="J6" i="5"/>
  <c r="I8" i="5"/>
  <c r="J8" i="5"/>
  <c r="L8" i="5" s="1"/>
  <c r="K8" i="5"/>
  <c r="I10" i="5"/>
  <c r="J10" i="5"/>
  <c r="L10" i="5" s="1"/>
  <c r="K10" i="5"/>
  <c r="O6" i="5" s="1"/>
  <c r="I12" i="5"/>
  <c r="J12" i="5"/>
  <c r="L12" i="5" s="1"/>
  <c r="K12" i="5"/>
  <c r="I14" i="5"/>
  <c r="J14" i="5"/>
  <c r="L14" i="5" s="1"/>
  <c r="K14" i="5"/>
  <c r="I18" i="5"/>
  <c r="J18" i="5"/>
  <c r="L18" i="5" s="1"/>
  <c r="K18" i="5"/>
  <c r="I20" i="5"/>
  <c r="K20" i="5" s="1"/>
  <c r="J20" i="5"/>
  <c r="I22" i="5"/>
  <c r="J22" i="5"/>
  <c r="L22" i="5" s="1"/>
  <c r="K22" i="5"/>
  <c r="I24" i="5"/>
  <c r="J24" i="5"/>
  <c r="L24" i="5" s="1"/>
  <c r="K24" i="5"/>
  <c r="O20" i="5" s="1"/>
  <c r="I26" i="5"/>
  <c r="J26" i="5"/>
  <c r="L26" i="5" s="1"/>
  <c r="K26" i="5"/>
  <c r="I28" i="5"/>
  <c r="J28" i="5"/>
  <c r="L28" i="5" s="1"/>
  <c r="K28" i="5"/>
  <c r="I32" i="5"/>
  <c r="J32" i="5"/>
  <c r="L32" i="5" s="1"/>
  <c r="K32" i="5"/>
  <c r="I34" i="5"/>
  <c r="K34" i="5" s="1"/>
  <c r="J34" i="5"/>
  <c r="I36" i="5"/>
  <c r="J36" i="5"/>
  <c r="L36" i="5" s="1"/>
  <c r="K36" i="5"/>
  <c r="I38" i="5"/>
  <c r="J38" i="5"/>
  <c r="L38" i="5" s="1"/>
  <c r="K38" i="5"/>
  <c r="O34" i="5" s="1"/>
  <c r="I40" i="5"/>
  <c r="J40" i="5"/>
  <c r="L40" i="5" s="1"/>
  <c r="K40" i="5"/>
  <c r="I42" i="5"/>
  <c r="J42" i="5"/>
  <c r="L42" i="5" s="1"/>
  <c r="K42" i="5"/>
  <c r="N46" i="5"/>
  <c r="O46" i="5"/>
  <c r="N48" i="5"/>
  <c r="O48" i="5"/>
  <c r="I60" i="5"/>
  <c r="J60" i="5"/>
  <c r="L60" i="5" s="1"/>
  <c r="K60" i="5"/>
  <c r="I62" i="5"/>
  <c r="K62" i="5" s="1"/>
  <c r="L62" i="5" s="1"/>
  <c r="J62" i="5"/>
  <c r="I64" i="5"/>
  <c r="J64" i="5"/>
  <c r="L64" i="5" s="1"/>
  <c r="K64" i="5"/>
  <c r="I66" i="5"/>
  <c r="J66" i="5"/>
  <c r="L66" i="5" s="1"/>
  <c r="K66" i="5"/>
  <c r="O62" i="5" s="1"/>
  <c r="I68" i="5"/>
  <c r="J68" i="5"/>
  <c r="L68" i="5" s="1"/>
  <c r="K68" i="5"/>
  <c r="I70" i="5"/>
  <c r="J70" i="5"/>
  <c r="L70" i="5" s="1"/>
  <c r="K70" i="5"/>
  <c r="I74" i="5"/>
  <c r="J74" i="5"/>
  <c r="L74" i="5" s="1"/>
  <c r="K74" i="5"/>
  <c r="N74" i="5" s="1"/>
  <c r="I76" i="5"/>
  <c r="K76" i="5" s="1"/>
  <c r="L76" i="5" s="1"/>
  <c r="J76" i="5"/>
  <c r="I78" i="5"/>
  <c r="J78" i="5"/>
  <c r="L78" i="5" s="1"/>
  <c r="K78" i="5"/>
  <c r="I80" i="5"/>
  <c r="J80" i="5"/>
  <c r="L80" i="5" s="1"/>
  <c r="K80" i="5"/>
  <c r="O76" i="5" s="1"/>
  <c r="I82" i="5"/>
  <c r="J82" i="5"/>
  <c r="L82" i="5" s="1"/>
  <c r="K82" i="5"/>
  <c r="I84" i="5"/>
  <c r="J84" i="5"/>
  <c r="L84" i="5" s="1"/>
  <c r="K84" i="5"/>
  <c r="N60" i="5" l="1"/>
  <c r="O32" i="5"/>
  <c r="L34" i="5"/>
  <c r="N32" i="5"/>
  <c r="L20" i="5"/>
  <c r="O18" i="5"/>
  <c r="N18" i="5"/>
  <c r="O4" i="5"/>
  <c r="P4" i="5"/>
  <c r="L6" i="5"/>
  <c r="N76" i="5"/>
  <c r="N62" i="5"/>
  <c r="N34" i="5"/>
  <c r="N20" i="5"/>
  <c r="N6" i="5"/>
  <c r="O74" i="5"/>
  <c r="O60" i="5"/>
  <c r="A55" i="2"/>
  <c r="B55" i="2"/>
  <c r="C55" i="2"/>
  <c r="D55" i="2"/>
  <c r="E55" i="2"/>
  <c r="F55" i="2"/>
  <c r="A56" i="2"/>
  <c r="B56" i="2"/>
  <c r="C56" i="2"/>
  <c r="D56" i="2"/>
  <c r="E56" i="2"/>
  <c r="F56" i="2"/>
  <c r="A57" i="2"/>
  <c r="C57" i="2"/>
  <c r="E57" i="2"/>
</calcChain>
</file>

<file path=xl/sharedStrings.xml><?xml version="1.0" encoding="utf-8"?>
<sst xmlns="http://schemas.openxmlformats.org/spreadsheetml/2006/main" count="251" uniqueCount="64">
  <si>
    <t>t test</t>
    <phoneticPr fontId="0" type="noConversion"/>
  </si>
  <si>
    <t>***</t>
    <phoneticPr fontId="0" type="noConversion"/>
  </si>
  <si>
    <t>sd</t>
    <phoneticPr fontId="0" type="noConversion"/>
  </si>
  <si>
    <t>Average</t>
    <phoneticPr fontId="0" type="noConversion"/>
  </si>
  <si>
    <t>FkhGal4&gt;UAS Chinmo RNAi</t>
  </si>
  <si>
    <t>FkhGal4&gt;Cantonese</t>
  </si>
  <si>
    <t>FkhGal4&gt;UAS Chinmo RNAi</t>
    <phoneticPr fontId="0" type="noConversion"/>
  </si>
  <si>
    <t>FkhGal4&gt;Cantonese</t>
    <phoneticPr fontId="0" type="noConversion"/>
  </si>
  <si>
    <t>Nuclear size</t>
    <phoneticPr fontId="0" type="noConversion"/>
  </si>
  <si>
    <t>Dapi inyensity</t>
    <phoneticPr fontId="0" type="noConversion"/>
  </si>
  <si>
    <t>SG size</t>
    <phoneticPr fontId="0" type="noConversion"/>
  </si>
  <si>
    <t>FkhGal4 &gt; ChinmoRNAi 3</t>
  </si>
  <si>
    <t>FkhGal4 &gt; ChinmoRNAi 2</t>
  </si>
  <si>
    <t>FkhGal4 &gt; ChinmoRNAi 1</t>
  </si>
  <si>
    <t>FkhGal4 &gt; Cantonese 3</t>
  </si>
  <si>
    <t>FkhGal4 &gt; Cantonese 2</t>
  </si>
  <si>
    <t>***</t>
  </si>
  <si>
    <t>FkhGal4 &gt; Cantonese 1</t>
  </si>
  <si>
    <t>sd</t>
  </si>
  <si>
    <t>Nro copies</t>
  </si>
  <si>
    <t>delta Ct</t>
  </si>
  <si>
    <t>Ct average</t>
  </si>
  <si>
    <t>Ct</t>
  </si>
  <si>
    <t>Sample</t>
  </si>
  <si>
    <t>rpl32</t>
  </si>
  <si>
    <t>*</t>
  </si>
  <si>
    <t>Rpl32</t>
  </si>
  <si>
    <t>ng1</t>
  </si>
  <si>
    <t>Replicate #</t>
  </si>
  <si>
    <t>Ct Mean</t>
  </si>
  <si>
    <t>2^deltaCt</t>
  </si>
  <si>
    <t>average</t>
  </si>
  <si>
    <t>SEM</t>
  </si>
  <si>
    <t>control1</t>
  </si>
  <si>
    <t>control</t>
  </si>
  <si>
    <t>control2</t>
  </si>
  <si>
    <t xml:space="preserve">fkhgal4-chinmoRNAi </t>
  </si>
  <si>
    <t>control3</t>
  </si>
  <si>
    <t xml:space="preserve">fkhgal4-chinmoRNAi-BrCRNAi </t>
  </si>
  <si>
    <t>fkhgal4-chinmoRNAi 1</t>
  </si>
  <si>
    <t>fkhgal4-chinmoRNAi 2</t>
  </si>
  <si>
    <t>fkhgal4-chinmoRNAi 3</t>
  </si>
  <si>
    <t>fkhgal4-chinmoRNAi-BrCRNAi 1</t>
  </si>
  <si>
    <t>fkhgal4-chinmoRNAi-BrCRNAi 2</t>
  </si>
  <si>
    <t>fkhgal4-chinmoRNAi-BrCRNAi 3</t>
  </si>
  <si>
    <t>ng2</t>
  </si>
  <si>
    <t>ng3</t>
  </si>
  <si>
    <t>t test</t>
    <phoneticPr fontId="1" type="noConversion"/>
  </si>
  <si>
    <t>sd</t>
    <phoneticPr fontId="1" type="noConversion"/>
  </si>
  <si>
    <t>FkhGal4 &gt; ChinmoRNAi</t>
    <phoneticPr fontId="1" type="noConversion"/>
  </si>
  <si>
    <t xml:space="preserve">FkhGal4 &gt; Cantonese </t>
    <phoneticPr fontId="1" type="noConversion"/>
  </si>
  <si>
    <t>Mean</t>
    <phoneticPr fontId="1" type="noConversion"/>
  </si>
  <si>
    <t>sgs 8</t>
    <phoneticPr fontId="1" type="noConversion"/>
  </si>
  <si>
    <t>Sgs 7</t>
    <phoneticPr fontId="1" type="noConversion"/>
  </si>
  <si>
    <t>FkhGal4 &gt; ChinmoRNAi 1</t>
    <phoneticPr fontId="1" type="noConversion"/>
  </si>
  <si>
    <t>FkhGal4 &gt; Cantonese 1</t>
    <phoneticPr fontId="1" type="noConversion"/>
  </si>
  <si>
    <t>Nro copies</t>
    <phoneticPr fontId="1" type="noConversion"/>
  </si>
  <si>
    <t>Ct average</t>
    <phoneticPr fontId="1" type="noConversion"/>
  </si>
  <si>
    <t>Sample</t>
    <phoneticPr fontId="1" type="noConversion"/>
  </si>
  <si>
    <t>rpl32</t>
    <phoneticPr fontId="1" type="noConversion"/>
  </si>
  <si>
    <t>Sgs 4</t>
    <phoneticPr fontId="1" type="noConversion"/>
  </si>
  <si>
    <t>sgs 3</t>
    <phoneticPr fontId="1" type="noConversion"/>
  </si>
  <si>
    <t>sgs 1</t>
    <phoneticPr fontId="1" type="noConversion"/>
  </si>
  <si>
    <t>BrC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</si>
</sst>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###0.00;\-###0.00"/>
    <numFmt numFmtId="166" formatCode="0.000000000"/>
    <numFmt numFmtId="167" formatCode="0.0000000"/>
    <numFmt numFmtId="168" formatCode="00.00"/>
  </numFmts>
  <fonts count="6">
    <font>
      <sz val="12"/>
      <color theme="1"/>
      <name val="Calibri"/>
      <family val="2"/>
      <scheme val="minor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name val="Microsoft Sans Serif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/>
    <xf numFmtId="3" fontId="2" fillId="0" borderId="2" xfId="1" applyNumberFormat="1" applyFont="1" applyBorder="1"/>
    <xf numFmtId="0" fontId="2" fillId="0" borderId="1" xfId="1" applyFont="1" applyBorder="1"/>
    <xf numFmtId="3" fontId="2" fillId="0" borderId="1" xfId="1" applyNumberFormat="1" applyFont="1" applyBorder="1"/>
    <xf numFmtId="0" fontId="2" fillId="0" borderId="1" xfId="1" applyFont="1" applyBorder="1" applyAlignment="1">
      <alignment horizontal="right"/>
    </xf>
    <xf numFmtId="0" fontId="3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67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167" fontId="2" fillId="0" borderId="2" xfId="1" applyNumberFormat="1" applyFont="1" applyBorder="1" applyAlignment="1" applyProtection="1">
      <alignment horizontal="center" vertical="center"/>
      <protection locked="0"/>
    </xf>
    <xf numFmtId="167" fontId="2" fillId="0" borderId="3" xfId="1" applyNumberFormat="1" applyFont="1" applyBorder="1" applyAlignment="1" applyProtection="1">
      <alignment horizontal="center" vertical="center"/>
      <protection locked="0"/>
    </xf>
    <xf numFmtId="166" fontId="2" fillId="0" borderId="2" xfId="1" applyNumberFormat="1" applyFont="1" applyBorder="1" applyAlignment="1" applyProtection="1">
      <alignment horizontal="center" vertical="center"/>
      <protection locked="0"/>
    </xf>
    <xf numFmtId="166" fontId="2" fillId="0" borderId="3" xfId="1" applyNumberFormat="1" applyFont="1" applyBorder="1" applyAlignment="1" applyProtection="1">
      <alignment horizontal="center" vertical="center"/>
      <protection locked="0"/>
    </xf>
    <xf numFmtId="167" fontId="4" fillId="0" borderId="2" xfId="1" applyNumberFormat="1" applyFont="1" applyBorder="1" applyAlignment="1" applyProtection="1">
      <alignment horizontal="center" vertical="center"/>
      <protection locked="0"/>
    </xf>
    <xf numFmtId="167" fontId="4" fillId="0" borderId="3" xfId="1" applyNumberFormat="1" applyFont="1" applyBorder="1" applyAlignment="1" applyProtection="1">
      <alignment horizontal="center" vertical="center"/>
      <protection locked="0"/>
    </xf>
    <xf numFmtId="166" fontId="4" fillId="0" borderId="2" xfId="1" applyNumberFormat="1" applyFont="1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167" fontId="4" fillId="0" borderId="4" xfId="1" applyNumberFormat="1" applyFont="1" applyBorder="1" applyAlignment="1" applyProtection="1">
      <alignment horizontal="center" vertical="center"/>
      <protection locked="0"/>
    </xf>
    <xf numFmtId="166" fontId="4" fillId="0" borderId="4" xfId="1" applyNumberFormat="1" applyFont="1" applyBorder="1" applyAlignment="1" applyProtection="1">
      <alignment horizontal="center" vertical="center"/>
      <protection locked="0"/>
    </xf>
    <xf numFmtId="2" fontId="2" fillId="0" borderId="2" xfId="1" applyNumberFormat="1" applyFont="1" applyBorder="1" applyAlignment="1" applyProtection="1">
      <alignment horizontal="center" vertical="center"/>
      <protection locked="0"/>
    </xf>
    <xf numFmtId="2" fontId="2" fillId="0" borderId="3" xfId="1" applyNumberFormat="1" applyFont="1" applyBorder="1" applyAlignment="1" applyProtection="1">
      <alignment horizontal="center" vertical="center"/>
      <protection locked="0"/>
    </xf>
    <xf numFmtId="164" fontId="2" fillId="0" borderId="2" xfId="1" applyNumberFormat="1" applyFont="1" applyBorder="1" applyAlignment="1" applyProtection="1">
      <alignment horizontal="center" vertical="center"/>
      <protection locked="0"/>
    </xf>
    <xf numFmtId="164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2" fontId="2" fillId="0" borderId="4" xfId="1" applyNumberFormat="1" applyFont="1" applyBorder="1" applyAlignment="1" applyProtection="1">
      <alignment horizontal="center" vertical="center"/>
      <protection locked="0"/>
    </xf>
    <xf numFmtId="2" fontId="4" fillId="0" borderId="2" xfId="1" applyNumberFormat="1" applyFont="1" applyBorder="1" applyAlignment="1" applyProtection="1">
      <alignment horizontal="center" vertical="center"/>
      <protection locked="0"/>
    </xf>
    <xf numFmtId="2" fontId="4" fillId="0" borderId="3" xfId="1" applyNumberFormat="1" applyFont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 applyProtection="1">
      <alignment horizontal="center" vertical="center"/>
      <protection locked="0"/>
    </xf>
    <xf numFmtId="164" fontId="4" fillId="0" borderId="3" xfId="1" applyNumberFormat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  <protection locked="0"/>
    </xf>
    <xf numFmtId="164" fontId="4" fillId="0" borderId="4" xfId="1" applyNumberFormat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2" fontId="2" fillId="0" borderId="1" xfId="1" applyNumberFormat="1" applyFont="1" applyBorder="1" applyAlignment="1">
      <alignment horizontal="center" vertical="center"/>
    </xf>
    <xf numFmtId="168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6F8DAAD5-A2D8-3A44-81B5-CF31FE2AC8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38E3-7FCD-9745-806F-766AB981B91D}">
  <dimension ref="A1:G57"/>
  <sheetViews>
    <sheetView workbookViewId="0">
      <selection activeCell="J38" sqref="J38"/>
    </sheetView>
  </sheetViews>
  <sheetFormatPr baseColWidth="10" defaultColWidth="10.6640625" defaultRowHeight="14"/>
  <cols>
    <col min="1" max="1" width="21.6640625" style="1" customWidth="1"/>
    <col min="2" max="2" width="23.1640625" style="1" customWidth="1"/>
    <col min="3" max="3" width="19.5" style="1" customWidth="1"/>
    <col min="4" max="4" width="24.5" style="1" customWidth="1"/>
    <col min="5" max="5" width="18.6640625" style="1" customWidth="1"/>
    <col min="6" max="6" width="24" style="1" customWidth="1"/>
    <col min="7" max="16384" width="10.6640625" style="1"/>
  </cols>
  <sheetData>
    <row r="1" spans="1:6">
      <c r="A1" s="18" t="s">
        <v>10</v>
      </c>
      <c r="B1" s="18"/>
      <c r="C1" s="18" t="s">
        <v>9</v>
      </c>
      <c r="D1" s="18"/>
      <c r="E1" s="18" t="s">
        <v>8</v>
      </c>
      <c r="F1" s="18"/>
    </row>
    <row r="2" spans="1:6">
      <c r="A2" s="8" t="s">
        <v>7</v>
      </c>
      <c r="B2" s="8" t="s">
        <v>6</v>
      </c>
      <c r="C2" s="8" t="s">
        <v>7</v>
      </c>
      <c r="D2" s="8" t="s">
        <v>6</v>
      </c>
      <c r="E2" s="8" t="s">
        <v>5</v>
      </c>
      <c r="F2" s="8" t="s">
        <v>4</v>
      </c>
    </row>
    <row r="3" spans="1:6">
      <c r="A3" s="5">
        <v>132628.55100000001</v>
      </c>
      <c r="B3" s="5">
        <v>24934.011999999999</v>
      </c>
      <c r="C3" s="5">
        <v>41962</v>
      </c>
      <c r="D3" s="5">
        <v>9614</v>
      </c>
      <c r="E3" s="6">
        <v>568218</v>
      </c>
      <c r="F3" s="6">
        <v>76755</v>
      </c>
    </row>
    <row r="4" spans="1:6">
      <c r="A4" s="5">
        <v>168737.90299999999</v>
      </c>
      <c r="B4" s="5">
        <v>27017.86</v>
      </c>
      <c r="C4" s="5">
        <v>32074</v>
      </c>
      <c r="D4" s="5">
        <v>9984</v>
      </c>
      <c r="E4" s="6">
        <v>726311</v>
      </c>
      <c r="F4" s="6">
        <v>75037</v>
      </c>
    </row>
    <row r="5" spans="1:6">
      <c r="A5" s="5">
        <v>241366.73199999999</v>
      </c>
      <c r="B5" s="5">
        <v>28993.45</v>
      </c>
      <c r="C5" s="5">
        <v>35054</v>
      </c>
      <c r="D5" s="5">
        <v>8687</v>
      </c>
      <c r="E5" s="6">
        <v>423872</v>
      </c>
      <c r="F5" s="6">
        <v>79619</v>
      </c>
    </row>
    <row r="6" spans="1:6">
      <c r="A6" s="5">
        <v>228414.56400000001</v>
      </c>
      <c r="B6" s="5">
        <v>29755.847000000002</v>
      </c>
      <c r="C6" s="5">
        <v>18102</v>
      </c>
      <c r="D6" s="5">
        <v>10641</v>
      </c>
      <c r="E6" s="6">
        <v>336234</v>
      </c>
      <c r="F6" s="6">
        <v>95085</v>
      </c>
    </row>
    <row r="7" spans="1:6">
      <c r="A7" s="5">
        <v>232662.454</v>
      </c>
      <c r="B7" s="5">
        <v>25427.766</v>
      </c>
      <c r="C7" s="5">
        <v>16326</v>
      </c>
      <c r="D7" s="5">
        <v>11591</v>
      </c>
      <c r="E7" s="6">
        <v>456522</v>
      </c>
      <c r="F7" s="6">
        <v>123152</v>
      </c>
    </row>
    <row r="8" spans="1:6">
      <c r="A8" s="5">
        <v>156228.321</v>
      </c>
      <c r="B8" s="5">
        <v>23691.02</v>
      </c>
      <c r="C8" s="5">
        <v>29633</v>
      </c>
      <c r="D8" s="5">
        <v>9372</v>
      </c>
      <c r="E8" s="6">
        <v>622061</v>
      </c>
      <c r="F8" s="6">
        <v>107114</v>
      </c>
    </row>
    <row r="9" spans="1:6">
      <c r="A9" s="5">
        <v>128796.90300000001</v>
      </c>
      <c r="B9" s="5">
        <v>19899.653999999999</v>
      </c>
      <c r="C9" s="5">
        <v>21665</v>
      </c>
      <c r="D9" s="5">
        <v>4531</v>
      </c>
      <c r="E9" s="6">
        <v>555617</v>
      </c>
      <c r="F9" s="6">
        <v>44106</v>
      </c>
    </row>
    <row r="10" spans="1:6">
      <c r="A10" s="5">
        <v>221371.76199999999</v>
      </c>
      <c r="B10" s="5">
        <v>24734.68</v>
      </c>
      <c r="C10" s="5">
        <v>25466</v>
      </c>
      <c r="D10" s="5">
        <v>2827</v>
      </c>
      <c r="E10" s="6">
        <v>514948</v>
      </c>
      <c r="F10" s="6">
        <v>50979</v>
      </c>
    </row>
    <row r="11" spans="1:6">
      <c r="A11" s="5">
        <v>243254.16800000001</v>
      </c>
      <c r="B11" s="5">
        <v>28654.321</v>
      </c>
      <c r="C11" s="5">
        <v>18966</v>
      </c>
      <c r="D11" s="5">
        <v>8031</v>
      </c>
      <c r="E11" s="6">
        <v>454804</v>
      </c>
      <c r="F11" s="6">
        <v>96803</v>
      </c>
    </row>
    <row r="12" spans="1:6">
      <c r="A12" s="5">
        <v>238761.454</v>
      </c>
      <c r="B12" s="5">
        <v>23451.381000000001</v>
      </c>
      <c r="C12" s="5">
        <v>44653</v>
      </c>
      <c r="D12" s="5">
        <v>6485</v>
      </c>
      <c r="E12" s="6">
        <v>562490</v>
      </c>
      <c r="F12" s="6">
        <v>76755</v>
      </c>
    </row>
    <row r="13" spans="1:6">
      <c r="A13" s="5"/>
      <c r="B13" s="5"/>
      <c r="C13" s="5">
        <v>49607</v>
      </c>
      <c r="D13" s="5">
        <v>5779</v>
      </c>
      <c r="E13" s="6">
        <v>792756</v>
      </c>
      <c r="F13" s="6">
        <v>93367</v>
      </c>
    </row>
    <row r="14" spans="1:6">
      <c r="A14" s="5"/>
      <c r="B14" s="5"/>
      <c r="C14" s="5">
        <v>59195</v>
      </c>
      <c r="D14" s="7">
        <v>6562</v>
      </c>
      <c r="E14" s="6">
        <v>638673</v>
      </c>
      <c r="F14" s="6">
        <v>112842</v>
      </c>
    </row>
    <row r="15" spans="1:6">
      <c r="A15" s="5"/>
      <c r="B15" s="5"/>
      <c r="C15" s="5">
        <v>41514</v>
      </c>
      <c r="D15" s="5">
        <v>6682</v>
      </c>
      <c r="E15" s="6">
        <v>402679</v>
      </c>
      <c r="F15" s="6">
        <v>94512</v>
      </c>
    </row>
    <row r="16" spans="1:6">
      <c r="A16" s="5"/>
      <c r="B16" s="5"/>
      <c r="C16" s="5">
        <v>41642</v>
      </c>
      <c r="D16" s="5">
        <v>3874</v>
      </c>
      <c r="E16" s="6">
        <v>528695</v>
      </c>
      <c r="F16" s="6">
        <v>72173</v>
      </c>
    </row>
    <row r="17" spans="1:6">
      <c r="A17" s="5"/>
      <c r="B17" s="5"/>
      <c r="C17" s="5">
        <v>39478</v>
      </c>
      <c r="D17" s="5">
        <v>5411</v>
      </c>
      <c r="E17" s="6">
        <v>462823</v>
      </c>
      <c r="F17" s="6">
        <v>89357</v>
      </c>
    </row>
    <row r="18" spans="1:6">
      <c r="A18" s="5"/>
      <c r="B18" s="5"/>
      <c r="C18" s="5">
        <v>58322</v>
      </c>
      <c r="D18" s="5">
        <v>3846</v>
      </c>
      <c r="E18" s="6">
        <v>609460</v>
      </c>
      <c r="F18" s="6">
        <v>71600</v>
      </c>
    </row>
    <row r="19" spans="1:6">
      <c r="A19" s="5"/>
      <c r="B19" s="5"/>
      <c r="C19" s="5">
        <v>23234</v>
      </c>
      <c r="D19" s="5">
        <v>3814</v>
      </c>
      <c r="E19" s="6">
        <v>416999</v>
      </c>
      <c r="F19" s="6">
        <v>71.027000000000001</v>
      </c>
    </row>
    <row r="20" spans="1:6">
      <c r="A20" s="5"/>
      <c r="B20" s="5"/>
      <c r="C20" s="5">
        <v>33591</v>
      </c>
      <c r="D20" s="5">
        <v>6979</v>
      </c>
      <c r="E20" s="6">
        <v>612897</v>
      </c>
      <c r="F20" s="6">
        <v>956.58</v>
      </c>
    </row>
    <row r="21" spans="1:6">
      <c r="A21" s="5"/>
      <c r="B21" s="5"/>
      <c r="C21" s="5">
        <v>23990</v>
      </c>
      <c r="D21" s="5"/>
      <c r="E21" s="6">
        <v>460532</v>
      </c>
      <c r="F21" s="5"/>
    </row>
    <row r="22" spans="1:6">
      <c r="A22" s="5"/>
      <c r="B22" s="5"/>
      <c r="C22" s="5">
        <v>20916</v>
      </c>
      <c r="D22" s="5"/>
      <c r="E22" s="6">
        <v>424445</v>
      </c>
      <c r="F22" s="5"/>
    </row>
    <row r="23" spans="1:6">
      <c r="A23" s="5"/>
      <c r="B23" s="5"/>
      <c r="C23" s="5">
        <v>20803</v>
      </c>
      <c r="D23" s="5"/>
      <c r="E23" s="6">
        <v>423872</v>
      </c>
      <c r="F23" s="5"/>
    </row>
    <row r="24" spans="1:6">
      <c r="A24" s="5"/>
      <c r="B24" s="5"/>
      <c r="C24" s="5">
        <v>16749</v>
      </c>
      <c r="D24" s="5"/>
      <c r="E24" s="6">
        <v>337380</v>
      </c>
      <c r="F24" s="5"/>
    </row>
    <row r="25" spans="1:6">
      <c r="A25" s="5"/>
      <c r="B25" s="5"/>
      <c r="C25" s="5">
        <v>15673</v>
      </c>
      <c r="D25" s="5"/>
      <c r="E25" s="6">
        <v>410698</v>
      </c>
      <c r="F25" s="5"/>
    </row>
    <row r="26" spans="1:6">
      <c r="A26" s="5"/>
      <c r="B26" s="5"/>
      <c r="C26" s="5">
        <v>34424</v>
      </c>
      <c r="D26" s="5"/>
      <c r="E26" s="6">
        <v>599722</v>
      </c>
      <c r="F26" s="5"/>
    </row>
    <row r="27" spans="1:6">
      <c r="A27" s="5"/>
      <c r="B27" s="5"/>
      <c r="C27" s="5">
        <v>32836</v>
      </c>
      <c r="D27" s="5"/>
      <c r="E27" s="6">
        <v>548743</v>
      </c>
      <c r="F27" s="5"/>
    </row>
    <row r="28" spans="1:6">
      <c r="A28" s="5"/>
      <c r="B28" s="5"/>
      <c r="C28" s="5">
        <v>30474</v>
      </c>
      <c r="D28" s="5"/>
      <c r="E28" s="6">
        <v>501201</v>
      </c>
      <c r="F28" s="5"/>
    </row>
    <row r="29" spans="1:6">
      <c r="A29" s="5"/>
      <c r="B29" s="5"/>
      <c r="C29" s="5">
        <v>30236</v>
      </c>
      <c r="D29" s="5"/>
      <c r="E29" s="6">
        <v>525831</v>
      </c>
      <c r="F29" s="5"/>
    </row>
    <row r="30" spans="1:6">
      <c r="A30" s="5"/>
      <c r="B30" s="5"/>
      <c r="C30" s="6">
        <v>32685</v>
      </c>
      <c r="D30" s="5"/>
      <c r="E30" s="6">
        <v>554471</v>
      </c>
      <c r="F30" s="5"/>
    </row>
    <row r="31" spans="1:6">
      <c r="A31" s="5"/>
      <c r="B31" s="5"/>
      <c r="C31" s="5">
        <v>33113</v>
      </c>
      <c r="D31" s="5"/>
      <c r="E31" s="6">
        <v>504637</v>
      </c>
      <c r="F31" s="5"/>
    </row>
    <row r="32" spans="1:6">
      <c r="A32" s="5"/>
      <c r="B32" s="5"/>
      <c r="C32" s="5">
        <v>35672</v>
      </c>
      <c r="D32" s="5"/>
      <c r="E32" s="6">
        <v>515521</v>
      </c>
      <c r="F32" s="5"/>
    </row>
    <row r="33" spans="1:6">
      <c r="A33" s="5"/>
      <c r="B33" s="5"/>
      <c r="C33" s="5">
        <v>31866</v>
      </c>
      <c r="D33" s="5"/>
      <c r="E33" s="6">
        <v>430173</v>
      </c>
      <c r="F33" s="5"/>
    </row>
    <row r="34" spans="1:6">
      <c r="A34" s="5"/>
      <c r="B34" s="5"/>
      <c r="C34" s="5">
        <v>29251</v>
      </c>
      <c r="D34" s="5"/>
      <c r="E34" s="6">
        <v>470842</v>
      </c>
      <c r="F34" s="5"/>
    </row>
    <row r="35" spans="1:6">
      <c r="A35" s="5"/>
      <c r="B35" s="5"/>
      <c r="C35" s="5">
        <v>27251</v>
      </c>
      <c r="D35" s="5"/>
      <c r="E35" s="6">
        <v>495473</v>
      </c>
      <c r="F35" s="5"/>
    </row>
    <row r="36" spans="1:6">
      <c r="A36" s="5"/>
      <c r="B36" s="5"/>
      <c r="C36" s="5">
        <v>23250</v>
      </c>
      <c r="D36" s="5"/>
      <c r="E36" s="6">
        <v>403824</v>
      </c>
      <c r="F36" s="5"/>
    </row>
    <row r="37" spans="1:6">
      <c r="A37" s="5"/>
      <c r="B37" s="5"/>
      <c r="C37" s="5">
        <v>76773</v>
      </c>
      <c r="D37" s="5"/>
      <c r="E37" s="6">
        <v>589412</v>
      </c>
      <c r="F37" s="5"/>
    </row>
    <row r="38" spans="1:6">
      <c r="A38" s="5"/>
      <c r="B38" s="5"/>
      <c r="C38" s="5">
        <v>47639</v>
      </c>
      <c r="D38" s="5"/>
      <c r="E38" s="6">
        <v>517239</v>
      </c>
      <c r="F38" s="5"/>
    </row>
    <row r="39" spans="1:6">
      <c r="A39" s="5"/>
      <c r="B39" s="5"/>
      <c r="C39" s="5">
        <v>40424</v>
      </c>
      <c r="D39" s="5"/>
      <c r="E39" s="6">
        <v>399815</v>
      </c>
      <c r="F39" s="5"/>
    </row>
    <row r="40" spans="1:6">
      <c r="A40" s="5"/>
      <c r="B40" s="5"/>
      <c r="C40" s="5">
        <v>42549</v>
      </c>
      <c r="D40" s="5"/>
      <c r="E40" s="6">
        <v>395232</v>
      </c>
      <c r="F40" s="5"/>
    </row>
    <row r="41" spans="1:6">
      <c r="A41" s="5"/>
      <c r="B41" s="5"/>
      <c r="C41" s="5">
        <v>42027</v>
      </c>
      <c r="D41" s="5"/>
      <c r="E41" s="6">
        <v>419863</v>
      </c>
      <c r="F41" s="5"/>
    </row>
    <row r="42" spans="1:6">
      <c r="A42" s="5"/>
      <c r="B42" s="5"/>
      <c r="C42" s="5">
        <v>41046</v>
      </c>
      <c r="D42" s="5"/>
      <c r="E42" s="6">
        <v>374039</v>
      </c>
      <c r="F42" s="5"/>
    </row>
    <row r="43" spans="1:6">
      <c r="A43" s="5"/>
      <c r="B43" s="5"/>
      <c r="C43" s="6">
        <v>42977</v>
      </c>
      <c r="D43" s="5"/>
      <c r="E43" s="6">
        <v>356855</v>
      </c>
      <c r="F43" s="5"/>
    </row>
    <row r="44" spans="1:6">
      <c r="A44" s="5"/>
      <c r="B44" s="5"/>
      <c r="C44" s="5">
        <v>38006</v>
      </c>
      <c r="D44" s="5"/>
      <c r="E44" s="6">
        <v>395232</v>
      </c>
      <c r="F44" s="5"/>
    </row>
    <row r="45" spans="1:6">
      <c r="A45" s="5"/>
      <c r="B45" s="5"/>
      <c r="C45" s="5">
        <v>31353</v>
      </c>
      <c r="D45" s="5"/>
      <c r="E45" s="6">
        <v>337380</v>
      </c>
      <c r="F45" s="5"/>
    </row>
    <row r="46" spans="1:6">
      <c r="A46" s="5"/>
      <c r="B46" s="5"/>
      <c r="C46" s="5">
        <v>32866</v>
      </c>
      <c r="D46" s="5"/>
      <c r="E46" s="6">
        <v>335088</v>
      </c>
      <c r="F46" s="5"/>
    </row>
    <row r="47" spans="1:6">
      <c r="A47" s="5"/>
      <c r="B47" s="5"/>
      <c r="C47" s="5">
        <v>34374</v>
      </c>
      <c r="D47" s="5"/>
      <c r="E47" s="6">
        <v>342535</v>
      </c>
      <c r="F47" s="5"/>
    </row>
    <row r="48" spans="1:6">
      <c r="A48" s="5"/>
      <c r="B48" s="5"/>
      <c r="C48" s="5">
        <v>36033</v>
      </c>
      <c r="D48" s="5"/>
      <c r="E48" s="6">
        <v>342535</v>
      </c>
      <c r="F48" s="5"/>
    </row>
    <row r="49" spans="1:7">
      <c r="A49" s="5"/>
      <c r="B49" s="5"/>
      <c r="C49" s="5">
        <v>33060</v>
      </c>
      <c r="D49" s="5"/>
      <c r="E49" s="6">
        <v>406688</v>
      </c>
      <c r="F49" s="5"/>
    </row>
    <row r="50" spans="1:7">
      <c r="A50" s="5"/>
      <c r="B50" s="5"/>
      <c r="C50" s="5">
        <v>32549</v>
      </c>
      <c r="D50" s="5"/>
      <c r="E50" s="6">
        <v>428455</v>
      </c>
      <c r="F50" s="5"/>
    </row>
    <row r="51" spans="1:7">
      <c r="A51" s="5"/>
      <c r="B51" s="5"/>
      <c r="C51" s="5">
        <v>41313</v>
      </c>
      <c r="D51" s="5"/>
      <c r="E51" s="6">
        <v>486308</v>
      </c>
      <c r="F51" s="5"/>
    </row>
    <row r="52" spans="1:7">
      <c r="A52" s="5"/>
      <c r="B52" s="5"/>
      <c r="C52" s="5">
        <v>37571</v>
      </c>
      <c r="D52" s="5"/>
      <c r="E52" s="6">
        <v>353991</v>
      </c>
      <c r="F52" s="5"/>
    </row>
    <row r="53" spans="1:7">
      <c r="A53" s="5"/>
      <c r="B53" s="5"/>
      <c r="C53" s="5">
        <v>30559</v>
      </c>
      <c r="D53" s="5"/>
      <c r="E53" s="6">
        <v>395805</v>
      </c>
      <c r="F53" s="5"/>
    </row>
    <row r="54" spans="1:7">
      <c r="A54" s="3"/>
      <c r="B54" s="3"/>
      <c r="C54" s="3">
        <v>38800</v>
      </c>
      <c r="D54" s="3"/>
      <c r="E54" s="4">
        <v>394660</v>
      </c>
      <c r="F54" s="3"/>
    </row>
    <row r="55" spans="1:7">
      <c r="A55" s="2">
        <f t="shared" ref="A55:F55" si="0">AVERAGE(A3:A54)</f>
        <v>199222.2812</v>
      </c>
      <c r="B55" s="2">
        <f t="shared" si="0"/>
        <v>25655.999099999997</v>
      </c>
      <c r="C55" s="2">
        <f t="shared" si="0"/>
        <v>34415.230769230766</v>
      </c>
      <c r="D55" s="2">
        <f t="shared" si="0"/>
        <v>6928.333333333333</v>
      </c>
      <c r="E55" s="2">
        <f t="shared" si="0"/>
        <v>472395.30769230769</v>
      </c>
      <c r="F55" s="2">
        <f t="shared" si="0"/>
        <v>75571.311500000011</v>
      </c>
      <c r="G55" s="2" t="s">
        <v>3</v>
      </c>
    </row>
    <row r="56" spans="1:7">
      <c r="A56" s="2">
        <f t="shared" ref="A56:F56" si="1">STDEV(A3:A54)</f>
        <v>47036.131183345198</v>
      </c>
      <c r="B56" s="2">
        <f t="shared" si="1"/>
        <v>3019.7701896579229</v>
      </c>
      <c r="C56" s="2">
        <f t="shared" si="1"/>
        <v>11459.025008340794</v>
      </c>
      <c r="D56" s="2">
        <f t="shared" si="1"/>
        <v>2628.6739220061691</v>
      </c>
      <c r="E56" s="2">
        <f t="shared" si="1"/>
        <v>103413.95430464431</v>
      </c>
      <c r="F56" s="2">
        <f t="shared" si="1"/>
        <v>33654.216992290123</v>
      </c>
      <c r="G56" s="2" t="s">
        <v>2</v>
      </c>
    </row>
    <row r="57" spans="1:7">
      <c r="A57" s="2">
        <f>TTEST(A3:A12,B3:B12,2,2)</f>
        <v>8.1707101392759883E-10</v>
      </c>
      <c r="B57" s="2" t="s">
        <v>1</v>
      </c>
      <c r="C57" s="2">
        <f>TTEST(C3:C54,D3:D54,2,2)</f>
        <v>4.6276430011174939E-15</v>
      </c>
      <c r="D57" s="2" t="s">
        <v>1</v>
      </c>
      <c r="E57" s="2">
        <f>TTEST(E3:E54,F3:F54,2,2)</f>
        <v>1.2366747962338171E-24</v>
      </c>
      <c r="F57" s="2" t="s">
        <v>1</v>
      </c>
      <c r="G57" s="2" t="s">
        <v>0</v>
      </c>
    </row>
  </sheetData>
  <mergeCells count="3">
    <mergeCell ref="A1:B1"/>
    <mergeCell ref="C1:D1"/>
    <mergeCell ref="E1:F1"/>
  </mergeCells>
  <pageMargins left="0.75" right="0.75" top="1" bottom="1" header="0.5" footer="0.5"/>
  <pageSetup paperSize="10" scale="52" orientation="portrait" horizontalDpi="4294967292" verticalDpi="4294967292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8893A-930E-844D-924A-F2E002ED1F56}">
  <dimension ref="B2:P124"/>
  <sheetViews>
    <sheetView tabSelected="1" topLeftCell="A80" workbookViewId="0">
      <selection activeCell="P107" sqref="P107"/>
    </sheetView>
  </sheetViews>
  <sheetFormatPr baseColWidth="10" defaultColWidth="10.6640625" defaultRowHeight="14"/>
  <cols>
    <col min="1" max="1" width="6.5" style="9" customWidth="1"/>
    <col min="2" max="2" width="20.5" style="9" customWidth="1"/>
    <col min="3" max="10" width="10.6640625" style="9"/>
    <col min="11" max="11" width="15.5" style="9" customWidth="1"/>
    <col min="12" max="12" width="15.1640625" style="9" customWidth="1"/>
    <col min="13" max="13" width="19.33203125" style="9" customWidth="1"/>
    <col min="14" max="14" width="11.5" style="9" customWidth="1"/>
    <col min="15" max="16384" width="10.6640625" style="9"/>
  </cols>
  <sheetData>
    <row r="2" spans="2:16">
      <c r="B2" s="15"/>
      <c r="C2" s="48" t="s">
        <v>63</v>
      </c>
      <c r="D2" s="49"/>
      <c r="E2" s="50"/>
      <c r="F2" s="51" t="s">
        <v>59</v>
      </c>
      <c r="G2" s="49"/>
      <c r="H2" s="50"/>
      <c r="I2" s="15"/>
      <c r="J2" s="15"/>
      <c r="K2" s="15"/>
      <c r="L2" s="15"/>
    </row>
    <row r="3" spans="2:16" ht="15">
      <c r="B3" s="14" t="s">
        <v>58</v>
      </c>
      <c r="C3" s="13" t="s">
        <v>22</v>
      </c>
      <c r="D3" s="13" t="s">
        <v>57</v>
      </c>
      <c r="E3" s="13" t="s">
        <v>18</v>
      </c>
      <c r="F3" s="13" t="s">
        <v>22</v>
      </c>
      <c r="G3" s="13" t="s">
        <v>57</v>
      </c>
      <c r="H3" s="13" t="s">
        <v>18</v>
      </c>
      <c r="I3" s="12" t="s">
        <v>20</v>
      </c>
      <c r="J3" s="12" t="s">
        <v>18</v>
      </c>
      <c r="K3" s="12" t="s">
        <v>56</v>
      </c>
      <c r="L3" s="12" t="s">
        <v>18</v>
      </c>
      <c r="N3" s="17" t="s">
        <v>51</v>
      </c>
      <c r="O3" s="17" t="s">
        <v>48</v>
      </c>
      <c r="P3" s="9" t="s">
        <v>47</v>
      </c>
    </row>
    <row r="4" spans="2:16">
      <c r="B4" s="21" t="s">
        <v>55</v>
      </c>
      <c r="C4" s="11">
        <v>33.356180183830602</v>
      </c>
      <c r="D4" s="24">
        <v>33.14</v>
      </c>
      <c r="E4" s="24">
        <v>0.30176356437179802</v>
      </c>
      <c r="F4" s="10">
        <v>27.910889712675399</v>
      </c>
      <c r="G4" s="38">
        <v>27.97</v>
      </c>
      <c r="H4" s="24">
        <v>8.2000000000000003E-2</v>
      </c>
      <c r="I4" s="38">
        <f>G4-D4</f>
        <v>-5.1700000000000017</v>
      </c>
      <c r="J4" s="40">
        <f>SQRT(E4^2+H4^2)</f>
        <v>0.31270632993652736</v>
      </c>
      <c r="K4" s="28">
        <f>(2^I4)</f>
        <v>2.777633378645529E-2</v>
      </c>
      <c r="L4" s="30">
        <f>J4*LN(2)*K4</f>
        <v>6.0205623165532889E-3</v>
      </c>
      <c r="M4" s="21" t="s">
        <v>50</v>
      </c>
      <c r="N4" s="23">
        <f>AVERAGE(K4:K9)</f>
        <v>3.8020194151317598E-2</v>
      </c>
      <c r="O4" s="19">
        <f>STDEV(K4:K9)</f>
        <v>1.6219117743183343E-2</v>
      </c>
      <c r="P4" s="9">
        <f>TTEST(K4:K9,K10:K15,2,2)</f>
        <v>0.61705773300111422</v>
      </c>
    </row>
    <row r="5" spans="2:16">
      <c r="B5" s="22"/>
      <c r="C5" s="11">
        <v>32.929422058466002</v>
      </c>
      <c r="D5" s="25"/>
      <c r="E5" s="25"/>
      <c r="F5" s="10">
        <v>28.027160633363501</v>
      </c>
      <c r="G5" s="39"/>
      <c r="H5" s="25"/>
      <c r="I5" s="39"/>
      <c r="J5" s="41"/>
      <c r="K5" s="29"/>
      <c r="L5" s="31"/>
      <c r="M5" s="22"/>
      <c r="N5" s="20"/>
      <c r="O5" s="20"/>
    </row>
    <row r="6" spans="2:16">
      <c r="B6" s="21" t="s">
        <v>15</v>
      </c>
      <c r="C6" s="11">
        <v>31.411560092808799</v>
      </c>
      <c r="D6" s="26">
        <v>31.28</v>
      </c>
      <c r="E6" s="26">
        <v>0.184</v>
      </c>
      <c r="F6" s="11">
        <v>25.960628556109501</v>
      </c>
      <c r="G6" s="44">
        <v>26.2</v>
      </c>
      <c r="H6" s="26">
        <v>0.34499999999999997</v>
      </c>
      <c r="I6" s="44">
        <f>G6-D6</f>
        <v>-5.0800000000000018</v>
      </c>
      <c r="J6" s="46">
        <f>SQRT(E6^2+H6^2)</f>
        <v>0.39099999999999996</v>
      </c>
      <c r="K6" s="32">
        <f>(2^I6)</f>
        <v>2.9564301460174837E-2</v>
      </c>
      <c r="L6" s="34">
        <f>J6*LN(2)*K6</f>
        <v>8.0125331711166838E-3</v>
      </c>
      <c r="M6" s="21" t="s">
        <v>49</v>
      </c>
      <c r="N6" s="23">
        <f>AVERAGE(K10:K15)</f>
        <v>5.717213259700088E-2</v>
      </c>
      <c r="O6" s="19">
        <f>STDEV(K10:K15)</f>
        <v>5.91004859217448E-2</v>
      </c>
    </row>
    <row r="7" spans="2:16">
      <c r="B7" s="22"/>
      <c r="C7" s="11">
        <v>31.151096635139101</v>
      </c>
      <c r="D7" s="27"/>
      <c r="E7" s="27"/>
      <c r="F7" s="11">
        <v>26.447934245229501</v>
      </c>
      <c r="G7" s="45"/>
      <c r="H7" s="27"/>
      <c r="I7" s="45"/>
      <c r="J7" s="47"/>
      <c r="K7" s="33"/>
      <c r="L7" s="35"/>
      <c r="M7" s="22"/>
      <c r="N7" s="20"/>
      <c r="O7" s="20"/>
    </row>
    <row r="8" spans="2:16">
      <c r="B8" s="21" t="s">
        <v>14</v>
      </c>
      <c r="C8" s="11">
        <v>30.309376670763601</v>
      </c>
      <c r="D8" s="24">
        <v>30.4</v>
      </c>
      <c r="E8" s="24">
        <v>0.126</v>
      </c>
      <c r="F8" s="10">
        <v>26.011445702756099</v>
      </c>
      <c r="G8" s="38">
        <v>26.26</v>
      </c>
      <c r="H8" s="24">
        <v>0.34599999999999997</v>
      </c>
      <c r="I8" s="38">
        <f>G8-D8</f>
        <v>-4.139999999999997</v>
      </c>
      <c r="J8" s="40">
        <f>SQRT(E8^2+H8^2)</f>
        <v>0.36822819012128877</v>
      </c>
      <c r="K8" s="28">
        <f>(2^I8)</f>
        <v>5.6719947207322673E-2</v>
      </c>
      <c r="L8" s="30">
        <f>J8*LN(2)*K8</f>
        <v>1.4476991264250798E-2</v>
      </c>
    </row>
    <row r="9" spans="2:16">
      <c r="B9" s="22"/>
      <c r="C9" s="11">
        <v>30.487485628721402</v>
      </c>
      <c r="D9" s="25"/>
      <c r="E9" s="25"/>
      <c r="F9" s="10">
        <v>26.501441662225599</v>
      </c>
      <c r="G9" s="39"/>
      <c r="H9" s="25"/>
      <c r="I9" s="39"/>
      <c r="J9" s="41"/>
      <c r="K9" s="29"/>
      <c r="L9" s="31"/>
    </row>
    <row r="10" spans="2:16">
      <c r="B10" s="21" t="s">
        <v>54</v>
      </c>
      <c r="C10" s="11">
        <v>35.687750473496699</v>
      </c>
      <c r="D10" s="24">
        <v>35.74</v>
      </c>
      <c r="E10" s="24">
        <v>7.5999999999999998E-2</v>
      </c>
      <c r="F10" s="10">
        <v>33.124628635344401</v>
      </c>
      <c r="G10" s="38">
        <v>32.74</v>
      </c>
      <c r="H10" s="24">
        <v>0.53900000000000003</v>
      </c>
      <c r="I10" s="38">
        <f>G10-D10</f>
        <v>-3</v>
      </c>
      <c r="J10" s="40">
        <f>SQRT(E10^2+H10^2)</f>
        <v>0.54433170034456013</v>
      </c>
      <c r="K10" s="28">
        <f>(2^I10)</f>
        <v>0.125</v>
      </c>
      <c r="L10" s="30">
        <f>J10*LN(2)*K10</f>
        <v>4.7162747922904105E-2</v>
      </c>
    </row>
    <row r="11" spans="2:16">
      <c r="B11" s="22"/>
      <c r="C11" s="11">
        <v>35.7945505140855</v>
      </c>
      <c r="D11" s="25"/>
      <c r="E11" s="25"/>
      <c r="F11" s="10">
        <v>32.361684128314799</v>
      </c>
      <c r="G11" s="39"/>
      <c r="H11" s="25"/>
      <c r="I11" s="39"/>
      <c r="J11" s="41"/>
      <c r="K11" s="29"/>
      <c r="L11" s="31"/>
    </row>
    <row r="12" spans="2:16">
      <c r="B12" s="21" t="s">
        <v>12</v>
      </c>
      <c r="C12" s="11">
        <v>33.301286319222001</v>
      </c>
      <c r="D12" s="24">
        <v>32.25</v>
      </c>
      <c r="E12" s="26">
        <v>0.747</v>
      </c>
      <c r="F12" s="10">
        <v>27.093671829143599</v>
      </c>
      <c r="G12" s="38">
        <v>27.18</v>
      </c>
      <c r="H12" s="24">
        <v>0.121</v>
      </c>
      <c r="I12" s="38">
        <f>G12-D12</f>
        <v>-5.07</v>
      </c>
      <c r="J12" s="40">
        <f>SQRT(E12^2+H12^2)</f>
        <v>0.75673641381923729</v>
      </c>
      <c r="K12" s="28">
        <f>(2^I12)</f>
        <v>2.9769937438873042E-2</v>
      </c>
      <c r="L12" s="30">
        <f>J12*LN(2)*K12</f>
        <v>1.5615216701122422E-2</v>
      </c>
    </row>
    <row r="13" spans="2:16">
      <c r="B13" s="22"/>
      <c r="C13" s="11">
        <v>32.245096947023598</v>
      </c>
      <c r="D13" s="25"/>
      <c r="E13" s="27"/>
      <c r="F13" s="10">
        <v>27.264978043466801</v>
      </c>
      <c r="G13" s="39"/>
      <c r="H13" s="25"/>
      <c r="I13" s="39"/>
      <c r="J13" s="41"/>
      <c r="K13" s="29"/>
      <c r="L13" s="31"/>
    </row>
    <row r="14" spans="2:16">
      <c r="B14" s="21" t="s">
        <v>11</v>
      </c>
      <c r="C14" s="11">
        <v>37.440697098674903</v>
      </c>
      <c r="D14" s="24">
        <v>35.18</v>
      </c>
      <c r="E14" s="26">
        <v>1.5980000000000001</v>
      </c>
      <c r="F14" s="10">
        <v>29.2763377268464</v>
      </c>
      <c r="G14" s="38">
        <v>29.28</v>
      </c>
      <c r="H14" s="24">
        <v>1E-3</v>
      </c>
      <c r="I14" s="38">
        <f>G14-D14</f>
        <v>-5.8999999999999986</v>
      </c>
      <c r="J14" s="40">
        <f>SQRT(E14^2+H14^2)</f>
        <v>1.5980003128910834</v>
      </c>
      <c r="K14" s="28">
        <f>(2^I14)</f>
        <v>1.6746460352129601E-2</v>
      </c>
      <c r="L14" s="30">
        <f>J14*LN(2)*K14</f>
        <v>1.8549206952310351E-2</v>
      </c>
    </row>
    <row r="15" spans="2:16">
      <c r="B15" s="22"/>
      <c r="C15" s="11">
        <v>35.181064369009299</v>
      </c>
      <c r="D15" s="42"/>
      <c r="E15" s="55"/>
      <c r="F15" s="10">
        <v>29.275395793928901</v>
      </c>
      <c r="G15" s="43"/>
      <c r="H15" s="42"/>
      <c r="I15" s="39"/>
      <c r="J15" s="41"/>
      <c r="K15" s="29"/>
      <c r="L15" s="31"/>
    </row>
    <row r="16" spans="2:16">
      <c r="B16" s="15"/>
      <c r="C16" s="48" t="s">
        <v>62</v>
      </c>
      <c r="D16" s="49"/>
      <c r="E16" s="50"/>
      <c r="F16" s="51" t="s">
        <v>59</v>
      </c>
      <c r="G16" s="49"/>
      <c r="H16" s="50"/>
      <c r="I16" s="15"/>
      <c r="J16" s="15"/>
      <c r="K16" s="15"/>
      <c r="L16" s="15"/>
    </row>
    <row r="17" spans="2:16" ht="15">
      <c r="B17" s="14" t="s">
        <v>58</v>
      </c>
      <c r="C17" s="13" t="s">
        <v>22</v>
      </c>
      <c r="D17" s="13" t="s">
        <v>57</v>
      </c>
      <c r="E17" s="13" t="s">
        <v>18</v>
      </c>
      <c r="F17" s="13" t="s">
        <v>22</v>
      </c>
      <c r="G17" s="13" t="s">
        <v>57</v>
      </c>
      <c r="H17" s="13" t="s">
        <v>18</v>
      </c>
      <c r="I17" s="12" t="s">
        <v>20</v>
      </c>
      <c r="J17" s="12" t="s">
        <v>18</v>
      </c>
      <c r="K17" s="12" t="s">
        <v>56</v>
      </c>
      <c r="L17" s="12" t="s">
        <v>18</v>
      </c>
      <c r="N17" s="17" t="s">
        <v>51</v>
      </c>
      <c r="O17" s="17" t="s">
        <v>48</v>
      </c>
      <c r="P17" s="9" t="s">
        <v>47</v>
      </c>
    </row>
    <row r="18" spans="2:16">
      <c r="B18" s="52" t="s">
        <v>55</v>
      </c>
      <c r="C18" s="11">
        <v>25.419962088567999</v>
      </c>
      <c r="D18" s="24">
        <v>25.44</v>
      </c>
      <c r="E18" s="24">
        <v>2.3E-2</v>
      </c>
      <c r="F18" s="10">
        <v>27.910889712675399</v>
      </c>
      <c r="G18" s="38">
        <v>27.97</v>
      </c>
      <c r="H18" s="24">
        <v>8.2000000000000003E-2</v>
      </c>
      <c r="I18" s="38">
        <f>G18-D18</f>
        <v>2.5299999999999976</v>
      </c>
      <c r="J18" s="40">
        <f>SQRT(E18^2+H18^2)</f>
        <v>8.516454661418682E-2</v>
      </c>
      <c r="K18" s="28">
        <f>(2^I18)</f>
        <v>5.7757167820899751</v>
      </c>
      <c r="L18" s="30">
        <f>J18*LN(2)*K18</f>
        <v>0.34094960277644748</v>
      </c>
      <c r="M18" s="21" t="s">
        <v>50</v>
      </c>
      <c r="N18" s="23">
        <f>AVERAGE(K18:K23)</f>
        <v>3.4293744159626196</v>
      </c>
      <c r="O18" s="19">
        <f>STDEV(K18:K23)</f>
        <v>2.8728920226022914</v>
      </c>
      <c r="P18" s="9">
        <v>9.8683796792820907E-3</v>
      </c>
    </row>
    <row r="19" spans="2:16">
      <c r="B19" s="52"/>
      <c r="C19" s="11">
        <v>25.4517858979012</v>
      </c>
      <c r="D19" s="25"/>
      <c r="E19" s="25"/>
      <c r="F19" s="10">
        <v>28.027160633363501</v>
      </c>
      <c r="G19" s="39"/>
      <c r="H19" s="25"/>
      <c r="I19" s="25"/>
      <c r="J19" s="41"/>
      <c r="K19" s="29"/>
      <c r="L19" s="31"/>
      <c r="M19" s="22"/>
      <c r="N19" s="20"/>
      <c r="O19" s="20"/>
      <c r="P19" s="9" t="s">
        <v>16</v>
      </c>
    </row>
    <row r="20" spans="2:16">
      <c r="B20" s="52" t="s">
        <v>15</v>
      </c>
      <c r="C20" s="11">
        <v>28.373800726054501</v>
      </c>
      <c r="D20" s="26">
        <v>28.35</v>
      </c>
      <c r="E20" s="26">
        <v>0.04</v>
      </c>
      <c r="F20" s="11">
        <v>25.960628556109501</v>
      </c>
      <c r="G20" s="44">
        <v>26.2</v>
      </c>
      <c r="H20" s="26">
        <v>0.34499999999999997</v>
      </c>
      <c r="I20" s="44">
        <f>G20-D20</f>
        <v>-2.1500000000000021</v>
      </c>
      <c r="J20" s="46">
        <f>SQRT(E20^2+H20^2)</f>
        <v>0.34731109973624508</v>
      </c>
      <c r="K20" s="32">
        <f>(2^I20)</f>
        <v>0.22531261565270724</v>
      </c>
      <c r="L20" s="34">
        <f>J20*LN(2)*K20</f>
        <v>5.4241243027059391E-2</v>
      </c>
      <c r="M20" s="21" t="s">
        <v>49</v>
      </c>
      <c r="N20" s="23">
        <f>AVERAGE(K24:K29)</f>
        <v>0.52965482022825638</v>
      </c>
      <c r="O20" s="19">
        <f>STDEV(K24:K29)</f>
        <v>0.71076599670523111</v>
      </c>
    </row>
    <row r="21" spans="2:16">
      <c r="B21" s="52"/>
      <c r="C21" s="11">
        <v>28.3171701956087</v>
      </c>
      <c r="D21" s="27"/>
      <c r="E21" s="27"/>
      <c r="F21" s="11">
        <v>26.447934245229501</v>
      </c>
      <c r="G21" s="45"/>
      <c r="H21" s="27"/>
      <c r="I21" s="27"/>
      <c r="J21" s="47"/>
      <c r="K21" s="33"/>
      <c r="L21" s="35"/>
      <c r="M21" s="22"/>
      <c r="N21" s="20"/>
      <c r="O21" s="20"/>
    </row>
    <row r="22" spans="2:16">
      <c r="B22" s="52" t="s">
        <v>14</v>
      </c>
      <c r="C22" s="11">
        <v>24.110608988592801</v>
      </c>
      <c r="D22" s="24">
        <v>24.16</v>
      </c>
      <c r="E22" s="24">
        <v>6.4000000000000001E-2</v>
      </c>
      <c r="F22" s="10">
        <v>26.011445702756099</v>
      </c>
      <c r="G22" s="38">
        <v>26.26</v>
      </c>
      <c r="H22" s="24">
        <v>0.34599999999999997</v>
      </c>
      <c r="I22" s="38">
        <f>G22-D22</f>
        <v>2.1000000000000014</v>
      </c>
      <c r="J22" s="40">
        <f>SQRT(E22^2+H22^2)</f>
        <v>0.35186929391465804</v>
      </c>
      <c r="K22" s="28">
        <f>(2^I22)</f>
        <v>4.2870938501451761</v>
      </c>
      <c r="L22" s="30">
        <f>J22*LN(2)*K22</f>
        <v>1.0456102247824646</v>
      </c>
    </row>
    <row r="23" spans="2:16">
      <c r="B23" s="52"/>
      <c r="C23" s="11">
        <v>24.2014541556211</v>
      </c>
      <c r="D23" s="25"/>
      <c r="E23" s="25"/>
      <c r="F23" s="10">
        <v>26.501441662225599</v>
      </c>
      <c r="G23" s="39"/>
      <c r="H23" s="25"/>
      <c r="I23" s="25"/>
      <c r="J23" s="41"/>
      <c r="K23" s="29"/>
      <c r="L23" s="31"/>
    </row>
    <row r="24" spans="2:16">
      <c r="B24" s="52" t="s">
        <v>54</v>
      </c>
      <c r="C24" s="11">
        <v>32.212104166932498</v>
      </c>
      <c r="D24" s="24">
        <v>32.31</v>
      </c>
      <c r="E24" s="24">
        <v>0.13300000000000001</v>
      </c>
      <c r="F24" s="10">
        <v>33.124628635344401</v>
      </c>
      <c r="G24" s="38">
        <v>32.74</v>
      </c>
      <c r="H24" s="24">
        <v>0.53900000000000003</v>
      </c>
      <c r="I24" s="38">
        <f>G24-D24</f>
        <v>0.42999999999999972</v>
      </c>
      <c r="J24" s="40">
        <f>SQRT(E24^2+H24^2)</f>
        <v>0.55516664164915386</v>
      </c>
      <c r="K24" s="28">
        <f>(2^I24)</f>
        <v>1.34723357686569</v>
      </c>
      <c r="L24" s="30">
        <f>J24*LN(2)*K24</f>
        <v>0.51843190638864001</v>
      </c>
    </row>
    <row r="25" spans="2:16">
      <c r="B25" s="52"/>
      <c r="C25" s="11">
        <v>32.399731113097701</v>
      </c>
      <c r="D25" s="25"/>
      <c r="E25" s="25"/>
      <c r="F25" s="10">
        <v>32.361684128314799</v>
      </c>
      <c r="G25" s="39"/>
      <c r="H25" s="25"/>
      <c r="I25" s="25"/>
      <c r="J25" s="41"/>
      <c r="K25" s="29"/>
      <c r="L25" s="31"/>
    </row>
    <row r="26" spans="2:16">
      <c r="B26" s="52" t="s">
        <v>12</v>
      </c>
      <c r="C26" s="11">
        <v>31.302288395780302</v>
      </c>
      <c r="D26" s="24">
        <v>31.27</v>
      </c>
      <c r="E26" s="24">
        <v>3.9E-2</v>
      </c>
      <c r="F26" s="10">
        <v>27.093671829143599</v>
      </c>
      <c r="G26" s="38">
        <v>27.18</v>
      </c>
      <c r="H26" s="24">
        <v>0.121</v>
      </c>
      <c r="I26" s="38">
        <f>G26-D26</f>
        <v>-4.09</v>
      </c>
      <c r="J26" s="40">
        <f>SQRT(E26^2+H26^2)</f>
        <v>0.12712985487288184</v>
      </c>
      <c r="K26" s="28">
        <f>(2^I26)</f>
        <v>5.8720171825875751E-2</v>
      </c>
      <c r="L26" s="30">
        <f>J26*LN(2)*K26</f>
        <v>5.1744039528509181E-3</v>
      </c>
    </row>
    <row r="27" spans="2:16">
      <c r="B27" s="52"/>
      <c r="C27" s="11">
        <v>31.246449631222799</v>
      </c>
      <c r="D27" s="25"/>
      <c r="E27" s="25"/>
      <c r="F27" s="10">
        <v>27.264978043466801</v>
      </c>
      <c r="G27" s="39"/>
      <c r="H27" s="25"/>
      <c r="I27" s="25"/>
      <c r="J27" s="41"/>
      <c r="K27" s="29"/>
      <c r="L27" s="31"/>
    </row>
    <row r="28" spans="2:16">
      <c r="B28" s="52" t="s">
        <v>11</v>
      </c>
      <c r="C28" s="11">
        <v>31.9111202495464</v>
      </c>
      <c r="D28" s="24">
        <v>31.73</v>
      </c>
      <c r="E28" s="24">
        <v>0.25800000000000001</v>
      </c>
      <c r="F28" s="10">
        <v>29.2763377268464</v>
      </c>
      <c r="G28" s="38">
        <v>29.28</v>
      </c>
      <c r="H28" s="24">
        <v>1E-3</v>
      </c>
      <c r="I28" s="38">
        <f>G28-D28</f>
        <v>-2.4499999999999993</v>
      </c>
      <c r="J28" s="40">
        <f>SQRT(E28^2+H28^2)</f>
        <v>0.25800193797721754</v>
      </c>
      <c r="K28" s="28">
        <f>(2^I28)</f>
        <v>0.18301071199320323</v>
      </c>
      <c r="L28" s="30">
        <f>J28*LN(2)*K28</f>
        <v>3.2728412468751869E-2</v>
      </c>
    </row>
    <row r="29" spans="2:16">
      <c r="B29" s="52"/>
      <c r="C29" s="11">
        <v>31.546270931519501</v>
      </c>
      <c r="D29" s="42"/>
      <c r="E29" s="42"/>
      <c r="F29" s="10">
        <v>29.275395793928901</v>
      </c>
      <c r="G29" s="43"/>
      <c r="H29" s="42"/>
      <c r="I29" s="25"/>
      <c r="J29" s="41"/>
      <c r="K29" s="29"/>
      <c r="L29" s="31"/>
    </row>
    <row r="30" spans="2:16">
      <c r="B30" s="15"/>
      <c r="C30" s="48" t="s">
        <v>61</v>
      </c>
      <c r="D30" s="49"/>
      <c r="E30" s="50"/>
      <c r="F30" s="51" t="s">
        <v>59</v>
      </c>
      <c r="G30" s="49"/>
      <c r="H30" s="50"/>
      <c r="I30" s="15"/>
      <c r="J30" s="15"/>
      <c r="K30" s="15"/>
      <c r="L30" s="15"/>
    </row>
    <row r="31" spans="2:16" ht="15">
      <c r="B31" s="14" t="s">
        <v>58</v>
      </c>
      <c r="C31" s="13" t="s">
        <v>22</v>
      </c>
      <c r="D31" s="13" t="s">
        <v>57</v>
      </c>
      <c r="E31" s="13" t="s">
        <v>18</v>
      </c>
      <c r="F31" s="13" t="s">
        <v>22</v>
      </c>
      <c r="G31" s="13" t="s">
        <v>57</v>
      </c>
      <c r="H31" s="13" t="s">
        <v>18</v>
      </c>
      <c r="I31" s="12" t="s">
        <v>20</v>
      </c>
      <c r="J31" s="12" t="s">
        <v>18</v>
      </c>
      <c r="K31" s="12" t="s">
        <v>56</v>
      </c>
      <c r="L31" s="12" t="s">
        <v>18</v>
      </c>
      <c r="N31" s="17" t="s">
        <v>51</v>
      </c>
      <c r="O31" s="17" t="s">
        <v>48</v>
      </c>
      <c r="P31" s="9" t="s">
        <v>47</v>
      </c>
    </row>
    <row r="32" spans="2:16">
      <c r="B32" s="52" t="s">
        <v>55</v>
      </c>
      <c r="C32" s="11">
        <v>17.6168088682745</v>
      </c>
      <c r="D32" s="24">
        <v>17.600000000000001</v>
      </c>
      <c r="E32" s="24">
        <v>2.1999999999999999E-2</v>
      </c>
      <c r="F32" s="10">
        <v>27.910889712675399</v>
      </c>
      <c r="G32" s="38">
        <v>27.97</v>
      </c>
      <c r="H32" s="24">
        <v>8.2000000000000003E-2</v>
      </c>
      <c r="I32" s="38">
        <f>G32-D32</f>
        <v>10.369999999999997</v>
      </c>
      <c r="J32" s="40">
        <f>SQRT(E32^2+H32^2)</f>
        <v>8.4899941107164506E-2</v>
      </c>
      <c r="K32" s="28">
        <f>(2^I32)</f>
        <v>1323.3692985727898</v>
      </c>
      <c r="L32" s="30">
        <f>J32*LN(2)*K32</f>
        <v>77.877841350746522</v>
      </c>
      <c r="M32" s="21" t="s">
        <v>50</v>
      </c>
      <c r="N32" s="23">
        <f>AVERAGE(K32:K37)</f>
        <v>842.02439335950919</v>
      </c>
      <c r="O32" s="19">
        <f>STDEV(K32:K37)</f>
        <v>555.66230483483309</v>
      </c>
      <c r="P32" s="9">
        <v>3.472879066130597E-3</v>
      </c>
    </row>
    <row r="33" spans="2:16">
      <c r="B33" s="52"/>
      <c r="C33" s="11">
        <v>17.586351007308402</v>
      </c>
      <c r="D33" s="25"/>
      <c r="E33" s="25"/>
      <c r="F33" s="10">
        <v>28.027160633363501</v>
      </c>
      <c r="G33" s="39"/>
      <c r="H33" s="25"/>
      <c r="I33" s="25"/>
      <c r="J33" s="41"/>
      <c r="K33" s="29"/>
      <c r="L33" s="31"/>
      <c r="M33" s="22"/>
      <c r="N33" s="20"/>
      <c r="O33" s="20"/>
      <c r="P33" s="9" t="s">
        <v>16</v>
      </c>
    </row>
    <row r="34" spans="2:16">
      <c r="B34" s="52" t="s">
        <v>15</v>
      </c>
      <c r="C34" s="11">
        <v>18.342724170704599</v>
      </c>
      <c r="D34" s="26">
        <v>18.329999999999998</v>
      </c>
      <c r="E34" s="26">
        <v>1.7999999999999999E-2</v>
      </c>
      <c r="F34" s="11">
        <v>25.960628556109501</v>
      </c>
      <c r="G34" s="44">
        <v>26.2</v>
      </c>
      <c r="H34" s="26">
        <v>0.34499999999999997</v>
      </c>
      <c r="I34" s="44">
        <f>G34-D34</f>
        <v>7.870000000000001</v>
      </c>
      <c r="J34" s="46">
        <f>SQRT(E34^2+H34^2)</f>
        <v>0.34546924609869395</v>
      </c>
      <c r="K34" s="32">
        <f>(2^I34)</f>
        <v>233.94085125872672</v>
      </c>
      <c r="L34" s="34">
        <f>J34*LN(2)*K34</f>
        <v>56.019718114674838</v>
      </c>
      <c r="M34" s="21" t="s">
        <v>49</v>
      </c>
      <c r="N34" s="23">
        <f>AVERAGE(K38:K43)</f>
        <v>19.390498952345148</v>
      </c>
      <c r="O34" s="19">
        <f>STDEV(K38:K43)</f>
        <v>22.950607943587727</v>
      </c>
    </row>
    <row r="35" spans="2:16">
      <c r="B35" s="52"/>
      <c r="C35" s="11">
        <v>18.3174663795531</v>
      </c>
      <c r="D35" s="27"/>
      <c r="E35" s="27"/>
      <c r="F35" s="11">
        <v>26.447934245229501</v>
      </c>
      <c r="G35" s="45"/>
      <c r="H35" s="27"/>
      <c r="I35" s="27"/>
      <c r="J35" s="47"/>
      <c r="K35" s="33"/>
      <c r="L35" s="35"/>
      <c r="M35" s="22"/>
      <c r="N35" s="20"/>
      <c r="O35" s="20"/>
    </row>
    <row r="36" spans="2:16">
      <c r="B36" s="52" t="s">
        <v>14</v>
      </c>
      <c r="C36" s="11">
        <v>16.373554058510699</v>
      </c>
      <c r="D36" s="24">
        <v>16.34</v>
      </c>
      <c r="E36" s="24">
        <v>4.7E-2</v>
      </c>
      <c r="F36" s="10">
        <v>26.011445702756099</v>
      </c>
      <c r="G36" s="38">
        <v>26.26</v>
      </c>
      <c r="H36" s="24">
        <v>0.34599999999999997</v>
      </c>
      <c r="I36" s="38">
        <f>G36-D36</f>
        <v>9.9200000000000017</v>
      </c>
      <c r="J36" s="40">
        <f>SQRT(E36^2+H36^2)</f>
        <v>0.34917760523836577</v>
      </c>
      <c r="K36" s="28">
        <f>(2^I36)</f>
        <v>968.76303024701076</v>
      </c>
      <c r="L36" s="30">
        <f>J36*LN(2)*K36</f>
        <v>234.47114279721751</v>
      </c>
    </row>
    <row r="37" spans="2:16">
      <c r="B37" s="52"/>
      <c r="C37" s="11">
        <v>16.3074113888261</v>
      </c>
      <c r="D37" s="25"/>
      <c r="E37" s="25"/>
      <c r="F37" s="10">
        <v>26.501441662225599</v>
      </c>
      <c r="G37" s="39"/>
      <c r="H37" s="25"/>
      <c r="I37" s="25"/>
      <c r="J37" s="41"/>
      <c r="K37" s="29"/>
      <c r="L37" s="31"/>
    </row>
    <row r="38" spans="2:16">
      <c r="B38" s="52" t="s">
        <v>54</v>
      </c>
      <c r="C38" s="11">
        <v>27.2329046487882</v>
      </c>
      <c r="D38" s="24">
        <v>27.22</v>
      </c>
      <c r="E38" s="24">
        <v>1.9E-2</v>
      </c>
      <c r="F38" s="10">
        <v>33.124628635344401</v>
      </c>
      <c r="G38" s="38">
        <v>32.74</v>
      </c>
      <c r="H38" s="24">
        <v>0.53900000000000003</v>
      </c>
      <c r="I38" s="38">
        <f>G38-D38</f>
        <v>5.5200000000000031</v>
      </c>
      <c r="J38" s="40">
        <f>SQRT(E38^2+H38^2)</f>
        <v>0.53933477544100572</v>
      </c>
      <c r="K38" s="28">
        <f>(2^I38)</f>
        <v>45.886567936506566</v>
      </c>
      <c r="L38" s="30">
        <f>J38*LN(2)*K38</f>
        <v>17.154160174103598</v>
      </c>
    </row>
    <row r="39" spans="2:16">
      <c r="B39" s="52"/>
      <c r="C39" s="11">
        <v>27.2058874933157</v>
      </c>
      <c r="D39" s="25"/>
      <c r="E39" s="25"/>
      <c r="F39" s="10">
        <v>32.361684128314799</v>
      </c>
      <c r="G39" s="39"/>
      <c r="H39" s="25"/>
      <c r="I39" s="25"/>
      <c r="J39" s="41"/>
      <c r="K39" s="29"/>
      <c r="L39" s="31"/>
    </row>
    <row r="40" spans="2:16">
      <c r="B40" s="52" t="s">
        <v>12</v>
      </c>
      <c r="C40" s="11">
        <v>24.6427113808328</v>
      </c>
      <c r="D40" s="24">
        <v>24.67</v>
      </c>
      <c r="E40" s="24">
        <v>3.3000000000000002E-2</v>
      </c>
      <c r="F40" s="10">
        <v>27.093671829143599</v>
      </c>
      <c r="G40" s="38">
        <v>27.18</v>
      </c>
      <c r="H40" s="24">
        <v>0.121</v>
      </c>
      <c r="I40" s="38">
        <f>G40-D40</f>
        <v>2.509999999999998</v>
      </c>
      <c r="J40" s="40">
        <f>SQRT(E40^2+H40^2)</f>
        <v>0.12541929676090519</v>
      </c>
      <c r="K40" s="28">
        <f>(2^I40)</f>
        <v>5.6962007823882788</v>
      </c>
      <c r="L40" s="30">
        <f>J40*LN(2)*K40</f>
        <v>0.49519370073930991</v>
      </c>
    </row>
    <row r="41" spans="2:16">
      <c r="B41" s="52"/>
      <c r="C41" s="11">
        <v>24.689164847588799</v>
      </c>
      <c r="D41" s="25"/>
      <c r="E41" s="25"/>
      <c r="F41" s="10">
        <v>27.264978043466801</v>
      </c>
      <c r="G41" s="39"/>
      <c r="H41" s="25"/>
      <c r="I41" s="25"/>
      <c r="J41" s="41"/>
      <c r="K41" s="29"/>
      <c r="L41" s="31"/>
    </row>
    <row r="42" spans="2:16">
      <c r="B42" s="52" t="s">
        <v>11</v>
      </c>
      <c r="C42" s="11">
        <v>26.619180621269901</v>
      </c>
      <c r="D42" s="24">
        <v>26.56</v>
      </c>
      <c r="E42" s="24">
        <v>7.6999999999999999E-2</v>
      </c>
      <c r="F42" s="10">
        <v>29.2763377268464</v>
      </c>
      <c r="G42" s="38">
        <v>29.28</v>
      </c>
      <c r="H42" s="24">
        <v>1E-3</v>
      </c>
      <c r="I42" s="38">
        <f>G42-D42</f>
        <v>2.7200000000000024</v>
      </c>
      <c r="J42" s="40">
        <f>SQRT(E42^2+H42^2)</f>
        <v>7.700649323271383E-2</v>
      </c>
      <c r="K42" s="28">
        <f>(2^I42)</f>
        <v>6.5887281381405955</v>
      </c>
      <c r="L42" s="30">
        <f>J42*LN(2)*K42</f>
        <v>0.35168544592021295</v>
      </c>
    </row>
    <row r="43" spans="2:16">
      <c r="B43" s="52"/>
      <c r="C43" s="11">
        <v>26.510724248195899</v>
      </c>
      <c r="D43" s="42"/>
      <c r="E43" s="42"/>
      <c r="F43" s="10">
        <v>29.275395793928901</v>
      </c>
      <c r="G43" s="43"/>
      <c r="H43" s="42"/>
      <c r="I43" s="25"/>
      <c r="J43" s="41"/>
      <c r="K43" s="29"/>
      <c r="L43" s="31"/>
    </row>
    <row r="44" spans="2:16">
      <c r="B44" s="15"/>
      <c r="C44" s="48" t="s">
        <v>60</v>
      </c>
      <c r="D44" s="49"/>
      <c r="E44" s="50"/>
      <c r="F44" s="51" t="s">
        <v>59</v>
      </c>
      <c r="G44" s="49"/>
      <c r="H44" s="50"/>
      <c r="I44" s="15"/>
      <c r="J44" s="15"/>
      <c r="K44" s="15"/>
      <c r="L44" s="15"/>
    </row>
    <row r="45" spans="2:16" ht="15">
      <c r="B45" s="14" t="s">
        <v>58</v>
      </c>
      <c r="C45" s="13" t="s">
        <v>22</v>
      </c>
      <c r="D45" s="13" t="s">
        <v>57</v>
      </c>
      <c r="E45" s="13" t="s">
        <v>18</v>
      </c>
      <c r="F45" s="13" t="s">
        <v>22</v>
      </c>
      <c r="G45" s="13" t="s">
        <v>57</v>
      </c>
      <c r="H45" s="13" t="s">
        <v>18</v>
      </c>
      <c r="I45" s="12" t="s">
        <v>20</v>
      </c>
      <c r="J45" s="12" t="s">
        <v>18</v>
      </c>
      <c r="K45" s="12" t="s">
        <v>56</v>
      </c>
      <c r="L45" s="12" t="s">
        <v>18</v>
      </c>
      <c r="N45" s="17" t="s">
        <v>51</v>
      </c>
      <c r="O45" s="17" t="s">
        <v>48</v>
      </c>
      <c r="P45" s="9" t="s">
        <v>47</v>
      </c>
    </row>
    <row r="46" spans="2:16">
      <c r="B46" s="52" t="s">
        <v>55</v>
      </c>
      <c r="C46" s="11">
        <v>22.800662271491699</v>
      </c>
      <c r="D46" s="26">
        <v>22.62</v>
      </c>
      <c r="E46" s="26">
        <v>0.26200000000000001</v>
      </c>
      <c r="F46" s="11">
        <v>27.910889712675399</v>
      </c>
      <c r="G46" s="44">
        <v>27.97</v>
      </c>
      <c r="H46" s="26">
        <v>8.2000000000000003E-2</v>
      </c>
      <c r="I46" s="44">
        <v>5.3499999999999979</v>
      </c>
      <c r="J46" s="46">
        <v>0.274532329608008</v>
      </c>
      <c r="K46" s="32">
        <v>40.785940074216313</v>
      </c>
      <c r="L46" s="34">
        <v>7.7612099761067936</v>
      </c>
      <c r="M46" s="21" t="s">
        <v>50</v>
      </c>
      <c r="N46" s="23">
        <f>AVERAGE(K46:K51)</f>
        <v>44.27247246791211</v>
      </c>
      <c r="O46" s="19">
        <f>STDEV(K46:K51)</f>
        <v>8.0199856263303335</v>
      </c>
      <c r="P46" s="9">
        <v>8.0567379756550754E-3</v>
      </c>
    </row>
    <row r="47" spans="2:16">
      <c r="B47" s="52"/>
      <c r="C47" s="11">
        <v>22.429948271917599</v>
      </c>
      <c r="D47" s="27"/>
      <c r="E47" s="27"/>
      <c r="F47" s="11">
        <v>28.027160633363501</v>
      </c>
      <c r="G47" s="45"/>
      <c r="H47" s="27"/>
      <c r="I47" s="45"/>
      <c r="J47" s="47"/>
      <c r="K47" s="33"/>
      <c r="L47" s="35"/>
      <c r="M47" s="22"/>
      <c r="N47" s="20"/>
      <c r="O47" s="20"/>
      <c r="P47" s="9" t="s">
        <v>16</v>
      </c>
    </row>
    <row r="48" spans="2:16">
      <c r="B48" s="52" t="s">
        <v>15</v>
      </c>
      <c r="C48" s="11">
        <v>21.004177642353799</v>
      </c>
      <c r="D48" s="26">
        <v>20.93</v>
      </c>
      <c r="E48" s="26">
        <v>0.1</v>
      </c>
      <c r="F48" s="11">
        <v>25.960628556109501</v>
      </c>
      <c r="G48" s="44">
        <v>26.2</v>
      </c>
      <c r="H48" s="26">
        <v>0.34499999999999997</v>
      </c>
      <c r="I48" s="44">
        <v>5.27</v>
      </c>
      <c r="J48" s="46">
        <v>0.35920050111323598</v>
      </c>
      <c r="K48" s="32">
        <v>38.58585048610432</v>
      </c>
      <c r="L48" s="34">
        <v>9.6070593144541157</v>
      </c>
      <c r="M48" s="21" t="s">
        <v>49</v>
      </c>
      <c r="N48" s="23">
        <f>AVERAGE(K52:K57)</f>
        <v>5.2239400323686249</v>
      </c>
      <c r="O48" s="19">
        <f>STDEV(K52:K57)</f>
        <v>6.2738854338961652</v>
      </c>
    </row>
    <row r="49" spans="2:16">
      <c r="B49" s="52"/>
      <c r="C49" s="11">
        <v>20.862438334906798</v>
      </c>
      <c r="D49" s="27"/>
      <c r="E49" s="27"/>
      <c r="F49" s="11">
        <v>26.447934245229501</v>
      </c>
      <c r="G49" s="45"/>
      <c r="H49" s="27"/>
      <c r="I49" s="45"/>
      <c r="J49" s="47"/>
      <c r="K49" s="33"/>
      <c r="L49" s="35"/>
      <c r="M49" s="22"/>
      <c r="N49" s="20"/>
      <c r="O49" s="20"/>
    </row>
    <row r="50" spans="2:16">
      <c r="B50" s="52" t="s">
        <v>14</v>
      </c>
      <c r="C50" s="11">
        <v>20.470813830546501</v>
      </c>
      <c r="D50" s="26">
        <v>20.52</v>
      </c>
      <c r="E50" s="26">
        <v>6.7000000000000004E-2</v>
      </c>
      <c r="F50" s="11">
        <v>26.011445702756099</v>
      </c>
      <c r="G50" s="44">
        <v>26.26</v>
      </c>
      <c r="H50" s="26">
        <v>0.34599999999999997</v>
      </c>
      <c r="I50" s="44">
        <v>5.740000000000002</v>
      </c>
      <c r="J50" s="46">
        <v>0.35242729746715101</v>
      </c>
      <c r="K50" s="32">
        <v>53.445626843415702</v>
      </c>
      <c r="L50" s="34">
        <v>13.055910844648499</v>
      </c>
    </row>
    <row r="51" spans="2:16">
      <c r="B51" s="52"/>
      <c r="C51" s="11">
        <v>20.565186496722902</v>
      </c>
      <c r="D51" s="27"/>
      <c r="E51" s="27"/>
      <c r="F51" s="11">
        <v>26.501441662225599</v>
      </c>
      <c r="G51" s="45"/>
      <c r="H51" s="27"/>
      <c r="I51" s="45"/>
      <c r="J51" s="47"/>
      <c r="K51" s="33"/>
      <c r="L51" s="35"/>
    </row>
    <row r="52" spans="2:16">
      <c r="B52" s="52" t="s">
        <v>54</v>
      </c>
      <c r="C52" s="11">
        <v>29.0950441717529</v>
      </c>
      <c r="D52" s="26">
        <v>29.1</v>
      </c>
      <c r="E52" s="26">
        <v>0.01</v>
      </c>
      <c r="F52" s="11">
        <v>33.124628635344401</v>
      </c>
      <c r="G52" s="44">
        <v>32.74</v>
      </c>
      <c r="H52" s="26">
        <v>0.53900000000000003</v>
      </c>
      <c r="I52" s="44">
        <v>3.64</v>
      </c>
      <c r="J52" s="46">
        <v>0.53909275639726395</v>
      </c>
      <c r="K52" s="32">
        <v>12.466633274568</v>
      </c>
      <c r="L52" s="34">
        <v>4.6584146368449098</v>
      </c>
    </row>
    <row r="53" spans="2:16">
      <c r="B53" s="52"/>
      <c r="C53" s="11">
        <v>29.1096345875739</v>
      </c>
      <c r="D53" s="27"/>
      <c r="E53" s="27"/>
      <c r="F53" s="11">
        <v>32.361684128314799</v>
      </c>
      <c r="G53" s="45"/>
      <c r="H53" s="27"/>
      <c r="I53" s="45"/>
      <c r="J53" s="47"/>
      <c r="K53" s="33"/>
      <c r="L53" s="35"/>
    </row>
    <row r="54" spans="2:16">
      <c r="B54" s="52" t="s">
        <v>12</v>
      </c>
      <c r="C54" s="11">
        <v>26.2896583960557</v>
      </c>
      <c r="D54" s="26">
        <v>26.38</v>
      </c>
      <c r="E54" s="26">
        <v>0.127</v>
      </c>
      <c r="F54" s="11">
        <v>27.093671829143599</v>
      </c>
      <c r="G54" s="44">
        <v>27.18</v>
      </c>
      <c r="H54" s="26">
        <v>0.121</v>
      </c>
      <c r="I54" s="44">
        <v>0.80000000000000104</v>
      </c>
      <c r="J54" s="46">
        <v>0.17541379649274999</v>
      </c>
      <c r="K54" s="32">
        <v>1.7411011265922494</v>
      </c>
      <c r="L54" s="34">
        <v>0.21169626985420301</v>
      </c>
    </row>
    <row r="55" spans="2:16">
      <c r="B55" s="52"/>
      <c r="C55" s="11">
        <v>26.468683610217798</v>
      </c>
      <c r="D55" s="27"/>
      <c r="E55" s="27"/>
      <c r="F55" s="11">
        <v>27.264978043466801</v>
      </c>
      <c r="G55" s="45"/>
      <c r="H55" s="27"/>
      <c r="I55" s="45"/>
      <c r="J55" s="47"/>
      <c r="K55" s="33"/>
      <c r="L55" s="35"/>
    </row>
    <row r="56" spans="2:16">
      <c r="B56" s="52" t="s">
        <v>11</v>
      </c>
      <c r="C56" s="11">
        <v>28.7618308006973</v>
      </c>
      <c r="D56" s="26">
        <v>28.73</v>
      </c>
      <c r="E56" s="26">
        <v>3.9E-2</v>
      </c>
      <c r="F56" s="11">
        <v>29.2763377268464</v>
      </c>
      <c r="G56" s="44">
        <v>29.28</v>
      </c>
      <c r="H56" s="26">
        <v>1E-3</v>
      </c>
      <c r="I56" s="44">
        <v>0.55000000000000104</v>
      </c>
      <c r="J56" s="46">
        <v>3.9012818406262299E-2</v>
      </c>
      <c r="K56" s="32">
        <v>1.4640856959456259</v>
      </c>
      <c r="L56" s="34">
        <v>3.9591256480605699E-2</v>
      </c>
    </row>
    <row r="57" spans="2:16">
      <c r="B57" s="52"/>
      <c r="C57" s="11">
        <v>28.706563482555499</v>
      </c>
      <c r="D57" s="27"/>
      <c r="E57" s="27"/>
      <c r="F57" s="11">
        <v>29.275395793928901</v>
      </c>
      <c r="G57" s="45"/>
      <c r="H57" s="27"/>
      <c r="I57" s="53"/>
      <c r="J57" s="54"/>
      <c r="K57" s="36"/>
      <c r="L57" s="37"/>
    </row>
    <row r="58" spans="2:16">
      <c r="B58" s="15"/>
      <c r="C58" s="48" t="s">
        <v>53</v>
      </c>
      <c r="D58" s="49"/>
      <c r="E58" s="50"/>
      <c r="F58" s="51" t="s">
        <v>24</v>
      </c>
      <c r="G58" s="49"/>
      <c r="H58" s="50"/>
      <c r="I58" s="15"/>
      <c r="J58" s="15"/>
      <c r="K58" s="15"/>
      <c r="L58" s="15"/>
    </row>
    <row r="59" spans="2:16" ht="15">
      <c r="B59" s="14" t="s">
        <v>23</v>
      </c>
      <c r="C59" s="13" t="s">
        <v>22</v>
      </c>
      <c r="D59" s="13" t="s">
        <v>21</v>
      </c>
      <c r="E59" s="13" t="s">
        <v>18</v>
      </c>
      <c r="F59" s="13" t="s">
        <v>22</v>
      </c>
      <c r="G59" s="13" t="s">
        <v>21</v>
      </c>
      <c r="H59" s="13" t="s">
        <v>18</v>
      </c>
      <c r="I59" s="12" t="s">
        <v>20</v>
      </c>
      <c r="J59" s="12" t="s">
        <v>18</v>
      </c>
      <c r="K59" s="12" t="s">
        <v>19</v>
      </c>
      <c r="L59" s="12" t="s">
        <v>18</v>
      </c>
      <c r="N59" s="17" t="s">
        <v>51</v>
      </c>
      <c r="O59" s="17" t="s">
        <v>48</v>
      </c>
      <c r="P59" s="9" t="s">
        <v>47</v>
      </c>
    </row>
    <row r="60" spans="2:16">
      <c r="B60" s="19" t="s">
        <v>17</v>
      </c>
      <c r="C60" s="11">
        <v>21.1000756565325</v>
      </c>
      <c r="D60" s="24">
        <v>21.1</v>
      </c>
      <c r="E60" s="24">
        <v>6.0000000000000001E-3</v>
      </c>
      <c r="F60" s="10">
        <v>27.910889712675399</v>
      </c>
      <c r="G60" s="38">
        <v>27.97</v>
      </c>
      <c r="H60" s="24">
        <v>8.2000000000000003E-2</v>
      </c>
      <c r="I60" s="38">
        <f>G60-D60</f>
        <v>6.8699999999999974</v>
      </c>
      <c r="J60" s="40">
        <f>SQRT(E60^2+H60^2)</f>
        <v>8.2219219164377869E-2</v>
      </c>
      <c r="K60" s="28">
        <f>(2^I60)</f>
        <v>116.97042562936304</v>
      </c>
      <c r="L60" s="30">
        <f>J60*LN(2)*K60</f>
        <v>6.6661468903679051</v>
      </c>
      <c r="M60" s="21" t="s">
        <v>50</v>
      </c>
      <c r="N60" s="23">
        <f>AVERAGE(K60:K65)</f>
        <v>127.89747185592591</v>
      </c>
      <c r="O60" s="19">
        <f>STDEV(K60:K65)</f>
        <v>97.817938923109111</v>
      </c>
      <c r="P60" s="9">
        <v>2.8217684414799882E-2</v>
      </c>
    </row>
    <row r="61" spans="2:16">
      <c r="B61" s="20"/>
      <c r="C61" s="11">
        <v>21.108841217473</v>
      </c>
      <c r="D61" s="25"/>
      <c r="E61" s="25"/>
      <c r="F61" s="10">
        <v>28.027160633363501</v>
      </c>
      <c r="G61" s="39"/>
      <c r="H61" s="25"/>
      <c r="I61" s="39"/>
      <c r="J61" s="41"/>
      <c r="K61" s="29"/>
      <c r="L61" s="31"/>
      <c r="M61" s="22"/>
      <c r="N61" s="20"/>
      <c r="O61" s="20"/>
      <c r="P61" s="9" t="s">
        <v>25</v>
      </c>
    </row>
    <row r="62" spans="2:16">
      <c r="B62" s="19" t="s">
        <v>15</v>
      </c>
      <c r="C62" s="11">
        <v>21.042013765003102</v>
      </c>
      <c r="D62" s="26">
        <v>21.03</v>
      </c>
      <c r="E62" s="26">
        <v>2.4E-2</v>
      </c>
      <c r="F62" s="11">
        <v>25.960628556109501</v>
      </c>
      <c r="G62" s="44">
        <v>26.2</v>
      </c>
      <c r="H62" s="26">
        <v>0.34499999999999997</v>
      </c>
      <c r="I62" s="44">
        <f>G62-D62</f>
        <v>5.1699999999999982</v>
      </c>
      <c r="J62" s="46">
        <f>SQRT(E62^2+H62^2)</f>
        <v>0.34583377510011942</v>
      </c>
      <c r="K62" s="32">
        <f>(2^I62)</f>
        <v>36.001871510041859</v>
      </c>
      <c r="L62" s="34">
        <f>J62*LN(2)*K62</f>
        <v>8.6301420481180369</v>
      </c>
      <c r="M62" s="21" t="s">
        <v>49</v>
      </c>
      <c r="N62" s="23">
        <f>AVERAGE(K66:K71)</f>
        <v>4.2357729384920875</v>
      </c>
      <c r="O62" s="19">
        <f>STDEV(K66:K71)</f>
        <v>4.4773415009886284</v>
      </c>
    </row>
    <row r="63" spans="2:16">
      <c r="B63" s="20"/>
      <c r="C63" s="11">
        <v>21.008037563620199</v>
      </c>
      <c r="D63" s="27"/>
      <c r="E63" s="27"/>
      <c r="F63" s="11">
        <v>26.447934245229501</v>
      </c>
      <c r="G63" s="45"/>
      <c r="H63" s="27"/>
      <c r="I63" s="45"/>
      <c r="J63" s="47"/>
      <c r="K63" s="33"/>
      <c r="L63" s="35"/>
      <c r="M63" s="22"/>
      <c r="N63" s="20"/>
      <c r="O63" s="20"/>
    </row>
    <row r="64" spans="2:16">
      <c r="B64" s="19" t="s">
        <v>14</v>
      </c>
      <c r="C64" s="11">
        <v>18.410575633016599</v>
      </c>
      <c r="D64" s="24">
        <v>18.41</v>
      </c>
      <c r="E64" s="24">
        <v>0</v>
      </c>
      <c r="F64" s="10">
        <v>26.011445702756099</v>
      </c>
      <c r="G64" s="38">
        <v>26.26</v>
      </c>
      <c r="H64" s="24">
        <v>0.34599999999999997</v>
      </c>
      <c r="I64" s="38">
        <f>G64-D64</f>
        <v>7.8500000000000014</v>
      </c>
      <c r="J64" s="40">
        <f>SQRT(E64^2+H64^2)</f>
        <v>0.34599999999999997</v>
      </c>
      <c r="K64" s="28">
        <f>(2^I64)</f>
        <v>230.72011842837281</v>
      </c>
      <c r="L64" s="30">
        <f>J64*LN(2)*K64</f>
        <v>55.333357857130814</v>
      </c>
    </row>
    <row r="65" spans="2:16">
      <c r="B65" s="20"/>
      <c r="C65" s="11">
        <v>18.410321092405699</v>
      </c>
      <c r="D65" s="25"/>
      <c r="E65" s="25"/>
      <c r="F65" s="10">
        <v>26.501441662225599</v>
      </c>
      <c r="G65" s="39"/>
      <c r="H65" s="25"/>
      <c r="I65" s="39"/>
      <c r="J65" s="41"/>
      <c r="K65" s="29"/>
      <c r="L65" s="31"/>
    </row>
    <row r="66" spans="2:16">
      <c r="B66" s="19" t="s">
        <v>13</v>
      </c>
      <c r="C66" s="11">
        <v>29.509338951328299</v>
      </c>
      <c r="D66" s="24">
        <v>29.51</v>
      </c>
      <c r="E66" s="24">
        <v>3.0000000000000001E-3</v>
      </c>
      <c r="F66" s="10">
        <v>33.124628635344401</v>
      </c>
      <c r="G66" s="38">
        <v>32.74</v>
      </c>
      <c r="H66" s="24">
        <v>0.53900000000000003</v>
      </c>
      <c r="I66" s="38">
        <f>G66-D66</f>
        <v>3.2300000000000004</v>
      </c>
      <c r="J66" s="40">
        <f>SQRT(E66^2+H66^2)</f>
        <v>0.53900834872940517</v>
      </c>
      <c r="K66" s="28">
        <f>(2^I66)</f>
        <v>9.3826795938550323</v>
      </c>
      <c r="L66" s="30">
        <f>J66*LN(2)*K66</f>
        <v>3.5054827882576212</v>
      </c>
    </row>
    <row r="67" spans="2:16">
      <c r="B67" s="20"/>
      <c r="C67" s="11">
        <v>29.514199228542498</v>
      </c>
      <c r="D67" s="25"/>
      <c r="E67" s="25"/>
      <c r="F67" s="10">
        <v>32.361684128314799</v>
      </c>
      <c r="G67" s="39"/>
      <c r="H67" s="25"/>
      <c r="I67" s="39"/>
      <c r="J67" s="41"/>
      <c r="K67" s="29"/>
      <c r="L67" s="31"/>
    </row>
    <row r="68" spans="2:16">
      <c r="B68" s="19" t="s">
        <v>12</v>
      </c>
      <c r="C68" s="11">
        <v>26.068160960006299</v>
      </c>
      <c r="D68" s="24">
        <v>26.12</v>
      </c>
      <c r="E68" s="24">
        <v>7.3999999999999996E-2</v>
      </c>
      <c r="F68" s="10">
        <v>27.093671829143599</v>
      </c>
      <c r="G68" s="38">
        <v>27.18</v>
      </c>
      <c r="H68" s="24">
        <v>0.121</v>
      </c>
      <c r="I68" s="38">
        <f>G68-D68</f>
        <v>1.0599999999999987</v>
      </c>
      <c r="J68" s="40">
        <f>SQRT(E68^2+H68^2)</f>
        <v>0.14183441049336371</v>
      </c>
      <c r="K68" s="28">
        <f>(2^I68)</f>
        <v>2.0849315216822411</v>
      </c>
      <c r="L68" s="30">
        <f>J68*LN(2)*K68</f>
        <v>0.20497404157888971</v>
      </c>
    </row>
    <row r="69" spans="2:16">
      <c r="B69" s="20"/>
      <c r="C69" s="11">
        <v>26.172341348607599</v>
      </c>
      <c r="D69" s="25"/>
      <c r="E69" s="25"/>
      <c r="F69" s="10">
        <v>27.264978043466801</v>
      </c>
      <c r="G69" s="39"/>
      <c r="H69" s="25"/>
      <c r="I69" s="39"/>
      <c r="J69" s="41"/>
      <c r="K69" s="29"/>
      <c r="L69" s="31"/>
    </row>
    <row r="70" spans="2:16">
      <c r="B70" s="19" t="s">
        <v>11</v>
      </c>
      <c r="C70" s="10">
        <v>28.91</v>
      </c>
      <c r="D70" s="24">
        <v>28.97</v>
      </c>
      <c r="E70" s="24">
        <v>9.2999999999999999E-2</v>
      </c>
      <c r="F70" s="10">
        <v>29.2763377268464</v>
      </c>
      <c r="G70" s="38">
        <v>29.28</v>
      </c>
      <c r="H70" s="24">
        <v>1E-3</v>
      </c>
      <c r="I70" s="38">
        <f>G70-D70</f>
        <v>0.31000000000000227</v>
      </c>
      <c r="J70" s="40">
        <f>SQRT(E70^2+H70^2)</f>
        <v>9.3005376188691369E-2</v>
      </c>
      <c r="K70" s="28">
        <f>(2^I70)</f>
        <v>1.2397076999389884</v>
      </c>
      <c r="L70" s="30">
        <f>J70*LN(2)*K70</f>
        <v>7.9919510172986666E-2</v>
      </c>
    </row>
    <row r="71" spans="2:16">
      <c r="B71" s="20"/>
      <c r="C71" s="11">
        <v>29.039406650302201</v>
      </c>
      <c r="D71" s="42"/>
      <c r="E71" s="42"/>
      <c r="F71" s="10">
        <v>29.275395793928901</v>
      </c>
      <c r="G71" s="43"/>
      <c r="H71" s="42"/>
      <c r="I71" s="39"/>
      <c r="J71" s="41"/>
      <c r="K71" s="29"/>
      <c r="L71" s="31"/>
    </row>
    <row r="72" spans="2:16">
      <c r="B72" s="15"/>
      <c r="C72" s="48" t="s">
        <v>52</v>
      </c>
      <c r="D72" s="49"/>
      <c r="E72" s="50"/>
      <c r="F72" s="51" t="s">
        <v>24</v>
      </c>
      <c r="G72" s="49"/>
      <c r="H72" s="50"/>
      <c r="I72" s="15"/>
      <c r="J72" s="15"/>
      <c r="K72" s="15"/>
      <c r="L72" s="15"/>
    </row>
    <row r="73" spans="2:16" ht="15">
      <c r="B73" s="14" t="s">
        <v>23</v>
      </c>
      <c r="C73" s="13" t="s">
        <v>22</v>
      </c>
      <c r="D73" s="13" t="s">
        <v>21</v>
      </c>
      <c r="E73" s="13" t="s">
        <v>18</v>
      </c>
      <c r="F73" s="13" t="s">
        <v>22</v>
      </c>
      <c r="G73" s="13" t="s">
        <v>21</v>
      </c>
      <c r="H73" s="13" t="s">
        <v>18</v>
      </c>
      <c r="I73" s="12" t="s">
        <v>20</v>
      </c>
      <c r="J73" s="12" t="s">
        <v>18</v>
      </c>
      <c r="K73" s="12" t="s">
        <v>19</v>
      </c>
      <c r="L73" s="12" t="s">
        <v>18</v>
      </c>
      <c r="N73" s="17" t="s">
        <v>51</v>
      </c>
      <c r="O73" s="17" t="s">
        <v>48</v>
      </c>
      <c r="P73" s="9" t="s">
        <v>47</v>
      </c>
    </row>
    <row r="74" spans="2:16">
      <c r="B74" s="19" t="s">
        <v>17</v>
      </c>
      <c r="C74" s="11">
        <v>22.292234096088698</v>
      </c>
      <c r="D74" s="24">
        <v>22.26</v>
      </c>
      <c r="E74" s="24">
        <v>4.7E-2</v>
      </c>
      <c r="F74" s="10">
        <v>27.910889712675399</v>
      </c>
      <c r="G74" s="38">
        <v>27.97</v>
      </c>
      <c r="H74" s="24">
        <v>8.2000000000000003E-2</v>
      </c>
      <c r="I74" s="38">
        <f>G74-D74</f>
        <v>5.7099999999999973</v>
      </c>
      <c r="J74" s="40">
        <f>SQRT(E74^2+H74^2)</f>
        <v>9.451454914456292E-2</v>
      </c>
      <c r="K74" s="24">
        <f>(2^I74)</f>
        <v>52.34573174769789</v>
      </c>
      <c r="L74" s="24">
        <f>J74*LN(2)*K74</f>
        <v>3.4292993983866316</v>
      </c>
      <c r="M74" s="21" t="s">
        <v>50</v>
      </c>
      <c r="N74" s="19">
        <f>AVERAGE(K74:K79)</f>
        <v>40.574638630333169</v>
      </c>
      <c r="O74" s="19">
        <f>STDEV(K74:K79)</f>
        <v>19.76730661998435</v>
      </c>
      <c r="P74" s="9">
        <v>1.9411327115915228E-4</v>
      </c>
    </row>
    <row r="75" spans="2:16">
      <c r="B75" s="20"/>
      <c r="C75" s="11">
        <v>22.226103982946299</v>
      </c>
      <c r="D75" s="25"/>
      <c r="E75" s="25"/>
      <c r="F75" s="10">
        <v>28.027160633363501</v>
      </c>
      <c r="G75" s="39"/>
      <c r="H75" s="25"/>
      <c r="I75" s="39"/>
      <c r="J75" s="41"/>
      <c r="K75" s="25"/>
      <c r="L75" s="25"/>
      <c r="M75" s="22"/>
      <c r="N75" s="20"/>
      <c r="O75" s="20"/>
      <c r="P75" s="9" t="s">
        <v>16</v>
      </c>
    </row>
    <row r="76" spans="2:16">
      <c r="B76" s="19" t="s">
        <v>15</v>
      </c>
      <c r="C76" s="11">
        <v>22.042704671515001</v>
      </c>
      <c r="D76" s="26">
        <v>22.05</v>
      </c>
      <c r="E76" s="26">
        <v>8.9999999999999993E-3</v>
      </c>
      <c r="F76" s="11">
        <v>25.960628556109501</v>
      </c>
      <c r="G76" s="44">
        <v>26.2</v>
      </c>
      <c r="H76" s="26">
        <v>0.34499999999999997</v>
      </c>
      <c r="I76" s="44">
        <f>G76-D76</f>
        <v>4.1499999999999986</v>
      </c>
      <c r="J76" s="46">
        <f>SQRT(E76^2+H76^2)</f>
        <v>0.3451173713390851</v>
      </c>
      <c r="K76" s="26">
        <f>(2^I76)</f>
        <v>17.753111553085503</v>
      </c>
      <c r="L76" s="26">
        <f>J76*LN(2)*K76</f>
        <v>4.2468484458885492</v>
      </c>
      <c r="M76" s="21" t="s">
        <v>49</v>
      </c>
      <c r="N76" s="19">
        <f>AVERAGE(K80:K85)</f>
        <v>2.4177638124394378</v>
      </c>
      <c r="O76" s="19">
        <f>STDEV(K80:K85)</f>
        <v>2.9432839317604054</v>
      </c>
    </row>
    <row r="77" spans="2:16">
      <c r="B77" s="20"/>
      <c r="C77" s="11">
        <v>22.055929534940599</v>
      </c>
      <c r="D77" s="27"/>
      <c r="E77" s="27"/>
      <c r="F77" s="11">
        <v>26.447934245229501</v>
      </c>
      <c r="G77" s="45"/>
      <c r="H77" s="27"/>
      <c r="I77" s="45"/>
      <c r="J77" s="47"/>
      <c r="K77" s="27"/>
      <c r="L77" s="27"/>
      <c r="M77" s="22"/>
      <c r="N77" s="20"/>
      <c r="O77" s="20"/>
    </row>
    <row r="78" spans="2:16">
      <c r="B78" s="19" t="s">
        <v>14</v>
      </c>
      <c r="C78" s="11">
        <v>20.876327996655199</v>
      </c>
      <c r="D78" s="24">
        <v>20.57</v>
      </c>
      <c r="E78" s="26">
        <v>0.436</v>
      </c>
      <c r="F78" s="10">
        <v>26.011445702756099</v>
      </c>
      <c r="G78" s="38">
        <v>26.26</v>
      </c>
      <c r="H78" s="24">
        <v>0.34599999999999997</v>
      </c>
      <c r="I78" s="38">
        <f>G78-D78</f>
        <v>5.6900000000000013</v>
      </c>
      <c r="J78" s="40">
        <f>SQRT(E78^2+H78^2)</f>
        <v>0.55660758169468005</v>
      </c>
      <c r="K78" s="24">
        <f>(2^I78)</f>
        <v>51.625072590216121</v>
      </c>
      <c r="L78" s="24">
        <f>J78*LN(2)*K78</f>
        <v>19.917519638486148</v>
      </c>
    </row>
    <row r="79" spans="2:16">
      <c r="B79" s="20"/>
      <c r="C79" s="11">
        <v>20.2596057160168</v>
      </c>
      <c r="D79" s="25"/>
      <c r="E79" s="27"/>
      <c r="F79" s="10">
        <v>26.501441662225599</v>
      </c>
      <c r="G79" s="39"/>
      <c r="H79" s="25"/>
      <c r="I79" s="39"/>
      <c r="J79" s="41"/>
      <c r="K79" s="25"/>
      <c r="L79" s="25"/>
    </row>
    <row r="80" spans="2:16">
      <c r="B80" s="19" t="s">
        <v>13</v>
      </c>
      <c r="C80" s="11">
        <v>30.0651859694186</v>
      </c>
      <c r="D80" s="24">
        <v>30.2</v>
      </c>
      <c r="E80" s="24">
        <v>0.19400000000000001</v>
      </c>
      <c r="F80" s="10">
        <v>33.124628635344401</v>
      </c>
      <c r="G80" s="38">
        <v>32.74</v>
      </c>
      <c r="H80" s="24">
        <v>0.53900000000000003</v>
      </c>
      <c r="I80" s="38">
        <f>G80-D80</f>
        <v>2.5400000000000027</v>
      </c>
      <c r="J80" s="40">
        <f>SQRT(E80^2+H80^2)</f>
        <v>0.57284989307845735</v>
      </c>
      <c r="K80" s="24">
        <f>(2^I80)</f>
        <v>5.8158900692812523</v>
      </c>
      <c r="L80" s="24">
        <f>J80*LN(2)*K80</f>
        <v>2.3093113304742032</v>
      </c>
    </row>
    <row r="81" spans="2:13">
      <c r="B81" s="20"/>
      <c r="C81" s="11">
        <v>30.339473093623901</v>
      </c>
      <c r="D81" s="25"/>
      <c r="E81" s="25"/>
      <c r="F81" s="10">
        <v>32.361684128314799</v>
      </c>
      <c r="G81" s="39"/>
      <c r="H81" s="25"/>
      <c r="I81" s="39"/>
      <c r="J81" s="41"/>
      <c r="K81" s="25"/>
      <c r="L81" s="25"/>
    </row>
    <row r="82" spans="2:13">
      <c r="B82" s="19" t="s">
        <v>12</v>
      </c>
      <c r="C82" s="11">
        <v>28.024089514036</v>
      </c>
      <c r="D82" s="24">
        <v>27.76</v>
      </c>
      <c r="E82" s="24">
        <v>0.379</v>
      </c>
      <c r="F82" s="10">
        <v>27.093671829143599</v>
      </c>
      <c r="G82" s="38">
        <v>27.18</v>
      </c>
      <c r="H82" s="24">
        <v>0.121</v>
      </c>
      <c r="I82" s="38">
        <f>G82-D82</f>
        <v>-0.58000000000000185</v>
      </c>
      <c r="J82" s="40">
        <f>SQRT(E82^2+H82^2)</f>
        <v>0.39784670414620754</v>
      </c>
      <c r="K82" s="24">
        <f>(2^I82)</f>
        <v>0.66896377739305524</v>
      </c>
      <c r="L82" s="24">
        <f>J82*LN(2)*K82</f>
        <v>0.1844776799572489</v>
      </c>
    </row>
    <row r="83" spans="2:13">
      <c r="B83" s="20"/>
      <c r="C83" s="11">
        <v>27.487715979117802</v>
      </c>
      <c r="D83" s="25"/>
      <c r="E83" s="25"/>
      <c r="F83" s="10">
        <v>27.264978043466801</v>
      </c>
      <c r="G83" s="39"/>
      <c r="H83" s="25"/>
      <c r="I83" s="39"/>
      <c r="J83" s="41"/>
      <c r="K83" s="25"/>
      <c r="L83" s="25"/>
    </row>
    <row r="84" spans="2:13">
      <c r="B84" s="19" t="s">
        <v>11</v>
      </c>
      <c r="C84" s="11">
        <v>29.837480920672999</v>
      </c>
      <c r="D84" s="24">
        <v>29.66</v>
      </c>
      <c r="E84" s="24">
        <v>0.254</v>
      </c>
      <c r="F84" s="10">
        <v>29.2763377268464</v>
      </c>
      <c r="G84" s="38">
        <v>29.28</v>
      </c>
      <c r="H84" s="24">
        <v>1E-3</v>
      </c>
      <c r="I84" s="38">
        <f>G84-D84</f>
        <v>-0.37999999999999901</v>
      </c>
      <c r="J84" s="40">
        <f>SQRT(E84^2+H84^2)</f>
        <v>0.25400196849630913</v>
      </c>
      <c r="K84" s="24">
        <f>(2^I84)</f>
        <v>0.76843759064400663</v>
      </c>
      <c r="L84" s="24">
        <f>J84*LN(2)*K84</f>
        <v>0.13529169724591919</v>
      </c>
    </row>
    <row r="85" spans="2:13">
      <c r="B85" s="20"/>
      <c r="C85" s="11">
        <v>29.4780687044892</v>
      </c>
      <c r="D85" s="42"/>
      <c r="E85" s="42"/>
      <c r="F85" s="10">
        <v>29.275395793928901</v>
      </c>
      <c r="G85" s="43"/>
      <c r="H85" s="42"/>
      <c r="I85" s="39"/>
      <c r="J85" s="41"/>
      <c r="K85" s="25"/>
      <c r="L85" s="25"/>
    </row>
    <row r="89" spans="2:13">
      <c r="B89" s="16"/>
      <c r="C89" s="16" t="s">
        <v>26</v>
      </c>
      <c r="D89" s="16" t="s">
        <v>27</v>
      </c>
      <c r="E89" s="16"/>
      <c r="F89" s="16"/>
      <c r="G89" s="16"/>
      <c r="H89" s="16"/>
      <c r="I89" s="16" t="s">
        <v>27</v>
      </c>
      <c r="J89" s="16"/>
      <c r="K89" s="16"/>
      <c r="L89" s="16"/>
      <c r="M89" s="16"/>
    </row>
    <row r="90" spans="2:13">
      <c r="B90" s="16" t="s">
        <v>28</v>
      </c>
      <c r="C90" s="59" t="s">
        <v>29</v>
      </c>
      <c r="D90" s="59" t="s">
        <v>29</v>
      </c>
      <c r="E90" s="59" t="s">
        <v>20</v>
      </c>
      <c r="F90" s="59" t="s">
        <v>30</v>
      </c>
      <c r="G90" s="16"/>
      <c r="H90" s="16"/>
      <c r="I90" s="59" t="s">
        <v>30</v>
      </c>
      <c r="J90" s="59"/>
      <c r="K90" s="59"/>
      <c r="L90" s="59" t="s">
        <v>31</v>
      </c>
      <c r="M90" s="59" t="s">
        <v>32</v>
      </c>
    </row>
    <row r="91" spans="2:13">
      <c r="B91" s="17" t="s">
        <v>33</v>
      </c>
      <c r="C91" s="56">
        <v>30.61</v>
      </c>
      <c r="D91" s="57">
        <v>29.009999999999998</v>
      </c>
      <c r="E91" s="56">
        <v>-1.6000000000000014</v>
      </c>
      <c r="F91" s="56">
        <v>3.0314331330207991</v>
      </c>
      <c r="G91" s="17"/>
      <c r="H91" s="17" t="s">
        <v>34</v>
      </c>
      <c r="I91" s="56">
        <v>3.0314331330207991</v>
      </c>
      <c r="J91" s="56">
        <v>0.63287829698514153</v>
      </c>
      <c r="K91" s="56">
        <v>4.6267527356211406</v>
      </c>
      <c r="L91" s="56">
        <v>2.7636880552090268</v>
      </c>
      <c r="M91" s="17">
        <v>1.1606785124682932</v>
      </c>
    </row>
    <row r="92" spans="2:13">
      <c r="B92" s="17" t="s">
        <v>35</v>
      </c>
      <c r="C92" s="56">
        <v>32.370000000000005</v>
      </c>
      <c r="D92" s="57">
        <v>33.03</v>
      </c>
      <c r="E92" s="56">
        <v>0.65999999999999659</v>
      </c>
      <c r="F92" s="56">
        <v>0.63287829698514153</v>
      </c>
      <c r="G92" s="17"/>
      <c r="H92" s="17" t="s">
        <v>36</v>
      </c>
      <c r="I92" s="56">
        <v>0.11226654661049168</v>
      </c>
      <c r="J92" s="56">
        <v>1.009650648935544E-2</v>
      </c>
      <c r="K92" s="56">
        <v>3.5402621415493878E-2</v>
      </c>
      <c r="L92" s="56">
        <v>5.2588558171780327E-2</v>
      </c>
      <c r="M92" s="17">
        <v>3.0720224560984558E-2</v>
      </c>
    </row>
    <row r="93" spans="2:13">
      <c r="B93" s="17" t="s">
        <v>37</v>
      </c>
      <c r="C93" s="56">
        <v>31.284999999999997</v>
      </c>
      <c r="D93" s="57">
        <v>29.074999999999999</v>
      </c>
      <c r="E93" s="56">
        <v>-2.2099999999999973</v>
      </c>
      <c r="F93" s="56">
        <v>4.6267527356211406</v>
      </c>
      <c r="G93" s="17"/>
      <c r="H93" s="17" t="s">
        <v>38</v>
      </c>
      <c r="I93" s="56">
        <v>0.42044820762685731</v>
      </c>
      <c r="J93" s="56">
        <v>1.2868609644805819E-2</v>
      </c>
      <c r="K93" s="56">
        <v>6.5015526149337843E-3</v>
      </c>
      <c r="L93" s="56">
        <v>0.1466061232955323</v>
      </c>
      <c r="M93" s="17">
        <v>0.13693337822581073</v>
      </c>
    </row>
    <row r="94" spans="2:13">
      <c r="B94" s="17" t="s">
        <v>39</v>
      </c>
      <c r="C94" s="56">
        <v>32.96</v>
      </c>
      <c r="D94" s="57">
        <v>36.115000000000002</v>
      </c>
      <c r="E94" s="56">
        <v>3.1550000000000011</v>
      </c>
      <c r="F94" s="56">
        <v>0.11226654661049168</v>
      </c>
      <c r="G94" s="17"/>
      <c r="H94" s="17"/>
      <c r="I94" s="17"/>
      <c r="J94" s="17"/>
      <c r="K94" s="17"/>
      <c r="L94" s="17"/>
      <c r="M94" s="17"/>
    </row>
    <row r="95" spans="2:13">
      <c r="B95" s="17" t="s">
        <v>40</v>
      </c>
      <c r="C95" s="56">
        <v>29.39</v>
      </c>
      <c r="D95" s="57">
        <v>36.019999999999996</v>
      </c>
      <c r="E95" s="56">
        <v>6.6299999999999955</v>
      </c>
      <c r="F95" s="56">
        <v>1.009650648935544E-2</v>
      </c>
      <c r="G95" s="17"/>
      <c r="H95" s="17"/>
      <c r="I95" s="58" t="s">
        <v>30</v>
      </c>
      <c r="J95" s="58"/>
      <c r="K95" s="58"/>
      <c r="L95" s="58" t="s">
        <v>31</v>
      </c>
      <c r="M95" s="58" t="s">
        <v>32</v>
      </c>
    </row>
    <row r="96" spans="2:13">
      <c r="B96" s="17" t="s">
        <v>41</v>
      </c>
      <c r="C96" s="56">
        <v>32.015000000000001</v>
      </c>
      <c r="D96" s="57">
        <v>36.834999999999994</v>
      </c>
      <c r="E96" s="56">
        <v>4.8199999999999932</v>
      </c>
      <c r="F96" s="56">
        <v>3.5402621415493878E-2</v>
      </c>
      <c r="G96" s="17"/>
      <c r="H96" s="17" t="s">
        <v>34</v>
      </c>
      <c r="I96" s="56"/>
      <c r="J96" s="56"/>
      <c r="K96" s="56"/>
      <c r="L96" s="56">
        <v>1</v>
      </c>
      <c r="M96" s="17"/>
    </row>
    <row r="97" spans="2:13">
      <c r="B97" s="17" t="s">
        <v>42</v>
      </c>
      <c r="C97" s="56">
        <v>37.71</v>
      </c>
      <c r="D97" s="57">
        <v>38.96</v>
      </c>
      <c r="E97" s="56">
        <v>1.25</v>
      </c>
      <c r="F97" s="56">
        <v>0.42044820762685731</v>
      </c>
      <c r="G97" s="17"/>
      <c r="H97" s="17" t="s">
        <v>36</v>
      </c>
      <c r="I97" s="56">
        <v>4.0622003774590472E-2</v>
      </c>
      <c r="J97" s="56">
        <v>3.6532728324115463E-3</v>
      </c>
      <c r="K97" s="56">
        <v>1.2809919465681614E-2</v>
      </c>
      <c r="L97" s="56">
        <v>1.9028398690894545E-2</v>
      </c>
      <c r="M97" s="17">
        <v>1.111566281986231E-2</v>
      </c>
    </row>
    <row r="98" spans="2:13">
      <c r="B98" s="17" t="s">
        <v>43</v>
      </c>
      <c r="C98" s="56">
        <v>29.765000000000001</v>
      </c>
      <c r="D98" s="57">
        <v>36.045000000000002</v>
      </c>
      <c r="E98" s="56">
        <v>6.2800000000000011</v>
      </c>
      <c r="F98" s="56">
        <v>1.2868609644805819E-2</v>
      </c>
      <c r="G98" s="17"/>
      <c r="H98" s="17" t="s">
        <v>38</v>
      </c>
      <c r="I98" s="56">
        <v>0.15213301907731314</v>
      </c>
      <c r="J98" s="56">
        <v>4.6563177130468595E-3</v>
      </c>
      <c r="K98" s="56">
        <v>2.3524914842250715E-3</v>
      </c>
      <c r="L98" s="56">
        <v>5.3047276091528352E-2</v>
      </c>
      <c r="M98" s="17">
        <v>4.9547335115378649E-2</v>
      </c>
    </row>
    <row r="99" spans="2:13">
      <c r="B99" s="17" t="s">
        <v>44</v>
      </c>
      <c r="C99" s="56">
        <v>28.97</v>
      </c>
      <c r="D99" s="57">
        <v>36.234999999999999</v>
      </c>
      <c r="E99" s="56">
        <v>7.2650000000000006</v>
      </c>
      <c r="F99" s="56">
        <v>6.5015526149337843E-3</v>
      </c>
      <c r="G99" s="17"/>
      <c r="H99" s="17"/>
      <c r="I99" s="17"/>
      <c r="J99" s="17"/>
      <c r="K99" s="17"/>
      <c r="L99" s="17"/>
      <c r="M99" s="17"/>
    </row>
    <row r="100" spans="2:13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2:13">
      <c r="B101" s="16"/>
      <c r="C101" s="16" t="s">
        <v>26</v>
      </c>
      <c r="D101" s="16" t="s">
        <v>45</v>
      </c>
      <c r="E101" s="16"/>
      <c r="F101" s="16"/>
      <c r="G101" s="16"/>
      <c r="H101" s="16"/>
      <c r="I101" s="16" t="s">
        <v>45</v>
      </c>
      <c r="J101" s="16"/>
      <c r="K101" s="16"/>
      <c r="L101" s="16"/>
      <c r="M101" s="16"/>
    </row>
    <row r="102" spans="2:13">
      <c r="B102" s="16" t="s">
        <v>28</v>
      </c>
      <c r="C102" s="59" t="s">
        <v>29</v>
      </c>
      <c r="D102" s="59" t="s">
        <v>29</v>
      </c>
      <c r="E102" s="59" t="s">
        <v>20</v>
      </c>
      <c r="F102" s="59" t="s">
        <v>30</v>
      </c>
      <c r="G102" s="16"/>
      <c r="H102" s="16"/>
      <c r="I102" s="59" t="s">
        <v>30</v>
      </c>
      <c r="J102" s="59"/>
      <c r="K102" s="59"/>
      <c r="L102" s="59" t="s">
        <v>31</v>
      </c>
      <c r="M102" s="59" t="s">
        <v>32</v>
      </c>
    </row>
    <row r="103" spans="2:13">
      <c r="B103" s="17" t="s">
        <v>33</v>
      </c>
      <c r="C103" s="56">
        <v>30.61</v>
      </c>
      <c r="D103" s="57">
        <v>27.04</v>
      </c>
      <c r="E103" s="56">
        <v>-3.5700000000000003</v>
      </c>
      <c r="F103" s="56">
        <v>11.876188565032393</v>
      </c>
      <c r="G103" s="17"/>
      <c r="H103" s="17" t="s">
        <v>34</v>
      </c>
      <c r="I103" s="56">
        <v>11.876188565032393</v>
      </c>
      <c r="J103" s="56">
        <v>1.9185282386505353</v>
      </c>
      <c r="K103" s="56">
        <v>9.7135590751603331</v>
      </c>
      <c r="L103" s="56">
        <v>7.8360919596144214</v>
      </c>
      <c r="M103" s="17">
        <v>3.0239274611762208</v>
      </c>
    </row>
    <row r="104" spans="2:13">
      <c r="B104" s="17" t="s">
        <v>35</v>
      </c>
      <c r="C104" s="56">
        <v>32.370000000000005</v>
      </c>
      <c r="D104" s="57">
        <v>31.43</v>
      </c>
      <c r="E104" s="56">
        <v>-0.94000000000000483</v>
      </c>
      <c r="F104" s="56">
        <v>1.9185282386505353</v>
      </c>
      <c r="G104" s="17"/>
      <c r="H104" s="17" t="s">
        <v>36</v>
      </c>
      <c r="I104" s="56">
        <v>7.304857803507793E-2</v>
      </c>
      <c r="J104" s="56">
        <v>3.2620621852670569E-3</v>
      </c>
      <c r="K104" s="56">
        <v>1.0783729323411193E-2</v>
      </c>
      <c r="L104" s="56">
        <v>2.9031456514585396E-2</v>
      </c>
      <c r="M104" s="17">
        <v>2.211541023318819E-2</v>
      </c>
    </row>
    <row r="105" spans="2:13">
      <c r="B105" s="17" t="s">
        <v>37</v>
      </c>
      <c r="C105" s="56">
        <v>31.284999999999997</v>
      </c>
      <c r="D105" s="57">
        <v>28.005000000000003</v>
      </c>
      <c r="E105" s="56">
        <v>-3.279999999999994</v>
      </c>
      <c r="F105" s="56">
        <v>9.7135590751603331</v>
      </c>
      <c r="G105" s="17"/>
      <c r="H105" s="17" t="s">
        <v>38</v>
      </c>
      <c r="I105" s="56">
        <v>1.3240889103953983</v>
      </c>
      <c r="J105" s="56">
        <v>1.5270891467355301E-3</v>
      </c>
      <c r="K105" s="56">
        <v>3.6446601231906509E-3</v>
      </c>
      <c r="L105" s="56">
        <v>0.44308688655510825</v>
      </c>
      <c r="M105" s="17">
        <v>0.44050143606830822</v>
      </c>
    </row>
    <row r="106" spans="2:13">
      <c r="B106" s="17" t="s">
        <v>39</v>
      </c>
      <c r="C106" s="56">
        <v>32.96</v>
      </c>
      <c r="D106" s="57">
        <v>36.734999999999999</v>
      </c>
      <c r="E106" s="56">
        <v>3.7749999999999986</v>
      </c>
      <c r="F106" s="56">
        <v>7.304857803507793E-2</v>
      </c>
      <c r="G106" s="17"/>
      <c r="H106" s="17"/>
      <c r="I106" s="17"/>
      <c r="J106" s="17"/>
      <c r="K106" s="17"/>
      <c r="L106" s="17"/>
      <c r="M106" s="17"/>
    </row>
    <row r="107" spans="2:13">
      <c r="B107" s="17" t="s">
        <v>40</v>
      </c>
      <c r="C107" s="56">
        <v>29.39</v>
      </c>
      <c r="D107" s="57">
        <v>37.650000000000006</v>
      </c>
      <c r="E107" s="56">
        <v>8.2600000000000051</v>
      </c>
      <c r="F107" s="56">
        <v>3.2620621852670569E-3</v>
      </c>
      <c r="G107" s="17"/>
      <c r="H107" s="17"/>
      <c r="I107" s="58" t="s">
        <v>30</v>
      </c>
      <c r="J107" s="58"/>
      <c r="K107" s="58"/>
      <c r="L107" s="58" t="s">
        <v>31</v>
      </c>
      <c r="M107" s="58" t="s">
        <v>32</v>
      </c>
    </row>
    <row r="108" spans="2:13">
      <c r="B108" s="17" t="s">
        <v>41</v>
      </c>
      <c r="C108" s="56">
        <v>32.015000000000001</v>
      </c>
      <c r="D108" s="57">
        <v>38.549999999999997</v>
      </c>
      <c r="E108" s="56">
        <v>6.5349999999999966</v>
      </c>
      <c r="F108" s="56">
        <v>1.0783729323411193E-2</v>
      </c>
      <c r="G108" s="17"/>
      <c r="H108" s="17" t="s">
        <v>34</v>
      </c>
      <c r="I108" s="56"/>
      <c r="J108" s="56"/>
      <c r="K108" s="56"/>
      <c r="L108" s="56">
        <v>1</v>
      </c>
      <c r="M108" s="17"/>
    </row>
    <row r="109" spans="2:13">
      <c r="B109" s="17" t="s">
        <v>42</v>
      </c>
      <c r="C109" s="56">
        <v>37.71</v>
      </c>
      <c r="D109" s="57">
        <v>37.305</v>
      </c>
      <c r="E109" s="56">
        <v>-0.40500000000000114</v>
      </c>
      <c r="F109" s="56">
        <v>1.3240889103953983</v>
      </c>
      <c r="G109" s="17"/>
      <c r="H109" s="17" t="s">
        <v>36</v>
      </c>
      <c r="I109" s="56">
        <v>9.3220674810294488E-3</v>
      </c>
      <c r="J109" s="56">
        <v>4.1628686877068861E-4</v>
      </c>
      <c r="K109" s="56">
        <v>1.3761616605558328E-3</v>
      </c>
      <c r="L109" s="56">
        <v>3.704838670118657E-3</v>
      </c>
      <c r="M109" s="17">
        <v>2.8222499617368436E-3</v>
      </c>
    </row>
    <row r="110" spans="2:13">
      <c r="B110" s="17" t="s">
        <v>43</v>
      </c>
      <c r="C110" s="56">
        <v>29.765000000000001</v>
      </c>
      <c r="D110" s="57">
        <v>39.120000000000005</v>
      </c>
      <c r="E110" s="56">
        <v>9.355000000000004</v>
      </c>
      <c r="F110" s="56">
        <v>1.5270891467355301E-3</v>
      </c>
      <c r="G110" s="17"/>
      <c r="H110" s="17" t="s">
        <v>38</v>
      </c>
      <c r="I110" s="56">
        <v>0.16897312043037213</v>
      </c>
      <c r="J110" s="56">
        <v>1.9487892110070022E-4</v>
      </c>
      <c r="K110" s="56">
        <v>4.6511196422584965E-4</v>
      </c>
      <c r="L110" s="56">
        <v>5.6544370438566229E-2</v>
      </c>
      <c r="M110" s="17">
        <v>5.6214429123415149E-2</v>
      </c>
    </row>
    <row r="111" spans="2:13">
      <c r="B111" s="17" t="s">
        <v>44</v>
      </c>
      <c r="C111" s="56">
        <v>28.97</v>
      </c>
      <c r="D111" s="57">
        <v>37.07</v>
      </c>
      <c r="E111" s="56">
        <v>8.1000000000000014</v>
      </c>
      <c r="F111" s="56">
        <v>3.6446601231906509E-3</v>
      </c>
      <c r="G111" s="17"/>
      <c r="H111" s="17"/>
      <c r="I111" s="17"/>
      <c r="J111" s="17"/>
      <c r="K111" s="17"/>
      <c r="L111" s="17"/>
      <c r="M111" s="17"/>
    </row>
    <row r="114" spans="2:13">
      <c r="B114" s="16"/>
      <c r="C114" s="16" t="s">
        <v>26</v>
      </c>
      <c r="D114" s="16" t="s">
        <v>46</v>
      </c>
      <c r="E114" s="16"/>
      <c r="F114" s="16"/>
      <c r="G114" s="16"/>
      <c r="H114" s="16"/>
      <c r="I114" s="16" t="s">
        <v>46</v>
      </c>
      <c r="J114" s="16"/>
      <c r="K114" s="16"/>
      <c r="L114" s="16"/>
      <c r="M114" s="16"/>
    </row>
    <row r="115" spans="2:13">
      <c r="B115" s="16" t="s">
        <v>28</v>
      </c>
      <c r="C115" s="59" t="s">
        <v>29</v>
      </c>
      <c r="D115" s="59" t="s">
        <v>29</v>
      </c>
      <c r="E115" s="59" t="s">
        <v>20</v>
      </c>
      <c r="F115" s="59" t="s">
        <v>30</v>
      </c>
      <c r="G115" s="16"/>
      <c r="H115" s="16"/>
      <c r="I115" s="59" t="s">
        <v>30</v>
      </c>
      <c r="J115" s="59"/>
      <c r="K115" s="59"/>
      <c r="L115" s="59" t="s">
        <v>31</v>
      </c>
      <c r="M115" s="59" t="s">
        <v>32</v>
      </c>
    </row>
    <row r="116" spans="2:13">
      <c r="B116" s="17" t="s">
        <v>33</v>
      </c>
      <c r="C116" s="56">
        <v>23.135000000000002</v>
      </c>
      <c r="D116" s="57">
        <v>24.83</v>
      </c>
      <c r="E116" s="56">
        <v>1.6949999999999967</v>
      </c>
      <c r="F116" s="56">
        <v>0.30885465928173295</v>
      </c>
      <c r="G116" s="17"/>
      <c r="H116" s="17" t="s">
        <v>34</v>
      </c>
      <c r="I116" s="56">
        <v>0.30885465928173295</v>
      </c>
      <c r="J116" s="56">
        <v>0.21315872294198909</v>
      </c>
      <c r="K116" s="56">
        <v>0.36349312933007744</v>
      </c>
      <c r="L116" s="56">
        <v>0.2951688371845998</v>
      </c>
      <c r="M116" s="17">
        <v>4.3933983546796354E-2</v>
      </c>
    </row>
    <row r="117" spans="2:13">
      <c r="B117" s="17" t="s">
        <v>35</v>
      </c>
      <c r="C117" s="56">
        <v>21.22</v>
      </c>
      <c r="D117" s="57">
        <v>23.45</v>
      </c>
      <c r="E117" s="56">
        <v>2.2300000000000004</v>
      </c>
      <c r="F117" s="56">
        <v>0.21315872294198909</v>
      </c>
      <c r="G117" s="17"/>
      <c r="H117" s="17" t="s">
        <v>36</v>
      </c>
      <c r="I117" s="56">
        <v>3.3654146863750767E-3</v>
      </c>
      <c r="J117" s="56">
        <v>1.1573171591226397E-3</v>
      </c>
      <c r="K117" s="56">
        <v>1.987265023638067E-3</v>
      </c>
      <c r="L117" s="56">
        <v>2.1699989563785942E-3</v>
      </c>
      <c r="M117" s="17">
        <v>6.4393774028645976E-4</v>
      </c>
    </row>
    <row r="118" spans="2:13">
      <c r="B118" s="17" t="s">
        <v>37</v>
      </c>
      <c r="C118" s="56">
        <v>22.65</v>
      </c>
      <c r="D118" s="57">
        <v>24.11</v>
      </c>
      <c r="E118" s="56">
        <v>1.4600000000000009</v>
      </c>
      <c r="F118" s="56">
        <v>0.36349312933007744</v>
      </c>
      <c r="G118" s="17"/>
      <c r="H118" s="17" t="s">
        <v>38</v>
      </c>
      <c r="I118" s="56">
        <v>1.9640833976903548E-2</v>
      </c>
      <c r="J118" s="56">
        <v>4.4561082651110254E-3</v>
      </c>
      <c r="K118" s="56">
        <v>7.2893202463813356E-3</v>
      </c>
      <c r="L118" s="56">
        <v>1.0462087496131969E-2</v>
      </c>
      <c r="M118" s="17">
        <v>4.6616811256387936E-3</v>
      </c>
    </row>
    <row r="119" spans="2:13">
      <c r="B119" s="17" t="s">
        <v>39</v>
      </c>
      <c r="C119" s="56">
        <v>26.17</v>
      </c>
      <c r="D119" s="57">
        <v>34.384999999999998</v>
      </c>
      <c r="E119" s="56">
        <v>8.2149999999999963</v>
      </c>
      <c r="F119" s="56">
        <v>3.3654146863750767E-3</v>
      </c>
      <c r="G119" s="17"/>
      <c r="H119" s="17"/>
      <c r="I119" s="17"/>
      <c r="J119" s="17"/>
      <c r="K119" s="17"/>
      <c r="L119" s="17"/>
      <c r="M119" s="17"/>
    </row>
    <row r="120" spans="2:13">
      <c r="B120" s="17" t="s">
        <v>40</v>
      </c>
      <c r="C120" s="56">
        <v>23.45</v>
      </c>
      <c r="D120" s="57">
        <v>33.204999999999998</v>
      </c>
      <c r="E120" s="56">
        <v>9.754999999999999</v>
      </c>
      <c r="F120" s="56">
        <v>1.1573171591226397E-3</v>
      </c>
      <c r="G120" s="17"/>
      <c r="H120" s="17"/>
      <c r="I120" s="58" t="s">
        <v>30</v>
      </c>
      <c r="J120" s="58"/>
      <c r="K120" s="58"/>
      <c r="L120" s="58" t="s">
        <v>31</v>
      </c>
      <c r="M120" s="58" t="s">
        <v>32</v>
      </c>
    </row>
    <row r="121" spans="2:13">
      <c r="B121" s="17" t="s">
        <v>41</v>
      </c>
      <c r="C121" s="56">
        <v>25.265000000000001</v>
      </c>
      <c r="D121" s="57">
        <v>34.239999999999995</v>
      </c>
      <c r="E121" s="56">
        <v>8.9749999999999943</v>
      </c>
      <c r="F121" s="56">
        <v>1.987265023638067E-3</v>
      </c>
      <c r="G121" s="17"/>
      <c r="H121" s="17" t="s">
        <v>34</v>
      </c>
      <c r="I121" s="56"/>
      <c r="J121" s="56"/>
      <c r="K121" s="56"/>
      <c r="L121" s="56">
        <v>1</v>
      </c>
      <c r="M121" s="17"/>
    </row>
    <row r="122" spans="2:13">
      <c r="B122" s="17" t="s">
        <v>42</v>
      </c>
      <c r="C122" s="56">
        <v>28.695</v>
      </c>
      <c r="D122" s="57">
        <v>34.365000000000002</v>
      </c>
      <c r="E122" s="56">
        <v>5.6700000000000017</v>
      </c>
      <c r="F122" s="56">
        <v>1.9640833976903548E-2</v>
      </c>
      <c r="G122" s="17"/>
      <c r="H122" s="17" t="s">
        <v>36</v>
      </c>
      <c r="I122" s="56">
        <v>1.1401659871940792E-2</v>
      </c>
      <c r="J122" s="56">
        <v>3.920864987515091E-3</v>
      </c>
      <c r="K122" s="56">
        <v>6.7326383184388239E-3</v>
      </c>
      <c r="L122" s="56">
        <v>7.351721059298235E-3</v>
      </c>
      <c r="M122" s="17">
        <v>2.1815912087079121E-3</v>
      </c>
    </row>
    <row r="123" spans="2:13">
      <c r="B123" s="17" t="s">
        <v>43</v>
      </c>
      <c r="C123" s="56">
        <v>25.125</v>
      </c>
      <c r="D123" s="57">
        <v>32.935000000000002</v>
      </c>
      <c r="E123" s="56">
        <v>7.8100000000000023</v>
      </c>
      <c r="F123" s="56">
        <v>4.4561082651110254E-3</v>
      </c>
      <c r="G123" s="17"/>
      <c r="H123" s="17" t="s">
        <v>38</v>
      </c>
      <c r="I123" s="56">
        <v>6.6541014845073534E-2</v>
      </c>
      <c r="J123" s="56">
        <v>1.5096811396536949E-2</v>
      </c>
      <c r="K123" s="56">
        <v>2.4695426237772402E-2</v>
      </c>
      <c r="L123" s="56">
        <v>3.5444417493127628E-2</v>
      </c>
      <c r="M123" s="17">
        <v>1.5793269947136594E-2</v>
      </c>
    </row>
    <row r="124" spans="2:13">
      <c r="B124" s="17" t="s">
        <v>44</v>
      </c>
      <c r="C124" s="56">
        <v>25.560000000000002</v>
      </c>
      <c r="D124" s="57">
        <v>32.659999999999997</v>
      </c>
      <c r="E124" s="56">
        <v>7.0999999999999943</v>
      </c>
      <c r="F124" s="56">
        <v>7.2893202463813356E-3</v>
      </c>
      <c r="G124" s="17"/>
      <c r="H124" s="17"/>
      <c r="I124" s="17"/>
      <c r="J124" s="17"/>
      <c r="K124" s="17"/>
      <c r="L124" s="17"/>
      <c r="M124" s="17"/>
    </row>
  </sheetData>
  <mergeCells count="372">
    <mergeCell ref="O62:O63"/>
    <mergeCell ref="M46:M47"/>
    <mergeCell ref="N74:N75"/>
    <mergeCell ref="O74:O75"/>
    <mergeCell ref="N76:N77"/>
    <mergeCell ref="O76:O77"/>
    <mergeCell ref="N48:N49"/>
    <mergeCell ref="O48:O49"/>
    <mergeCell ref="N60:N61"/>
    <mergeCell ref="O60:O61"/>
    <mergeCell ref="N62:N63"/>
    <mergeCell ref="M4:M5"/>
    <mergeCell ref="M6:M7"/>
    <mergeCell ref="M18:M19"/>
    <mergeCell ref="M20:M21"/>
    <mergeCell ref="M32:M33"/>
    <mergeCell ref="M34:M35"/>
    <mergeCell ref="N32:N33"/>
    <mergeCell ref="O32:O33"/>
    <mergeCell ref="N34:N35"/>
    <mergeCell ref="O34:O35"/>
    <mergeCell ref="N46:N47"/>
    <mergeCell ref="O46:O47"/>
    <mergeCell ref="N20:N21"/>
    <mergeCell ref="O20:O21"/>
    <mergeCell ref="L78:L79"/>
    <mergeCell ref="K76:K77"/>
    <mergeCell ref="L76:L77"/>
    <mergeCell ref="L74:L75"/>
    <mergeCell ref="K70:K71"/>
    <mergeCell ref="L70:L71"/>
    <mergeCell ref="K68:K69"/>
    <mergeCell ref="L68:L69"/>
    <mergeCell ref="N4:N5"/>
    <mergeCell ref="O4:O5"/>
    <mergeCell ref="N6:N7"/>
    <mergeCell ref="O6:O7"/>
    <mergeCell ref="N18:N19"/>
    <mergeCell ref="O18:O19"/>
    <mergeCell ref="M48:M49"/>
    <mergeCell ref="M60:M61"/>
    <mergeCell ref="M62:M63"/>
    <mergeCell ref="M74:M75"/>
    <mergeCell ref="M76:M77"/>
    <mergeCell ref="K84:K85"/>
    <mergeCell ref="L84:L85"/>
    <mergeCell ref="L64:L65"/>
    <mergeCell ref="I84:I85"/>
    <mergeCell ref="J84:J85"/>
    <mergeCell ref="B82:B83"/>
    <mergeCell ref="D82:D83"/>
    <mergeCell ref="E82:E83"/>
    <mergeCell ref="G82:G83"/>
    <mergeCell ref="H82:H83"/>
    <mergeCell ref="I82:I83"/>
    <mergeCell ref="K80:K81"/>
    <mergeCell ref="L80:L81"/>
    <mergeCell ref="J82:J83"/>
    <mergeCell ref="K82:K83"/>
    <mergeCell ref="L82:L83"/>
    <mergeCell ref="B84:B85"/>
    <mergeCell ref="D84:D85"/>
    <mergeCell ref="E84:E85"/>
    <mergeCell ref="G84:G85"/>
    <mergeCell ref="H84:H85"/>
    <mergeCell ref="I76:I77"/>
    <mergeCell ref="J76:J77"/>
    <mergeCell ref="B80:B81"/>
    <mergeCell ref="D80:D81"/>
    <mergeCell ref="E80:E81"/>
    <mergeCell ref="G80:G81"/>
    <mergeCell ref="H80:H81"/>
    <mergeCell ref="I80:I81"/>
    <mergeCell ref="J80:J81"/>
    <mergeCell ref="I78:I79"/>
    <mergeCell ref="J78:J79"/>
    <mergeCell ref="K78:K79"/>
    <mergeCell ref="J74:J75"/>
    <mergeCell ref="K74:K75"/>
    <mergeCell ref="B76:B77"/>
    <mergeCell ref="D76:D77"/>
    <mergeCell ref="E76:E77"/>
    <mergeCell ref="G76:G77"/>
    <mergeCell ref="H76:H77"/>
    <mergeCell ref="D68:D69"/>
    <mergeCell ref="E68:E69"/>
    <mergeCell ref="G68:G69"/>
    <mergeCell ref="H68:H69"/>
    <mergeCell ref="I68:I69"/>
    <mergeCell ref="B78:B79"/>
    <mergeCell ref="D78:D79"/>
    <mergeCell ref="E78:E79"/>
    <mergeCell ref="G78:G79"/>
    <mergeCell ref="H78:H79"/>
    <mergeCell ref="I74:I75"/>
    <mergeCell ref="J68:J69"/>
    <mergeCell ref="B70:B71"/>
    <mergeCell ref="D70:D71"/>
    <mergeCell ref="E70:E71"/>
    <mergeCell ref="G70:G71"/>
    <mergeCell ref="H70:H71"/>
    <mergeCell ref="I70:I71"/>
    <mergeCell ref="J70:J71"/>
    <mergeCell ref="B68:B69"/>
    <mergeCell ref="J66:J67"/>
    <mergeCell ref="K66:K67"/>
    <mergeCell ref="L66:L67"/>
    <mergeCell ref="C72:E72"/>
    <mergeCell ref="F72:H72"/>
    <mergeCell ref="B74:B75"/>
    <mergeCell ref="D74:D75"/>
    <mergeCell ref="E74:E75"/>
    <mergeCell ref="G74:G75"/>
    <mergeCell ref="H74:H75"/>
    <mergeCell ref="B66:B67"/>
    <mergeCell ref="D66:D67"/>
    <mergeCell ref="E66:E67"/>
    <mergeCell ref="G66:G67"/>
    <mergeCell ref="H66:H67"/>
    <mergeCell ref="I66:I67"/>
    <mergeCell ref="K62:K63"/>
    <mergeCell ref="L62:L63"/>
    <mergeCell ref="B64:B65"/>
    <mergeCell ref="D64:D65"/>
    <mergeCell ref="E64:E65"/>
    <mergeCell ref="G64:G65"/>
    <mergeCell ref="H64:H65"/>
    <mergeCell ref="I64:I65"/>
    <mergeCell ref="J64:J65"/>
    <mergeCell ref="K64:K65"/>
    <mergeCell ref="J60:J61"/>
    <mergeCell ref="K60:K61"/>
    <mergeCell ref="L60:L61"/>
    <mergeCell ref="B62:B63"/>
    <mergeCell ref="D62:D63"/>
    <mergeCell ref="E62:E63"/>
    <mergeCell ref="G62:G63"/>
    <mergeCell ref="H62:H63"/>
    <mergeCell ref="I62:I63"/>
    <mergeCell ref="J62:J63"/>
    <mergeCell ref="K56:K57"/>
    <mergeCell ref="L56:L57"/>
    <mergeCell ref="C58:E58"/>
    <mergeCell ref="F58:H58"/>
    <mergeCell ref="B60:B61"/>
    <mergeCell ref="D60:D61"/>
    <mergeCell ref="E60:E61"/>
    <mergeCell ref="G60:G61"/>
    <mergeCell ref="H60:H61"/>
    <mergeCell ref="I60:I61"/>
    <mergeCell ref="B54:B55"/>
    <mergeCell ref="D54:D55"/>
    <mergeCell ref="E54:E55"/>
    <mergeCell ref="G54:G55"/>
    <mergeCell ref="H54:H55"/>
    <mergeCell ref="I54:I55"/>
    <mergeCell ref="J54:J55"/>
    <mergeCell ref="K54:K55"/>
    <mergeCell ref="L54:L55"/>
    <mergeCell ref="B56:B57"/>
    <mergeCell ref="D56:D57"/>
    <mergeCell ref="E56:E57"/>
    <mergeCell ref="G56:G57"/>
    <mergeCell ref="H56:H57"/>
    <mergeCell ref="I56:I57"/>
    <mergeCell ref="J56:J57"/>
    <mergeCell ref="L50:L51"/>
    <mergeCell ref="B52:B53"/>
    <mergeCell ref="D52:D53"/>
    <mergeCell ref="E52:E53"/>
    <mergeCell ref="G52:G53"/>
    <mergeCell ref="H52:H53"/>
    <mergeCell ref="I52:I53"/>
    <mergeCell ref="J52:J53"/>
    <mergeCell ref="K52:K53"/>
    <mergeCell ref="L52:L53"/>
    <mergeCell ref="K48:K49"/>
    <mergeCell ref="L48:L49"/>
    <mergeCell ref="B50:B51"/>
    <mergeCell ref="D50:D51"/>
    <mergeCell ref="E50:E51"/>
    <mergeCell ref="G50:G51"/>
    <mergeCell ref="H50:H51"/>
    <mergeCell ref="I50:I51"/>
    <mergeCell ref="J50:J51"/>
    <mergeCell ref="K50:K51"/>
    <mergeCell ref="J46:J47"/>
    <mergeCell ref="K46:K47"/>
    <mergeCell ref="L46:L47"/>
    <mergeCell ref="B48:B49"/>
    <mergeCell ref="D48:D49"/>
    <mergeCell ref="E48:E49"/>
    <mergeCell ref="G48:G49"/>
    <mergeCell ref="H48:H49"/>
    <mergeCell ref="I48:I49"/>
    <mergeCell ref="J48:J49"/>
    <mergeCell ref="K42:K43"/>
    <mergeCell ref="L42:L43"/>
    <mergeCell ref="C44:E44"/>
    <mergeCell ref="F44:H44"/>
    <mergeCell ref="B46:B47"/>
    <mergeCell ref="D46:D47"/>
    <mergeCell ref="E46:E47"/>
    <mergeCell ref="G46:G47"/>
    <mergeCell ref="H46:H47"/>
    <mergeCell ref="I46:I47"/>
    <mergeCell ref="B40:B41"/>
    <mergeCell ref="D40:D41"/>
    <mergeCell ref="E40:E41"/>
    <mergeCell ref="G40:G41"/>
    <mergeCell ref="H40:H41"/>
    <mergeCell ref="I40:I41"/>
    <mergeCell ref="J40:J41"/>
    <mergeCell ref="K40:K41"/>
    <mergeCell ref="L40:L41"/>
    <mergeCell ref="B42:B43"/>
    <mergeCell ref="D42:D43"/>
    <mergeCell ref="E42:E43"/>
    <mergeCell ref="G42:G43"/>
    <mergeCell ref="H42:H43"/>
    <mergeCell ref="I42:I43"/>
    <mergeCell ref="J42:J43"/>
    <mergeCell ref="L36:L37"/>
    <mergeCell ref="B38:B39"/>
    <mergeCell ref="D38:D39"/>
    <mergeCell ref="E38:E39"/>
    <mergeCell ref="G38:G39"/>
    <mergeCell ref="H38:H39"/>
    <mergeCell ref="I38:I39"/>
    <mergeCell ref="J38:J39"/>
    <mergeCell ref="K38:K39"/>
    <mergeCell ref="L38:L39"/>
    <mergeCell ref="K34:K35"/>
    <mergeCell ref="L34:L35"/>
    <mergeCell ref="B36:B37"/>
    <mergeCell ref="D36:D37"/>
    <mergeCell ref="E36:E37"/>
    <mergeCell ref="G36:G37"/>
    <mergeCell ref="H36:H37"/>
    <mergeCell ref="I36:I37"/>
    <mergeCell ref="J36:J37"/>
    <mergeCell ref="K36:K37"/>
    <mergeCell ref="I34:I35"/>
    <mergeCell ref="J34:J35"/>
    <mergeCell ref="B32:B33"/>
    <mergeCell ref="D32:D33"/>
    <mergeCell ref="E32:E33"/>
    <mergeCell ref="G32:G33"/>
    <mergeCell ref="H32:H33"/>
    <mergeCell ref="I32:I33"/>
    <mergeCell ref="G22:G23"/>
    <mergeCell ref="I22:I23"/>
    <mergeCell ref="J32:J33"/>
    <mergeCell ref="K32:K33"/>
    <mergeCell ref="L32:L33"/>
    <mergeCell ref="B34:B35"/>
    <mergeCell ref="D34:D35"/>
    <mergeCell ref="E34:E35"/>
    <mergeCell ref="G34:G35"/>
    <mergeCell ref="H34:H35"/>
    <mergeCell ref="L28:L29"/>
    <mergeCell ref="L24:L25"/>
    <mergeCell ref="G26:G27"/>
    <mergeCell ref="H26:H27"/>
    <mergeCell ref="I26:I27"/>
    <mergeCell ref="J26:J27"/>
    <mergeCell ref="K26:K27"/>
    <mergeCell ref="L26:L27"/>
    <mergeCell ref="H24:H25"/>
    <mergeCell ref="I24:I25"/>
    <mergeCell ref="J24:J25"/>
    <mergeCell ref="K24:K25"/>
    <mergeCell ref="G28:G29"/>
    <mergeCell ref="H28:H29"/>
    <mergeCell ref="I28:I29"/>
    <mergeCell ref="J28:J29"/>
    <mergeCell ref="K28:K29"/>
    <mergeCell ref="L12:L13"/>
    <mergeCell ref="J14:J15"/>
    <mergeCell ref="K14:K15"/>
    <mergeCell ref="L14:L15"/>
    <mergeCell ref="I14:I15"/>
    <mergeCell ref="J22:J23"/>
    <mergeCell ref="K22:K23"/>
    <mergeCell ref="L22:L23"/>
    <mergeCell ref="L18:L19"/>
    <mergeCell ref="G20:G21"/>
    <mergeCell ref="H20:H21"/>
    <mergeCell ref="I20:I21"/>
    <mergeCell ref="J20:J21"/>
    <mergeCell ref="K20:K21"/>
    <mergeCell ref="L20:L21"/>
    <mergeCell ref="I18:I19"/>
    <mergeCell ref="D8:D9"/>
    <mergeCell ref="E8:E9"/>
    <mergeCell ref="G12:G13"/>
    <mergeCell ref="H12:H13"/>
    <mergeCell ref="J18:J19"/>
    <mergeCell ref="K18:K19"/>
    <mergeCell ref="I12:I13"/>
    <mergeCell ref="J12:J13"/>
    <mergeCell ref="K12:K13"/>
    <mergeCell ref="B4:B5"/>
    <mergeCell ref="B6:B7"/>
    <mergeCell ref="B8:B9"/>
    <mergeCell ref="B10:B11"/>
    <mergeCell ref="B12:B13"/>
    <mergeCell ref="E18:E19"/>
    <mergeCell ref="B14:B15"/>
    <mergeCell ref="C16:E16"/>
    <mergeCell ref="D12:D13"/>
    <mergeCell ref="E12:E13"/>
    <mergeCell ref="F16:H16"/>
    <mergeCell ref="B18:B19"/>
    <mergeCell ref="B20:B21"/>
    <mergeCell ref="B22:B23"/>
    <mergeCell ref="B24:B25"/>
    <mergeCell ref="H22:H23"/>
    <mergeCell ref="E20:E21"/>
    <mergeCell ref="E22:E23"/>
    <mergeCell ref="E24:E25"/>
    <mergeCell ref="G24:G25"/>
    <mergeCell ref="C30:E30"/>
    <mergeCell ref="F30:H30"/>
    <mergeCell ref="D14:D15"/>
    <mergeCell ref="E14:E15"/>
    <mergeCell ref="G14:G15"/>
    <mergeCell ref="H14:H15"/>
    <mergeCell ref="D26:D27"/>
    <mergeCell ref="G18:G19"/>
    <mergeCell ref="H18:H19"/>
    <mergeCell ref="D28:D29"/>
    <mergeCell ref="K10:K11"/>
    <mergeCell ref="L10:L11"/>
    <mergeCell ref="B28:B29"/>
    <mergeCell ref="D18:D19"/>
    <mergeCell ref="D20:D21"/>
    <mergeCell ref="D22:D23"/>
    <mergeCell ref="D24:D25"/>
    <mergeCell ref="E26:E27"/>
    <mergeCell ref="E28:E29"/>
    <mergeCell ref="B26:B27"/>
    <mergeCell ref="D10:D11"/>
    <mergeCell ref="E10:E11"/>
    <mergeCell ref="G10:G11"/>
    <mergeCell ref="H10:H11"/>
    <mergeCell ref="I10:I11"/>
    <mergeCell ref="J10:J11"/>
    <mergeCell ref="K6:K7"/>
    <mergeCell ref="L6:L7"/>
    <mergeCell ref="G8:G9"/>
    <mergeCell ref="H8:H9"/>
    <mergeCell ref="I8:I9"/>
    <mergeCell ref="J8:J9"/>
    <mergeCell ref="K8:K9"/>
    <mergeCell ref="L8:L9"/>
    <mergeCell ref="I4:I5"/>
    <mergeCell ref="J4:J5"/>
    <mergeCell ref="K4:K5"/>
    <mergeCell ref="L4:L5"/>
    <mergeCell ref="D6:D7"/>
    <mergeCell ref="E6:E7"/>
    <mergeCell ref="G6:G7"/>
    <mergeCell ref="H6:H7"/>
    <mergeCell ref="I6:I7"/>
    <mergeCell ref="J6:J7"/>
    <mergeCell ref="C2:E2"/>
    <mergeCell ref="F2:H2"/>
    <mergeCell ref="D4:D5"/>
    <mergeCell ref="E4:E5"/>
    <mergeCell ref="G4:G5"/>
    <mergeCell ref="H4:H5"/>
  </mergeCells>
  <pageMargins left="0.75" right="0.75" top="1" bottom="1" header="0.5" footer="0.5"/>
  <pageSetup paperSize="10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 B C D</vt:lpstr>
      <vt:lpstr>Figure 2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 Franch</dc:creator>
  <cp:lastModifiedBy>Xavi Franch</cp:lastModifiedBy>
  <dcterms:created xsi:type="dcterms:W3CDTF">2022-11-17T09:22:13Z</dcterms:created>
  <dcterms:modified xsi:type="dcterms:W3CDTF">2023-04-12T10:01:48Z</dcterms:modified>
</cp:coreProperties>
</file>