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avierfranch/Downloads/figures modificades XAVi/"/>
    </mc:Choice>
  </mc:AlternateContent>
  <xr:revisionPtr revIDLastSave="0" documentId="13_ncr:1_{CBED140D-3AB8-474F-B6B7-3B1D19B3EA89}" xr6:coauthVersionLast="45" xr6:coauthVersionMax="45" xr10:uidLastSave="{00000000-0000-0000-0000-000000000000}"/>
  <bookViews>
    <workbookView xWindow="9640" yWindow="1340" windowWidth="27240" windowHeight="16440" activeTab="1" xr2:uid="{671A8E9D-B5FC-CB45-85AC-FAE52C0CBD1B}"/>
  </bookViews>
  <sheets>
    <sheet name="Figure 5 B C D" sheetId="2" r:id="rId1"/>
    <sheet name="Figure 5 E-F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J4" i="4"/>
  <c r="L4" i="4" s="1"/>
  <c r="K4" i="4"/>
  <c r="N4" i="4" s="1"/>
  <c r="I6" i="4"/>
  <c r="J6" i="4"/>
  <c r="K6" i="4"/>
  <c r="O4" i="4" s="1"/>
  <c r="L6" i="4"/>
  <c r="I8" i="4"/>
  <c r="J8" i="4"/>
  <c r="L8" i="4" s="1"/>
  <c r="K8" i="4"/>
  <c r="I10" i="4"/>
  <c r="J10" i="4"/>
  <c r="L10" i="4" s="1"/>
  <c r="K10" i="4"/>
  <c r="N6" i="4" s="1"/>
  <c r="I12" i="4"/>
  <c r="J12" i="4"/>
  <c r="L12" i="4" s="1"/>
  <c r="K12" i="4"/>
  <c r="I14" i="4"/>
  <c r="J14" i="4"/>
  <c r="L14" i="4" s="1"/>
  <c r="K14" i="4"/>
  <c r="I18" i="4"/>
  <c r="J18" i="4"/>
  <c r="L18" i="4" s="1"/>
  <c r="K18" i="4"/>
  <c r="I20" i="4"/>
  <c r="K20" i="4" s="1"/>
  <c r="J20" i="4"/>
  <c r="I22" i="4"/>
  <c r="J22" i="4"/>
  <c r="L22" i="4" s="1"/>
  <c r="K22" i="4"/>
  <c r="I24" i="4"/>
  <c r="J24" i="4"/>
  <c r="L24" i="4" s="1"/>
  <c r="K24" i="4"/>
  <c r="N20" i="4" s="1"/>
  <c r="I26" i="4"/>
  <c r="J26" i="4"/>
  <c r="L26" i="4" s="1"/>
  <c r="K26" i="4"/>
  <c r="I28" i="4"/>
  <c r="J28" i="4"/>
  <c r="L28" i="4" s="1"/>
  <c r="K28" i="4"/>
  <c r="N32" i="4"/>
  <c r="O32" i="4"/>
  <c r="I38" i="4"/>
  <c r="J38" i="4"/>
  <c r="L38" i="4" s="1"/>
  <c r="K38" i="4"/>
  <c r="N34" i="4" s="1"/>
  <c r="I40" i="4"/>
  <c r="J40" i="4"/>
  <c r="L40" i="4" s="1"/>
  <c r="K40" i="4"/>
  <c r="I42" i="4"/>
  <c r="J42" i="4"/>
  <c r="L42" i="4" s="1"/>
  <c r="K42" i="4"/>
  <c r="I46" i="4"/>
  <c r="J46" i="4"/>
  <c r="L46" i="4" s="1"/>
  <c r="K46" i="4"/>
  <c r="I48" i="4"/>
  <c r="K48" i="4" s="1"/>
  <c r="J48" i="4"/>
  <c r="I50" i="4"/>
  <c r="J50" i="4"/>
  <c r="L50" i="4" s="1"/>
  <c r="K50" i="4"/>
  <c r="J52" i="4"/>
  <c r="L52" i="4" s="1"/>
  <c r="K52" i="4"/>
  <c r="I54" i="4"/>
  <c r="J54" i="4"/>
  <c r="L54" i="4" s="1"/>
  <c r="K54" i="4"/>
  <c r="N48" i="4" s="1"/>
  <c r="I56" i="4"/>
  <c r="J56" i="4"/>
  <c r="L56" i="4" s="1"/>
  <c r="K56" i="4"/>
  <c r="I60" i="4"/>
  <c r="J60" i="4"/>
  <c r="L60" i="4" s="1"/>
  <c r="K60" i="4"/>
  <c r="I62" i="4"/>
  <c r="J62" i="4"/>
  <c r="K62" i="4"/>
  <c r="L62" i="4"/>
  <c r="I64" i="4"/>
  <c r="K64" i="4" s="1"/>
  <c r="P60" i="4" s="1"/>
  <c r="J64" i="4"/>
  <c r="L64" i="4" s="1"/>
  <c r="I66" i="4"/>
  <c r="K66" i="4" s="1"/>
  <c r="J66" i="4"/>
  <c r="L66" i="4" s="1"/>
  <c r="I68" i="4"/>
  <c r="K68" i="4" s="1"/>
  <c r="J68" i="4"/>
  <c r="L68" i="4" s="1"/>
  <c r="I70" i="4"/>
  <c r="K70" i="4" s="1"/>
  <c r="J70" i="4"/>
  <c r="L70" i="4" s="1"/>
  <c r="O18" i="4" l="1"/>
  <c r="L20" i="4"/>
  <c r="N60" i="4"/>
  <c r="O46" i="4"/>
  <c r="L48" i="4"/>
  <c r="N46" i="4"/>
  <c r="N18" i="4"/>
  <c r="N62" i="4"/>
  <c r="O62" i="4"/>
  <c r="O60" i="4"/>
  <c r="O48" i="4"/>
  <c r="O34" i="4"/>
  <c r="O20" i="4"/>
  <c r="O6" i="4"/>
  <c r="A55" i="2"/>
  <c r="B55" i="2"/>
  <c r="C55" i="2"/>
  <c r="D55" i="2"/>
  <c r="E55" i="2"/>
  <c r="F55" i="2"/>
  <c r="A56" i="2"/>
  <c r="B56" i="2"/>
  <c r="C56" i="2"/>
  <c r="D56" i="2"/>
  <c r="E56" i="2"/>
  <c r="F56" i="2"/>
  <c r="A57" i="2"/>
  <c r="C57" i="2"/>
  <c r="E57" i="2"/>
</calcChain>
</file>

<file path=xl/sharedStrings.xml><?xml version="1.0" encoding="utf-8"?>
<sst xmlns="http://schemas.openxmlformats.org/spreadsheetml/2006/main" count="232" uniqueCount="64">
  <si>
    <t>t test</t>
    <phoneticPr fontId="0" type="noConversion"/>
  </si>
  <si>
    <t>***</t>
    <phoneticPr fontId="0" type="noConversion"/>
  </si>
  <si>
    <t>sd</t>
    <phoneticPr fontId="0" type="noConversion"/>
  </si>
  <si>
    <t>Average</t>
    <phoneticPr fontId="0" type="noConversion"/>
  </si>
  <si>
    <t>FkhGal4&gt;UAS Chinmo RNAi; UAS BrC RNAI</t>
    <phoneticPr fontId="0" type="noConversion"/>
  </si>
  <si>
    <t>FkhGal4&gt;Cantonese</t>
  </si>
  <si>
    <t>FkhGal4&gt;Cantonese</t>
    <phoneticPr fontId="0" type="noConversion"/>
  </si>
  <si>
    <t>Nuclear size</t>
    <phoneticPr fontId="0" type="noConversion"/>
  </si>
  <si>
    <t>Dapi intensity</t>
    <phoneticPr fontId="0" type="noConversion"/>
  </si>
  <si>
    <t>SG size</t>
    <phoneticPr fontId="0" type="noConversion"/>
  </si>
  <si>
    <t>FkhGal4 &gt; Br-C RNAi +ChinmoRNAi 3</t>
  </si>
  <si>
    <t>FkhGal4 &gt; Br-C RNAi +ChinmoRNAi 2</t>
  </si>
  <si>
    <t>FkhGal4 &gt; Cantonese 3</t>
  </si>
  <si>
    <t>FkhGal4 &gt; Cantonese 2</t>
  </si>
  <si>
    <t>FkhGal4 &gt; Cantonese 1</t>
  </si>
  <si>
    <t>sd</t>
  </si>
  <si>
    <t>Nro copies</t>
  </si>
  <si>
    <t>delta Ct</t>
  </si>
  <si>
    <t>Ct average</t>
  </si>
  <si>
    <t>Ct</t>
  </si>
  <si>
    <t>Sample</t>
  </si>
  <si>
    <t>rpl32</t>
  </si>
  <si>
    <t>***</t>
  </si>
  <si>
    <t>fkhgal4-chinmoRNAi-BrCRNAi 3</t>
  </si>
  <si>
    <t xml:space="preserve">fkhgal4-chinmoRNAi-BrCRNAi </t>
  </si>
  <si>
    <t>fkhgal4-chinmoRNAi-BrCRNAi 2</t>
  </si>
  <si>
    <t xml:space="preserve">fkhgal4-chinmoRNAi </t>
  </si>
  <si>
    <t>fkhgal4-chinmoRNAi-BrCRNAi 1</t>
  </si>
  <si>
    <t>control</t>
  </si>
  <si>
    <t>fkhgal4-chinmoRNAi 3</t>
  </si>
  <si>
    <t>SEM</t>
  </si>
  <si>
    <t>average</t>
  </si>
  <si>
    <t>2^deltaCt</t>
  </si>
  <si>
    <t>fkhgal4-chinmoRNAi 2</t>
  </si>
  <si>
    <t>fkhgal4-chinmoRNAi 1</t>
  </si>
  <si>
    <t>control3</t>
  </si>
  <si>
    <t>control2</t>
  </si>
  <si>
    <t>control1</t>
  </si>
  <si>
    <t>Ct Mean</t>
  </si>
  <si>
    <t>Replicate #</t>
  </si>
  <si>
    <t>ng3</t>
  </si>
  <si>
    <t>Rpl32</t>
  </si>
  <si>
    <t>ng2</t>
  </si>
  <si>
    <t>ng1</t>
  </si>
  <si>
    <t>FkhGal4 &gt; Br-C RNAi +ChinmoRNAi 1</t>
    <phoneticPr fontId="1" type="noConversion"/>
  </si>
  <si>
    <t>FkhGal4 &gt; Br-C RNAi +ChinmoRNAi</t>
    <phoneticPr fontId="1" type="noConversion"/>
  </si>
  <si>
    <t>**</t>
    <phoneticPr fontId="1" type="noConversion"/>
  </si>
  <si>
    <t xml:space="preserve">FkhGal4 &gt; Cantonese </t>
    <phoneticPr fontId="1" type="noConversion"/>
  </si>
  <si>
    <t>t test</t>
    <phoneticPr fontId="1" type="noConversion"/>
  </si>
  <si>
    <t>sd</t>
    <phoneticPr fontId="1" type="noConversion"/>
  </si>
  <si>
    <t>Mean</t>
    <phoneticPr fontId="1" type="noConversion"/>
  </si>
  <si>
    <t>sgs 8</t>
    <phoneticPr fontId="1" type="noConversion"/>
  </si>
  <si>
    <t>NA</t>
    <phoneticPr fontId="1" type="noConversion"/>
  </si>
  <si>
    <t>-</t>
    <phoneticPr fontId="1" type="noConversion"/>
  </si>
  <si>
    <t>***</t>
    <phoneticPr fontId="1" type="noConversion"/>
  </si>
  <si>
    <t>Sgs 7</t>
    <phoneticPr fontId="1" type="noConversion"/>
  </si>
  <si>
    <t>FkhGal4 &gt; Cantonese 1</t>
    <phoneticPr fontId="1" type="noConversion"/>
  </si>
  <si>
    <t>Nro copies</t>
    <phoneticPr fontId="1" type="noConversion"/>
  </si>
  <si>
    <t>Ct average</t>
    <phoneticPr fontId="1" type="noConversion"/>
  </si>
  <si>
    <t>Sample</t>
    <phoneticPr fontId="1" type="noConversion"/>
  </si>
  <si>
    <t>rpl32</t>
    <phoneticPr fontId="1" type="noConversion"/>
  </si>
  <si>
    <t>Sgs 4</t>
    <phoneticPr fontId="1" type="noConversion"/>
  </si>
  <si>
    <t>sgs 3</t>
    <phoneticPr fontId="1" type="noConversion"/>
  </si>
  <si>
    <t>sgs 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</si>
</sst>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000"/>
    <numFmt numFmtId="165" formatCode="0.0000000"/>
    <numFmt numFmtId="166" formatCode="0.00000"/>
    <numFmt numFmtId="167" formatCode="###0.00;\-###0.00"/>
    <numFmt numFmtId="168" formatCode="00.00"/>
  </numFmts>
  <fonts count="6">
    <font>
      <sz val="12"/>
      <color theme="1"/>
      <name val="Calibri"/>
      <family val="2"/>
      <scheme val="minor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name val="Microsoft Sans Serif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2" fillId="0" borderId="0" xfId="1" applyFont="1"/>
    <xf numFmtId="167" fontId="4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7" fontId="2" fillId="0" borderId="0" xfId="1" applyNumberFormat="1" applyFont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166" fontId="2" fillId="0" borderId="5" xfId="1" applyNumberFormat="1" applyFont="1" applyBorder="1" applyAlignment="1" applyProtection="1">
      <alignment horizontal="center" vertical="center"/>
      <protection locked="0"/>
    </xf>
    <xf numFmtId="166" fontId="2" fillId="0" borderId="3" xfId="1" applyNumberFormat="1" applyFont="1" applyBorder="1" applyAlignment="1" applyProtection="1">
      <alignment horizontal="center" vertical="center"/>
      <protection locked="0"/>
    </xf>
    <xf numFmtId="165" fontId="2" fillId="0" borderId="5" xfId="1" applyNumberFormat="1" applyFont="1" applyBorder="1" applyAlignment="1" applyProtection="1">
      <alignment horizontal="center" vertical="center"/>
      <protection locked="0"/>
    </xf>
    <xf numFmtId="165" fontId="2" fillId="0" borderId="3" xfId="1" applyNumberFormat="1" applyFont="1" applyBorder="1" applyAlignment="1" applyProtection="1">
      <alignment horizontal="center" vertical="center"/>
      <protection locked="0"/>
    </xf>
    <xf numFmtId="164" fontId="2" fillId="0" borderId="5" xfId="1" applyNumberFormat="1" applyFont="1" applyBorder="1" applyAlignment="1" applyProtection="1">
      <alignment horizontal="center" vertical="center"/>
      <protection locked="0"/>
    </xf>
    <xf numFmtId="164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2" fontId="2" fillId="0" borderId="5" xfId="1" applyNumberFormat="1" applyFont="1" applyBorder="1" applyAlignment="1" applyProtection="1">
      <alignment horizontal="center" vertical="center"/>
      <protection locked="0"/>
    </xf>
    <xf numFmtId="2" fontId="2" fillId="0" borderId="4" xfId="1" applyNumberFormat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165" fontId="2" fillId="0" borderId="5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2" fontId="2" fillId="0" borderId="3" xfId="1" applyNumberFormat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2" fontId="4" fillId="0" borderId="5" xfId="1" applyNumberFormat="1" applyFont="1" applyBorder="1" applyAlignment="1" applyProtection="1">
      <alignment horizontal="center" vertical="center"/>
      <protection locked="0"/>
    </xf>
    <xf numFmtId="2" fontId="4" fillId="0" borderId="3" xfId="1" applyNumberFormat="1" applyFont="1" applyBorder="1" applyAlignment="1" applyProtection="1">
      <alignment horizontal="center" vertical="center"/>
      <protection locked="0"/>
    </xf>
    <xf numFmtId="166" fontId="4" fillId="0" borderId="5" xfId="1" applyNumberFormat="1" applyFont="1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165" fontId="4" fillId="0" borderId="5" xfId="1" applyNumberFormat="1" applyFont="1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64" fontId="4" fillId="0" borderId="5" xfId="1" applyNumberFormat="1" applyFont="1" applyBorder="1" applyAlignment="1" applyProtection="1">
      <alignment horizontal="center" vertical="center"/>
      <protection locked="0"/>
    </xf>
    <xf numFmtId="164" fontId="4" fillId="0" borderId="3" xfId="1" applyNumberFormat="1" applyFont="1" applyBorder="1" applyAlignment="1" applyProtection="1">
      <alignment horizontal="center" vertical="center"/>
      <protection locked="0"/>
    </xf>
    <xf numFmtId="2" fontId="2" fillId="0" borderId="1" xfId="1" applyNumberFormat="1" applyFont="1" applyBorder="1" applyAlignment="1">
      <alignment horizontal="center" vertical="center"/>
    </xf>
    <xf numFmtId="168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2C09BBCD-6AA6-6946-9992-C3891468B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4DE0-5941-314C-9D59-4EB085801FE9}">
  <dimension ref="A1:G57"/>
  <sheetViews>
    <sheetView topLeftCell="A22" workbookViewId="0">
      <selection activeCell="C74" sqref="C74"/>
    </sheetView>
  </sheetViews>
  <sheetFormatPr baseColWidth="10" defaultColWidth="10.6640625" defaultRowHeight="14"/>
  <cols>
    <col min="1" max="1" width="18.83203125" style="1" customWidth="1"/>
    <col min="2" max="2" width="19.33203125" style="1" customWidth="1"/>
    <col min="3" max="3" width="20.5" style="1" customWidth="1"/>
    <col min="4" max="4" width="21.5" style="1" customWidth="1"/>
    <col min="5" max="5" width="19.5" style="1" customWidth="1"/>
    <col min="6" max="6" width="22.6640625" style="1" customWidth="1"/>
    <col min="7" max="16384" width="10.6640625" style="1"/>
  </cols>
  <sheetData>
    <row r="1" spans="1:6">
      <c r="A1" s="17" t="s">
        <v>9</v>
      </c>
      <c r="B1" s="17"/>
      <c r="C1" s="17" t="s">
        <v>8</v>
      </c>
      <c r="D1" s="17"/>
      <c r="E1" s="17" t="s">
        <v>7</v>
      </c>
      <c r="F1" s="17"/>
    </row>
    <row r="2" spans="1:6" ht="36" customHeight="1">
      <c r="A2" s="7" t="s">
        <v>6</v>
      </c>
      <c r="B2" s="7" t="s">
        <v>4</v>
      </c>
      <c r="C2" s="7" t="s">
        <v>6</v>
      </c>
      <c r="D2" s="7" t="s">
        <v>4</v>
      </c>
      <c r="E2" s="7" t="s">
        <v>5</v>
      </c>
      <c r="F2" s="7" t="s">
        <v>4</v>
      </c>
    </row>
    <row r="3" spans="1:6">
      <c r="A3" s="6">
        <v>132628.55100000001</v>
      </c>
      <c r="B3" s="6">
        <v>18918.458999999999</v>
      </c>
      <c r="C3" s="6">
        <v>41962</v>
      </c>
      <c r="D3" s="6">
        <v>9551</v>
      </c>
      <c r="E3" s="5">
        <v>568218</v>
      </c>
      <c r="F3" s="5">
        <v>76755</v>
      </c>
    </row>
    <row r="4" spans="1:6">
      <c r="A4" s="6">
        <v>168737.90299999999</v>
      </c>
      <c r="B4" s="6">
        <v>22080.319</v>
      </c>
      <c r="C4" s="6">
        <v>32074</v>
      </c>
      <c r="D4" s="6">
        <v>7914</v>
      </c>
      <c r="E4" s="5">
        <v>726311</v>
      </c>
      <c r="F4" s="5">
        <v>54989</v>
      </c>
    </row>
    <row r="5" spans="1:6">
      <c r="A5" s="6">
        <v>241366.73199999999</v>
      </c>
      <c r="B5" s="6">
        <v>17647.415000000001</v>
      </c>
      <c r="C5" s="6">
        <v>35054</v>
      </c>
      <c r="D5" s="6">
        <v>4041</v>
      </c>
      <c r="E5" s="5">
        <v>423872</v>
      </c>
      <c r="F5" s="5">
        <v>37805</v>
      </c>
    </row>
    <row r="6" spans="1:6">
      <c r="A6" s="6">
        <v>228414.56400000001</v>
      </c>
      <c r="B6" s="6">
        <v>22913.743999999999</v>
      </c>
      <c r="C6" s="6">
        <v>18102</v>
      </c>
      <c r="D6" s="6">
        <v>3432</v>
      </c>
      <c r="E6" s="5">
        <v>336234</v>
      </c>
      <c r="F6" s="5">
        <v>27494</v>
      </c>
    </row>
    <row r="7" spans="1:6">
      <c r="A7" s="6">
        <v>232662.454</v>
      </c>
      <c r="B7" s="6">
        <v>19404.767</v>
      </c>
      <c r="C7" s="6">
        <v>16326</v>
      </c>
      <c r="D7" s="6">
        <v>3183</v>
      </c>
      <c r="E7" s="5">
        <v>456522</v>
      </c>
      <c r="F7" s="5">
        <v>28640</v>
      </c>
    </row>
    <row r="8" spans="1:6">
      <c r="A8" s="6">
        <v>156228.321</v>
      </c>
      <c r="B8" s="6">
        <v>39446.489000000001</v>
      </c>
      <c r="C8" s="6">
        <v>29633</v>
      </c>
      <c r="D8" s="6">
        <v>10461</v>
      </c>
      <c r="E8" s="5">
        <v>622061</v>
      </c>
      <c r="F8" s="5">
        <v>76755</v>
      </c>
    </row>
    <row r="9" spans="1:6">
      <c r="A9" s="6">
        <v>128796.90300000001</v>
      </c>
      <c r="B9" s="6">
        <v>18946.526999999998</v>
      </c>
      <c r="C9" s="6">
        <v>21665</v>
      </c>
      <c r="D9" s="6">
        <v>10412</v>
      </c>
      <c r="E9" s="5">
        <v>555617</v>
      </c>
      <c r="F9" s="5">
        <v>58426</v>
      </c>
    </row>
    <row r="10" spans="1:6">
      <c r="A10" s="6">
        <v>221371.76199999999</v>
      </c>
      <c r="B10" s="6">
        <v>18946.526999999998</v>
      </c>
      <c r="C10" s="6">
        <v>25466</v>
      </c>
      <c r="D10" s="6">
        <v>7514</v>
      </c>
      <c r="E10" s="5">
        <v>514948</v>
      </c>
      <c r="F10" s="5">
        <v>85920</v>
      </c>
    </row>
    <row r="11" spans="1:6">
      <c r="A11" s="6">
        <v>243254.16800000001</v>
      </c>
      <c r="B11" s="6">
        <v>18017.444</v>
      </c>
      <c r="C11" s="6">
        <v>18966</v>
      </c>
      <c r="D11" s="6">
        <v>5454</v>
      </c>
      <c r="E11" s="5">
        <v>454804</v>
      </c>
      <c r="F11" s="5">
        <v>45251</v>
      </c>
    </row>
    <row r="12" spans="1:6">
      <c r="A12" s="6">
        <v>238761.454</v>
      </c>
      <c r="B12" s="6">
        <v>18475.685000000001</v>
      </c>
      <c r="C12" s="6">
        <v>44653</v>
      </c>
      <c r="D12" s="6">
        <v>7082</v>
      </c>
      <c r="E12" s="5">
        <v>562490</v>
      </c>
      <c r="F12" s="5">
        <v>66445</v>
      </c>
    </row>
    <row r="13" spans="1:6">
      <c r="A13" s="6"/>
      <c r="B13" s="2"/>
      <c r="C13" s="6">
        <v>49607</v>
      </c>
      <c r="D13" s="5">
        <v>7167</v>
      </c>
      <c r="E13" s="5">
        <v>792756</v>
      </c>
      <c r="F13" s="5">
        <v>79046</v>
      </c>
    </row>
    <row r="14" spans="1:6">
      <c r="A14" s="6"/>
      <c r="B14" s="2"/>
      <c r="C14" s="6">
        <v>59195</v>
      </c>
      <c r="D14" s="6">
        <v>4267</v>
      </c>
      <c r="E14" s="5">
        <v>638673</v>
      </c>
      <c r="F14" s="5">
        <v>46970</v>
      </c>
    </row>
    <row r="15" spans="1:6">
      <c r="A15" s="6"/>
      <c r="B15" s="2"/>
      <c r="C15" s="6">
        <v>41514</v>
      </c>
      <c r="D15" s="6">
        <v>3955</v>
      </c>
      <c r="E15" s="5">
        <v>402679</v>
      </c>
      <c r="F15" s="5">
        <v>41814</v>
      </c>
    </row>
    <row r="16" spans="1:6">
      <c r="A16" s="6"/>
      <c r="B16" s="2"/>
      <c r="C16" s="6">
        <v>41642</v>
      </c>
      <c r="D16" s="6">
        <v>2874</v>
      </c>
      <c r="E16" s="5">
        <v>528695</v>
      </c>
      <c r="F16" s="5">
        <v>38950</v>
      </c>
    </row>
    <row r="17" spans="1:6">
      <c r="A17" s="6"/>
      <c r="B17" s="2"/>
      <c r="C17" s="6">
        <v>39478</v>
      </c>
      <c r="D17" s="6">
        <v>4793</v>
      </c>
      <c r="E17" s="5">
        <v>462823</v>
      </c>
      <c r="F17" s="5">
        <v>53270</v>
      </c>
    </row>
    <row r="18" spans="1:6">
      <c r="A18" s="6"/>
      <c r="B18" s="2"/>
      <c r="C18" s="6">
        <v>58322</v>
      </c>
      <c r="D18" s="6">
        <v>5921</v>
      </c>
      <c r="E18" s="5">
        <v>609460</v>
      </c>
      <c r="F18" s="5">
        <v>79619</v>
      </c>
    </row>
    <row r="19" spans="1:6">
      <c r="A19" s="6"/>
      <c r="B19" s="2"/>
      <c r="C19" s="6">
        <v>23234</v>
      </c>
      <c r="D19" s="6">
        <v>8196</v>
      </c>
      <c r="E19" s="5">
        <v>416999</v>
      </c>
      <c r="F19" s="5">
        <v>96231</v>
      </c>
    </row>
    <row r="20" spans="1:6">
      <c r="A20" s="6"/>
      <c r="B20" s="2"/>
      <c r="C20" s="6">
        <v>33591</v>
      </c>
      <c r="D20" s="6">
        <v>6007</v>
      </c>
      <c r="E20" s="5">
        <v>612897</v>
      </c>
      <c r="F20" s="5">
        <v>73891</v>
      </c>
    </row>
    <row r="21" spans="1:6">
      <c r="A21" s="6"/>
      <c r="B21" s="2"/>
      <c r="C21" s="6">
        <v>23990</v>
      </c>
      <c r="D21" s="6">
        <v>2991</v>
      </c>
      <c r="E21" s="5">
        <v>460532</v>
      </c>
      <c r="F21" s="5">
        <v>43533</v>
      </c>
    </row>
    <row r="22" spans="1:6">
      <c r="A22" s="6"/>
      <c r="B22" s="2"/>
      <c r="C22" s="6">
        <v>20916</v>
      </c>
      <c r="D22" s="6">
        <v>5592</v>
      </c>
      <c r="E22" s="5">
        <v>424445</v>
      </c>
      <c r="F22" s="5">
        <v>86493</v>
      </c>
    </row>
    <row r="23" spans="1:6">
      <c r="A23" s="6"/>
      <c r="B23" s="2"/>
      <c r="C23" s="6">
        <v>20803</v>
      </c>
      <c r="D23" s="6">
        <v>4084</v>
      </c>
      <c r="E23" s="5">
        <v>423872</v>
      </c>
      <c r="F23" s="5">
        <v>72173</v>
      </c>
    </row>
    <row r="24" spans="1:6">
      <c r="A24" s="6"/>
      <c r="B24" s="2"/>
      <c r="C24" s="6">
        <v>16749</v>
      </c>
      <c r="D24" s="6">
        <v>5227</v>
      </c>
      <c r="E24" s="5">
        <v>337380</v>
      </c>
      <c r="F24" s="5">
        <v>84202</v>
      </c>
    </row>
    <row r="25" spans="1:6">
      <c r="A25" s="6"/>
      <c r="B25" s="2"/>
      <c r="C25" s="6">
        <v>15673</v>
      </c>
      <c r="D25" s="6">
        <v>3664</v>
      </c>
      <c r="E25" s="5">
        <v>410698</v>
      </c>
      <c r="F25" s="5">
        <v>52125</v>
      </c>
    </row>
    <row r="26" spans="1:6">
      <c r="A26" s="6"/>
      <c r="B26" s="2"/>
      <c r="C26" s="6">
        <v>34424</v>
      </c>
      <c r="D26" s="6">
        <v>8722</v>
      </c>
      <c r="E26" s="5">
        <v>599722</v>
      </c>
      <c r="F26" s="5">
        <v>88784</v>
      </c>
    </row>
    <row r="27" spans="1:6">
      <c r="A27" s="6"/>
      <c r="B27" s="2"/>
      <c r="C27" s="6">
        <v>32836</v>
      </c>
      <c r="D27" s="6">
        <v>8903</v>
      </c>
      <c r="E27" s="5">
        <v>548743</v>
      </c>
      <c r="F27" s="5">
        <v>128880</v>
      </c>
    </row>
    <row r="28" spans="1:6">
      <c r="A28" s="6"/>
      <c r="B28" s="2"/>
      <c r="C28" s="6">
        <v>30474</v>
      </c>
      <c r="D28" s="6">
        <v>13662</v>
      </c>
      <c r="E28" s="5">
        <v>501201</v>
      </c>
      <c r="F28" s="5">
        <v>131744</v>
      </c>
    </row>
    <row r="29" spans="1:6">
      <c r="A29" s="6"/>
      <c r="B29" s="2"/>
      <c r="C29" s="6">
        <v>30236</v>
      </c>
      <c r="D29" s="6">
        <v>8902</v>
      </c>
      <c r="E29" s="5">
        <v>525831</v>
      </c>
      <c r="F29" s="5">
        <v>106541</v>
      </c>
    </row>
    <row r="30" spans="1:6">
      <c r="A30" s="6"/>
      <c r="B30" s="2"/>
      <c r="C30" s="5">
        <v>32685</v>
      </c>
      <c r="D30" s="6">
        <v>5786</v>
      </c>
      <c r="E30" s="5">
        <v>554471</v>
      </c>
      <c r="F30" s="5">
        <v>103104</v>
      </c>
    </row>
    <row r="31" spans="1:6">
      <c r="A31" s="6"/>
      <c r="B31" s="2"/>
      <c r="C31" s="6">
        <v>33113</v>
      </c>
      <c r="D31" s="6">
        <v>7984</v>
      </c>
      <c r="E31" s="5">
        <v>504637</v>
      </c>
      <c r="F31" s="5">
        <v>92794</v>
      </c>
    </row>
    <row r="32" spans="1:6">
      <c r="A32" s="6"/>
      <c r="B32" s="2"/>
      <c r="C32" s="6">
        <v>35672</v>
      </c>
      <c r="D32" s="6">
        <v>12337</v>
      </c>
      <c r="E32" s="5">
        <v>515521</v>
      </c>
      <c r="F32" s="5">
        <v>117997</v>
      </c>
    </row>
    <row r="33" spans="1:6">
      <c r="A33" s="6"/>
      <c r="B33" s="2"/>
      <c r="C33" s="6">
        <v>31866</v>
      </c>
      <c r="D33" s="6">
        <v>12473</v>
      </c>
      <c r="E33" s="5">
        <v>430173</v>
      </c>
      <c r="F33" s="5">
        <v>197616</v>
      </c>
    </row>
    <row r="34" spans="1:6">
      <c r="A34" s="6"/>
      <c r="B34" s="2"/>
      <c r="C34" s="6">
        <v>29251</v>
      </c>
      <c r="D34" s="6">
        <v>11117</v>
      </c>
      <c r="E34" s="5">
        <v>470842</v>
      </c>
      <c r="F34" s="5">
        <v>159239</v>
      </c>
    </row>
    <row r="35" spans="1:6">
      <c r="A35" s="6"/>
      <c r="B35" s="2"/>
      <c r="C35" s="6">
        <v>27251</v>
      </c>
      <c r="D35" s="6">
        <v>8394</v>
      </c>
      <c r="E35" s="5">
        <v>495473</v>
      </c>
      <c r="F35" s="5">
        <v>135754</v>
      </c>
    </row>
    <row r="36" spans="1:6">
      <c r="A36" s="6"/>
      <c r="B36" s="2"/>
      <c r="C36" s="6">
        <v>23250</v>
      </c>
      <c r="D36" s="6">
        <v>11313</v>
      </c>
      <c r="E36" s="5">
        <v>403824</v>
      </c>
      <c r="F36" s="5">
        <v>112842</v>
      </c>
    </row>
    <row r="37" spans="1:6">
      <c r="A37" s="6"/>
      <c r="B37" s="2"/>
      <c r="C37" s="6">
        <v>76773</v>
      </c>
      <c r="D37" s="6">
        <v>9238</v>
      </c>
      <c r="E37" s="5">
        <v>589412</v>
      </c>
      <c r="F37" s="5">
        <v>94512</v>
      </c>
    </row>
    <row r="38" spans="1:6">
      <c r="A38" s="6"/>
      <c r="B38" s="2"/>
      <c r="C38" s="6">
        <v>47639</v>
      </c>
      <c r="D38" s="6">
        <v>7988</v>
      </c>
      <c r="E38" s="5">
        <v>517239</v>
      </c>
      <c r="F38" s="5">
        <v>85920</v>
      </c>
    </row>
    <row r="39" spans="1:6">
      <c r="A39" s="6"/>
      <c r="B39" s="2"/>
      <c r="C39" s="6">
        <v>40424</v>
      </c>
      <c r="D39" s="6">
        <v>9424</v>
      </c>
      <c r="E39" s="5">
        <v>399815</v>
      </c>
      <c r="F39" s="5">
        <v>158666</v>
      </c>
    </row>
    <row r="40" spans="1:6">
      <c r="A40" s="6"/>
      <c r="B40" s="2"/>
      <c r="C40" s="6">
        <v>42549</v>
      </c>
      <c r="D40" s="6">
        <v>9425</v>
      </c>
      <c r="E40" s="5">
        <v>395232</v>
      </c>
      <c r="F40" s="5">
        <v>131171</v>
      </c>
    </row>
    <row r="41" spans="1:6">
      <c r="A41" s="6"/>
      <c r="B41" s="2"/>
      <c r="C41" s="6">
        <v>42027</v>
      </c>
      <c r="D41" s="6">
        <v>14749</v>
      </c>
      <c r="E41" s="5">
        <v>419863</v>
      </c>
      <c r="F41" s="5">
        <v>146064</v>
      </c>
    </row>
    <row r="42" spans="1:6">
      <c r="A42" s="6"/>
      <c r="B42" s="2"/>
      <c r="C42" s="6">
        <v>41046</v>
      </c>
      <c r="D42" s="6">
        <v>9283</v>
      </c>
      <c r="E42" s="5">
        <v>374039</v>
      </c>
      <c r="F42" s="5">
        <v>101959</v>
      </c>
    </row>
    <row r="43" spans="1:6">
      <c r="A43" s="6"/>
      <c r="B43" s="2"/>
      <c r="C43" s="5">
        <v>42977</v>
      </c>
      <c r="D43" s="6">
        <v>8332</v>
      </c>
      <c r="E43" s="5">
        <v>356855</v>
      </c>
      <c r="F43" s="5">
        <v>89930</v>
      </c>
    </row>
    <row r="44" spans="1:6">
      <c r="A44" s="6"/>
      <c r="B44" s="2"/>
      <c r="C44" s="6">
        <v>38006</v>
      </c>
      <c r="D44" s="6">
        <v>10098</v>
      </c>
      <c r="E44" s="5">
        <v>395232</v>
      </c>
      <c r="F44" s="5">
        <v>106541</v>
      </c>
    </row>
    <row r="45" spans="1:6">
      <c r="A45" s="6"/>
      <c r="B45" s="2"/>
      <c r="C45" s="6">
        <v>31353</v>
      </c>
      <c r="D45" s="6">
        <v>7684</v>
      </c>
      <c r="E45" s="5">
        <v>337380</v>
      </c>
      <c r="F45" s="5">
        <v>123152</v>
      </c>
    </row>
    <row r="46" spans="1:6">
      <c r="A46" s="6"/>
      <c r="B46" s="2"/>
      <c r="C46" s="6">
        <v>32866</v>
      </c>
      <c r="D46" s="6">
        <v>9175</v>
      </c>
      <c r="E46" s="5">
        <v>335088</v>
      </c>
      <c r="F46" s="5">
        <v>107114</v>
      </c>
    </row>
    <row r="47" spans="1:6">
      <c r="A47" s="6"/>
      <c r="B47" s="2"/>
      <c r="C47" s="6">
        <v>34374</v>
      </c>
      <c r="D47" s="6">
        <v>8595</v>
      </c>
      <c r="E47" s="5">
        <v>342535</v>
      </c>
      <c r="F47" s="5">
        <v>87638</v>
      </c>
    </row>
    <row r="48" spans="1:6">
      <c r="A48" s="6"/>
      <c r="B48" s="2"/>
      <c r="C48" s="6">
        <v>36033</v>
      </c>
      <c r="D48" s="6">
        <v>8669</v>
      </c>
      <c r="E48" s="5">
        <v>342535</v>
      </c>
      <c r="F48" s="5">
        <v>107687</v>
      </c>
    </row>
    <row r="49" spans="1:7">
      <c r="A49" s="6"/>
      <c r="B49" s="2"/>
      <c r="C49" s="6">
        <v>33060</v>
      </c>
      <c r="D49" s="6">
        <v>8373</v>
      </c>
      <c r="E49" s="5">
        <v>406688</v>
      </c>
      <c r="F49" s="5">
        <v>101959</v>
      </c>
    </row>
    <row r="50" spans="1:7">
      <c r="A50" s="6"/>
      <c r="B50" s="2"/>
      <c r="C50" s="6">
        <v>32549</v>
      </c>
      <c r="D50" s="6">
        <v>11579</v>
      </c>
      <c r="E50" s="5">
        <v>428455</v>
      </c>
      <c r="F50" s="5">
        <v>172413</v>
      </c>
    </row>
    <row r="51" spans="1:7">
      <c r="A51" s="6"/>
      <c r="B51" s="2"/>
      <c r="C51" s="6">
        <v>41313</v>
      </c>
      <c r="D51" s="6">
        <v>8982</v>
      </c>
      <c r="E51" s="5">
        <v>486308</v>
      </c>
      <c r="F51" s="5">
        <v>95085</v>
      </c>
    </row>
    <row r="52" spans="1:7">
      <c r="A52" s="6"/>
      <c r="B52" s="2"/>
      <c r="C52" s="6">
        <v>37571</v>
      </c>
      <c r="D52" s="6">
        <v>8362</v>
      </c>
      <c r="E52" s="5">
        <v>353991</v>
      </c>
      <c r="F52" s="5">
        <v>107114</v>
      </c>
    </row>
    <row r="53" spans="1:7">
      <c r="A53" s="6"/>
      <c r="B53" s="2"/>
      <c r="C53" s="6">
        <v>30559</v>
      </c>
      <c r="D53" s="6">
        <v>8449</v>
      </c>
      <c r="E53" s="5">
        <v>395805</v>
      </c>
      <c r="F53" s="5">
        <v>123725</v>
      </c>
    </row>
    <row r="54" spans="1:7">
      <c r="A54" s="6"/>
      <c r="B54" s="2"/>
      <c r="C54" s="6">
        <v>38800</v>
      </c>
      <c r="D54" s="6">
        <v>10186</v>
      </c>
      <c r="E54" s="5">
        <v>394660</v>
      </c>
      <c r="F54" s="5">
        <v>97949</v>
      </c>
    </row>
    <row r="55" spans="1:7">
      <c r="A55" s="2">
        <f t="shared" ref="A55:F55" si="0">AVERAGE(A3:A54)</f>
        <v>199222.2812</v>
      </c>
      <c r="B55" s="2">
        <f t="shared" si="0"/>
        <v>21479.7376</v>
      </c>
      <c r="C55" s="2">
        <f t="shared" si="0"/>
        <v>34415.230769230766</v>
      </c>
      <c r="D55" s="2">
        <f t="shared" si="0"/>
        <v>7922.4230769230771</v>
      </c>
      <c r="E55" s="2">
        <f t="shared" si="0"/>
        <v>472395.30769230769</v>
      </c>
      <c r="F55" s="4">
        <f t="shared" si="0"/>
        <v>92705.596153846156</v>
      </c>
      <c r="G55" s="3" t="s">
        <v>3</v>
      </c>
    </row>
    <row r="56" spans="1:7">
      <c r="A56" s="2">
        <f t="shared" ref="A56:F56" si="1">STDEV(A3:A54)</f>
        <v>47036.131183345198</v>
      </c>
      <c r="B56" s="2">
        <f t="shared" si="1"/>
        <v>6537.2411501326924</v>
      </c>
      <c r="C56" s="2">
        <f t="shared" si="1"/>
        <v>11459.025008340794</v>
      </c>
      <c r="D56" s="2">
        <f t="shared" si="1"/>
        <v>2825.8495189536784</v>
      </c>
      <c r="E56" s="2">
        <f t="shared" si="1"/>
        <v>103413.95430464431</v>
      </c>
      <c r="F56" s="2">
        <f t="shared" si="1"/>
        <v>37424.412635447203</v>
      </c>
      <c r="G56" s="3" t="s">
        <v>2</v>
      </c>
    </row>
    <row r="57" spans="1:7">
      <c r="A57" s="2">
        <f>TTEST(A3:A12,B3:B12,2,2)</f>
        <v>6.2958983148247006E-10</v>
      </c>
      <c r="B57" s="2" t="s">
        <v>1</v>
      </c>
      <c r="C57" s="2">
        <f>TTEST(C3:C54,D3:D54,2,2)</f>
        <v>6.1367281836316692E-30</v>
      </c>
      <c r="D57" s="2" t="s">
        <v>1</v>
      </c>
      <c r="E57" s="2">
        <f>TTEST(E3:E54,F3:F54,2,2)</f>
        <v>3.8745112042272529E-45</v>
      </c>
      <c r="F57" s="2" t="s">
        <v>1</v>
      </c>
      <c r="G57" s="2" t="s">
        <v>0</v>
      </c>
    </row>
  </sheetData>
  <mergeCells count="3">
    <mergeCell ref="A1:B1"/>
    <mergeCell ref="C1:D1"/>
    <mergeCell ref="E1:F1"/>
  </mergeCells>
  <pageMargins left="0.75" right="0.75" top="1" bottom="1" header="0.5" footer="0.5"/>
  <pageSetup paperSize="10" scale="93" orientation="portrait" horizontalDpi="4294967292" verticalDpi="4294967292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309E-4DD9-BF46-9C73-BC897C5113EA}">
  <dimension ref="B2:P109"/>
  <sheetViews>
    <sheetView tabSelected="1" topLeftCell="D28" workbookViewId="0">
      <selection activeCell="M69" sqref="M69"/>
    </sheetView>
  </sheetViews>
  <sheetFormatPr baseColWidth="10" defaultColWidth="32.5" defaultRowHeight="14"/>
  <cols>
    <col min="1" max="1" width="11.83203125" style="9" customWidth="1"/>
    <col min="2" max="2" width="32.5" style="9"/>
    <col min="3" max="3" width="10.6640625" style="9" customWidth="1"/>
    <col min="4" max="4" width="14.6640625" style="9" customWidth="1"/>
    <col min="5" max="5" width="12.6640625" style="9" customWidth="1"/>
    <col min="6" max="6" width="10.5" style="9" customWidth="1"/>
    <col min="7" max="7" width="11.5" style="9" customWidth="1"/>
    <col min="8" max="8" width="13.33203125" style="9" customWidth="1"/>
    <col min="9" max="9" width="9.83203125" style="9" customWidth="1"/>
    <col min="10" max="10" width="16" style="9" customWidth="1"/>
    <col min="11" max="11" width="15.1640625" style="9" customWidth="1"/>
    <col min="12" max="12" width="19.5" style="9" customWidth="1"/>
    <col min="13" max="13" width="32.5" style="9"/>
    <col min="14" max="14" width="17.5" style="9" customWidth="1"/>
    <col min="15" max="15" width="15.33203125" style="9" customWidth="1"/>
    <col min="16" max="16384" width="32.5" style="9"/>
  </cols>
  <sheetData>
    <row r="2" spans="2:16">
      <c r="B2" s="16"/>
      <c r="C2" s="42" t="s">
        <v>63</v>
      </c>
      <c r="D2" s="43"/>
      <c r="E2" s="44"/>
      <c r="F2" s="45" t="s">
        <v>60</v>
      </c>
      <c r="G2" s="43"/>
      <c r="H2" s="44"/>
      <c r="I2" s="16"/>
      <c r="J2" s="16"/>
      <c r="K2" s="16"/>
      <c r="L2" s="16"/>
      <c r="M2" s="1"/>
      <c r="N2" s="1"/>
      <c r="O2" s="1"/>
      <c r="P2" s="1"/>
    </row>
    <row r="3" spans="2:16" ht="15">
      <c r="B3" s="15" t="s">
        <v>59</v>
      </c>
      <c r="C3" s="14" t="s">
        <v>19</v>
      </c>
      <c r="D3" s="14" t="s">
        <v>58</v>
      </c>
      <c r="E3" s="14" t="s">
        <v>15</v>
      </c>
      <c r="F3" s="14" t="s">
        <v>19</v>
      </c>
      <c r="G3" s="14" t="s">
        <v>58</v>
      </c>
      <c r="H3" s="14" t="s">
        <v>15</v>
      </c>
      <c r="I3" s="13" t="s">
        <v>17</v>
      </c>
      <c r="J3" s="13" t="s">
        <v>15</v>
      </c>
      <c r="K3" s="13" t="s">
        <v>57</v>
      </c>
      <c r="L3" s="13" t="s">
        <v>15</v>
      </c>
      <c r="M3" s="1"/>
      <c r="N3" s="11" t="s">
        <v>50</v>
      </c>
      <c r="O3" s="11" t="s">
        <v>49</v>
      </c>
      <c r="P3" s="1" t="s">
        <v>48</v>
      </c>
    </row>
    <row r="4" spans="2:16">
      <c r="B4" s="24" t="s">
        <v>56</v>
      </c>
      <c r="C4" s="10">
        <v>25.419962088567999</v>
      </c>
      <c r="D4" s="25">
        <v>25.44</v>
      </c>
      <c r="E4" s="25">
        <v>2.3E-2</v>
      </c>
      <c r="F4" s="12">
        <v>27.910889712675399</v>
      </c>
      <c r="G4" s="27">
        <v>27.97</v>
      </c>
      <c r="H4" s="25">
        <v>8.2000000000000003E-2</v>
      </c>
      <c r="I4" s="27">
        <f>G4-D4</f>
        <v>2.5299999999999976</v>
      </c>
      <c r="J4" s="18">
        <f>SQRT(E4^2+H4^2)</f>
        <v>8.516454661418682E-2</v>
      </c>
      <c r="K4" s="20">
        <f>(2^I4)</f>
        <v>5.7757167820899751</v>
      </c>
      <c r="L4" s="22">
        <f>J4*LN(2)*K4</f>
        <v>0.34094960277644748</v>
      </c>
      <c r="M4" s="36" t="s">
        <v>47</v>
      </c>
      <c r="N4" s="30">
        <f>AVERAGE(K4:K9)</f>
        <v>3.4293744159626196</v>
      </c>
      <c r="O4" s="32">
        <f>STDEV(K4:K9)</f>
        <v>2.8728920226022914</v>
      </c>
      <c r="P4" s="1">
        <v>3.6319679282089999E-3</v>
      </c>
    </row>
    <row r="5" spans="2:16">
      <c r="B5" s="24"/>
      <c r="C5" s="10">
        <v>25.4517858979012</v>
      </c>
      <c r="D5" s="29"/>
      <c r="E5" s="29"/>
      <c r="F5" s="12">
        <v>28.027160633363501</v>
      </c>
      <c r="G5" s="35"/>
      <c r="H5" s="29"/>
      <c r="I5" s="29"/>
      <c r="J5" s="19"/>
      <c r="K5" s="21"/>
      <c r="L5" s="23"/>
      <c r="M5" s="37"/>
      <c r="N5" s="31"/>
      <c r="O5" s="31"/>
      <c r="P5" s="1" t="s">
        <v>22</v>
      </c>
    </row>
    <row r="6" spans="2:16">
      <c r="B6" s="24" t="s">
        <v>13</v>
      </c>
      <c r="C6" s="10">
        <v>28.373800726054501</v>
      </c>
      <c r="D6" s="33">
        <v>28.35</v>
      </c>
      <c r="E6" s="33">
        <v>0.04</v>
      </c>
      <c r="F6" s="10">
        <v>25.960628556109501</v>
      </c>
      <c r="G6" s="38">
        <v>26.2</v>
      </c>
      <c r="H6" s="33">
        <v>0.34499999999999997</v>
      </c>
      <c r="I6" s="38">
        <f>G6-D6</f>
        <v>-2.1500000000000021</v>
      </c>
      <c r="J6" s="40">
        <f>SQRT(E6^2+H6^2)</f>
        <v>0.34731109973624508</v>
      </c>
      <c r="K6" s="46">
        <f>(2^I6)</f>
        <v>0.22531261565270724</v>
      </c>
      <c r="L6" s="48">
        <f>J6*LN(2)*K6</f>
        <v>5.4241243027059391E-2</v>
      </c>
      <c r="M6" s="24" t="s">
        <v>45</v>
      </c>
      <c r="N6" s="30">
        <f>AVERAGE(K10:K15)</f>
        <v>0.31881986523331335</v>
      </c>
      <c r="O6" s="32">
        <f>STDEV(K10:K15)</f>
        <v>8.5494635605431704E-2</v>
      </c>
      <c r="P6" s="1"/>
    </row>
    <row r="7" spans="2:16">
      <c r="B7" s="24"/>
      <c r="C7" s="10">
        <v>28.3171701956087</v>
      </c>
      <c r="D7" s="34"/>
      <c r="E7" s="34"/>
      <c r="F7" s="10">
        <v>26.447934245229501</v>
      </c>
      <c r="G7" s="39"/>
      <c r="H7" s="34"/>
      <c r="I7" s="34"/>
      <c r="J7" s="41"/>
      <c r="K7" s="47"/>
      <c r="L7" s="49"/>
      <c r="M7" s="24"/>
      <c r="N7" s="31"/>
      <c r="O7" s="31"/>
      <c r="P7" s="1"/>
    </row>
    <row r="8" spans="2:16">
      <c r="B8" s="24" t="s">
        <v>12</v>
      </c>
      <c r="C8" s="10">
        <v>24.110608988592801</v>
      </c>
      <c r="D8" s="25">
        <v>24.16</v>
      </c>
      <c r="E8" s="25">
        <v>6.4000000000000001E-2</v>
      </c>
      <c r="F8" s="12">
        <v>26.011445702756099</v>
      </c>
      <c r="G8" s="27">
        <v>26.26</v>
      </c>
      <c r="H8" s="25">
        <v>0.34599999999999997</v>
      </c>
      <c r="I8" s="27">
        <f>G8-D8</f>
        <v>2.1000000000000014</v>
      </c>
      <c r="J8" s="18">
        <f>SQRT(E8^2+H8^2)</f>
        <v>0.35186929391465804</v>
      </c>
      <c r="K8" s="20">
        <f>(2^I8)</f>
        <v>4.2870938501451761</v>
      </c>
      <c r="L8" s="22">
        <f>J8*LN(2)*K8</f>
        <v>1.0456102247824646</v>
      </c>
      <c r="M8" s="1"/>
      <c r="N8" s="1"/>
      <c r="O8" s="1"/>
      <c r="P8" s="1"/>
    </row>
    <row r="9" spans="2:16">
      <c r="B9" s="24"/>
      <c r="C9" s="10">
        <v>24.2014541556211</v>
      </c>
      <c r="D9" s="29"/>
      <c r="E9" s="29"/>
      <c r="F9" s="12">
        <v>26.501441662225599</v>
      </c>
      <c r="G9" s="35"/>
      <c r="H9" s="29"/>
      <c r="I9" s="29"/>
      <c r="J9" s="19"/>
      <c r="K9" s="21"/>
      <c r="L9" s="23"/>
      <c r="M9" s="1"/>
      <c r="N9" s="1"/>
      <c r="O9" s="1"/>
      <c r="P9" s="1"/>
    </row>
    <row r="10" spans="2:16">
      <c r="B10" s="24" t="s">
        <v>44</v>
      </c>
      <c r="C10" s="10">
        <v>34.257072766556099</v>
      </c>
      <c r="D10" s="25">
        <v>34.200000000000003</v>
      </c>
      <c r="E10" s="25">
        <v>8.3000000000000004E-2</v>
      </c>
      <c r="F10" s="10">
        <v>32.4383218476504</v>
      </c>
      <c r="G10" s="27">
        <v>32.934709655966003</v>
      </c>
      <c r="H10" s="25">
        <v>1.0199837071666299E-2</v>
      </c>
      <c r="I10" s="27">
        <f>G10-D10</f>
        <v>-1.2652903440339998</v>
      </c>
      <c r="J10" s="18">
        <f>SQRT(E10^2+H10^2)</f>
        <v>8.3624378480730954E-2</v>
      </c>
      <c r="K10" s="20">
        <f>(2^I10)</f>
        <v>0.41601563530603525</v>
      </c>
      <c r="L10" s="22">
        <f>J10*LN(2)*K10</f>
        <v>2.4113931187631468E-2</v>
      </c>
      <c r="M10" s="1"/>
      <c r="N10" s="1"/>
      <c r="O10" s="1"/>
      <c r="P10" s="1"/>
    </row>
    <row r="11" spans="2:16">
      <c r="B11" s="24"/>
      <c r="C11" s="10">
        <v>34.139425589686603</v>
      </c>
      <c r="D11" s="26"/>
      <c r="E11" s="26"/>
      <c r="F11" s="10">
        <v>32.431097464281699</v>
      </c>
      <c r="G11" s="28"/>
      <c r="H11" s="26"/>
      <c r="I11" s="29"/>
      <c r="J11" s="19"/>
      <c r="K11" s="21"/>
      <c r="L11" s="23"/>
      <c r="M11" s="1"/>
      <c r="N11" s="1"/>
      <c r="O11" s="1"/>
      <c r="P11" s="1"/>
    </row>
    <row r="12" spans="2:16">
      <c r="B12" s="24" t="s">
        <v>11</v>
      </c>
      <c r="C12" s="10">
        <v>32.296511975260998</v>
      </c>
      <c r="D12" s="25">
        <v>32.51</v>
      </c>
      <c r="E12" s="25">
        <v>0.30599999999999999</v>
      </c>
      <c r="F12" s="10">
        <v>30.984206969154901</v>
      </c>
      <c r="G12" s="27">
        <v>30.7</v>
      </c>
      <c r="H12" s="25">
        <v>0.40115783914040698</v>
      </c>
      <c r="I12" s="27">
        <f>G12-D12</f>
        <v>-1.8099999999999987</v>
      </c>
      <c r="J12" s="18">
        <f>SQRT(E12^2+H12^2)</f>
        <v>0.50454297329741959</v>
      </c>
      <c r="K12" s="20">
        <f>(2^I12)</f>
        <v>0.28519092896710618</v>
      </c>
      <c r="L12" s="22">
        <f>J12*LN(2)*K12</f>
        <v>9.9737695895768641E-2</v>
      </c>
      <c r="M12" s="1"/>
      <c r="N12" s="1"/>
      <c r="O12" s="1"/>
      <c r="P12" s="1"/>
    </row>
    <row r="13" spans="2:16">
      <c r="B13" s="24"/>
      <c r="C13" s="10">
        <v>32.729028024726297</v>
      </c>
      <c r="D13" s="26"/>
      <c r="E13" s="26"/>
      <c r="F13" s="10">
        <v>30.416884112390299</v>
      </c>
      <c r="G13" s="28"/>
      <c r="H13" s="26"/>
      <c r="I13" s="29"/>
      <c r="J13" s="19"/>
      <c r="K13" s="21"/>
      <c r="L13" s="23"/>
      <c r="M13" s="1"/>
      <c r="N13" s="1"/>
      <c r="O13" s="1"/>
      <c r="P13" s="1"/>
    </row>
    <row r="14" spans="2:16">
      <c r="B14" s="24" t="s">
        <v>10</v>
      </c>
      <c r="C14" s="10">
        <v>31.748457414246101</v>
      </c>
      <c r="D14" s="25">
        <v>31.64</v>
      </c>
      <c r="E14" s="25">
        <v>0.15</v>
      </c>
      <c r="F14" s="10">
        <v>29.546704484477502</v>
      </c>
      <c r="G14" s="27">
        <v>29.67</v>
      </c>
      <c r="H14" s="25">
        <v>0.17326800935655101</v>
      </c>
      <c r="I14" s="27">
        <f>G14-D14</f>
        <v>-1.9699999999999989</v>
      </c>
      <c r="J14" s="18">
        <f>SQRT(E14^2+H14^2)</f>
        <v>0.22917635800051855</v>
      </c>
      <c r="K14" s="20">
        <f>(2^I14)</f>
        <v>0.2552530314267985</v>
      </c>
      <c r="L14" s="22">
        <f>J14*LN(2)*K14</f>
        <v>4.0547696119437801E-2</v>
      </c>
      <c r="M14" s="1"/>
      <c r="N14" s="1"/>
      <c r="O14" s="1"/>
      <c r="P14" s="1"/>
    </row>
    <row r="15" spans="2:16">
      <c r="B15" s="24"/>
      <c r="C15" s="10">
        <v>31.536706270264698</v>
      </c>
      <c r="D15" s="26"/>
      <c r="E15" s="26"/>
      <c r="F15" s="10">
        <v>29.7917424532349</v>
      </c>
      <c r="G15" s="28"/>
      <c r="H15" s="26"/>
      <c r="I15" s="29"/>
      <c r="J15" s="19"/>
      <c r="K15" s="21"/>
      <c r="L15" s="23"/>
      <c r="M15" s="1"/>
      <c r="N15" s="1"/>
      <c r="O15" s="1"/>
      <c r="P15" s="1"/>
    </row>
    <row r="16" spans="2:16">
      <c r="B16" s="16"/>
      <c r="C16" s="42" t="s">
        <v>62</v>
      </c>
      <c r="D16" s="43"/>
      <c r="E16" s="44"/>
      <c r="F16" s="45" t="s">
        <v>60</v>
      </c>
      <c r="G16" s="43"/>
      <c r="H16" s="44"/>
      <c r="I16" s="16"/>
      <c r="J16" s="16"/>
      <c r="K16" s="16"/>
      <c r="L16" s="16"/>
      <c r="M16" s="1"/>
      <c r="N16" s="1"/>
      <c r="O16" s="1"/>
      <c r="P16" s="1"/>
    </row>
    <row r="17" spans="2:16" ht="15">
      <c r="B17" s="15" t="s">
        <v>59</v>
      </c>
      <c r="C17" s="14" t="s">
        <v>19</v>
      </c>
      <c r="D17" s="14" t="s">
        <v>58</v>
      </c>
      <c r="E17" s="14" t="s">
        <v>15</v>
      </c>
      <c r="F17" s="14" t="s">
        <v>19</v>
      </c>
      <c r="G17" s="14" t="s">
        <v>58</v>
      </c>
      <c r="H17" s="14" t="s">
        <v>15</v>
      </c>
      <c r="I17" s="13" t="s">
        <v>17</v>
      </c>
      <c r="J17" s="13" t="s">
        <v>15</v>
      </c>
      <c r="K17" s="13" t="s">
        <v>57</v>
      </c>
      <c r="L17" s="13" t="s">
        <v>15</v>
      </c>
      <c r="M17" s="1"/>
      <c r="N17" s="11" t="s">
        <v>50</v>
      </c>
      <c r="O17" s="11" t="s">
        <v>49</v>
      </c>
      <c r="P17" s="1" t="s">
        <v>48</v>
      </c>
    </row>
    <row r="18" spans="2:16">
      <c r="B18" s="24" t="s">
        <v>56</v>
      </c>
      <c r="C18" s="10">
        <v>17.6168088682745</v>
      </c>
      <c r="D18" s="25">
        <v>17.600000000000001</v>
      </c>
      <c r="E18" s="25">
        <v>2.1999999999999999E-2</v>
      </c>
      <c r="F18" s="12">
        <v>27.910889712675399</v>
      </c>
      <c r="G18" s="27">
        <v>27.97</v>
      </c>
      <c r="H18" s="25">
        <v>8.2000000000000003E-2</v>
      </c>
      <c r="I18" s="27">
        <f>G18-D18</f>
        <v>10.369999999999997</v>
      </c>
      <c r="J18" s="18">
        <f>SQRT(E18^2+H18^2)</f>
        <v>8.4899941107164506E-2</v>
      </c>
      <c r="K18" s="20">
        <f>(2^I18)</f>
        <v>1323.3692985727898</v>
      </c>
      <c r="L18" s="22">
        <f>J18*LN(2)*K18</f>
        <v>77.877841350746522</v>
      </c>
      <c r="M18" s="36" t="s">
        <v>47</v>
      </c>
      <c r="N18" s="30">
        <f>AVERAGE(K18:K23)</f>
        <v>842.02439335950919</v>
      </c>
      <c r="O18" s="32">
        <f>STDEV(K18:K23)</f>
        <v>555.66230483483309</v>
      </c>
      <c r="P18" s="1">
        <v>4.7287906613060002E-4</v>
      </c>
    </row>
    <row r="19" spans="2:16">
      <c r="B19" s="24"/>
      <c r="C19" s="10">
        <v>17.586351007308402</v>
      </c>
      <c r="D19" s="29"/>
      <c r="E19" s="29"/>
      <c r="F19" s="12">
        <v>28.027160633363501</v>
      </c>
      <c r="G19" s="35"/>
      <c r="H19" s="29"/>
      <c r="I19" s="29"/>
      <c r="J19" s="19"/>
      <c r="K19" s="21"/>
      <c r="L19" s="23"/>
      <c r="M19" s="37"/>
      <c r="N19" s="31"/>
      <c r="O19" s="31"/>
      <c r="P19" s="1" t="s">
        <v>22</v>
      </c>
    </row>
    <row r="20" spans="2:16">
      <c r="B20" s="24" t="s">
        <v>13</v>
      </c>
      <c r="C20" s="10">
        <v>18.342724170704599</v>
      </c>
      <c r="D20" s="33">
        <v>18.329999999999998</v>
      </c>
      <c r="E20" s="33">
        <v>1.7999999999999999E-2</v>
      </c>
      <c r="F20" s="10">
        <v>25.960628556109501</v>
      </c>
      <c r="G20" s="38">
        <v>26.2</v>
      </c>
      <c r="H20" s="33">
        <v>0.34499999999999997</v>
      </c>
      <c r="I20" s="38">
        <f>G20-D20</f>
        <v>7.870000000000001</v>
      </c>
      <c r="J20" s="40">
        <f>SQRT(E20^2+H20^2)</f>
        <v>0.34546924609869395</v>
      </c>
      <c r="K20" s="46">
        <f>(2^I20)</f>
        <v>233.94085125872672</v>
      </c>
      <c r="L20" s="48">
        <f>J20*LN(2)*K20</f>
        <v>56.019718114674838</v>
      </c>
      <c r="M20" s="24" t="s">
        <v>45</v>
      </c>
      <c r="N20" s="30">
        <f>AVERAGE(K24:K29)</f>
        <v>2.6007108318044495E-3</v>
      </c>
      <c r="O20" s="32">
        <f>STDEV(K24:K29)</f>
        <v>3.8787046185765062E-3</v>
      </c>
      <c r="P20" s="1"/>
    </row>
    <row r="21" spans="2:16">
      <c r="B21" s="24"/>
      <c r="C21" s="10">
        <v>18.3174663795531</v>
      </c>
      <c r="D21" s="34"/>
      <c r="E21" s="34"/>
      <c r="F21" s="10">
        <v>26.447934245229501</v>
      </c>
      <c r="G21" s="39"/>
      <c r="H21" s="34"/>
      <c r="I21" s="34"/>
      <c r="J21" s="41"/>
      <c r="K21" s="47"/>
      <c r="L21" s="49"/>
      <c r="M21" s="24"/>
      <c r="N21" s="31"/>
      <c r="O21" s="31"/>
      <c r="P21" s="1"/>
    </row>
    <row r="22" spans="2:16">
      <c r="B22" s="24" t="s">
        <v>12</v>
      </c>
      <c r="C22" s="10">
        <v>16.373554058510699</v>
      </c>
      <c r="D22" s="25">
        <v>16.34</v>
      </c>
      <c r="E22" s="25">
        <v>4.7E-2</v>
      </c>
      <c r="F22" s="12">
        <v>26.011445702756099</v>
      </c>
      <c r="G22" s="27">
        <v>26.26</v>
      </c>
      <c r="H22" s="25">
        <v>0.34599999999999997</v>
      </c>
      <c r="I22" s="27">
        <f>G22-D22</f>
        <v>9.9200000000000017</v>
      </c>
      <c r="J22" s="18">
        <f>SQRT(E22^2+H22^2)</f>
        <v>0.34917760523836577</v>
      </c>
      <c r="K22" s="20">
        <f>(2^I22)</f>
        <v>968.76303024701076</v>
      </c>
      <c r="L22" s="22">
        <f>J22*LN(2)*K22</f>
        <v>234.47114279721751</v>
      </c>
      <c r="M22" s="1"/>
      <c r="N22" s="1"/>
      <c r="O22" s="1"/>
      <c r="P22" s="1"/>
    </row>
    <row r="23" spans="2:16">
      <c r="B23" s="24"/>
      <c r="C23" s="10">
        <v>16.3074113888261</v>
      </c>
      <c r="D23" s="29"/>
      <c r="E23" s="29"/>
      <c r="F23" s="12">
        <v>26.501441662225599</v>
      </c>
      <c r="G23" s="35"/>
      <c r="H23" s="29"/>
      <c r="I23" s="29"/>
      <c r="J23" s="19"/>
      <c r="K23" s="21"/>
      <c r="L23" s="23"/>
      <c r="M23" s="1"/>
      <c r="N23" s="1"/>
      <c r="O23" s="1"/>
      <c r="P23" s="1"/>
    </row>
    <row r="24" spans="2:16">
      <c r="B24" s="24" t="s">
        <v>44</v>
      </c>
      <c r="C24" s="10">
        <v>40.275964410127102</v>
      </c>
      <c r="D24" s="25">
        <v>40.08</v>
      </c>
      <c r="E24" s="25">
        <v>0.27100000000000002</v>
      </c>
      <c r="F24" s="10">
        <v>32.4383218476504</v>
      </c>
      <c r="G24" s="27">
        <v>32.934709655966003</v>
      </c>
      <c r="H24" s="25">
        <v>1.0199837071666299E-2</v>
      </c>
      <c r="I24" s="27">
        <f>G24-D24</f>
        <v>-7.1452903440339952</v>
      </c>
      <c r="J24" s="18">
        <f>SQRT(E24^2+H24^2)</f>
        <v>0.27119188165630725</v>
      </c>
      <c r="K24" s="20">
        <f>(2^I24)</f>
        <v>7.0640420975468183E-3</v>
      </c>
      <c r="L24" s="22">
        <f>J24*LN(2)*K24</f>
        <v>1.3278695872917549E-3</v>
      </c>
      <c r="M24" s="1"/>
      <c r="N24" s="1"/>
      <c r="O24" s="1"/>
      <c r="P24" s="1"/>
    </row>
    <row r="25" spans="2:16">
      <c r="B25" s="24"/>
      <c r="C25" s="10">
        <v>39.8926442027524</v>
      </c>
      <c r="D25" s="26"/>
      <c r="E25" s="26"/>
      <c r="F25" s="10">
        <v>32.431097464281699</v>
      </c>
      <c r="G25" s="28"/>
      <c r="H25" s="26"/>
      <c r="I25" s="29"/>
      <c r="J25" s="19"/>
      <c r="K25" s="21"/>
      <c r="L25" s="23"/>
      <c r="M25" s="1"/>
      <c r="N25" s="1"/>
      <c r="O25" s="1"/>
      <c r="P25" s="1"/>
    </row>
    <row r="26" spans="2:16">
      <c r="B26" s="24" t="s">
        <v>11</v>
      </c>
      <c r="C26" s="10">
        <v>38.293440607771601</v>
      </c>
      <c r="D26" s="25">
        <v>41.2</v>
      </c>
      <c r="E26" s="25">
        <v>4.1109999999999998</v>
      </c>
      <c r="F26" s="10">
        <v>30.984206969154901</v>
      </c>
      <c r="G26" s="27">
        <v>30.7</v>
      </c>
      <c r="H26" s="25">
        <v>0.40115783914040698</v>
      </c>
      <c r="I26" s="27">
        <f>G26-D26</f>
        <v>-10.500000000000004</v>
      </c>
      <c r="J26" s="18">
        <f>SQRT(E26^2+H26^2)</f>
        <v>4.1305264327811537</v>
      </c>
      <c r="K26" s="20">
        <f>(2^I26)</f>
        <v>6.9053396600248656E-4</v>
      </c>
      <c r="L26" s="22">
        <f>J26*LN(2)*K26</f>
        <v>1.9770420764383826E-3</v>
      </c>
      <c r="M26" s="1"/>
      <c r="N26" s="1"/>
      <c r="O26" s="1"/>
      <c r="P26" s="1"/>
    </row>
    <row r="27" spans="2:16">
      <c r="B27" s="24"/>
      <c r="C27" s="10">
        <v>44.106895779400702</v>
      </c>
      <c r="D27" s="26"/>
      <c r="E27" s="26"/>
      <c r="F27" s="10">
        <v>30.416884112390299</v>
      </c>
      <c r="G27" s="28"/>
      <c r="H27" s="26"/>
      <c r="I27" s="29"/>
      <c r="J27" s="19"/>
      <c r="K27" s="21"/>
      <c r="L27" s="23"/>
      <c r="M27" s="1"/>
      <c r="N27" s="1"/>
      <c r="O27" s="1"/>
      <c r="P27" s="1"/>
    </row>
    <row r="28" spans="2:16">
      <c r="B28" s="24" t="s">
        <v>10</v>
      </c>
      <c r="C28" s="10">
        <v>45.307528692537801</v>
      </c>
      <c r="D28" s="25">
        <v>44.03</v>
      </c>
      <c r="E28" s="25">
        <v>1.8029999999999999</v>
      </c>
      <c r="F28" s="10">
        <v>29.546704484477502</v>
      </c>
      <c r="G28" s="27">
        <v>29.67</v>
      </c>
      <c r="H28" s="25">
        <v>0.17326800935655101</v>
      </c>
      <c r="I28" s="27">
        <f>G28-D28</f>
        <v>-14.36</v>
      </c>
      <c r="J28" s="18">
        <f>SQRT(E28^2+H28^2)</f>
        <v>1.8113063802312357</v>
      </c>
      <c r="K28" s="20">
        <f>(2^I28)</f>
        <v>4.7556431864044251E-5</v>
      </c>
      <c r="L28" s="22">
        <f>J28*LN(2)*K28</f>
        <v>5.9707191066032824E-5</v>
      </c>
      <c r="M28" s="1"/>
      <c r="N28" s="1"/>
      <c r="O28" s="1"/>
      <c r="P28" s="1"/>
    </row>
    <row r="29" spans="2:16">
      <c r="B29" s="24"/>
      <c r="C29" s="10">
        <v>42.757660968266599</v>
      </c>
      <c r="D29" s="26"/>
      <c r="E29" s="26"/>
      <c r="F29" s="10">
        <v>29.7917424532349</v>
      </c>
      <c r="G29" s="28"/>
      <c r="H29" s="26"/>
      <c r="I29" s="29"/>
      <c r="J29" s="19"/>
      <c r="K29" s="21"/>
      <c r="L29" s="23"/>
      <c r="M29" s="1"/>
      <c r="N29" s="1"/>
      <c r="O29" s="1"/>
      <c r="P29" s="1"/>
    </row>
    <row r="30" spans="2:16">
      <c r="B30" s="16"/>
      <c r="C30" s="42" t="s">
        <v>61</v>
      </c>
      <c r="D30" s="43"/>
      <c r="E30" s="44"/>
      <c r="F30" s="45" t="s">
        <v>60</v>
      </c>
      <c r="G30" s="43"/>
      <c r="H30" s="44"/>
      <c r="I30" s="16"/>
      <c r="J30" s="16"/>
      <c r="K30" s="16"/>
      <c r="L30" s="16"/>
      <c r="M30" s="1"/>
      <c r="N30" s="1"/>
      <c r="O30" s="1"/>
      <c r="P30" s="1"/>
    </row>
    <row r="31" spans="2:16" ht="15">
      <c r="B31" s="15" t="s">
        <v>59</v>
      </c>
      <c r="C31" s="14" t="s">
        <v>19</v>
      </c>
      <c r="D31" s="14" t="s">
        <v>58</v>
      </c>
      <c r="E31" s="14" t="s">
        <v>15</v>
      </c>
      <c r="F31" s="14" t="s">
        <v>19</v>
      </c>
      <c r="G31" s="14" t="s">
        <v>58</v>
      </c>
      <c r="H31" s="14" t="s">
        <v>15</v>
      </c>
      <c r="I31" s="13" t="s">
        <v>17</v>
      </c>
      <c r="J31" s="13" t="s">
        <v>15</v>
      </c>
      <c r="K31" s="13" t="s">
        <v>57</v>
      </c>
      <c r="L31" s="13" t="s">
        <v>15</v>
      </c>
      <c r="M31" s="1"/>
      <c r="N31" s="11" t="s">
        <v>50</v>
      </c>
      <c r="O31" s="11" t="s">
        <v>49</v>
      </c>
      <c r="P31" s="1" t="s">
        <v>48</v>
      </c>
    </row>
    <row r="32" spans="2:16">
      <c r="B32" s="24" t="s">
        <v>56</v>
      </c>
      <c r="C32" s="10">
        <v>22.800662271491699</v>
      </c>
      <c r="D32" s="33">
        <v>22.62</v>
      </c>
      <c r="E32" s="33">
        <v>0.26200000000000001</v>
      </c>
      <c r="F32" s="10">
        <v>27.910889712675399</v>
      </c>
      <c r="G32" s="38">
        <v>27.97</v>
      </c>
      <c r="H32" s="33">
        <v>8.2000000000000003E-2</v>
      </c>
      <c r="I32" s="38">
        <v>5.3499999999999979</v>
      </c>
      <c r="J32" s="40">
        <v>0.274532329608008</v>
      </c>
      <c r="K32" s="46">
        <v>40.785940074216313</v>
      </c>
      <c r="L32" s="48">
        <v>7.7612099761067936</v>
      </c>
      <c r="M32" s="36" t="s">
        <v>47</v>
      </c>
      <c r="N32" s="30">
        <f>AVERAGE(K32:K37)</f>
        <v>44.27247246791211</v>
      </c>
      <c r="O32" s="32">
        <f>STDEV(K32:K37)</f>
        <v>8.0199856263303335</v>
      </c>
      <c r="P32" s="1">
        <v>8.0567379756550754E-3</v>
      </c>
    </row>
    <row r="33" spans="2:16">
      <c r="B33" s="24"/>
      <c r="C33" s="10">
        <v>22.429948271917599</v>
      </c>
      <c r="D33" s="34"/>
      <c r="E33" s="34"/>
      <c r="F33" s="10">
        <v>28.027160633363501</v>
      </c>
      <c r="G33" s="39"/>
      <c r="H33" s="34"/>
      <c r="I33" s="39"/>
      <c r="J33" s="41"/>
      <c r="K33" s="47"/>
      <c r="L33" s="49"/>
      <c r="M33" s="37"/>
      <c r="N33" s="31"/>
      <c r="O33" s="31"/>
      <c r="P33" s="1" t="s">
        <v>22</v>
      </c>
    </row>
    <row r="34" spans="2:16">
      <c r="B34" s="24" t="s">
        <v>13</v>
      </c>
      <c r="C34" s="10">
        <v>21.004177642353799</v>
      </c>
      <c r="D34" s="33">
        <v>20.93</v>
      </c>
      <c r="E34" s="33">
        <v>0.1</v>
      </c>
      <c r="F34" s="10">
        <v>25.960628556109501</v>
      </c>
      <c r="G34" s="38">
        <v>26.2</v>
      </c>
      <c r="H34" s="33">
        <v>0.34499999999999997</v>
      </c>
      <c r="I34" s="38">
        <v>5.27</v>
      </c>
      <c r="J34" s="40">
        <v>0.35920050111323598</v>
      </c>
      <c r="K34" s="46">
        <v>38.58585048610432</v>
      </c>
      <c r="L34" s="48">
        <v>9.6070593144541157</v>
      </c>
      <c r="M34" s="24" t="s">
        <v>45</v>
      </c>
      <c r="N34" s="30">
        <f>AVERAGE(K38:K43)</f>
        <v>1.3168133175971113</v>
      </c>
      <c r="O34" s="32">
        <f>STDEV(K38:K43)</f>
        <v>1.9212792419063309</v>
      </c>
      <c r="P34" s="1"/>
    </row>
    <row r="35" spans="2:16">
      <c r="B35" s="24"/>
      <c r="C35" s="10">
        <v>20.862438334906798</v>
      </c>
      <c r="D35" s="34"/>
      <c r="E35" s="34"/>
      <c r="F35" s="10">
        <v>26.447934245229501</v>
      </c>
      <c r="G35" s="39"/>
      <c r="H35" s="34"/>
      <c r="I35" s="39"/>
      <c r="J35" s="41"/>
      <c r="K35" s="47"/>
      <c r="L35" s="49"/>
      <c r="M35" s="24"/>
      <c r="N35" s="31"/>
      <c r="O35" s="31"/>
      <c r="P35" s="1"/>
    </row>
    <row r="36" spans="2:16">
      <c r="B36" s="24" t="s">
        <v>12</v>
      </c>
      <c r="C36" s="10">
        <v>20.470813830546501</v>
      </c>
      <c r="D36" s="33">
        <v>20.52</v>
      </c>
      <c r="E36" s="33">
        <v>6.7000000000000004E-2</v>
      </c>
      <c r="F36" s="10">
        <v>26.011445702756099</v>
      </c>
      <c r="G36" s="38">
        <v>26.26</v>
      </c>
      <c r="H36" s="33">
        <v>0.34599999999999997</v>
      </c>
      <c r="I36" s="38">
        <v>5.740000000000002</v>
      </c>
      <c r="J36" s="40">
        <v>0.35242729746715101</v>
      </c>
      <c r="K36" s="46">
        <v>53.445626843415702</v>
      </c>
      <c r="L36" s="48">
        <v>13.055910844648499</v>
      </c>
      <c r="M36" s="1"/>
      <c r="N36" s="1"/>
      <c r="O36" s="1"/>
      <c r="P36" s="1"/>
    </row>
    <row r="37" spans="2:16">
      <c r="B37" s="24"/>
      <c r="C37" s="10">
        <v>20.565186496722902</v>
      </c>
      <c r="D37" s="34"/>
      <c r="E37" s="34"/>
      <c r="F37" s="10">
        <v>26.501441662225599</v>
      </c>
      <c r="G37" s="39"/>
      <c r="H37" s="34"/>
      <c r="I37" s="39"/>
      <c r="J37" s="41"/>
      <c r="K37" s="47"/>
      <c r="L37" s="49"/>
      <c r="M37" s="1"/>
      <c r="N37" s="1"/>
      <c r="O37" s="1"/>
      <c r="P37" s="1"/>
    </row>
    <row r="38" spans="2:16">
      <c r="B38" s="24" t="s">
        <v>44</v>
      </c>
      <c r="C38" s="10">
        <v>35.447850681915597</v>
      </c>
      <c r="D38" s="25">
        <v>36.450000000000003</v>
      </c>
      <c r="E38" s="25">
        <v>1.415</v>
      </c>
      <c r="F38" s="10">
        <v>32.4383218476504</v>
      </c>
      <c r="G38" s="27">
        <v>32.934709655966003</v>
      </c>
      <c r="H38" s="25">
        <v>1.0199837071666299E-2</v>
      </c>
      <c r="I38" s="27">
        <f>G38-D38</f>
        <v>-3.5152903440339998</v>
      </c>
      <c r="J38" s="18">
        <f>SQRT(E38^2+H38^2)</f>
        <v>1.4150367615988952</v>
      </c>
      <c r="K38" s="20">
        <f>(2^I38)</f>
        <v>8.7456514104585437E-2</v>
      </c>
      <c r="L38" s="22">
        <f>J38*LN(2)*K38</f>
        <v>8.5779862681877331E-2</v>
      </c>
      <c r="M38" s="1"/>
      <c r="N38" s="1"/>
      <c r="O38" s="1"/>
      <c r="P38" s="1"/>
    </row>
    <row r="39" spans="2:16">
      <c r="B39" s="24"/>
      <c r="C39" s="10">
        <v>37.450000000000003</v>
      </c>
      <c r="D39" s="26"/>
      <c r="E39" s="26"/>
      <c r="F39" s="10">
        <v>32.431097464281699</v>
      </c>
      <c r="G39" s="28"/>
      <c r="H39" s="26"/>
      <c r="I39" s="29"/>
      <c r="J39" s="19"/>
      <c r="K39" s="21"/>
      <c r="L39" s="23"/>
      <c r="M39" s="1"/>
      <c r="N39" s="1"/>
      <c r="O39" s="1"/>
      <c r="P39" s="1"/>
    </row>
    <row r="40" spans="2:16">
      <c r="B40" s="24" t="s">
        <v>11</v>
      </c>
      <c r="C40" s="10">
        <v>28.961082490079001</v>
      </c>
      <c r="D40" s="25">
        <v>28.88</v>
      </c>
      <c r="E40" s="25">
        <v>0.108</v>
      </c>
      <c r="F40" s="10">
        <v>30.984206969154901</v>
      </c>
      <c r="G40" s="27">
        <v>30.7</v>
      </c>
      <c r="H40" s="25">
        <v>0.40115783914040698</v>
      </c>
      <c r="I40" s="27">
        <f>G40-D40</f>
        <v>1.8200000000000003</v>
      </c>
      <c r="J40" s="18">
        <f>SQRT(E40^2+H40^2)</f>
        <v>0.41544146627870532</v>
      </c>
      <c r="K40" s="20">
        <f>(2^I40)</f>
        <v>3.5308119851626203</v>
      </c>
      <c r="L40" s="22">
        <f>J40*LN(2)*K40</f>
        <v>1.0167399670040735</v>
      </c>
      <c r="M40" s="1"/>
      <c r="N40" s="1"/>
      <c r="O40" s="1"/>
      <c r="P40" s="1"/>
    </row>
    <row r="41" spans="2:16">
      <c r="B41" s="24"/>
      <c r="C41" s="10">
        <v>28.808328251483498</v>
      </c>
      <c r="D41" s="26"/>
      <c r="E41" s="26"/>
      <c r="F41" s="10">
        <v>30.416884112390299</v>
      </c>
      <c r="G41" s="28"/>
      <c r="H41" s="26"/>
      <c r="I41" s="29"/>
      <c r="J41" s="19"/>
      <c r="K41" s="21"/>
      <c r="L41" s="23"/>
      <c r="M41" s="1"/>
      <c r="N41" s="1"/>
      <c r="O41" s="1"/>
      <c r="P41" s="1"/>
    </row>
    <row r="42" spans="2:16">
      <c r="B42" s="24" t="s">
        <v>10</v>
      </c>
      <c r="C42" s="10">
        <v>31.509661985486598</v>
      </c>
      <c r="D42" s="25">
        <v>31.26</v>
      </c>
      <c r="E42" s="25">
        <v>0.35799999999999998</v>
      </c>
      <c r="F42" s="10">
        <v>29.546704484477502</v>
      </c>
      <c r="G42" s="27">
        <v>29.67</v>
      </c>
      <c r="H42" s="25">
        <v>0.17326800935655101</v>
      </c>
      <c r="I42" s="27">
        <f>G42-D42</f>
        <v>-1.5899999999999999</v>
      </c>
      <c r="J42" s="18">
        <f>SQRT(E42^2+H42^2)</f>
        <v>0.39772578878717668</v>
      </c>
      <c r="K42" s="20">
        <f>(2^I42)</f>
        <v>0.33217145352412791</v>
      </c>
      <c r="L42" s="22">
        <f>J42*LN(2)*K42</f>
        <v>9.1573859770156946E-2</v>
      </c>
      <c r="M42" s="1"/>
      <c r="N42" s="1"/>
      <c r="O42" s="1"/>
      <c r="P42" s="1"/>
    </row>
    <row r="43" spans="2:16">
      <c r="B43" s="24"/>
      <c r="C43" s="10">
        <v>31</v>
      </c>
      <c r="D43" s="26"/>
      <c r="E43" s="26"/>
      <c r="F43" s="10">
        <v>29.7917424532349</v>
      </c>
      <c r="G43" s="28"/>
      <c r="H43" s="26"/>
      <c r="I43" s="29"/>
      <c r="J43" s="19"/>
      <c r="K43" s="21"/>
      <c r="L43" s="23"/>
      <c r="M43" s="1"/>
      <c r="N43" s="1"/>
      <c r="O43" s="1"/>
      <c r="P43" s="1"/>
    </row>
    <row r="44" spans="2:16">
      <c r="B44" s="16"/>
      <c r="C44" s="42" t="s">
        <v>55</v>
      </c>
      <c r="D44" s="43"/>
      <c r="E44" s="44"/>
      <c r="F44" s="45" t="s">
        <v>21</v>
      </c>
      <c r="G44" s="43"/>
      <c r="H44" s="44"/>
      <c r="I44" s="16"/>
      <c r="J44" s="16"/>
      <c r="K44" s="16"/>
      <c r="L44" s="16"/>
      <c r="M44" s="1"/>
      <c r="N44" s="1"/>
      <c r="O44" s="1"/>
      <c r="P44" s="1"/>
    </row>
    <row r="45" spans="2:16" ht="15">
      <c r="B45" s="15" t="s">
        <v>20</v>
      </c>
      <c r="C45" s="14" t="s">
        <v>19</v>
      </c>
      <c r="D45" s="14" t="s">
        <v>18</v>
      </c>
      <c r="E45" s="14" t="s">
        <v>15</v>
      </c>
      <c r="F45" s="14" t="s">
        <v>19</v>
      </c>
      <c r="G45" s="14" t="s">
        <v>18</v>
      </c>
      <c r="H45" s="14" t="s">
        <v>15</v>
      </c>
      <c r="I45" s="13" t="s">
        <v>17</v>
      </c>
      <c r="J45" s="13" t="s">
        <v>15</v>
      </c>
      <c r="K45" s="13" t="s">
        <v>16</v>
      </c>
      <c r="L45" s="13" t="s">
        <v>15</v>
      </c>
      <c r="M45" s="1"/>
      <c r="N45" s="11" t="s">
        <v>50</v>
      </c>
      <c r="O45" s="11" t="s">
        <v>49</v>
      </c>
      <c r="P45" s="1" t="s">
        <v>48</v>
      </c>
    </row>
    <row r="46" spans="2:16">
      <c r="B46" s="32" t="s">
        <v>14</v>
      </c>
      <c r="C46" s="10">
        <v>21.1000756565325</v>
      </c>
      <c r="D46" s="25">
        <v>21.1</v>
      </c>
      <c r="E46" s="25">
        <v>6.0000000000000001E-3</v>
      </c>
      <c r="F46" s="12">
        <v>27.910889712675399</v>
      </c>
      <c r="G46" s="27">
        <v>27.97</v>
      </c>
      <c r="H46" s="25">
        <v>8.2000000000000003E-2</v>
      </c>
      <c r="I46" s="27">
        <f>G46-D46</f>
        <v>6.8699999999999974</v>
      </c>
      <c r="J46" s="18">
        <f>SQRT(E46^2+H46^2)</f>
        <v>8.2219219164377869E-2</v>
      </c>
      <c r="K46" s="20">
        <f>(2^I46)</f>
        <v>116.97042562936304</v>
      </c>
      <c r="L46" s="22">
        <f>J46*LN(2)*K46</f>
        <v>6.6661468903679051</v>
      </c>
      <c r="M46" s="36" t="s">
        <v>47</v>
      </c>
      <c r="N46" s="30">
        <f>AVERAGE(K46:K51)</f>
        <v>127.89747185592591</v>
      </c>
      <c r="O46" s="32">
        <f>STDEV(K46:K51)</f>
        <v>97.817938923109111</v>
      </c>
      <c r="P46" s="1">
        <v>2.3000000000000001E-4</v>
      </c>
    </row>
    <row r="47" spans="2:16">
      <c r="B47" s="31"/>
      <c r="C47" s="10">
        <v>21.108841217473</v>
      </c>
      <c r="D47" s="29"/>
      <c r="E47" s="29"/>
      <c r="F47" s="12">
        <v>28.027160633363501</v>
      </c>
      <c r="G47" s="35"/>
      <c r="H47" s="29"/>
      <c r="I47" s="35"/>
      <c r="J47" s="19"/>
      <c r="K47" s="21"/>
      <c r="L47" s="23"/>
      <c r="M47" s="37"/>
      <c r="N47" s="31"/>
      <c r="O47" s="31"/>
      <c r="P47" s="1" t="s">
        <v>54</v>
      </c>
    </row>
    <row r="48" spans="2:16">
      <c r="B48" s="32" t="s">
        <v>13</v>
      </c>
      <c r="C48" s="10">
        <v>21.042013765003102</v>
      </c>
      <c r="D48" s="33">
        <v>21.03</v>
      </c>
      <c r="E48" s="33">
        <v>2.4E-2</v>
      </c>
      <c r="F48" s="10">
        <v>25.960628556109501</v>
      </c>
      <c r="G48" s="38">
        <v>26.2</v>
      </c>
      <c r="H48" s="33">
        <v>0.34499999999999997</v>
      </c>
      <c r="I48" s="38">
        <f>G48-D48</f>
        <v>5.1699999999999982</v>
      </c>
      <c r="J48" s="40">
        <f>SQRT(E48^2+H48^2)</f>
        <v>0.34583377510011942</v>
      </c>
      <c r="K48" s="46">
        <f>(2^I48)</f>
        <v>36.001871510041859</v>
      </c>
      <c r="L48" s="48">
        <f>J48*LN(2)*K48</f>
        <v>8.6301420481180369</v>
      </c>
      <c r="M48" s="24" t="s">
        <v>45</v>
      </c>
      <c r="N48" s="30">
        <f>AVERAGE(K54:K57)</f>
        <v>2.4801739518729715E-3</v>
      </c>
      <c r="O48" s="32">
        <f>STDEV(K54:K57)</f>
        <v>2.7146707181945166E-3</v>
      </c>
      <c r="P48" s="1"/>
    </row>
    <row r="49" spans="2:16">
      <c r="B49" s="31"/>
      <c r="C49" s="10">
        <v>21.008037563620199</v>
      </c>
      <c r="D49" s="34"/>
      <c r="E49" s="34"/>
      <c r="F49" s="10">
        <v>26.447934245229501</v>
      </c>
      <c r="G49" s="39"/>
      <c r="H49" s="34"/>
      <c r="I49" s="39"/>
      <c r="J49" s="41"/>
      <c r="K49" s="47"/>
      <c r="L49" s="49"/>
      <c r="M49" s="24"/>
      <c r="N49" s="31"/>
      <c r="O49" s="31"/>
      <c r="P49" s="1"/>
    </row>
    <row r="50" spans="2:16">
      <c r="B50" s="32" t="s">
        <v>12</v>
      </c>
      <c r="C50" s="10">
        <v>18.410575633016599</v>
      </c>
      <c r="D50" s="25">
        <v>18.41</v>
      </c>
      <c r="E50" s="25">
        <v>0</v>
      </c>
      <c r="F50" s="12">
        <v>26.011445702756099</v>
      </c>
      <c r="G50" s="27">
        <v>26.26</v>
      </c>
      <c r="H50" s="25">
        <v>0.34599999999999997</v>
      </c>
      <c r="I50" s="27">
        <f>G50-D50</f>
        <v>7.8500000000000014</v>
      </c>
      <c r="J50" s="18">
        <f>SQRT(E50^2+H50^2)</f>
        <v>0.34599999999999997</v>
      </c>
      <c r="K50" s="20">
        <f>(2^I50)</f>
        <v>230.72011842837281</v>
      </c>
      <c r="L50" s="22">
        <f>J50*LN(2)*K50</f>
        <v>55.333357857130814</v>
      </c>
      <c r="M50" s="1"/>
      <c r="N50" s="1"/>
      <c r="O50" s="1"/>
      <c r="P50" s="1"/>
    </row>
    <row r="51" spans="2:16">
      <c r="B51" s="31"/>
      <c r="C51" s="10">
        <v>18.410321092405699</v>
      </c>
      <c r="D51" s="29"/>
      <c r="E51" s="29"/>
      <c r="F51" s="12">
        <v>26.501441662225599</v>
      </c>
      <c r="G51" s="35"/>
      <c r="H51" s="29"/>
      <c r="I51" s="35"/>
      <c r="J51" s="19"/>
      <c r="K51" s="21"/>
      <c r="L51" s="23"/>
      <c r="M51" s="1"/>
      <c r="N51" s="1"/>
      <c r="O51" s="1"/>
      <c r="P51" s="1"/>
    </row>
    <row r="52" spans="2:16">
      <c r="B52" s="24" t="s">
        <v>44</v>
      </c>
      <c r="C52" s="10" t="s">
        <v>52</v>
      </c>
      <c r="D52" s="25" t="s">
        <v>52</v>
      </c>
      <c r="E52" s="25" t="s">
        <v>52</v>
      </c>
      <c r="F52" s="10">
        <v>32.4383218476504</v>
      </c>
      <c r="G52" s="27">
        <v>32.934709655966003</v>
      </c>
      <c r="H52" s="25">
        <v>1.0199837071666299E-2</v>
      </c>
      <c r="I52" s="27" t="s">
        <v>53</v>
      </c>
      <c r="J52" s="18" t="e">
        <f>SQRT(E52^2+H52^2)</f>
        <v>#VALUE!</v>
      </c>
      <c r="K52" s="20" t="e">
        <f>(2^I52)+#REF!</f>
        <v>#VALUE!</v>
      </c>
      <c r="L52" s="22" t="e">
        <f>J52*LN(2)*K52</f>
        <v>#VALUE!</v>
      </c>
      <c r="M52" s="1"/>
      <c r="N52" s="1"/>
      <c r="O52" s="1"/>
      <c r="P52" s="1"/>
    </row>
    <row r="53" spans="2:16">
      <c r="B53" s="24"/>
      <c r="C53" s="10" t="s">
        <v>52</v>
      </c>
      <c r="D53" s="26"/>
      <c r="E53" s="26"/>
      <c r="F53" s="10">
        <v>32.431097464281699</v>
      </c>
      <c r="G53" s="28"/>
      <c r="H53" s="26"/>
      <c r="I53" s="29"/>
      <c r="J53" s="19"/>
      <c r="K53" s="21"/>
      <c r="L53" s="23"/>
      <c r="M53" s="1"/>
      <c r="N53" s="1"/>
      <c r="O53" s="1"/>
      <c r="P53" s="1"/>
    </row>
    <row r="54" spans="2:16">
      <c r="B54" s="24" t="s">
        <v>11</v>
      </c>
      <c r="C54" s="10">
        <v>38.528367316883802</v>
      </c>
      <c r="D54" s="25">
        <v>38.528367316883802</v>
      </c>
      <c r="E54" s="25">
        <v>8.9999999999999993E-3</v>
      </c>
      <c r="F54" s="10">
        <v>30.984206969154901</v>
      </c>
      <c r="G54" s="27">
        <v>30.7</v>
      </c>
      <c r="H54" s="25">
        <v>0.40115783914040698</v>
      </c>
      <c r="I54" s="27">
        <f>G54-D54</f>
        <v>-7.8283673168838028</v>
      </c>
      <c r="J54" s="18">
        <f>SQRT(E54^2+H54^2)</f>
        <v>0.40125878420764904</v>
      </c>
      <c r="K54" s="20">
        <f>(2^I54)</f>
        <v>4.3997360253968691E-3</v>
      </c>
      <c r="L54" s="22">
        <f>J54*LN(2)*K54</f>
        <v>1.2237047181485512E-3</v>
      </c>
      <c r="M54" s="1"/>
      <c r="N54" s="1"/>
      <c r="O54" s="1"/>
      <c r="P54" s="1"/>
    </row>
    <row r="55" spans="2:16">
      <c r="B55" s="24"/>
      <c r="C55" s="10">
        <v>38.51</v>
      </c>
      <c r="D55" s="26"/>
      <c r="E55" s="26"/>
      <c r="F55" s="10">
        <v>30.416884112390299</v>
      </c>
      <c r="G55" s="28"/>
      <c r="H55" s="26"/>
      <c r="I55" s="29"/>
      <c r="J55" s="19"/>
      <c r="K55" s="21"/>
      <c r="L55" s="23"/>
      <c r="M55" s="1"/>
      <c r="N55" s="1"/>
      <c r="O55" s="1"/>
      <c r="P55" s="1"/>
    </row>
    <row r="56" spans="2:16">
      <c r="B56" s="24" t="s">
        <v>10</v>
      </c>
      <c r="C56" s="10">
        <v>40.470710066763502</v>
      </c>
      <c r="D56" s="25">
        <v>40.470710066763502</v>
      </c>
      <c r="E56" s="25">
        <v>8.9999999999999993E-3</v>
      </c>
      <c r="F56" s="10">
        <v>29.546704484477502</v>
      </c>
      <c r="G56" s="27">
        <v>29.67</v>
      </c>
      <c r="H56" s="25">
        <v>0.17326800935655101</v>
      </c>
      <c r="I56" s="27">
        <f>G56-D56</f>
        <v>-10.8007100667635</v>
      </c>
      <c r="J56" s="18">
        <f>SQRT(E56^2+H56^2)</f>
        <v>0.17350159384392366</v>
      </c>
      <c r="K56" s="20">
        <f>(2^I56)</f>
        <v>5.6061187834907428E-4</v>
      </c>
      <c r="L56" s="22">
        <f>J56*LN(2)*K56</f>
        <v>6.7420384533564321E-5</v>
      </c>
      <c r="M56" s="1"/>
      <c r="N56" s="1"/>
      <c r="O56" s="1"/>
      <c r="P56" s="1"/>
    </row>
    <row r="57" spans="2:16">
      <c r="B57" s="24"/>
      <c r="C57" s="10">
        <v>40.479999999999997</v>
      </c>
      <c r="D57" s="26"/>
      <c r="E57" s="26"/>
      <c r="F57" s="10">
        <v>29.7917424532349</v>
      </c>
      <c r="G57" s="28"/>
      <c r="H57" s="26"/>
      <c r="I57" s="29"/>
      <c r="J57" s="19"/>
      <c r="K57" s="21"/>
      <c r="L57" s="23"/>
      <c r="M57" s="1"/>
      <c r="N57" s="1"/>
      <c r="O57" s="1"/>
      <c r="P57" s="1"/>
    </row>
    <row r="58" spans="2:16">
      <c r="B58" s="16"/>
      <c r="C58" s="42" t="s">
        <v>51</v>
      </c>
      <c r="D58" s="43"/>
      <c r="E58" s="44"/>
      <c r="F58" s="45" t="s">
        <v>21</v>
      </c>
      <c r="G58" s="43"/>
      <c r="H58" s="44"/>
      <c r="I58" s="16"/>
      <c r="J58" s="16"/>
      <c r="K58" s="16"/>
      <c r="L58" s="16"/>
      <c r="M58" s="1"/>
      <c r="N58" s="1"/>
      <c r="O58" s="1"/>
      <c r="P58" s="1"/>
    </row>
    <row r="59" spans="2:16" ht="15">
      <c r="B59" s="15" t="s">
        <v>20</v>
      </c>
      <c r="C59" s="14" t="s">
        <v>19</v>
      </c>
      <c r="D59" s="14" t="s">
        <v>18</v>
      </c>
      <c r="E59" s="14" t="s">
        <v>15</v>
      </c>
      <c r="F59" s="14" t="s">
        <v>19</v>
      </c>
      <c r="G59" s="14" t="s">
        <v>18</v>
      </c>
      <c r="H59" s="14" t="s">
        <v>15</v>
      </c>
      <c r="I59" s="13" t="s">
        <v>17</v>
      </c>
      <c r="J59" s="13" t="s">
        <v>15</v>
      </c>
      <c r="K59" s="13" t="s">
        <v>16</v>
      </c>
      <c r="L59" s="13" t="s">
        <v>15</v>
      </c>
      <c r="M59" s="1"/>
      <c r="N59" s="11" t="s">
        <v>50</v>
      </c>
      <c r="O59" s="11" t="s">
        <v>49</v>
      </c>
      <c r="P59" s="1" t="s">
        <v>48</v>
      </c>
    </row>
    <row r="60" spans="2:16">
      <c r="B60" s="32" t="s">
        <v>14</v>
      </c>
      <c r="C60" s="10">
        <v>22.292234096088698</v>
      </c>
      <c r="D60" s="25">
        <v>22.26</v>
      </c>
      <c r="E60" s="25">
        <v>4.7E-2</v>
      </c>
      <c r="F60" s="12">
        <v>27.910889712675399</v>
      </c>
      <c r="G60" s="27">
        <v>27.97</v>
      </c>
      <c r="H60" s="25">
        <v>8.2000000000000003E-2</v>
      </c>
      <c r="I60" s="27">
        <f>G60-D60</f>
        <v>5.7099999999999973</v>
      </c>
      <c r="J60" s="18">
        <f>SQRT(E60^2+H60^2)</f>
        <v>9.451454914456292E-2</v>
      </c>
      <c r="K60" s="25">
        <f>(2^I60)</f>
        <v>52.34573174769789</v>
      </c>
      <c r="L60" s="25">
        <f>J60*LN(2)*K60</f>
        <v>3.4292993983866316</v>
      </c>
      <c r="M60" s="36" t="s">
        <v>47</v>
      </c>
      <c r="N60" s="32">
        <f>AVERAGE(K60:K65)</f>
        <v>40.574638630333169</v>
      </c>
      <c r="O60" s="32">
        <f>STDEV(K60:K65)</f>
        <v>19.76730661998435</v>
      </c>
      <c r="P60" s="1">
        <f>TTEST(K60:K65,K66:K71,2,2)</f>
        <v>2.4144055328245415E-2</v>
      </c>
    </row>
    <row r="61" spans="2:16">
      <c r="B61" s="31"/>
      <c r="C61" s="10">
        <v>22.226103982946299</v>
      </c>
      <c r="D61" s="29"/>
      <c r="E61" s="29"/>
      <c r="F61" s="12">
        <v>28.027160633363501</v>
      </c>
      <c r="G61" s="35"/>
      <c r="H61" s="29"/>
      <c r="I61" s="35"/>
      <c r="J61" s="19"/>
      <c r="K61" s="29"/>
      <c r="L61" s="29"/>
      <c r="M61" s="37"/>
      <c r="N61" s="31"/>
      <c r="O61" s="31"/>
      <c r="P61" s="1" t="s">
        <v>46</v>
      </c>
    </row>
    <row r="62" spans="2:16">
      <c r="B62" s="32" t="s">
        <v>13</v>
      </c>
      <c r="C62" s="10">
        <v>22.042704671515001</v>
      </c>
      <c r="D62" s="33">
        <v>22.05</v>
      </c>
      <c r="E62" s="33">
        <v>8.9999999999999993E-3</v>
      </c>
      <c r="F62" s="10">
        <v>25.960628556109501</v>
      </c>
      <c r="G62" s="38">
        <v>26.2</v>
      </c>
      <c r="H62" s="33">
        <v>0.34499999999999997</v>
      </c>
      <c r="I62" s="38">
        <f>G62-D62</f>
        <v>4.1499999999999986</v>
      </c>
      <c r="J62" s="40">
        <f>SQRT(E62^2+H62^2)</f>
        <v>0.3451173713390851</v>
      </c>
      <c r="K62" s="33">
        <f>(2^I62)</f>
        <v>17.753111553085503</v>
      </c>
      <c r="L62" s="33">
        <f>J62*LN(2)*K62</f>
        <v>4.2468484458885492</v>
      </c>
      <c r="M62" s="24" t="s">
        <v>45</v>
      </c>
      <c r="N62" s="30">
        <f>AVERAGE(K66:K71)</f>
        <v>0.24257812769578577</v>
      </c>
      <c r="O62" s="32">
        <f>STDEV(K66:K71)</f>
        <v>3.1349046727937625E-2</v>
      </c>
      <c r="P62" s="1"/>
    </row>
    <row r="63" spans="2:16">
      <c r="B63" s="31"/>
      <c r="C63" s="10">
        <v>22.055929534940599</v>
      </c>
      <c r="D63" s="34"/>
      <c r="E63" s="34"/>
      <c r="F63" s="10">
        <v>26.447934245229501</v>
      </c>
      <c r="G63" s="39"/>
      <c r="H63" s="34"/>
      <c r="I63" s="39"/>
      <c r="J63" s="41"/>
      <c r="K63" s="34"/>
      <c r="L63" s="34"/>
      <c r="M63" s="24"/>
      <c r="N63" s="31"/>
      <c r="O63" s="31"/>
      <c r="P63" s="1"/>
    </row>
    <row r="64" spans="2:16">
      <c r="B64" s="32" t="s">
        <v>12</v>
      </c>
      <c r="C64" s="10">
        <v>20.876327996655199</v>
      </c>
      <c r="D64" s="25">
        <v>20.57</v>
      </c>
      <c r="E64" s="33">
        <v>0.436</v>
      </c>
      <c r="F64" s="12">
        <v>26.011445702756099</v>
      </c>
      <c r="G64" s="27">
        <v>26.26</v>
      </c>
      <c r="H64" s="25">
        <v>0.34599999999999997</v>
      </c>
      <c r="I64" s="27">
        <f>G64-D64</f>
        <v>5.6900000000000013</v>
      </c>
      <c r="J64" s="18">
        <f>SQRT(E64^2+H64^2)</f>
        <v>0.55660758169468005</v>
      </c>
      <c r="K64" s="25">
        <f>(2^I64)</f>
        <v>51.625072590216121</v>
      </c>
      <c r="L64" s="25">
        <f>J64*LN(2)*K64</f>
        <v>19.917519638486148</v>
      </c>
      <c r="M64" s="1"/>
      <c r="N64" s="1"/>
      <c r="O64" s="1"/>
      <c r="P64" s="1"/>
    </row>
    <row r="65" spans="2:16">
      <c r="B65" s="31"/>
      <c r="C65" s="10">
        <v>20.2596057160168</v>
      </c>
      <c r="D65" s="29"/>
      <c r="E65" s="34"/>
      <c r="F65" s="12">
        <v>26.501441662225599</v>
      </c>
      <c r="G65" s="35"/>
      <c r="H65" s="29"/>
      <c r="I65" s="35"/>
      <c r="J65" s="19"/>
      <c r="K65" s="29"/>
      <c r="L65" s="29"/>
      <c r="M65" s="1"/>
      <c r="N65" s="1"/>
      <c r="O65" s="1"/>
      <c r="P65" s="1"/>
    </row>
    <row r="66" spans="2:16">
      <c r="B66" s="24" t="s">
        <v>44</v>
      </c>
      <c r="C66" s="10">
        <v>34.356901971330998</v>
      </c>
      <c r="D66" s="25">
        <v>34.82</v>
      </c>
      <c r="E66" s="25">
        <v>0.65600000000000003</v>
      </c>
      <c r="F66" s="10">
        <v>32.4383218476504</v>
      </c>
      <c r="G66" s="27">
        <v>32.934709655966003</v>
      </c>
      <c r="H66" s="25">
        <v>1.0199837071666299E-2</v>
      </c>
      <c r="I66" s="27">
        <f>G66-D66</f>
        <v>-1.8852903440339972</v>
      </c>
      <c r="J66" s="18">
        <f>SQRT(E66^2+H66^2)</f>
        <v>0.65607929145514765</v>
      </c>
      <c r="K66" s="20">
        <f>(2^I66)</f>
        <v>0.27068927937100584</v>
      </c>
      <c r="L66" s="22">
        <f>J66*LN(2)*K66</f>
        <v>0.1230985243456607</v>
      </c>
      <c r="M66" s="1"/>
      <c r="N66" s="1"/>
      <c r="O66" s="1"/>
      <c r="P66" s="1"/>
    </row>
    <row r="67" spans="2:16">
      <c r="B67" s="24"/>
      <c r="C67" s="10">
        <v>35.284092189487097</v>
      </c>
      <c r="D67" s="26"/>
      <c r="E67" s="26"/>
      <c r="F67" s="10">
        <v>32.431097464281699</v>
      </c>
      <c r="G67" s="28"/>
      <c r="H67" s="26"/>
      <c r="I67" s="29"/>
      <c r="J67" s="19"/>
      <c r="K67" s="21"/>
      <c r="L67" s="23"/>
      <c r="M67" s="1"/>
      <c r="N67" s="1"/>
      <c r="O67" s="1"/>
      <c r="P67" s="1"/>
    </row>
    <row r="68" spans="2:16">
      <c r="B68" s="24" t="s">
        <v>11</v>
      </c>
      <c r="C68" s="10">
        <v>32.876356875796198</v>
      </c>
      <c r="D68" s="25">
        <v>32.96</v>
      </c>
      <c r="E68" s="25">
        <v>0.125</v>
      </c>
      <c r="F68" s="10">
        <v>30.984206969154901</v>
      </c>
      <c r="G68" s="27">
        <v>30.7</v>
      </c>
      <c r="H68" s="25">
        <v>0.40115783914040698</v>
      </c>
      <c r="I68" s="27">
        <f>G68-D68</f>
        <v>-2.2600000000000016</v>
      </c>
      <c r="J68" s="18">
        <f>SQRT(E68^2+H68^2)</f>
        <v>0.42018164155969573</v>
      </c>
      <c r="K68" s="20">
        <f>(2^I68)</f>
        <v>0.20877197985709212</v>
      </c>
      <c r="L68" s="22">
        <f>J68*LN(2)*K68</f>
        <v>6.0804363168787103E-2</v>
      </c>
      <c r="M68" s="1"/>
      <c r="N68" s="1"/>
      <c r="O68" s="1"/>
      <c r="P68" s="1"/>
    </row>
    <row r="69" spans="2:16">
      <c r="B69" s="24"/>
      <c r="C69" s="10">
        <v>33.053621540586001</v>
      </c>
      <c r="D69" s="26"/>
      <c r="E69" s="26"/>
      <c r="F69" s="10">
        <v>30.416884112390299</v>
      </c>
      <c r="G69" s="28"/>
      <c r="H69" s="26"/>
      <c r="I69" s="29"/>
      <c r="J69" s="19"/>
      <c r="K69" s="21"/>
      <c r="L69" s="23"/>
      <c r="M69" s="1"/>
      <c r="N69" s="1"/>
      <c r="O69" s="1"/>
      <c r="P69" s="1"/>
    </row>
    <row r="70" spans="2:16">
      <c r="B70" s="24" t="s">
        <v>10</v>
      </c>
      <c r="C70" s="10">
        <v>31.273910233927701</v>
      </c>
      <c r="D70" s="25">
        <v>31.68</v>
      </c>
      <c r="E70" s="25">
        <v>0.57299999999999995</v>
      </c>
      <c r="F70" s="10">
        <v>29.546704484477502</v>
      </c>
      <c r="G70" s="27">
        <v>29.67</v>
      </c>
      <c r="H70" s="25">
        <v>0.17326800935655101</v>
      </c>
      <c r="I70" s="27">
        <f>G70-D70</f>
        <v>-2.009999999999998</v>
      </c>
      <c r="J70" s="18">
        <f>SQRT(E70^2+H70^2)</f>
        <v>0.59862409161875685</v>
      </c>
      <c r="K70" s="20">
        <f>(2^I70)</f>
        <v>0.24827312385925929</v>
      </c>
      <c r="L70" s="22">
        <f>J70*LN(2)*K70</f>
        <v>0.10301710966721127</v>
      </c>
      <c r="M70" s="1"/>
      <c r="N70" s="1"/>
      <c r="O70" s="1"/>
      <c r="P70" s="1"/>
    </row>
    <row r="71" spans="2:16">
      <c r="B71" s="24"/>
      <c r="C71" s="10">
        <v>32.08</v>
      </c>
      <c r="D71" s="26"/>
      <c r="E71" s="26"/>
      <c r="F71" s="10">
        <v>29.7917424532349</v>
      </c>
      <c r="G71" s="28"/>
      <c r="H71" s="26"/>
      <c r="I71" s="29"/>
      <c r="J71" s="19"/>
      <c r="K71" s="21"/>
      <c r="L71" s="23"/>
      <c r="M71" s="1"/>
      <c r="N71" s="1"/>
      <c r="O71" s="1"/>
      <c r="P71" s="1"/>
    </row>
    <row r="74" spans="2:16">
      <c r="D74" s="8"/>
      <c r="E74" s="8" t="s">
        <v>41</v>
      </c>
      <c r="F74" s="8" t="s">
        <v>43</v>
      </c>
      <c r="G74" s="8"/>
      <c r="H74" s="8"/>
      <c r="I74" s="8"/>
      <c r="J74" s="8"/>
      <c r="K74" s="8" t="s">
        <v>43</v>
      </c>
      <c r="L74" s="8"/>
      <c r="M74" s="8"/>
      <c r="N74" s="8"/>
      <c r="O74" s="8"/>
    </row>
    <row r="75" spans="2:16">
      <c r="D75" s="8" t="s">
        <v>39</v>
      </c>
      <c r="E75" s="53" t="s">
        <v>38</v>
      </c>
      <c r="F75" s="53" t="s">
        <v>38</v>
      </c>
      <c r="G75" s="53" t="s">
        <v>17</v>
      </c>
      <c r="H75" s="53" t="s">
        <v>32</v>
      </c>
      <c r="I75" s="8"/>
      <c r="J75" s="8"/>
      <c r="K75" s="53" t="s">
        <v>32</v>
      </c>
      <c r="L75" s="53"/>
      <c r="M75" s="53"/>
      <c r="N75" s="53" t="s">
        <v>31</v>
      </c>
      <c r="O75" s="53" t="s">
        <v>30</v>
      </c>
    </row>
    <row r="76" spans="2:16">
      <c r="D76" s="11" t="s">
        <v>37</v>
      </c>
      <c r="E76" s="50">
        <v>30.61</v>
      </c>
      <c r="F76" s="51">
        <v>29.009999999999998</v>
      </c>
      <c r="G76" s="50">
        <v>-1.6000000000000014</v>
      </c>
      <c r="H76" s="50">
        <v>3.0314331330207991</v>
      </c>
      <c r="I76" s="11"/>
      <c r="J76" s="11" t="s">
        <v>28</v>
      </c>
      <c r="K76" s="50">
        <v>3.0314331330207991</v>
      </c>
      <c r="L76" s="50">
        <v>0.63287829698514153</v>
      </c>
      <c r="M76" s="50">
        <v>4.6267527356211406</v>
      </c>
      <c r="N76" s="50">
        <v>2.7636880552090268</v>
      </c>
      <c r="O76" s="11">
        <v>1.1606785124682932</v>
      </c>
    </row>
    <row r="77" spans="2:16">
      <c r="D77" s="11" t="s">
        <v>36</v>
      </c>
      <c r="E77" s="50">
        <v>32.370000000000005</v>
      </c>
      <c r="F77" s="51">
        <v>33.03</v>
      </c>
      <c r="G77" s="50">
        <v>0.65999999999999659</v>
      </c>
      <c r="H77" s="50">
        <v>0.63287829698514153</v>
      </c>
      <c r="I77" s="11"/>
      <c r="J77" s="11" t="s">
        <v>26</v>
      </c>
      <c r="K77" s="50">
        <v>0.11226654661049168</v>
      </c>
      <c r="L77" s="50">
        <v>1.009650648935544E-2</v>
      </c>
      <c r="M77" s="50">
        <v>3.5402621415493878E-2</v>
      </c>
      <c r="N77" s="50">
        <v>5.2588558171780327E-2</v>
      </c>
      <c r="O77" s="11">
        <v>3.0720224560984558E-2</v>
      </c>
    </row>
    <row r="78" spans="2:16">
      <c r="D78" s="11" t="s">
        <v>35</v>
      </c>
      <c r="E78" s="50">
        <v>31.284999999999997</v>
      </c>
      <c r="F78" s="51">
        <v>29.074999999999999</v>
      </c>
      <c r="G78" s="50">
        <v>-2.2099999999999973</v>
      </c>
      <c r="H78" s="50">
        <v>4.6267527356211406</v>
      </c>
      <c r="I78" s="11"/>
      <c r="J78" s="11" t="s">
        <v>24</v>
      </c>
      <c r="K78" s="50">
        <v>0.42044820762685731</v>
      </c>
      <c r="L78" s="50">
        <v>1.2868609644805819E-2</v>
      </c>
      <c r="M78" s="50">
        <v>6.5015526149337843E-3</v>
      </c>
      <c r="N78" s="50">
        <v>0.1466061232955323</v>
      </c>
      <c r="O78" s="11">
        <v>0.13693337822581073</v>
      </c>
    </row>
    <row r="79" spans="2:16">
      <c r="D79" s="11" t="s">
        <v>34</v>
      </c>
      <c r="E79" s="50">
        <v>32.96</v>
      </c>
      <c r="F79" s="51">
        <v>36.115000000000002</v>
      </c>
      <c r="G79" s="50">
        <v>3.1550000000000011</v>
      </c>
      <c r="H79" s="50">
        <v>0.11226654661049168</v>
      </c>
      <c r="I79" s="11"/>
      <c r="J79" s="11"/>
      <c r="K79" s="11"/>
      <c r="L79" s="11"/>
      <c r="M79" s="11"/>
      <c r="N79" s="11"/>
      <c r="O79" s="11"/>
    </row>
    <row r="80" spans="2:16">
      <c r="D80" s="11" t="s">
        <v>33</v>
      </c>
      <c r="E80" s="50">
        <v>29.39</v>
      </c>
      <c r="F80" s="51">
        <v>36.019999999999996</v>
      </c>
      <c r="G80" s="50">
        <v>6.6299999999999955</v>
      </c>
      <c r="H80" s="50">
        <v>1.009650648935544E-2</v>
      </c>
      <c r="I80" s="11"/>
      <c r="J80" s="11"/>
      <c r="K80" s="52" t="s">
        <v>32</v>
      </c>
      <c r="L80" s="52"/>
      <c r="M80" s="52"/>
      <c r="N80" s="52" t="s">
        <v>31</v>
      </c>
      <c r="O80" s="52" t="s">
        <v>30</v>
      </c>
    </row>
    <row r="81" spans="4:15">
      <c r="D81" s="11" t="s">
        <v>29</v>
      </c>
      <c r="E81" s="50">
        <v>32.015000000000001</v>
      </c>
      <c r="F81" s="51">
        <v>36.834999999999994</v>
      </c>
      <c r="G81" s="50">
        <v>4.8199999999999932</v>
      </c>
      <c r="H81" s="50">
        <v>3.5402621415493878E-2</v>
      </c>
      <c r="I81" s="11"/>
      <c r="J81" s="11" t="s">
        <v>28</v>
      </c>
      <c r="K81" s="50"/>
      <c r="L81" s="50"/>
      <c r="M81" s="50"/>
      <c r="N81" s="50">
        <v>1</v>
      </c>
      <c r="O81" s="11"/>
    </row>
    <row r="82" spans="4:15">
      <c r="D82" s="11" t="s">
        <v>27</v>
      </c>
      <c r="E82" s="50">
        <v>37.71</v>
      </c>
      <c r="F82" s="51">
        <v>38.96</v>
      </c>
      <c r="G82" s="50">
        <v>1.25</v>
      </c>
      <c r="H82" s="50">
        <v>0.42044820762685731</v>
      </c>
      <c r="I82" s="11"/>
      <c r="J82" s="11" t="s">
        <v>26</v>
      </c>
      <c r="K82" s="50">
        <v>4.0622003774590472E-2</v>
      </c>
      <c r="L82" s="50">
        <v>3.6532728324115463E-3</v>
      </c>
      <c r="M82" s="50">
        <v>1.2809919465681614E-2</v>
      </c>
      <c r="N82" s="50">
        <v>1.9028398690894545E-2</v>
      </c>
      <c r="O82" s="11">
        <v>1.111566281986231E-2</v>
      </c>
    </row>
    <row r="83" spans="4:15">
      <c r="D83" s="11" t="s">
        <v>25</v>
      </c>
      <c r="E83" s="50">
        <v>29.765000000000001</v>
      </c>
      <c r="F83" s="51">
        <v>36.045000000000002</v>
      </c>
      <c r="G83" s="50">
        <v>6.2800000000000011</v>
      </c>
      <c r="H83" s="50">
        <v>1.2868609644805819E-2</v>
      </c>
      <c r="I83" s="11"/>
      <c r="J83" s="11" t="s">
        <v>24</v>
      </c>
      <c r="K83" s="50">
        <v>0.15213301907731314</v>
      </c>
      <c r="L83" s="50">
        <v>4.6563177130468595E-3</v>
      </c>
      <c r="M83" s="50">
        <v>2.3524914842250715E-3</v>
      </c>
      <c r="N83" s="50">
        <v>5.3047276091528352E-2</v>
      </c>
      <c r="O83" s="11">
        <v>4.9547335115378649E-2</v>
      </c>
    </row>
    <row r="84" spans="4:15">
      <c r="D84" s="11" t="s">
        <v>23</v>
      </c>
      <c r="E84" s="50">
        <v>28.97</v>
      </c>
      <c r="F84" s="51">
        <v>36.234999999999999</v>
      </c>
      <c r="G84" s="50">
        <v>7.2650000000000006</v>
      </c>
      <c r="H84" s="50">
        <v>6.5015526149337843E-3</v>
      </c>
      <c r="I84" s="11"/>
      <c r="J84" s="11"/>
      <c r="K84" s="11"/>
      <c r="L84" s="11"/>
      <c r="M84" s="11"/>
      <c r="N84" s="11"/>
      <c r="O84" s="11"/>
    </row>
    <row r="85" spans="4:15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4:15">
      <c r="D86" s="8"/>
      <c r="E86" s="8" t="s">
        <v>41</v>
      </c>
      <c r="F86" s="8" t="s">
        <v>42</v>
      </c>
      <c r="G86" s="8"/>
      <c r="H86" s="8"/>
      <c r="I86" s="8"/>
      <c r="J86" s="8"/>
      <c r="K86" s="8" t="s">
        <v>42</v>
      </c>
      <c r="L86" s="8"/>
      <c r="M86" s="8"/>
      <c r="N86" s="8"/>
      <c r="O86" s="8"/>
    </row>
    <row r="87" spans="4:15">
      <c r="D87" s="8" t="s">
        <v>39</v>
      </c>
      <c r="E87" s="53" t="s">
        <v>38</v>
      </c>
      <c r="F87" s="53" t="s">
        <v>38</v>
      </c>
      <c r="G87" s="53" t="s">
        <v>17</v>
      </c>
      <c r="H87" s="53" t="s">
        <v>32</v>
      </c>
      <c r="I87" s="8"/>
      <c r="J87" s="8"/>
      <c r="K87" s="53" t="s">
        <v>32</v>
      </c>
      <c r="L87" s="53"/>
      <c r="M87" s="53"/>
      <c r="N87" s="53" t="s">
        <v>31</v>
      </c>
      <c r="O87" s="53" t="s">
        <v>30</v>
      </c>
    </row>
    <row r="88" spans="4:15">
      <c r="D88" s="11" t="s">
        <v>37</v>
      </c>
      <c r="E88" s="50">
        <v>30.61</v>
      </c>
      <c r="F88" s="51">
        <v>27.04</v>
      </c>
      <c r="G88" s="50">
        <v>-3.5700000000000003</v>
      </c>
      <c r="H88" s="50">
        <v>11.876188565032393</v>
      </c>
      <c r="I88" s="11"/>
      <c r="J88" s="11" t="s">
        <v>28</v>
      </c>
      <c r="K88" s="50">
        <v>11.876188565032393</v>
      </c>
      <c r="L88" s="50">
        <v>1.9185282386505353</v>
      </c>
      <c r="M88" s="50">
        <v>9.7135590751603331</v>
      </c>
      <c r="N88" s="50">
        <v>7.8360919596144214</v>
      </c>
      <c r="O88" s="11">
        <v>3.0239274611762208</v>
      </c>
    </row>
    <row r="89" spans="4:15">
      <c r="D89" s="11" t="s">
        <v>36</v>
      </c>
      <c r="E89" s="50">
        <v>32.370000000000005</v>
      </c>
      <c r="F89" s="51">
        <v>31.43</v>
      </c>
      <c r="G89" s="50">
        <v>-0.94000000000000483</v>
      </c>
      <c r="H89" s="50">
        <v>1.9185282386505353</v>
      </c>
      <c r="I89" s="11"/>
      <c r="J89" s="11" t="s">
        <v>26</v>
      </c>
      <c r="K89" s="50">
        <v>7.304857803507793E-2</v>
      </c>
      <c r="L89" s="50">
        <v>3.2620621852670569E-3</v>
      </c>
      <c r="M89" s="50">
        <v>1.0783729323411193E-2</v>
      </c>
      <c r="N89" s="50">
        <v>2.9031456514585396E-2</v>
      </c>
      <c r="O89" s="11">
        <v>2.211541023318819E-2</v>
      </c>
    </row>
    <row r="90" spans="4:15">
      <c r="D90" s="11" t="s">
        <v>35</v>
      </c>
      <c r="E90" s="50">
        <v>31.284999999999997</v>
      </c>
      <c r="F90" s="51">
        <v>28.005000000000003</v>
      </c>
      <c r="G90" s="50">
        <v>-3.279999999999994</v>
      </c>
      <c r="H90" s="50">
        <v>9.7135590751603331</v>
      </c>
      <c r="I90" s="11"/>
      <c r="J90" s="11" t="s">
        <v>24</v>
      </c>
      <c r="K90" s="50">
        <v>1.3240889103953983</v>
      </c>
      <c r="L90" s="50">
        <v>1.5270891467355301E-3</v>
      </c>
      <c r="M90" s="50">
        <v>3.6446601231906509E-3</v>
      </c>
      <c r="N90" s="50">
        <v>0.44308688655510825</v>
      </c>
      <c r="O90" s="11">
        <v>0.44050143606830822</v>
      </c>
    </row>
    <row r="91" spans="4:15">
      <c r="D91" s="11" t="s">
        <v>34</v>
      </c>
      <c r="E91" s="50">
        <v>32.96</v>
      </c>
      <c r="F91" s="51">
        <v>36.734999999999999</v>
      </c>
      <c r="G91" s="50">
        <v>3.7749999999999986</v>
      </c>
      <c r="H91" s="50">
        <v>7.304857803507793E-2</v>
      </c>
      <c r="I91" s="11"/>
      <c r="J91" s="11"/>
      <c r="K91" s="11"/>
      <c r="L91" s="11"/>
      <c r="M91" s="11"/>
      <c r="N91" s="11"/>
      <c r="O91" s="11"/>
    </row>
    <row r="92" spans="4:15">
      <c r="D92" s="11" t="s">
        <v>33</v>
      </c>
      <c r="E92" s="50">
        <v>29.39</v>
      </c>
      <c r="F92" s="51">
        <v>37.650000000000006</v>
      </c>
      <c r="G92" s="50">
        <v>8.2600000000000051</v>
      </c>
      <c r="H92" s="50">
        <v>3.2620621852670569E-3</v>
      </c>
      <c r="I92" s="11"/>
      <c r="J92" s="11"/>
      <c r="K92" s="52" t="s">
        <v>32</v>
      </c>
      <c r="L92" s="52"/>
      <c r="M92" s="52"/>
      <c r="N92" s="52" t="s">
        <v>31</v>
      </c>
      <c r="O92" s="52" t="s">
        <v>30</v>
      </c>
    </row>
    <row r="93" spans="4:15">
      <c r="D93" s="11" t="s">
        <v>29</v>
      </c>
      <c r="E93" s="50">
        <v>32.015000000000001</v>
      </c>
      <c r="F93" s="51">
        <v>38.549999999999997</v>
      </c>
      <c r="G93" s="50">
        <v>6.5349999999999966</v>
      </c>
      <c r="H93" s="50">
        <v>1.0783729323411193E-2</v>
      </c>
      <c r="I93" s="11"/>
      <c r="J93" s="11" t="s">
        <v>28</v>
      </c>
      <c r="K93" s="50"/>
      <c r="L93" s="50"/>
      <c r="M93" s="50"/>
      <c r="N93" s="50">
        <v>1</v>
      </c>
      <c r="O93" s="11"/>
    </row>
    <row r="94" spans="4:15">
      <c r="D94" s="11" t="s">
        <v>27</v>
      </c>
      <c r="E94" s="50">
        <v>37.71</v>
      </c>
      <c r="F94" s="51">
        <v>37.305</v>
      </c>
      <c r="G94" s="50">
        <v>-0.40500000000000114</v>
      </c>
      <c r="H94" s="50">
        <v>1.3240889103953983</v>
      </c>
      <c r="I94" s="11"/>
      <c r="J94" s="11" t="s">
        <v>26</v>
      </c>
      <c r="K94" s="50">
        <v>9.3220674810294488E-3</v>
      </c>
      <c r="L94" s="50">
        <v>4.1628686877068861E-4</v>
      </c>
      <c r="M94" s="50">
        <v>1.3761616605558328E-3</v>
      </c>
      <c r="N94" s="50">
        <v>3.704838670118657E-3</v>
      </c>
      <c r="O94" s="11">
        <v>2.8222499617368436E-3</v>
      </c>
    </row>
    <row r="95" spans="4:15">
      <c r="D95" s="11" t="s">
        <v>25</v>
      </c>
      <c r="E95" s="50">
        <v>29.765000000000001</v>
      </c>
      <c r="F95" s="51">
        <v>39.120000000000005</v>
      </c>
      <c r="G95" s="50">
        <v>9.355000000000004</v>
      </c>
      <c r="H95" s="50">
        <v>1.5270891467355301E-3</v>
      </c>
      <c r="I95" s="11"/>
      <c r="J95" s="11" t="s">
        <v>24</v>
      </c>
      <c r="K95" s="50">
        <v>0.16897312043037213</v>
      </c>
      <c r="L95" s="50">
        <v>1.9487892110070022E-4</v>
      </c>
      <c r="M95" s="50">
        <v>4.6511196422584965E-4</v>
      </c>
      <c r="N95" s="50">
        <v>5.6544370438566229E-2</v>
      </c>
      <c r="O95" s="11">
        <v>5.6214429123415149E-2</v>
      </c>
    </row>
    <row r="96" spans="4:15">
      <c r="D96" s="11" t="s">
        <v>23</v>
      </c>
      <c r="E96" s="50">
        <v>28.97</v>
      </c>
      <c r="F96" s="51">
        <v>37.07</v>
      </c>
      <c r="G96" s="50">
        <v>8.1000000000000014</v>
      </c>
      <c r="H96" s="50">
        <v>3.6446601231906509E-3</v>
      </c>
      <c r="I96" s="11"/>
      <c r="J96" s="11"/>
      <c r="K96" s="11"/>
      <c r="L96" s="11"/>
      <c r="M96" s="11"/>
      <c r="N96" s="11"/>
      <c r="O96" s="11"/>
    </row>
    <row r="97" spans="4:1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4:1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4:15">
      <c r="D99" s="8"/>
      <c r="E99" s="8" t="s">
        <v>41</v>
      </c>
      <c r="F99" s="8" t="s">
        <v>40</v>
      </c>
      <c r="G99" s="8"/>
      <c r="H99" s="8"/>
      <c r="I99" s="8"/>
      <c r="J99" s="8"/>
      <c r="K99" s="8" t="s">
        <v>40</v>
      </c>
      <c r="L99" s="8"/>
      <c r="M99" s="8"/>
      <c r="N99" s="8"/>
      <c r="O99" s="8"/>
    </row>
    <row r="100" spans="4:15">
      <c r="D100" s="8" t="s">
        <v>39</v>
      </c>
      <c r="E100" s="53" t="s">
        <v>38</v>
      </c>
      <c r="F100" s="53" t="s">
        <v>38</v>
      </c>
      <c r="G100" s="53" t="s">
        <v>17</v>
      </c>
      <c r="H100" s="53" t="s">
        <v>32</v>
      </c>
      <c r="I100" s="8"/>
      <c r="J100" s="8"/>
      <c r="K100" s="53" t="s">
        <v>32</v>
      </c>
      <c r="L100" s="53"/>
      <c r="M100" s="53"/>
      <c r="N100" s="53" t="s">
        <v>31</v>
      </c>
      <c r="O100" s="53" t="s">
        <v>30</v>
      </c>
    </row>
    <row r="101" spans="4:15">
      <c r="D101" s="11" t="s">
        <v>37</v>
      </c>
      <c r="E101" s="50">
        <v>23.135000000000002</v>
      </c>
      <c r="F101" s="51">
        <v>24.83</v>
      </c>
      <c r="G101" s="50">
        <v>1.6949999999999967</v>
      </c>
      <c r="H101" s="50">
        <v>0.30885465928173295</v>
      </c>
      <c r="I101" s="11"/>
      <c r="J101" s="11" t="s">
        <v>28</v>
      </c>
      <c r="K101" s="50">
        <v>0.30885465928173295</v>
      </c>
      <c r="L101" s="50">
        <v>0.21315872294198909</v>
      </c>
      <c r="M101" s="50">
        <v>0.36349312933007744</v>
      </c>
      <c r="N101" s="50">
        <v>0.2951688371845998</v>
      </c>
      <c r="O101" s="11">
        <v>4.3933983546796354E-2</v>
      </c>
    </row>
    <row r="102" spans="4:15">
      <c r="D102" s="11" t="s">
        <v>36</v>
      </c>
      <c r="E102" s="50">
        <v>21.22</v>
      </c>
      <c r="F102" s="51">
        <v>23.45</v>
      </c>
      <c r="G102" s="50">
        <v>2.2300000000000004</v>
      </c>
      <c r="H102" s="50">
        <v>0.21315872294198909</v>
      </c>
      <c r="I102" s="11"/>
      <c r="J102" s="11" t="s">
        <v>26</v>
      </c>
      <c r="K102" s="50">
        <v>3.3654146863750767E-3</v>
      </c>
      <c r="L102" s="50">
        <v>1.1573171591226397E-3</v>
      </c>
      <c r="M102" s="50">
        <v>1.987265023638067E-3</v>
      </c>
      <c r="N102" s="50">
        <v>2.1699989563785942E-3</v>
      </c>
      <c r="O102" s="11">
        <v>6.4393774028645976E-4</v>
      </c>
    </row>
    <row r="103" spans="4:15">
      <c r="D103" s="11" t="s">
        <v>35</v>
      </c>
      <c r="E103" s="50">
        <v>22.65</v>
      </c>
      <c r="F103" s="51">
        <v>24.11</v>
      </c>
      <c r="G103" s="50">
        <v>1.4600000000000009</v>
      </c>
      <c r="H103" s="50">
        <v>0.36349312933007744</v>
      </c>
      <c r="I103" s="11"/>
      <c r="J103" s="11" t="s">
        <v>24</v>
      </c>
      <c r="K103" s="50">
        <v>1.9640833976903548E-2</v>
      </c>
      <c r="L103" s="50">
        <v>4.4561082651110254E-3</v>
      </c>
      <c r="M103" s="50">
        <v>7.2893202463813356E-3</v>
      </c>
      <c r="N103" s="50">
        <v>1.0462087496131969E-2</v>
      </c>
      <c r="O103" s="11">
        <v>4.6616811256387936E-3</v>
      </c>
    </row>
    <row r="104" spans="4:15">
      <c r="D104" s="11" t="s">
        <v>34</v>
      </c>
      <c r="E104" s="50">
        <v>26.17</v>
      </c>
      <c r="F104" s="51">
        <v>34.384999999999998</v>
      </c>
      <c r="G104" s="50">
        <v>8.2149999999999963</v>
      </c>
      <c r="H104" s="50">
        <v>3.3654146863750767E-3</v>
      </c>
      <c r="I104" s="11"/>
      <c r="J104" s="11"/>
      <c r="K104" s="11"/>
      <c r="L104" s="11"/>
      <c r="M104" s="11"/>
      <c r="N104" s="11"/>
      <c r="O104" s="11"/>
    </row>
    <row r="105" spans="4:15">
      <c r="D105" s="11" t="s">
        <v>33</v>
      </c>
      <c r="E105" s="50">
        <v>23.45</v>
      </c>
      <c r="F105" s="51">
        <v>33.204999999999998</v>
      </c>
      <c r="G105" s="50">
        <v>9.754999999999999</v>
      </c>
      <c r="H105" s="50">
        <v>1.1573171591226397E-3</v>
      </c>
      <c r="I105" s="11"/>
      <c r="J105" s="11"/>
      <c r="K105" s="52" t="s">
        <v>32</v>
      </c>
      <c r="L105" s="52"/>
      <c r="M105" s="52"/>
      <c r="N105" s="52" t="s">
        <v>31</v>
      </c>
      <c r="O105" s="52" t="s">
        <v>30</v>
      </c>
    </row>
    <row r="106" spans="4:15">
      <c r="D106" s="11" t="s">
        <v>29</v>
      </c>
      <c r="E106" s="50">
        <v>25.265000000000001</v>
      </c>
      <c r="F106" s="51">
        <v>34.239999999999995</v>
      </c>
      <c r="G106" s="50">
        <v>8.9749999999999943</v>
      </c>
      <c r="H106" s="50">
        <v>1.987265023638067E-3</v>
      </c>
      <c r="I106" s="11"/>
      <c r="J106" s="11" t="s">
        <v>28</v>
      </c>
      <c r="K106" s="50"/>
      <c r="L106" s="50"/>
      <c r="M106" s="50"/>
      <c r="N106" s="50">
        <v>1</v>
      </c>
      <c r="O106" s="11"/>
    </row>
    <row r="107" spans="4:15">
      <c r="D107" s="11" t="s">
        <v>27</v>
      </c>
      <c r="E107" s="50">
        <v>28.695</v>
      </c>
      <c r="F107" s="51">
        <v>34.365000000000002</v>
      </c>
      <c r="G107" s="50">
        <v>5.6700000000000017</v>
      </c>
      <c r="H107" s="50">
        <v>1.9640833976903548E-2</v>
      </c>
      <c r="I107" s="11"/>
      <c r="J107" s="11" t="s">
        <v>26</v>
      </c>
      <c r="K107" s="50">
        <v>1.1401659871940792E-2</v>
      </c>
      <c r="L107" s="50">
        <v>3.920864987515091E-3</v>
      </c>
      <c r="M107" s="50">
        <v>6.7326383184388239E-3</v>
      </c>
      <c r="N107" s="50">
        <v>7.351721059298235E-3</v>
      </c>
      <c r="O107" s="11">
        <v>2.1815912087079121E-3</v>
      </c>
    </row>
    <row r="108" spans="4:15">
      <c r="D108" s="11" t="s">
        <v>25</v>
      </c>
      <c r="E108" s="50">
        <v>25.125</v>
      </c>
      <c r="F108" s="51">
        <v>32.935000000000002</v>
      </c>
      <c r="G108" s="50">
        <v>7.8100000000000023</v>
      </c>
      <c r="H108" s="50">
        <v>4.4561082651110254E-3</v>
      </c>
      <c r="I108" s="11"/>
      <c r="J108" s="11" t="s">
        <v>24</v>
      </c>
      <c r="K108" s="50">
        <v>6.6541014845073534E-2</v>
      </c>
      <c r="L108" s="50">
        <v>1.5096811396536949E-2</v>
      </c>
      <c r="M108" s="50">
        <v>2.4695426237772402E-2</v>
      </c>
      <c r="N108" s="50">
        <v>3.5444417493127628E-2</v>
      </c>
      <c r="O108" s="11">
        <v>1.5793269947136594E-2</v>
      </c>
    </row>
    <row r="109" spans="4:15">
      <c r="D109" s="11" t="s">
        <v>23</v>
      </c>
      <c r="E109" s="50">
        <v>25.560000000000002</v>
      </c>
      <c r="F109" s="51">
        <v>32.659999999999997</v>
      </c>
      <c r="G109" s="50">
        <v>7.0999999999999943</v>
      </c>
      <c r="H109" s="50">
        <v>7.2893202463813356E-3</v>
      </c>
      <c r="I109" s="11"/>
      <c r="J109" s="11"/>
      <c r="K109" s="11"/>
      <c r="L109" s="11"/>
      <c r="M109" s="11"/>
      <c r="N109" s="11"/>
      <c r="O109" s="11"/>
    </row>
  </sheetData>
  <mergeCells count="310">
    <mergeCell ref="J70:J71"/>
    <mergeCell ref="K70:K71"/>
    <mergeCell ref="L70:L71"/>
    <mergeCell ref="B70:B71"/>
    <mergeCell ref="D70:D71"/>
    <mergeCell ref="E70:E71"/>
    <mergeCell ref="G70:G71"/>
    <mergeCell ref="H70:H71"/>
    <mergeCell ref="I70:I71"/>
    <mergeCell ref="L66:L67"/>
    <mergeCell ref="B68:B69"/>
    <mergeCell ref="D68:D69"/>
    <mergeCell ref="E68:E69"/>
    <mergeCell ref="G68:G69"/>
    <mergeCell ref="H68:H69"/>
    <mergeCell ref="I68:I69"/>
    <mergeCell ref="J68:J69"/>
    <mergeCell ref="K68:K69"/>
    <mergeCell ref="L68:L69"/>
    <mergeCell ref="K64:K65"/>
    <mergeCell ref="L64:L65"/>
    <mergeCell ref="B66:B67"/>
    <mergeCell ref="D66:D67"/>
    <mergeCell ref="E66:E67"/>
    <mergeCell ref="G66:G67"/>
    <mergeCell ref="H66:H67"/>
    <mergeCell ref="I66:I67"/>
    <mergeCell ref="J66:J67"/>
    <mergeCell ref="K66:K67"/>
    <mergeCell ref="M62:M63"/>
    <mergeCell ref="N62:N63"/>
    <mergeCell ref="O62:O63"/>
    <mergeCell ref="B64:B65"/>
    <mergeCell ref="D64:D65"/>
    <mergeCell ref="E64:E65"/>
    <mergeCell ref="G64:G65"/>
    <mergeCell ref="H64:H65"/>
    <mergeCell ref="I64:I65"/>
    <mergeCell ref="J64:J65"/>
    <mergeCell ref="I60:I61"/>
    <mergeCell ref="J60:J61"/>
    <mergeCell ref="K60:K61"/>
    <mergeCell ref="L60:L61"/>
    <mergeCell ref="M60:M61"/>
    <mergeCell ref="N60:N61"/>
    <mergeCell ref="O60:O61"/>
    <mergeCell ref="B62:B63"/>
    <mergeCell ref="D62:D63"/>
    <mergeCell ref="E62:E63"/>
    <mergeCell ref="G62:G63"/>
    <mergeCell ref="H62:H63"/>
    <mergeCell ref="I62:I63"/>
    <mergeCell ref="J62:J63"/>
    <mergeCell ref="K62:K63"/>
    <mergeCell ref="L62:L63"/>
    <mergeCell ref="B56:B57"/>
    <mergeCell ref="D56:D57"/>
    <mergeCell ref="E56:E57"/>
    <mergeCell ref="G56:G57"/>
    <mergeCell ref="H56:H57"/>
    <mergeCell ref="I56:I57"/>
    <mergeCell ref="J56:J57"/>
    <mergeCell ref="K56:K57"/>
    <mergeCell ref="L56:L57"/>
    <mergeCell ref="C58:E58"/>
    <mergeCell ref="F58:H58"/>
    <mergeCell ref="B60:B61"/>
    <mergeCell ref="D60:D61"/>
    <mergeCell ref="E60:E61"/>
    <mergeCell ref="G60:G61"/>
    <mergeCell ref="H60:H61"/>
    <mergeCell ref="L52:L53"/>
    <mergeCell ref="B54:B55"/>
    <mergeCell ref="D54:D55"/>
    <mergeCell ref="E54:E55"/>
    <mergeCell ref="G54:G55"/>
    <mergeCell ref="H54:H55"/>
    <mergeCell ref="I54:I55"/>
    <mergeCell ref="J54:J55"/>
    <mergeCell ref="K54:K55"/>
    <mergeCell ref="L54:L55"/>
    <mergeCell ref="K50:K51"/>
    <mergeCell ref="L50:L51"/>
    <mergeCell ref="B52:B53"/>
    <mergeCell ref="D52:D53"/>
    <mergeCell ref="E52:E53"/>
    <mergeCell ref="G52:G53"/>
    <mergeCell ref="H52:H53"/>
    <mergeCell ref="I52:I53"/>
    <mergeCell ref="J52:J53"/>
    <mergeCell ref="K52:K53"/>
    <mergeCell ref="M48:M49"/>
    <mergeCell ref="N48:N49"/>
    <mergeCell ref="O48:O49"/>
    <mergeCell ref="B50:B51"/>
    <mergeCell ref="D50:D51"/>
    <mergeCell ref="E50:E51"/>
    <mergeCell ref="G50:G51"/>
    <mergeCell ref="H50:H51"/>
    <mergeCell ref="I50:I51"/>
    <mergeCell ref="J50:J51"/>
    <mergeCell ref="I46:I47"/>
    <mergeCell ref="J46:J47"/>
    <mergeCell ref="K46:K47"/>
    <mergeCell ref="L46:L47"/>
    <mergeCell ref="M46:M47"/>
    <mergeCell ref="N46:N47"/>
    <mergeCell ref="O46:O47"/>
    <mergeCell ref="B48:B49"/>
    <mergeCell ref="D48:D49"/>
    <mergeCell ref="E48:E49"/>
    <mergeCell ref="G48:G49"/>
    <mergeCell ref="H48:H49"/>
    <mergeCell ref="I48:I49"/>
    <mergeCell ref="J48:J49"/>
    <mergeCell ref="K48:K49"/>
    <mergeCell ref="L48:L49"/>
    <mergeCell ref="B42:B43"/>
    <mergeCell ref="D42:D43"/>
    <mergeCell ref="E42:E43"/>
    <mergeCell ref="G42:G43"/>
    <mergeCell ref="H42:H43"/>
    <mergeCell ref="I42:I43"/>
    <mergeCell ref="J42:J43"/>
    <mergeCell ref="K42:K43"/>
    <mergeCell ref="L42:L43"/>
    <mergeCell ref="C44:E44"/>
    <mergeCell ref="F44:H44"/>
    <mergeCell ref="B46:B47"/>
    <mergeCell ref="D46:D47"/>
    <mergeCell ref="E46:E47"/>
    <mergeCell ref="G46:G47"/>
    <mergeCell ref="H46:H47"/>
    <mergeCell ref="L38:L39"/>
    <mergeCell ref="B40:B41"/>
    <mergeCell ref="D40:D41"/>
    <mergeCell ref="E40:E41"/>
    <mergeCell ref="G40:G41"/>
    <mergeCell ref="H40:H41"/>
    <mergeCell ref="I40:I41"/>
    <mergeCell ref="J40:J41"/>
    <mergeCell ref="K40:K41"/>
    <mergeCell ref="L40:L41"/>
    <mergeCell ref="K36:K37"/>
    <mergeCell ref="L36:L37"/>
    <mergeCell ref="B38:B39"/>
    <mergeCell ref="D38:D39"/>
    <mergeCell ref="E38:E39"/>
    <mergeCell ref="G38:G39"/>
    <mergeCell ref="H38:H39"/>
    <mergeCell ref="I38:I39"/>
    <mergeCell ref="J38:J39"/>
    <mergeCell ref="K38:K39"/>
    <mergeCell ref="M34:M35"/>
    <mergeCell ref="N34:N35"/>
    <mergeCell ref="O34:O35"/>
    <mergeCell ref="B36:B37"/>
    <mergeCell ref="D36:D37"/>
    <mergeCell ref="E36:E37"/>
    <mergeCell ref="G36:G37"/>
    <mergeCell ref="H36:H37"/>
    <mergeCell ref="I36:I37"/>
    <mergeCell ref="J36:J37"/>
    <mergeCell ref="I32:I33"/>
    <mergeCell ref="J32:J33"/>
    <mergeCell ref="K32:K33"/>
    <mergeCell ref="L32:L33"/>
    <mergeCell ref="M32:M33"/>
    <mergeCell ref="N32:N33"/>
    <mergeCell ref="O32:O33"/>
    <mergeCell ref="B34:B35"/>
    <mergeCell ref="D34:D35"/>
    <mergeCell ref="E34:E35"/>
    <mergeCell ref="G34:G35"/>
    <mergeCell ref="H34:H35"/>
    <mergeCell ref="I34:I35"/>
    <mergeCell ref="J34:J35"/>
    <mergeCell ref="K34:K35"/>
    <mergeCell ref="L34:L35"/>
    <mergeCell ref="B28:B29"/>
    <mergeCell ref="D28:D29"/>
    <mergeCell ref="E28:E29"/>
    <mergeCell ref="G28:G29"/>
    <mergeCell ref="H28:H29"/>
    <mergeCell ref="I28:I29"/>
    <mergeCell ref="J28:J29"/>
    <mergeCell ref="K28:K29"/>
    <mergeCell ref="L28:L29"/>
    <mergeCell ref="C30:E30"/>
    <mergeCell ref="F30:H30"/>
    <mergeCell ref="B32:B33"/>
    <mergeCell ref="D32:D33"/>
    <mergeCell ref="E32:E33"/>
    <mergeCell ref="G32:G33"/>
    <mergeCell ref="H32:H33"/>
    <mergeCell ref="L24:L25"/>
    <mergeCell ref="B26:B27"/>
    <mergeCell ref="D26:D27"/>
    <mergeCell ref="E26:E27"/>
    <mergeCell ref="G26:G27"/>
    <mergeCell ref="H26:H27"/>
    <mergeCell ref="I26:I27"/>
    <mergeCell ref="J26:J27"/>
    <mergeCell ref="K26:K27"/>
    <mergeCell ref="L26:L27"/>
    <mergeCell ref="K22:K23"/>
    <mergeCell ref="L22:L23"/>
    <mergeCell ref="B24:B25"/>
    <mergeCell ref="D24:D25"/>
    <mergeCell ref="E24:E25"/>
    <mergeCell ref="G24:G25"/>
    <mergeCell ref="H24:H25"/>
    <mergeCell ref="I24:I25"/>
    <mergeCell ref="J24:J25"/>
    <mergeCell ref="K24:K25"/>
    <mergeCell ref="M20:M21"/>
    <mergeCell ref="N20:N21"/>
    <mergeCell ref="O20:O21"/>
    <mergeCell ref="B22:B23"/>
    <mergeCell ref="D22:D23"/>
    <mergeCell ref="E22:E23"/>
    <mergeCell ref="G22:G23"/>
    <mergeCell ref="H22:H23"/>
    <mergeCell ref="I22:I23"/>
    <mergeCell ref="J22:J23"/>
    <mergeCell ref="I18:I19"/>
    <mergeCell ref="J18:J19"/>
    <mergeCell ref="K18:K19"/>
    <mergeCell ref="L18:L19"/>
    <mergeCell ref="M18:M19"/>
    <mergeCell ref="N18:N19"/>
    <mergeCell ref="O18:O19"/>
    <mergeCell ref="B20:B21"/>
    <mergeCell ref="D20:D21"/>
    <mergeCell ref="E20:E21"/>
    <mergeCell ref="G20:G21"/>
    <mergeCell ref="H20:H21"/>
    <mergeCell ref="I20:I21"/>
    <mergeCell ref="J20:J21"/>
    <mergeCell ref="K20:K21"/>
    <mergeCell ref="L20:L21"/>
    <mergeCell ref="B14:B15"/>
    <mergeCell ref="D14:D15"/>
    <mergeCell ref="E14:E15"/>
    <mergeCell ref="G14:G15"/>
    <mergeCell ref="H14:H15"/>
    <mergeCell ref="I14:I15"/>
    <mergeCell ref="J14:J15"/>
    <mergeCell ref="K14:K15"/>
    <mergeCell ref="L14:L15"/>
    <mergeCell ref="C16:E16"/>
    <mergeCell ref="F16:H16"/>
    <mergeCell ref="B18:B19"/>
    <mergeCell ref="D18:D19"/>
    <mergeCell ref="E18:E19"/>
    <mergeCell ref="G18:G19"/>
    <mergeCell ref="H18:H19"/>
    <mergeCell ref="L10:L11"/>
    <mergeCell ref="B12:B13"/>
    <mergeCell ref="D12:D13"/>
    <mergeCell ref="E12:E13"/>
    <mergeCell ref="G12:G13"/>
    <mergeCell ref="H12:H13"/>
    <mergeCell ref="I12:I13"/>
    <mergeCell ref="J12:J13"/>
    <mergeCell ref="K12:K13"/>
    <mergeCell ref="L12:L13"/>
    <mergeCell ref="K8:K9"/>
    <mergeCell ref="L8:L9"/>
    <mergeCell ref="B10:B11"/>
    <mergeCell ref="D10:D11"/>
    <mergeCell ref="E10:E11"/>
    <mergeCell ref="G10:G11"/>
    <mergeCell ref="H10:H11"/>
    <mergeCell ref="I10:I11"/>
    <mergeCell ref="J10:J11"/>
    <mergeCell ref="K10:K11"/>
    <mergeCell ref="M6:M7"/>
    <mergeCell ref="N6:N7"/>
    <mergeCell ref="O6:O7"/>
    <mergeCell ref="B8:B9"/>
    <mergeCell ref="D8:D9"/>
    <mergeCell ref="E8:E9"/>
    <mergeCell ref="G8:G9"/>
    <mergeCell ref="H8:H9"/>
    <mergeCell ref="I8:I9"/>
    <mergeCell ref="J8:J9"/>
    <mergeCell ref="I4:I5"/>
    <mergeCell ref="J4:J5"/>
    <mergeCell ref="K4:K5"/>
    <mergeCell ref="L4:L5"/>
    <mergeCell ref="M4:M5"/>
    <mergeCell ref="N4:N5"/>
    <mergeCell ref="O4:O5"/>
    <mergeCell ref="B6:B7"/>
    <mergeCell ref="D6:D7"/>
    <mergeCell ref="E6:E7"/>
    <mergeCell ref="G6:G7"/>
    <mergeCell ref="H6:H7"/>
    <mergeCell ref="I6:I7"/>
    <mergeCell ref="J6:J7"/>
    <mergeCell ref="K6:K7"/>
    <mergeCell ref="L6:L7"/>
    <mergeCell ref="C2:E2"/>
    <mergeCell ref="F2:H2"/>
    <mergeCell ref="B4:B5"/>
    <mergeCell ref="D4:D5"/>
    <mergeCell ref="E4:E5"/>
    <mergeCell ref="G4:G5"/>
    <mergeCell ref="H4:H5"/>
  </mergeCells>
  <pageMargins left="0.75" right="0.75" top="1" bottom="1" header="0.5" footer="0.5"/>
  <pageSetup paperSize="10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 B C D</vt:lpstr>
      <vt:lpstr>Figure 5 E-F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 Franch</dc:creator>
  <cp:lastModifiedBy>Xavi Franch</cp:lastModifiedBy>
  <dcterms:created xsi:type="dcterms:W3CDTF">2022-11-17T09:23:19Z</dcterms:created>
  <dcterms:modified xsi:type="dcterms:W3CDTF">2023-04-12T10:03:25Z</dcterms:modified>
</cp:coreProperties>
</file>