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421935/Desktop/eLife/"/>
    </mc:Choice>
  </mc:AlternateContent>
  <xr:revisionPtr revIDLastSave="0" documentId="8_{C5CFA9B8-9517-3D46-B888-E99503F29546}" xr6:coauthVersionLast="47" xr6:coauthVersionMax="47" xr10:uidLastSave="{00000000-0000-0000-0000-000000000000}"/>
  <bookViews>
    <workbookView xWindow="8340" yWindow="2800" windowWidth="26440" windowHeight="15420" xr2:uid="{DFA6C184-A823-CE45-8370-66CD9F83EDF5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02" i="1" l="1"/>
  <c r="J1602" i="1" s="1"/>
  <c r="K1602" i="1" s="1"/>
  <c r="I1601" i="1"/>
  <c r="J1601" i="1" s="1"/>
  <c r="K1601" i="1" s="1"/>
  <c r="J1600" i="1"/>
  <c r="K1600" i="1" s="1"/>
  <c r="I1600" i="1"/>
  <c r="J1599" i="1"/>
  <c r="K1599" i="1" s="1"/>
  <c r="I1599" i="1"/>
  <c r="I1598" i="1"/>
  <c r="J1598" i="1" s="1"/>
  <c r="K1598" i="1" s="1"/>
  <c r="I1597" i="1"/>
  <c r="J1597" i="1" s="1"/>
  <c r="K1597" i="1" s="1"/>
  <c r="D1613" i="1" s="1"/>
  <c r="E1613" i="1" s="1"/>
  <c r="F1613" i="1" s="1"/>
  <c r="J1593" i="1"/>
  <c r="K1593" i="1" s="1"/>
  <c r="I1593" i="1"/>
  <c r="J1592" i="1"/>
  <c r="K1592" i="1" s="1"/>
  <c r="I1592" i="1"/>
  <c r="I1591" i="1"/>
  <c r="J1591" i="1" s="1"/>
  <c r="K1591" i="1" s="1"/>
  <c r="D1612" i="1" s="1"/>
  <c r="I1587" i="1"/>
  <c r="J1587" i="1" s="1"/>
  <c r="K1587" i="1" s="1"/>
  <c r="J1586" i="1"/>
  <c r="K1586" i="1" s="1"/>
  <c r="I1586" i="1"/>
  <c r="J1585" i="1"/>
  <c r="K1585" i="1" s="1"/>
  <c r="D1611" i="1" s="1"/>
  <c r="I1585" i="1"/>
  <c r="I1583" i="1"/>
  <c r="J1583" i="1" s="1"/>
  <c r="K1583" i="1" s="1"/>
  <c r="I1582" i="1"/>
  <c r="J1582" i="1" s="1"/>
  <c r="K1582" i="1" s="1"/>
  <c r="J1581" i="1"/>
  <c r="K1581" i="1" s="1"/>
  <c r="D1610" i="1" s="1"/>
  <c r="E1610" i="1" s="1"/>
  <c r="F1610" i="1" s="1"/>
  <c r="I1581" i="1"/>
  <c r="J1580" i="1"/>
  <c r="K1580" i="1" s="1"/>
  <c r="I1580" i="1"/>
  <c r="I1579" i="1"/>
  <c r="J1579" i="1" s="1"/>
  <c r="K1579" i="1" s="1"/>
  <c r="I1578" i="1"/>
  <c r="J1578" i="1" s="1"/>
  <c r="K1578" i="1" s="1"/>
  <c r="D1609" i="1" s="1"/>
  <c r="J1577" i="1"/>
  <c r="K1577" i="1" s="1"/>
  <c r="I1577" i="1"/>
  <c r="J1576" i="1"/>
  <c r="K1576" i="1" s="1"/>
  <c r="I1576" i="1"/>
  <c r="I1575" i="1"/>
  <c r="J1575" i="1" s="1"/>
  <c r="K1575" i="1" s="1"/>
  <c r="D1608" i="1" s="1"/>
  <c r="I1574" i="1"/>
  <c r="J1574" i="1" s="1"/>
  <c r="K1574" i="1" s="1"/>
  <c r="J1573" i="1"/>
  <c r="K1573" i="1" s="1"/>
  <c r="I1573" i="1"/>
  <c r="J1572" i="1"/>
  <c r="K1572" i="1" s="1"/>
  <c r="D1607" i="1" s="1"/>
  <c r="E1607" i="1" s="1"/>
  <c r="F1607" i="1" s="1"/>
  <c r="I1572" i="1"/>
  <c r="I1571" i="1"/>
  <c r="J1571" i="1" s="1"/>
  <c r="K1571" i="1" s="1"/>
  <c r="I1570" i="1"/>
  <c r="J1570" i="1" s="1"/>
  <c r="K1570" i="1" s="1"/>
  <c r="J1569" i="1"/>
  <c r="K1569" i="1" s="1"/>
  <c r="D1606" i="1" s="1"/>
  <c r="I1569" i="1"/>
  <c r="J1568" i="1"/>
  <c r="K1568" i="1" s="1"/>
  <c r="I1568" i="1"/>
  <c r="I1567" i="1"/>
  <c r="J1567" i="1" s="1"/>
  <c r="K1567" i="1" s="1"/>
  <c r="I1566" i="1"/>
  <c r="J1566" i="1" s="1"/>
  <c r="K1566" i="1" s="1"/>
  <c r="D1605" i="1" s="1"/>
  <c r="E1605" i="1" s="1"/>
  <c r="F1605" i="1" s="1"/>
  <c r="J1543" i="1"/>
  <c r="K1543" i="1" s="1"/>
  <c r="I1543" i="1"/>
  <c r="J1542" i="1"/>
  <c r="K1542" i="1" s="1"/>
  <c r="I1542" i="1"/>
  <c r="I1541" i="1"/>
  <c r="J1541" i="1" s="1"/>
  <c r="K1541" i="1" s="1"/>
  <c r="C1613" i="1" s="1"/>
  <c r="I1534" i="1"/>
  <c r="J1534" i="1" s="1"/>
  <c r="K1534" i="1" s="1"/>
  <c r="J1533" i="1"/>
  <c r="K1533" i="1" s="1"/>
  <c r="I1533" i="1"/>
  <c r="J1532" i="1"/>
  <c r="K1532" i="1" s="1"/>
  <c r="C1612" i="1" s="1"/>
  <c r="I1532" i="1"/>
  <c r="I1528" i="1"/>
  <c r="J1528" i="1" s="1"/>
  <c r="K1528" i="1" s="1"/>
  <c r="I1527" i="1"/>
  <c r="J1527" i="1" s="1"/>
  <c r="K1527" i="1" s="1"/>
  <c r="J1526" i="1"/>
  <c r="K1526" i="1" s="1"/>
  <c r="C1611" i="1" s="1"/>
  <c r="I1526" i="1"/>
  <c r="J1525" i="1"/>
  <c r="K1525" i="1" s="1"/>
  <c r="I1525" i="1"/>
  <c r="I1524" i="1"/>
  <c r="J1524" i="1" s="1"/>
  <c r="K1524" i="1" s="1"/>
  <c r="I1523" i="1"/>
  <c r="J1523" i="1" s="1"/>
  <c r="K1523" i="1" s="1"/>
  <c r="C1610" i="1" s="1"/>
  <c r="J1522" i="1"/>
  <c r="K1522" i="1" s="1"/>
  <c r="I1522" i="1"/>
  <c r="J1521" i="1"/>
  <c r="K1521" i="1" s="1"/>
  <c r="I1521" i="1"/>
  <c r="I1520" i="1"/>
  <c r="J1520" i="1" s="1"/>
  <c r="K1520" i="1" s="1"/>
  <c r="C1609" i="1" s="1"/>
  <c r="I1519" i="1"/>
  <c r="J1519" i="1" s="1"/>
  <c r="K1519" i="1" s="1"/>
  <c r="J1518" i="1"/>
  <c r="K1518" i="1" s="1"/>
  <c r="I1518" i="1"/>
  <c r="J1517" i="1"/>
  <c r="K1517" i="1" s="1"/>
  <c r="C1608" i="1" s="1"/>
  <c r="I1517" i="1"/>
  <c r="I1516" i="1"/>
  <c r="J1516" i="1" s="1"/>
  <c r="K1516" i="1" s="1"/>
  <c r="I1515" i="1"/>
  <c r="J1515" i="1" s="1"/>
  <c r="K1515" i="1" s="1"/>
  <c r="J1514" i="1"/>
  <c r="K1514" i="1" s="1"/>
  <c r="C1607" i="1" s="1"/>
  <c r="I1514" i="1"/>
  <c r="J1513" i="1"/>
  <c r="K1513" i="1" s="1"/>
  <c r="I1513" i="1"/>
  <c r="I1512" i="1"/>
  <c r="J1512" i="1" s="1"/>
  <c r="K1512" i="1" s="1"/>
  <c r="I1511" i="1"/>
  <c r="J1511" i="1" s="1"/>
  <c r="K1511" i="1" s="1"/>
  <c r="C1606" i="1" s="1"/>
  <c r="J1510" i="1"/>
  <c r="K1510" i="1" s="1"/>
  <c r="I1510" i="1"/>
  <c r="J1509" i="1"/>
  <c r="K1509" i="1" s="1"/>
  <c r="I1509" i="1"/>
  <c r="I1508" i="1"/>
  <c r="J1508" i="1" s="1"/>
  <c r="K1508" i="1" s="1"/>
  <c r="C1605" i="1" s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62" i="1"/>
  <c r="J1462" i="1"/>
  <c r="I1462" i="1"/>
  <c r="I1461" i="1"/>
  <c r="J1461" i="1" s="1"/>
  <c r="K1461" i="1" s="1"/>
  <c r="J1460" i="1"/>
  <c r="K1460" i="1" s="1"/>
  <c r="D1483" i="1" s="1"/>
  <c r="I1460" i="1"/>
  <c r="K1459" i="1"/>
  <c r="J1459" i="1"/>
  <c r="I1459" i="1"/>
  <c r="K1458" i="1"/>
  <c r="J1458" i="1"/>
  <c r="I1458" i="1"/>
  <c r="I1457" i="1"/>
  <c r="J1457" i="1" s="1"/>
  <c r="K1457" i="1" s="1"/>
  <c r="D1482" i="1" s="1"/>
  <c r="E1482" i="1" s="1"/>
  <c r="F1482" i="1" s="1"/>
  <c r="J1456" i="1"/>
  <c r="K1456" i="1" s="1"/>
  <c r="I1456" i="1"/>
  <c r="K1455" i="1"/>
  <c r="J1455" i="1"/>
  <c r="I1455" i="1"/>
  <c r="K1454" i="1"/>
  <c r="D1481" i="1" s="1"/>
  <c r="E1481" i="1" s="1"/>
  <c r="F1481" i="1" s="1"/>
  <c r="J1454" i="1"/>
  <c r="I1454" i="1"/>
  <c r="I1453" i="1"/>
  <c r="J1453" i="1" s="1"/>
  <c r="K1453" i="1" s="1"/>
  <c r="J1452" i="1"/>
  <c r="K1452" i="1" s="1"/>
  <c r="I1452" i="1"/>
  <c r="K1451" i="1"/>
  <c r="D1480" i="1" s="1"/>
  <c r="J1451" i="1"/>
  <c r="I1451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I1427" i="1"/>
  <c r="J1427" i="1" s="1"/>
  <c r="K1427" i="1" s="1"/>
  <c r="J1426" i="1"/>
  <c r="K1426" i="1" s="1"/>
  <c r="I1426" i="1"/>
  <c r="K1425" i="1"/>
  <c r="C1482" i="1" s="1"/>
  <c r="J1425" i="1"/>
  <c r="I1425" i="1"/>
  <c r="K1418" i="1"/>
  <c r="J1418" i="1"/>
  <c r="I1418" i="1"/>
  <c r="I1417" i="1"/>
  <c r="J1417" i="1" s="1"/>
  <c r="K1417" i="1" s="1"/>
  <c r="J1416" i="1"/>
  <c r="K1416" i="1" s="1"/>
  <c r="C1483" i="1" s="1"/>
  <c r="I1416" i="1"/>
  <c r="K1412" i="1"/>
  <c r="J1412" i="1"/>
  <c r="I1412" i="1"/>
  <c r="K1411" i="1"/>
  <c r="J1411" i="1"/>
  <c r="I1411" i="1"/>
  <c r="I1410" i="1"/>
  <c r="J1410" i="1" s="1"/>
  <c r="K1410" i="1" s="1"/>
  <c r="C1481" i="1" s="1"/>
  <c r="J1409" i="1"/>
  <c r="K1409" i="1" s="1"/>
  <c r="I1409" i="1"/>
  <c r="K1408" i="1"/>
  <c r="J1408" i="1"/>
  <c r="I1408" i="1"/>
  <c r="K1407" i="1"/>
  <c r="C1480" i="1" s="1"/>
  <c r="J1407" i="1"/>
  <c r="I1407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E1383" i="1"/>
  <c r="F1383" i="1" s="1"/>
  <c r="E1382" i="1"/>
  <c r="F1382" i="1" s="1"/>
  <c r="F1381" i="1"/>
  <c r="E1381" i="1"/>
  <c r="F1380" i="1"/>
  <c r="E1380" i="1"/>
  <c r="F1379" i="1"/>
  <c r="E1379" i="1"/>
  <c r="K1376" i="1"/>
  <c r="L1376" i="1" s="1"/>
  <c r="K1375" i="1"/>
  <c r="L1375" i="1" s="1"/>
  <c r="K1374" i="1"/>
  <c r="L1374" i="1" s="1"/>
  <c r="K1373" i="1"/>
  <c r="L1373" i="1" s="1"/>
  <c r="L1372" i="1"/>
  <c r="K1372" i="1"/>
  <c r="L1371" i="1"/>
  <c r="K1371" i="1"/>
  <c r="K1370" i="1"/>
  <c r="L1370" i="1" s="1"/>
  <c r="K1369" i="1"/>
  <c r="L1369" i="1" s="1"/>
  <c r="K1368" i="1"/>
  <c r="L1368" i="1" s="1"/>
  <c r="K1367" i="1"/>
  <c r="L1367" i="1" s="1"/>
  <c r="L1366" i="1"/>
  <c r="K1366" i="1"/>
  <c r="L1365" i="1"/>
  <c r="K1365" i="1"/>
  <c r="K1364" i="1"/>
  <c r="L1364" i="1" s="1"/>
  <c r="K1363" i="1"/>
  <c r="L1363" i="1" s="1"/>
  <c r="K1362" i="1"/>
  <c r="L1362" i="1" s="1"/>
  <c r="K1361" i="1"/>
  <c r="L1361" i="1" s="1"/>
  <c r="L1360" i="1"/>
  <c r="K1360" i="1"/>
  <c r="K1359" i="1"/>
  <c r="L1359" i="1" s="1"/>
  <c r="K1358" i="1"/>
  <c r="L1358" i="1" s="1"/>
  <c r="K1357" i="1"/>
  <c r="L1357" i="1" s="1"/>
  <c r="H1352" i="1"/>
  <c r="I1352" i="1" s="1"/>
  <c r="J1352" i="1" s="1"/>
  <c r="G1352" i="1"/>
  <c r="H1351" i="1"/>
  <c r="I1351" i="1" s="1"/>
  <c r="J1351" i="1" s="1"/>
  <c r="G1351" i="1"/>
  <c r="H1350" i="1"/>
  <c r="I1350" i="1" s="1"/>
  <c r="J1350" i="1" s="1"/>
  <c r="G1350" i="1"/>
  <c r="H1349" i="1"/>
  <c r="I1349" i="1" s="1"/>
  <c r="J1349" i="1" s="1"/>
  <c r="G1349" i="1"/>
  <c r="H1348" i="1"/>
  <c r="I1348" i="1" s="1"/>
  <c r="J1348" i="1" s="1"/>
  <c r="G1348" i="1"/>
  <c r="H1347" i="1"/>
  <c r="I1347" i="1" s="1"/>
  <c r="J1347" i="1" s="1"/>
  <c r="G1347" i="1"/>
  <c r="H1346" i="1"/>
  <c r="I1346" i="1" s="1"/>
  <c r="J1346" i="1" s="1"/>
  <c r="G1346" i="1"/>
  <c r="I1345" i="1"/>
  <c r="J1345" i="1" s="1"/>
  <c r="H1345" i="1"/>
  <c r="G1345" i="1"/>
  <c r="H1344" i="1"/>
  <c r="I1344" i="1" s="1"/>
  <c r="J1344" i="1" s="1"/>
  <c r="G1344" i="1"/>
  <c r="H1343" i="1"/>
  <c r="I1343" i="1" s="1"/>
  <c r="J1343" i="1" s="1"/>
  <c r="G1343" i="1"/>
  <c r="I1342" i="1"/>
  <c r="J1342" i="1" s="1"/>
  <c r="H1342" i="1"/>
  <c r="G1342" i="1"/>
  <c r="H1341" i="1"/>
  <c r="I1341" i="1" s="1"/>
  <c r="J1341" i="1" s="1"/>
  <c r="G1341" i="1"/>
  <c r="H1340" i="1"/>
  <c r="I1340" i="1" s="1"/>
  <c r="J1340" i="1" s="1"/>
  <c r="G1340" i="1"/>
  <c r="I1339" i="1"/>
  <c r="J1339" i="1" s="1"/>
  <c r="H1339" i="1"/>
  <c r="G1339" i="1"/>
  <c r="H1338" i="1"/>
  <c r="I1338" i="1" s="1"/>
  <c r="J1338" i="1" s="1"/>
  <c r="G1338" i="1"/>
  <c r="H1337" i="1"/>
  <c r="I1337" i="1" s="1"/>
  <c r="J1337" i="1" s="1"/>
  <c r="G1337" i="1"/>
  <c r="H1336" i="1"/>
  <c r="I1336" i="1" s="1"/>
  <c r="J1336" i="1" s="1"/>
  <c r="G1336" i="1"/>
  <c r="H1335" i="1"/>
  <c r="I1335" i="1" s="1"/>
  <c r="J1335" i="1" s="1"/>
  <c r="G1335" i="1"/>
  <c r="H1328" i="1"/>
  <c r="I1328" i="1" s="1"/>
  <c r="J1328" i="1" s="1"/>
  <c r="G1328" i="1"/>
  <c r="I1327" i="1"/>
  <c r="J1327" i="1" s="1"/>
  <c r="H1327" i="1"/>
  <c r="G1327" i="1"/>
  <c r="H1326" i="1"/>
  <c r="I1326" i="1" s="1"/>
  <c r="J1326" i="1" s="1"/>
  <c r="G1326" i="1"/>
  <c r="H1319" i="1"/>
  <c r="I1319" i="1" s="1"/>
  <c r="J1319" i="1" s="1"/>
  <c r="G1319" i="1"/>
  <c r="I1318" i="1"/>
  <c r="J1318" i="1" s="1"/>
  <c r="H1318" i="1"/>
  <c r="G1318" i="1"/>
  <c r="H1317" i="1"/>
  <c r="I1317" i="1" s="1"/>
  <c r="J1317" i="1" s="1"/>
  <c r="G1317" i="1"/>
  <c r="H1316" i="1"/>
  <c r="I1316" i="1" s="1"/>
  <c r="J1316" i="1" s="1"/>
  <c r="G1316" i="1"/>
  <c r="I1315" i="1"/>
  <c r="J1315" i="1" s="1"/>
  <c r="H1315" i="1"/>
  <c r="G1315" i="1"/>
  <c r="H1314" i="1"/>
  <c r="I1314" i="1" s="1"/>
  <c r="J1314" i="1" s="1"/>
  <c r="G1314" i="1"/>
  <c r="H1313" i="1"/>
  <c r="I1313" i="1" s="1"/>
  <c r="J1313" i="1" s="1"/>
  <c r="G1313" i="1"/>
  <c r="H1312" i="1"/>
  <c r="I1312" i="1" s="1"/>
  <c r="J1312" i="1" s="1"/>
  <c r="G1312" i="1"/>
  <c r="H1311" i="1"/>
  <c r="I1311" i="1" s="1"/>
  <c r="J1311" i="1" s="1"/>
  <c r="G1311" i="1"/>
  <c r="H1310" i="1"/>
  <c r="I1310" i="1" s="1"/>
  <c r="J1310" i="1" s="1"/>
  <c r="G1310" i="1"/>
  <c r="I1309" i="1"/>
  <c r="J1309" i="1" s="1"/>
  <c r="H1309" i="1"/>
  <c r="G1309" i="1"/>
  <c r="H1308" i="1"/>
  <c r="I1308" i="1" s="1"/>
  <c r="J1308" i="1" s="1"/>
  <c r="G1308" i="1"/>
  <c r="H1307" i="1"/>
  <c r="I1307" i="1" s="1"/>
  <c r="J1307" i="1" s="1"/>
  <c r="G1307" i="1"/>
  <c r="I1306" i="1"/>
  <c r="J1306" i="1" s="1"/>
  <c r="H1306" i="1"/>
  <c r="G1306" i="1"/>
  <c r="H1305" i="1"/>
  <c r="I1305" i="1" s="1"/>
  <c r="J1305" i="1" s="1"/>
  <c r="G1305" i="1"/>
  <c r="H1304" i="1"/>
  <c r="I1304" i="1" s="1"/>
  <c r="J1304" i="1" s="1"/>
  <c r="G1304" i="1"/>
  <c r="I1303" i="1"/>
  <c r="J1303" i="1" s="1"/>
  <c r="H1303" i="1"/>
  <c r="G1303" i="1"/>
  <c r="H1302" i="1"/>
  <c r="I1302" i="1" s="1"/>
  <c r="J1302" i="1" s="1"/>
  <c r="G1302" i="1"/>
  <c r="J1301" i="1"/>
  <c r="H1301" i="1"/>
  <c r="G1301" i="1"/>
  <c r="J1300" i="1"/>
  <c r="H1300" i="1"/>
  <c r="G1300" i="1"/>
  <c r="J1299" i="1"/>
  <c r="H1299" i="1"/>
  <c r="G1299" i="1"/>
  <c r="H1298" i="1"/>
  <c r="I1298" i="1" s="1"/>
  <c r="J1298" i="1" s="1"/>
  <c r="G1298" i="1"/>
  <c r="H1297" i="1"/>
  <c r="I1297" i="1" s="1"/>
  <c r="J1297" i="1" s="1"/>
  <c r="G1297" i="1"/>
  <c r="H1296" i="1"/>
  <c r="I1296" i="1" s="1"/>
  <c r="J1296" i="1" s="1"/>
  <c r="G1296" i="1"/>
  <c r="H1295" i="1"/>
  <c r="I1295" i="1" s="1"/>
  <c r="J1295" i="1" s="1"/>
  <c r="G1295" i="1"/>
  <c r="H1294" i="1"/>
  <c r="I1294" i="1" s="1"/>
  <c r="J1294" i="1" s="1"/>
  <c r="G1294" i="1"/>
  <c r="H1293" i="1"/>
  <c r="I1293" i="1" s="1"/>
  <c r="J1293" i="1" s="1"/>
  <c r="G1293" i="1"/>
  <c r="H1292" i="1"/>
  <c r="I1292" i="1" s="1"/>
  <c r="J1292" i="1" s="1"/>
  <c r="G1292" i="1"/>
  <c r="H1291" i="1"/>
  <c r="I1291" i="1" s="1"/>
  <c r="J1291" i="1" s="1"/>
  <c r="G1291" i="1"/>
  <c r="H1290" i="1"/>
  <c r="I1290" i="1" s="1"/>
  <c r="J1290" i="1" s="1"/>
  <c r="G1290" i="1"/>
  <c r="H1289" i="1"/>
  <c r="I1289" i="1" s="1"/>
  <c r="J1289" i="1" s="1"/>
  <c r="G1289" i="1"/>
  <c r="H1288" i="1"/>
  <c r="I1288" i="1" s="1"/>
  <c r="J1288" i="1" s="1"/>
  <c r="G1288" i="1"/>
  <c r="H1287" i="1"/>
  <c r="I1287" i="1" s="1"/>
  <c r="J1287" i="1" s="1"/>
  <c r="G1287" i="1"/>
  <c r="H1280" i="1"/>
  <c r="I1280" i="1" s="1"/>
  <c r="J1280" i="1" s="1"/>
  <c r="G1280" i="1"/>
  <c r="H1279" i="1"/>
  <c r="I1279" i="1" s="1"/>
  <c r="J1279" i="1" s="1"/>
  <c r="G1279" i="1"/>
  <c r="H1278" i="1"/>
  <c r="I1278" i="1" s="1"/>
  <c r="J1278" i="1" s="1"/>
  <c r="G1278" i="1"/>
  <c r="H1271" i="1"/>
  <c r="I1271" i="1" s="1"/>
  <c r="J1271" i="1" s="1"/>
  <c r="G1271" i="1"/>
  <c r="H1270" i="1"/>
  <c r="I1270" i="1" s="1"/>
  <c r="J1270" i="1" s="1"/>
  <c r="G1270" i="1"/>
  <c r="H1269" i="1"/>
  <c r="I1269" i="1" s="1"/>
  <c r="J1269" i="1" s="1"/>
  <c r="G1269" i="1"/>
  <c r="H1268" i="1"/>
  <c r="I1268" i="1" s="1"/>
  <c r="J1268" i="1" s="1"/>
  <c r="G1268" i="1"/>
  <c r="H1267" i="1"/>
  <c r="I1267" i="1" s="1"/>
  <c r="J1267" i="1" s="1"/>
  <c r="G1267" i="1"/>
  <c r="H1266" i="1"/>
  <c r="I1266" i="1" s="1"/>
  <c r="J1266" i="1" s="1"/>
  <c r="G1266" i="1"/>
  <c r="H1265" i="1"/>
  <c r="I1265" i="1" s="1"/>
  <c r="J1265" i="1" s="1"/>
  <c r="G1265" i="1"/>
  <c r="H1264" i="1"/>
  <c r="I1264" i="1" s="1"/>
  <c r="J1264" i="1" s="1"/>
  <c r="G1264" i="1"/>
  <c r="H1263" i="1"/>
  <c r="I1263" i="1" s="1"/>
  <c r="J1263" i="1" s="1"/>
  <c r="G1263" i="1"/>
  <c r="H1262" i="1"/>
  <c r="I1262" i="1" s="1"/>
  <c r="J1262" i="1" s="1"/>
  <c r="G1262" i="1"/>
  <c r="H1261" i="1"/>
  <c r="I1261" i="1" s="1"/>
  <c r="J1261" i="1" s="1"/>
  <c r="G1261" i="1"/>
  <c r="H1260" i="1"/>
  <c r="I1260" i="1" s="1"/>
  <c r="J1260" i="1" s="1"/>
  <c r="G1260" i="1"/>
  <c r="H1259" i="1"/>
  <c r="I1259" i="1" s="1"/>
  <c r="J1259" i="1" s="1"/>
  <c r="G1259" i="1"/>
  <c r="H1258" i="1"/>
  <c r="I1258" i="1" s="1"/>
  <c r="J1258" i="1" s="1"/>
  <c r="G1258" i="1"/>
  <c r="J1257" i="1"/>
  <c r="I1257" i="1"/>
  <c r="H1257" i="1"/>
  <c r="G1257" i="1"/>
  <c r="AP1087" i="1"/>
  <c r="AR1087" i="1" s="1"/>
  <c r="AP1086" i="1"/>
  <c r="AR1086" i="1" s="1"/>
  <c r="AP1085" i="1"/>
  <c r="AR1085" i="1" s="1"/>
  <c r="AP1084" i="1"/>
  <c r="AR1084" i="1" s="1"/>
  <c r="AP1083" i="1"/>
  <c r="AR1083" i="1" s="1"/>
  <c r="AP1082" i="1"/>
  <c r="AR1082" i="1" s="1"/>
  <c r="AP1081" i="1"/>
  <c r="AR1081" i="1" s="1"/>
  <c r="AP1080" i="1"/>
  <c r="AR1080" i="1" s="1"/>
  <c r="AP1079" i="1"/>
  <c r="AR1079" i="1" s="1"/>
  <c r="AP1078" i="1"/>
  <c r="AR1078" i="1" s="1"/>
  <c r="AP1077" i="1"/>
  <c r="AR1077" i="1" s="1"/>
  <c r="AP1076" i="1"/>
  <c r="AR1076" i="1" s="1"/>
  <c r="AP1075" i="1"/>
  <c r="AR1075" i="1" s="1"/>
  <c r="AP1074" i="1"/>
  <c r="AR1074" i="1" s="1"/>
  <c r="AP1073" i="1"/>
  <c r="AR1073" i="1" s="1"/>
  <c r="AP1072" i="1"/>
  <c r="AR1072" i="1" s="1"/>
  <c r="AP1071" i="1"/>
  <c r="AR1071" i="1" s="1"/>
  <c r="AP1070" i="1"/>
  <c r="AR1070" i="1" s="1"/>
  <c r="AP1069" i="1"/>
  <c r="AR1069" i="1" s="1"/>
  <c r="AP1068" i="1"/>
  <c r="AR1068" i="1" s="1"/>
  <c r="AP1067" i="1"/>
  <c r="AR1067" i="1" s="1"/>
  <c r="AP1066" i="1"/>
  <c r="AR1066" i="1" s="1"/>
  <c r="AP1065" i="1"/>
  <c r="AR1065" i="1" s="1"/>
  <c r="AP1064" i="1"/>
  <c r="AR1064" i="1" s="1"/>
  <c r="AP1063" i="1"/>
  <c r="AR1063" i="1" s="1"/>
  <c r="AP1062" i="1"/>
  <c r="AR1062" i="1" s="1"/>
  <c r="AP1061" i="1"/>
  <c r="AR1061" i="1" s="1"/>
  <c r="AP1060" i="1"/>
  <c r="AR1060" i="1" s="1"/>
  <c r="AP1059" i="1"/>
  <c r="AR1059" i="1" s="1"/>
  <c r="AP1058" i="1"/>
  <c r="AR1058" i="1" s="1"/>
  <c r="AP1057" i="1"/>
  <c r="AR1057" i="1" s="1"/>
  <c r="AP1056" i="1"/>
  <c r="AR1056" i="1" s="1"/>
  <c r="AP1055" i="1"/>
  <c r="AR1055" i="1" s="1"/>
  <c r="AP1054" i="1"/>
  <c r="AR1054" i="1" s="1"/>
  <c r="AP1053" i="1"/>
  <c r="AR1053" i="1" s="1"/>
  <c r="AP1052" i="1"/>
  <c r="AR1052" i="1" s="1"/>
  <c r="AP1051" i="1"/>
  <c r="AR1051" i="1" s="1"/>
  <c r="AP1050" i="1"/>
  <c r="AR1050" i="1" s="1"/>
  <c r="AP1049" i="1"/>
  <c r="AR1049" i="1" s="1"/>
  <c r="AP1048" i="1"/>
  <c r="AR1048" i="1" s="1"/>
  <c r="AP1047" i="1"/>
  <c r="AR1047" i="1" s="1"/>
  <c r="H1036" i="1"/>
  <c r="I1036" i="1" s="1"/>
  <c r="J1036" i="1" s="1"/>
  <c r="G1036" i="1"/>
  <c r="H1035" i="1"/>
  <c r="I1035" i="1" s="1"/>
  <c r="K1035" i="1" s="1"/>
  <c r="L1035" i="1" s="1"/>
  <c r="G1035" i="1"/>
  <c r="H1034" i="1"/>
  <c r="I1034" i="1" s="1"/>
  <c r="J1034" i="1" s="1"/>
  <c r="G1034" i="1"/>
  <c r="H1033" i="1"/>
  <c r="I1033" i="1" s="1"/>
  <c r="G1033" i="1"/>
  <c r="H1032" i="1"/>
  <c r="I1032" i="1" s="1"/>
  <c r="J1032" i="1" s="1"/>
  <c r="G1032" i="1"/>
  <c r="H1031" i="1"/>
  <c r="I1031" i="1" s="1"/>
  <c r="G1031" i="1"/>
  <c r="H1030" i="1"/>
  <c r="I1030" i="1" s="1"/>
  <c r="J1030" i="1" s="1"/>
  <c r="G1030" i="1"/>
  <c r="H1029" i="1"/>
  <c r="I1029" i="1" s="1"/>
  <c r="G1029" i="1"/>
  <c r="H1028" i="1"/>
  <c r="I1028" i="1" s="1"/>
  <c r="J1028" i="1" s="1"/>
  <c r="G1028" i="1"/>
  <c r="H1027" i="1"/>
  <c r="I1027" i="1" s="1"/>
  <c r="G1027" i="1"/>
  <c r="H1026" i="1"/>
  <c r="I1026" i="1" s="1"/>
  <c r="J1026" i="1" s="1"/>
  <c r="G1026" i="1"/>
  <c r="H1025" i="1"/>
  <c r="I1025" i="1" s="1"/>
  <c r="G1025" i="1"/>
  <c r="H1024" i="1"/>
  <c r="I1024" i="1" s="1"/>
  <c r="J1024" i="1" s="1"/>
  <c r="G1024" i="1"/>
  <c r="H1023" i="1"/>
  <c r="I1023" i="1" s="1"/>
  <c r="K1023" i="1" s="1"/>
  <c r="L1023" i="1" s="1"/>
  <c r="G1023" i="1"/>
  <c r="H1022" i="1"/>
  <c r="I1022" i="1" s="1"/>
  <c r="J1022" i="1" s="1"/>
  <c r="G1022" i="1"/>
  <c r="H1021" i="1"/>
  <c r="I1021" i="1" s="1"/>
  <c r="G1021" i="1"/>
  <c r="H1020" i="1"/>
  <c r="I1020" i="1" s="1"/>
  <c r="J1020" i="1" s="1"/>
  <c r="G1020" i="1"/>
  <c r="H1019" i="1"/>
  <c r="I1019" i="1" s="1"/>
  <c r="G1019" i="1"/>
  <c r="H1018" i="1"/>
  <c r="I1018" i="1" s="1"/>
  <c r="J1018" i="1" s="1"/>
  <c r="G1018" i="1"/>
  <c r="H1017" i="1"/>
  <c r="I1017" i="1" s="1"/>
  <c r="G1017" i="1"/>
  <c r="H1016" i="1"/>
  <c r="I1016" i="1" s="1"/>
  <c r="J1016" i="1" s="1"/>
  <c r="G1016" i="1"/>
  <c r="H1011" i="1"/>
  <c r="I1011" i="1" s="1"/>
  <c r="J1011" i="1" s="1"/>
  <c r="G1011" i="1"/>
  <c r="H1010" i="1"/>
  <c r="I1010" i="1" s="1"/>
  <c r="J1010" i="1" s="1"/>
  <c r="G1010" i="1"/>
  <c r="H1009" i="1"/>
  <c r="I1009" i="1" s="1"/>
  <c r="J1009" i="1" s="1"/>
  <c r="G1009" i="1"/>
  <c r="H1008" i="1"/>
  <c r="I1008" i="1" s="1"/>
  <c r="J1008" i="1" s="1"/>
  <c r="G1008" i="1"/>
  <c r="H1007" i="1"/>
  <c r="I1007" i="1" s="1"/>
  <c r="J1007" i="1" s="1"/>
  <c r="G1007" i="1"/>
  <c r="H1006" i="1"/>
  <c r="I1006" i="1" s="1"/>
  <c r="J1006" i="1" s="1"/>
  <c r="G1006" i="1"/>
  <c r="H1005" i="1"/>
  <c r="I1005" i="1" s="1"/>
  <c r="J1005" i="1" s="1"/>
  <c r="G1005" i="1"/>
  <c r="H1004" i="1"/>
  <c r="I1004" i="1" s="1"/>
  <c r="J1004" i="1" s="1"/>
  <c r="G1004" i="1"/>
  <c r="H1003" i="1"/>
  <c r="I1003" i="1" s="1"/>
  <c r="J1003" i="1" s="1"/>
  <c r="G1003" i="1"/>
  <c r="H1002" i="1"/>
  <c r="I1002" i="1" s="1"/>
  <c r="J1002" i="1" s="1"/>
  <c r="G1002" i="1"/>
  <c r="H1001" i="1"/>
  <c r="I1001" i="1" s="1"/>
  <c r="J1001" i="1" s="1"/>
  <c r="G1001" i="1"/>
  <c r="H1000" i="1"/>
  <c r="I1000" i="1" s="1"/>
  <c r="J1000" i="1" s="1"/>
  <c r="G1000" i="1"/>
  <c r="H999" i="1"/>
  <c r="I999" i="1" s="1"/>
  <c r="J999" i="1" s="1"/>
  <c r="G999" i="1"/>
  <c r="H998" i="1"/>
  <c r="I998" i="1" s="1"/>
  <c r="J998" i="1" s="1"/>
  <c r="G998" i="1"/>
  <c r="H997" i="1"/>
  <c r="I997" i="1" s="1"/>
  <c r="J997" i="1" s="1"/>
  <c r="G997" i="1"/>
  <c r="H996" i="1"/>
  <c r="I996" i="1" s="1"/>
  <c r="J996" i="1" s="1"/>
  <c r="G996" i="1"/>
  <c r="H995" i="1"/>
  <c r="I995" i="1" s="1"/>
  <c r="J995" i="1" s="1"/>
  <c r="G995" i="1"/>
  <c r="H994" i="1"/>
  <c r="I994" i="1" s="1"/>
  <c r="J994" i="1" s="1"/>
  <c r="G994" i="1"/>
  <c r="H993" i="1"/>
  <c r="I993" i="1" s="1"/>
  <c r="J993" i="1" s="1"/>
  <c r="G993" i="1"/>
  <c r="H992" i="1"/>
  <c r="I992" i="1" s="1"/>
  <c r="J992" i="1" s="1"/>
  <c r="G992" i="1"/>
  <c r="H991" i="1"/>
  <c r="I991" i="1" s="1"/>
  <c r="J991" i="1" s="1"/>
  <c r="G991" i="1"/>
  <c r="H990" i="1"/>
  <c r="I990" i="1" s="1"/>
  <c r="J990" i="1" s="1"/>
  <c r="G990" i="1"/>
  <c r="H989" i="1"/>
  <c r="I989" i="1" s="1"/>
  <c r="J989" i="1" s="1"/>
  <c r="G989" i="1"/>
  <c r="H988" i="1"/>
  <c r="I988" i="1" s="1"/>
  <c r="J988" i="1" s="1"/>
  <c r="G988" i="1"/>
  <c r="H984" i="1"/>
  <c r="I984" i="1" s="1"/>
  <c r="J984" i="1" s="1"/>
  <c r="G984" i="1"/>
  <c r="H983" i="1"/>
  <c r="I983" i="1" s="1"/>
  <c r="J983" i="1" s="1"/>
  <c r="G983" i="1"/>
  <c r="H982" i="1"/>
  <c r="I982" i="1" s="1"/>
  <c r="J982" i="1" s="1"/>
  <c r="G982" i="1"/>
  <c r="H981" i="1"/>
  <c r="I981" i="1" s="1"/>
  <c r="J981" i="1" s="1"/>
  <c r="G981" i="1"/>
  <c r="H980" i="1"/>
  <c r="I980" i="1" s="1"/>
  <c r="J980" i="1" s="1"/>
  <c r="G980" i="1"/>
  <c r="H979" i="1"/>
  <c r="I979" i="1" s="1"/>
  <c r="J979" i="1" s="1"/>
  <c r="G979" i="1"/>
  <c r="H978" i="1"/>
  <c r="I978" i="1" s="1"/>
  <c r="J978" i="1" s="1"/>
  <c r="G978" i="1"/>
  <c r="H977" i="1"/>
  <c r="I977" i="1" s="1"/>
  <c r="J977" i="1" s="1"/>
  <c r="G977" i="1"/>
  <c r="H976" i="1"/>
  <c r="I976" i="1" s="1"/>
  <c r="J976" i="1" s="1"/>
  <c r="G976" i="1"/>
  <c r="H975" i="1"/>
  <c r="I975" i="1" s="1"/>
  <c r="J975" i="1" s="1"/>
  <c r="G975" i="1"/>
  <c r="H974" i="1"/>
  <c r="I974" i="1" s="1"/>
  <c r="J974" i="1" s="1"/>
  <c r="G974" i="1"/>
  <c r="H973" i="1"/>
  <c r="I973" i="1" s="1"/>
  <c r="J973" i="1" s="1"/>
  <c r="G973" i="1"/>
  <c r="H972" i="1"/>
  <c r="I972" i="1" s="1"/>
  <c r="J972" i="1" s="1"/>
  <c r="G972" i="1"/>
  <c r="H971" i="1"/>
  <c r="I971" i="1" s="1"/>
  <c r="J971" i="1" s="1"/>
  <c r="G971" i="1"/>
  <c r="H970" i="1"/>
  <c r="I970" i="1" s="1"/>
  <c r="J970" i="1" s="1"/>
  <c r="G970" i="1"/>
  <c r="H969" i="1"/>
  <c r="I969" i="1" s="1"/>
  <c r="J969" i="1" s="1"/>
  <c r="G969" i="1"/>
  <c r="H968" i="1"/>
  <c r="I968" i="1" s="1"/>
  <c r="J968" i="1" s="1"/>
  <c r="G968" i="1"/>
  <c r="H967" i="1"/>
  <c r="I967" i="1" s="1"/>
  <c r="J967" i="1" s="1"/>
  <c r="G967" i="1"/>
  <c r="H966" i="1"/>
  <c r="I966" i="1" s="1"/>
  <c r="J966" i="1" s="1"/>
  <c r="G966" i="1"/>
  <c r="H965" i="1"/>
  <c r="I965" i="1" s="1"/>
  <c r="J965" i="1" s="1"/>
  <c r="G965" i="1"/>
  <c r="H964" i="1"/>
  <c r="I964" i="1" s="1"/>
  <c r="J964" i="1" s="1"/>
  <c r="G964" i="1"/>
  <c r="I963" i="1"/>
  <c r="J963" i="1" s="1"/>
  <c r="H963" i="1"/>
  <c r="G963" i="1"/>
  <c r="H962" i="1"/>
  <c r="I962" i="1" s="1"/>
  <c r="J962" i="1" s="1"/>
  <c r="G962" i="1"/>
  <c r="H961" i="1"/>
  <c r="I961" i="1" s="1"/>
  <c r="J961" i="1" s="1"/>
  <c r="G961" i="1"/>
  <c r="H960" i="1"/>
  <c r="I960" i="1" s="1"/>
  <c r="J960" i="1" s="1"/>
  <c r="G960" i="1"/>
  <c r="H959" i="1"/>
  <c r="I959" i="1" s="1"/>
  <c r="J959" i="1" s="1"/>
  <c r="G959" i="1"/>
  <c r="H958" i="1"/>
  <c r="I958" i="1" s="1"/>
  <c r="J958" i="1" s="1"/>
  <c r="G958" i="1"/>
  <c r="H957" i="1"/>
  <c r="I957" i="1" s="1"/>
  <c r="J957" i="1" s="1"/>
  <c r="G957" i="1"/>
  <c r="H956" i="1"/>
  <c r="I956" i="1" s="1"/>
  <c r="J956" i="1" s="1"/>
  <c r="G956" i="1"/>
  <c r="H955" i="1"/>
  <c r="I955" i="1" s="1"/>
  <c r="J955" i="1" s="1"/>
  <c r="G955" i="1"/>
  <c r="H954" i="1"/>
  <c r="I954" i="1" s="1"/>
  <c r="J954" i="1" s="1"/>
  <c r="G954" i="1"/>
  <c r="H953" i="1"/>
  <c r="I953" i="1" s="1"/>
  <c r="J953" i="1" s="1"/>
  <c r="G953" i="1"/>
  <c r="H952" i="1"/>
  <c r="I952" i="1" s="1"/>
  <c r="J952" i="1" s="1"/>
  <c r="G952" i="1"/>
  <c r="H951" i="1"/>
  <c r="I951" i="1" s="1"/>
  <c r="J951" i="1" s="1"/>
  <c r="G951" i="1"/>
  <c r="H950" i="1"/>
  <c r="I950" i="1" s="1"/>
  <c r="J950" i="1" s="1"/>
  <c r="G950" i="1"/>
  <c r="H949" i="1"/>
  <c r="I949" i="1" s="1"/>
  <c r="J949" i="1" s="1"/>
  <c r="G949" i="1"/>
  <c r="H948" i="1"/>
  <c r="I948" i="1" s="1"/>
  <c r="J948" i="1" s="1"/>
  <c r="G948" i="1"/>
  <c r="H947" i="1"/>
  <c r="I947" i="1" s="1"/>
  <c r="J947" i="1" s="1"/>
  <c r="G947" i="1"/>
  <c r="H946" i="1"/>
  <c r="I946" i="1" s="1"/>
  <c r="J946" i="1" s="1"/>
  <c r="G946" i="1"/>
  <c r="H945" i="1"/>
  <c r="I945" i="1" s="1"/>
  <c r="J945" i="1" s="1"/>
  <c r="G945" i="1"/>
  <c r="H944" i="1"/>
  <c r="I944" i="1" s="1"/>
  <c r="J944" i="1" s="1"/>
  <c r="G944" i="1"/>
  <c r="H943" i="1"/>
  <c r="I943" i="1" s="1"/>
  <c r="J943" i="1" s="1"/>
  <c r="G943" i="1"/>
  <c r="H942" i="1"/>
  <c r="I942" i="1" s="1"/>
  <c r="J942" i="1" s="1"/>
  <c r="G942" i="1"/>
  <c r="H941" i="1"/>
  <c r="I941" i="1" s="1"/>
  <c r="J941" i="1" s="1"/>
  <c r="G941" i="1"/>
  <c r="H940" i="1"/>
  <c r="I940" i="1" s="1"/>
  <c r="J940" i="1" s="1"/>
  <c r="G940" i="1"/>
  <c r="H939" i="1"/>
  <c r="I939" i="1" s="1"/>
  <c r="J939" i="1" s="1"/>
  <c r="G939" i="1"/>
  <c r="H938" i="1"/>
  <c r="I938" i="1" s="1"/>
  <c r="J938" i="1" s="1"/>
  <c r="G938" i="1"/>
  <c r="H937" i="1"/>
  <c r="I937" i="1" s="1"/>
  <c r="J937" i="1" s="1"/>
  <c r="G937" i="1"/>
  <c r="H936" i="1"/>
  <c r="I936" i="1" s="1"/>
  <c r="J936" i="1" s="1"/>
  <c r="G936" i="1"/>
  <c r="H935" i="1"/>
  <c r="I935" i="1" s="1"/>
  <c r="J935" i="1" s="1"/>
  <c r="G935" i="1"/>
  <c r="H934" i="1"/>
  <c r="I934" i="1" s="1"/>
  <c r="J934" i="1" s="1"/>
  <c r="G934" i="1"/>
  <c r="H933" i="1"/>
  <c r="I933" i="1" s="1"/>
  <c r="J933" i="1" s="1"/>
  <c r="G933" i="1"/>
  <c r="H932" i="1"/>
  <c r="I932" i="1" s="1"/>
  <c r="J932" i="1" s="1"/>
  <c r="G932" i="1"/>
  <c r="H931" i="1"/>
  <c r="I931" i="1" s="1"/>
  <c r="J931" i="1" s="1"/>
  <c r="G931" i="1"/>
  <c r="H930" i="1"/>
  <c r="I930" i="1" s="1"/>
  <c r="J930" i="1" s="1"/>
  <c r="G930" i="1"/>
  <c r="H929" i="1"/>
  <c r="I929" i="1" s="1"/>
  <c r="J929" i="1" s="1"/>
  <c r="G929" i="1"/>
  <c r="H928" i="1"/>
  <c r="I928" i="1" s="1"/>
  <c r="J928" i="1" s="1"/>
  <c r="G928" i="1"/>
  <c r="H927" i="1"/>
  <c r="I927" i="1" s="1"/>
  <c r="J927" i="1" s="1"/>
  <c r="G927" i="1"/>
  <c r="I926" i="1"/>
  <c r="J926" i="1" s="1"/>
  <c r="H926" i="1"/>
  <c r="G926" i="1"/>
  <c r="H925" i="1"/>
  <c r="I925" i="1" s="1"/>
  <c r="J925" i="1" s="1"/>
  <c r="G925" i="1"/>
  <c r="H924" i="1"/>
  <c r="I924" i="1" s="1"/>
  <c r="J924" i="1" s="1"/>
  <c r="G924" i="1"/>
  <c r="H923" i="1"/>
  <c r="I923" i="1" s="1"/>
  <c r="J923" i="1" s="1"/>
  <c r="G923" i="1"/>
  <c r="H922" i="1"/>
  <c r="I922" i="1" s="1"/>
  <c r="J922" i="1" s="1"/>
  <c r="G922" i="1"/>
  <c r="H921" i="1"/>
  <c r="I921" i="1" s="1"/>
  <c r="J921" i="1" s="1"/>
  <c r="G921" i="1"/>
  <c r="H920" i="1"/>
  <c r="I920" i="1" s="1"/>
  <c r="J920" i="1" s="1"/>
  <c r="G920" i="1"/>
  <c r="H919" i="1"/>
  <c r="I919" i="1" s="1"/>
  <c r="J919" i="1" s="1"/>
  <c r="G919" i="1"/>
  <c r="H918" i="1"/>
  <c r="I918" i="1" s="1"/>
  <c r="J918" i="1" s="1"/>
  <c r="G918" i="1"/>
  <c r="H917" i="1"/>
  <c r="I917" i="1" s="1"/>
  <c r="J917" i="1" s="1"/>
  <c r="G917" i="1"/>
  <c r="H916" i="1"/>
  <c r="I916" i="1" s="1"/>
  <c r="J916" i="1" s="1"/>
  <c r="G916" i="1"/>
  <c r="K911" i="1"/>
  <c r="L911" i="1" s="1"/>
  <c r="K910" i="1"/>
  <c r="L910" i="1" s="1"/>
  <c r="L909" i="1"/>
  <c r="K909" i="1"/>
  <c r="L908" i="1"/>
  <c r="K908" i="1"/>
  <c r="K907" i="1"/>
  <c r="L907" i="1" s="1"/>
  <c r="K906" i="1"/>
  <c r="L906" i="1" s="1"/>
  <c r="L905" i="1"/>
  <c r="K905" i="1"/>
  <c r="K904" i="1"/>
  <c r="L904" i="1" s="1"/>
  <c r="K903" i="1"/>
  <c r="L903" i="1" s="1"/>
  <c r="L902" i="1"/>
  <c r="K902" i="1"/>
  <c r="K901" i="1"/>
  <c r="L901" i="1" s="1"/>
  <c r="K900" i="1"/>
  <c r="L900" i="1" s="1"/>
  <c r="L899" i="1"/>
  <c r="K899" i="1"/>
  <c r="L898" i="1"/>
  <c r="K898" i="1"/>
  <c r="K897" i="1"/>
  <c r="L897" i="1" s="1"/>
  <c r="K896" i="1"/>
  <c r="L896" i="1" s="1"/>
  <c r="K895" i="1"/>
  <c r="L895" i="1" s="1"/>
  <c r="K894" i="1"/>
  <c r="L894" i="1" s="1"/>
  <c r="L893" i="1"/>
  <c r="K893" i="1"/>
  <c r="L892" i="1"/>
  <c r="K892" i="1"/>
  <c r="L891" i="1"/>
  <c r="K891" i="1"/>
  <c r="K890" i="1"/>
  <c r="L890" i="1" s="1"/>
  <c r="K889" i="1"/>
  <c r="L889" i="1" s="1"/>
  <c r="K888" i="1"/>
  <c r="L888" i="1" s="1"/>
  <c r="L887" i="1"/>
  <c r="K887" i="1"/>
  <c r="H882" i="1"/>
  <c r="I882" i="1" s="1"/>
  <c r="J882" i="1" s="1"/>
  <c r="G882" i="1"/>
  <c r="H881" i="1"/>
  <c r="I881" i="1" s="1"/>
  <c r="J881" i="1" s="1"/>
  <c r="G881" i="1"/>
  <c r="H880" i="1"/>
  <c r="I880" i="1" s="1"/>
  <c r="J880" i="1" s="1"/>
  <c r="G880" i="1"/>
  <c r="H879" i="1"/>
  <c r="I879" i="1" s="1"/>
  <c r="J879" i="1" s="1"/>
  <c r="G879" i="1"/>
  <c r="H878" i="1"/>
  <c r="I878" i="1" s="1"/>
  <c r="J878" i="1" s="1"/>
  <c r="G878" i="1"/>
  <c r="H877" i="1"/>
  <c r="I877" i="1" s="1"/>
  <c r="J877" i="1" s="1"/>
  <c r="G877" i="1"/>
  <c r="H876" i="1"/>
  <c r="I876" i="1" s="1"/>
  <c r="J876" i="1" s="1"/>
  <c r="G876" i="1"/>
  <c r="H875" i="1"/>
  <c r="I875" i="1" s="1"/>
  <c r="J875" i="1" s="1"/>
  <c r="G875" i="1"/>
  <c r="H874" i="1"/>
  <c r="I874" i="1" s="1"/>
  <c r="J874" i="1" s="1"/>
  <c r="G874" i="1"/>
  <c r="H873" i="1"/>
  <c r="I873" i="1" s="1"/>
  <c r="J873" i="1" s="1"/>
  <c r="G873" i="1"/>
  <c r="H872" i="1"/>
  <c r="I872" i="1" s="1"/>
  <c r="J872" i="1" s="1"/>
  <c r="G872" i="1"/>
  <c r="H871" i="1"/>
  <c r="I871" i="1" s="1"/>
  <c r="J871" i="1" s="1"/>
  <c r="G871" i="1"/>
  <c r="H870" i="1"/>
  <c r="I870" i="1" s="1"/>
  <c r="J870" i="1" s="1"/>
  <c r="G870" i="1"/>
  <c r="H869" i="1"/>
  <c r="I869" i="1" s="1"/>
  <c r="J869" i="1" s="1"/>
  <c r="G869" i="1"/>
  <c r="H868" i="1"/>
  <c r="I868" i="1" s="1"/>
  <c r="J868" i="1" s="1"/>
  <c r="G868" i="1"/>
  <c r="H867" i="1"/>
  <c r="I867" i="1" s="1"/>
  <c r="J867" i="1" s="1"/>
  <c r="G867" i="1"/>
  <c r="H866" i="1"/>
  <c r="I866" i="1" s="1"/>
  <c r="J866" i="1" s="1"/>
  <c r="G866" i="1"/>
  <c r="I865" i="1"/>
  <c r="J865" i="1" s="1"/>
  <c r="H865" i="1"/>
  <c r="G865" i="1"/>
  <c r="H864" i="1"/>
  <c r="I864" i="1" s="1"/>
  <c r="J864" i="1" s="1"/>
  <c r="G864" i="1"/>
  <c r="H863" i="1"/>
  <c r="I863" i="1" s="1"/>
  <c r="J863" i="1" s="1"/>
  <c r="G863" i="1"/>
  <c r="H862" i="1"/>
  <c r="I862" i="1" s="1"/>
  <c r="J862" i="1" s="1"/>
  <c r="G862" i="1"/>
  <c r="H861" i="1"/>
  <c r="I861" i="1" s="1"/>
  <c r="J861" i="1" s="1"/>
  <c r="G861" i="1"/>
  <c r="H860" i="1"/>
  <c r="I860" i="1" s="1"/>
  <c r="J860" i="1" s="1"/>
  <c r="G860" i="1"/>
  <c r="H859" i="1"/>
  <c r="I859" i="1" s="1"/>
  <c r="J859" i="1" s="1"/>
  <c r="G859" i="1"/>
  <c r="H858" i="1"/>
  <c r="I858" i="1" s="1"/>
  <c r="J858" i="1" s="1"/>
  <c r="G858" i="1"/>
  <c r="H857" i="1"/>
  <c r="I857" i="1" s="1"/>
  <c r="J857" i="1" s="1"/>
  <c r="G857" i="1"/>
  <c r="H856" i="1"/>
  <c r="I856" i="1" s="1"/>
  <c r="J856" i="1" s="1"/>
  <c r="G856" i="1"/>
  <c r="H855" i="1"/>
  <c r="I855" i="1" s="1"/>
  <c r="J855" i="1" s="1"/>
  <c r="G855" i="1"/>
  <c r="H854" i="1"/>
  <c r="I854" i="1" s="1"/>
  <c r="J854" i="1" s="1"/>
  <c r="G854" i="1"/>
  <c r="H853" i="1"/>
  <c r="I853" i="1" s="1"/>
  <c r="J853" i="1" s="1"/>
  <c r="G853" i="1"/>
  <c r="H852" i="1"/>
  <c r="I852" i="1" s="1"/>
  <c r="J852" i="1" s="1"/>
  <c r="G852" i="1"/>
  <c r="H851" i="1"/>
  <c r="I851" i="1" s="1"/>
  <c r="J851" i="1" s="1"/>
  <c r="G851" i="1"/>
  <c r="H850" i="1"/>
  <c r="I850" i="1" s="1"/>
  <c r="J850" i="1" s="1"/>
  <c r="G850" i="1"/>
  <c r="H849" i="1"/>
  <c r="I849" i="1" s="1"/>
  <c r="J849" i="1" s="1"/>
  <c r="G849" i="1"/>
  <c r="I848" i="1"/>
  <c r="J848" i="1" s="1"/>
  <c r="H848" i="1"/>
  <c r="G848" i="1"/>
  <c r="H847" i="1"/>
  <c r="I847" i="1" s="1"/>
  <c r="J847" i="1" s="1"/>
  <c r="G847" i="1"/>
  <c r="H846" i="1"/>
  <c r="I846" i="1" s="1"/>
  <c r="J846" i="1" s="1"/>
  <c r="G846" i="1"/>
  <c r="H845" i="1"/>
  <c r="I845" i="1" s="1"/>
  <c r="J845" i="1" s="1"/>
  <c r="G845" i="1"/>
  <c r="H844" i="1"/>
  <c r="I844" i="1" s="1"/>
  <c r="J844" i="1" s="1"/>
  <c r="G844" i="1"/>
  <c r="H843" i="1"/>
  <c r="I843" i="1" s="1"/>
  <c r="J843" i="1" s="1"/>
  <c r="G843" i="1"/>
  <c r="H842" i="1"/>
  <c r="I842" i="1" s="1"/>
  <c r="J842" i="1" s="1"/>
  <c r="G842" i="1"/>
  <c r="H841" i="1"/>
  <c r="I841" i="1" s="1"/>
  <c r="J841" i="1" s="1"/>
  <c r="G841" i="1"/>
  <c r="H840" i="1"/>
  <c r="I840" i="1" s="1"/>
  <c r="J840" i="1" s="1"/>
  <c r="G840" i="1"/>
  <c r="H839" i="1"/>
  <c r="I839" i="1" s="1"/>
  <c r="J839" i="1" s="1"/>
  <c r="G839" i="1"/>
  <c r="H838" i="1"/>
  <c r="I838" i="1" s="1"/>
  <c r="J838" i="1" s="1"/>
  <c r="G838" i="1"/>
  <c r="H837" i="1"/>
  <c r="I837" i="1" s="1"/>
  <c r="J837" i="1" s="1"/>
  <c r="G837" i="1"/>
  <c r="H836" i="1"/>
  <c r="I836" i="1" s="1"/>
  <c r="J836" i="1" s="1"/>
  <c r="G836" i="1"/>
  <c r="H835" i="1"/>
  <c r="I835" i="1" s="1"/>
  <c r="J835" i="1" s="1"/>
  <c r="G835" i="1"/>
  <c r="H834" i="1"/>
  <c r="I834" i="1" s="1"/>
  <c r="J834" i="1" s="1"/>
  <c r="G834" i="1"/>
  <c r="H833" i="1"/>
  <c r="I833" i="1" s="1"/>
  <c r="J833" i="1" s="1"/>
  <c r="G833" i="1"/>
  <c r="H832" i="1"/>
  <c r="I832" i="1" s="1"/>
  <c r="J832" i="1" s="1"/>
  <c r="G832" i="1"/>
  <c r="H831" i="1"/>
  <c r="I831" i="1" s="1"/>
  <c r="J831" i="1" s="1"/>
  <c r="G831" i="1"/>
  <c r="H830" i="1"/>
  <c r="I830" i="1" s="1"/>
  <c r="J830" i="1" s="1"/>
  <c r="G830" i="1"/>
  <c r="H829" i="1"/>
  <c r="I829" i="1" s="1"/>
  <c r="J829" i="1" s="1"/>
  <c r="G829" i="1"/>
  <c r="H828" i="1"/>
  <c r="I828" i="1" s="1"/>
  <c r="J828" i="1" s="1"/>
  <c r="G828" i="1"/>
  <c r="H827" i="1"/>
  <c r="I827" i="1" s="1"/>
  <c r="J827" i="1" s="1"/>
  <c r="G827" i="1"/>
  <c r="H826" i="1"/>
  <c r="I826" i="1" s="1"/>
  <c r="J826" i="1" s="1"/>
  <c r="G826" i="1"/>
  <c r="H825" i="1"/>
  <c r="I825" i="1" s="1"/>
  <c r="J825" i="1" s="1"/>
  <c r="G825" i="1"/>
  <c r="H824" i="1"/>
  <c r="I824" i="1" s="1"/>
  <c r="J824" i="1" s="1"/>
  <c r="G824" i="1"/>
  <c r="H823" i="1"/>
  <c r="I823" i="1" s="1"/>
  <c r="J823" i="1" s="1"/>
  <c r="G823" i="1"/>
  <c r="H822" i="1"/>
  <c r="I822" i="1" s="1"/>
  <c r="J822" i="1" s="1"/>
  <c r="G822" i="1"/>
  <c r="H821" i="1"/>
  <c r="I821" i="1" s="1"/>
  <c r="J821" i="1" s="1"/>
  <c r="G821" i="1"/>
  <c r="H820" i="1"/>
  <c r="I820" i="1" s="1"/>
  <c r="J820" i="1" s="1"/>
  <c r="G820" i="1"/>
  <c r="H819" i="1"/>
  <c r="I819" i="1" s="1"/>
  <c r="J819" i="1" s="1"/>
  <c r="G819" i="1"/>
  <c r="H818" i="1"/>
  <c r="I818" i="1" s="1"/>
  <c r="J818" i="1" s="1"/>
  <c r="G818" i="1"/>
  <c r="H817" i="1"/>
  <c r="I817" i="1" s="1"/>
  <c r="J817" i="1" s="1"/>
  <c r="G817" i="1"/>
  <c r="H816" i="1"/>
  <c r="I816" i="1" s="1"/>
  <c r="J816" i="1" s="1"/>
  <c r="G816" i="1"/>
  <c r="H815" i="1"/>
  <c r="I815" i="1" s="1"/>
  <c r="J815" i="1" s="1"/>
  <c r="G815" i="1"/>
  <c r="H814" i="1"/>
  <c r="I814" i="1" s="1"/>
  <c r="J814" i="1" s="1"/>
  <c r="G814" i="1"/>
  <c r="H813" i="1"/>
  <c r="I813" i="1" s="1"/>
  <c r="J813" i="1" s="1"/>
  <c r="G813" i="1"/>
  <c r="H812" i="1"/>
  <c r="I812" i="1" s="1"/>
  <c r="J812" i="1" s="1"/>
  <c r="G812" i="1"/>
  <c r="H811" i="1"/>
  <c r="I811" i="1" s="1"/>
  <c r="J811" i="1" s="1"/>
  <c r="G811" i="1"/>
  <c r="H810" i="1"/>
  <c r="I810" i="1" s="1"/>
  <c r="J810" i="1" s="1"/>
  <c r="G810" i="1"/>
  <c r="H809" i="1"/>
  <c r="I809" i="1" s="1"/>
  <c r="J809" i="1" s="1"/>
  <c r="G809" i="1"/>
  <c r="H808" i="1"/>
  <c r="I808" i="1" s="1"/>
  <c r="J808" i="1" s="1"/>
  <c r="G808" i="1"/>
  <c r="H807" i="1"/>
  <c r="I807" i="1" s="1"/>
  <c r="J807" i="1" s="1"/>
  <c r="G807" i="1"/>
  <c r="H806" i="1"/>
  <c r="I806" i="1" s="1"/>
  <c r="J806" i="1" s="1"/>
  <c r="G806" i="1"/>
  <c r="H805" i="1"/>
  <c r="I805" i="1" s="1"/>
  <c r="J805" i="1" s="1"/>
  <c r="G805" i="1"/>
  <c r="H804" i="1"/>
  <c r="I804" i="1" s="1"/>
  <c r="J804" i="1" s="1"/>
  <c r="G804" i="1"/>
  <c r="H803" i="1"/>
  <c r="I803" i="1" s="1"/>
  <c r="J803" i="1" s="1"/>
  <c r="G803" i="1"/>
  <c r="H802" i="1"/>
  <c r="I802" i="1" s="1"/>
  <c r="J802" i="1" s="1"/>
  <c r="G802" i="1"/>
  <c r="H801" i="1"/>
  <c r="I801" i="1" s="1"/>
  <c r="J801" i="1" s="1"/>
  <c r="G801" i="1"/>
  <c r="H800" i="1"/>
  <c r="I800" i="1" s="1"/>
  <c r="J800" i="1" s="1"/>
  <c r="G800" i="1"/>
  <c r="H799" i="1"/>
  <c r="I799" i="1" s="1"/>
  <c r="J799" i="1" s="1"/>
  <c r="G799" i="1"/>
  <c r="H798" i="1"/>
  <c r="I798" i="1" s="1"/>
  <c r="J798" i="1" s="1"/>
  <c r="G798" i="1"/>
  <c r="H797" i="1"/>
  <c r="I797" i="1" s="1"/>
  <c r="J797" i="1" s="1"/>
  <c r="G797" i="1"/>
  <c r="I796" i="1"/>
  <c r="J796" i="1" s="1"/>
  <c r="H796" i="1"/>
  <c r="G796" i="1"/>
  <c r="H795" i="1"/>
  <c r="I795" i="1" s="1"/>
  <c r="J795" i="1" s="1"/>
  <c r="G795" i="1"/>
  <c r="H794" i="1"/>
  <c r="I794" i="1" s="1"/>
  <c r="J794" i="1" s="1"/>
  <c r="G794" i="1"/>
  <c r="H793" i="1"/>
  <c r="I793" i="1" s="1"/>
  <c r="J793" i="1" s="1"/>
  <c r="G793" i="1"/>
  <c r="H792" i="1"/>
  <c r="I792" i="1" s="1"/>
  <c r="J792" i="1" s="1"/>
  <c r="G792" i="1"/>
  <c r="H791" i="1"/>
  <c r="I791" i="1" s="1"/>
  <c r="J791" i="1" s="1"/>
  <c r="G791" i="1"/>
  <c r="H790" i="1"/>
  <c r="I790" i="1" s="1"/>
  <c r="J790" i="1" s="1"/>
  <c r="G790" i="1"/>
  <c r="H789" i="1"/>
  <c r="I789" i="1" s="1"/>
  <c r="J789" i="1" s="1"/>
  <c r="G789" i="1"/>
  <c r="I788" i="1"/>
  <c r="J788" i="1" s="1"/>
  <c r="H788" i="1"/>
  <c r="G788" i="1"/>
  <c r="H787" i="1"/>
  <c r="I787" i="1" s="1"/>
  <c r="J787" i="1" s="1"/>
  <c r="G787" i="1"/>
  <c r="L778" i="1"/>
  <c r="K778" i="1"/>
  <c r="K777" i="1"/>
  <c r="L777" i="1" s="1"/>
  <c r="K776" i="1"/>
  <c r="L776" i="1" s="1"/>
  <c r="L775" i="1"/>
  <c r="K775" i="1"/>
  <c r="K774" i="1"/>
  <c r="L774" i="1" s="1"/>
  <c r="K773" i="1"/>
  <c r="L773" i="1" s="1"/>
  <c r="L772" i="1"/>
  <c r="K772" i="1"/>
  <c r="K771" i="1"/>
  <c r="L771" i="1" s="1"/>
  <c r="L770" i="1"/>
  <c r="K770" i="1"/>
  <c r="L769" i="1"/>
  <c r="K769" i="1"/>
  <c r="K768" i="1"/>
  <c r="L768" i="1" s="1"/>
  <c r="K767" i="1"/>
  <c r="L767" i="1" s="1"/>
  <c r="L766" i="1"/>
  <c r="K766" i="1"/>
  <c r="L765" i="1"/>
  <c r="K765" i="1"/>
  <c r="K764" i="1"/>
  <c r="L764" i="1" s="1"/>
  <c r="L763" i="1"/>
  <c r="K763" i="1"/>
  <c r="K762" i="1"/>
  <c r="L762" i="1" s="1"/>
  <c r="K761" i="1"/>
  <c r="L761" i="1" s="1"/>
  <c r="K760" i="1"/>
  <c r="L760" i="1" s="1"/>
  <c r="L759" i="1"/>
  <c r="K759" i="1"/>
  <c r="K758" i="1"/>
  <c r="L758" i="1" s="1"/>
  <c r="H753" i="1"/>
  <c r="I753" i="1" s="1"/>
  <c r="J753" i="1" s="1"/>
  <c r="G753" i="1"/>
  <c r="I752" i="1"/>
  <c r="J752" i="1" s="1"/>
  <c r="H752" i="1"/>
  <c r="G752" i="1"/>
  <c r="H751" i="1"/>
  <c r="I751" i="1" s="1"/>
  <c r="J751" i="1" s="1"/>
  <c r="G751" i="1"/>
  <c r="H750" i="1"/>
  <c r="I750" i="1" s="1"/>
  <c r="J750" i="1" s="1"/>
  <c r="G750" i="1"/>
  <c r="H749" i="1"/>
  <c r="I749" i="1" s="1"/>
  <c r="J749" i="1" s="1"/>
  <c r="G749" i="1"/>
  <c r="H748" i="1"/>
  <c r="I748" i="1" s="1"/>
  <c r="J748" i="1" s="1"/>
  <c r="G748" i="1"/>
  <c r="H747" i="1"/>
  <c r="I747" i="1" s="1"/>
  <c r="J747" i="1" s="1"/>
  <c r="G747" i="1"/>
  <c r="H746" i="1"/>
  <c r="I746" i="1" s="1"/>
  <c r="J746" i="1" s="1"/>
  <c r="G746" i="1"/>
  <c r="H745" i="1"/>
  <c r="I745" i="1" s="1"/>
  <c r="J745" i="1" s="1"/>
  <c r="G745" i="1"/>
  <c r="H744" i="1"/>
  <c r="I744" i="1" s="1"/>
  <c r="J744" i="1" s="1"/>
  <c r="G744" i="1"/>
  <c r="H743" i="1"/>
  <c r="I743" i="1" s="1"/>
  <c r="J743" i="1" s="1"/>
  <c r="G743" i="1"/>
  <c r="H742" i="1"/>
  <c r="I742" i="1" s="1"/>
  <c r="J742" i="1" s="1"/>
  <c r="G742" i="1"/>
  <c r="H741" i="1"/>
  <c r="I741" i="1" s="1"/>
  <c r="J741" i="1" s="1"/>
  <c r="G741" i="1"/>
  <c r="H740" i="1"/>
  <c r="I740" i="1" s="1"/>
  <c r="J740" i="1" s="1"/>
  <c r="G740" i="1"/>
  <c r="H739" i="1"/>
  <c r="I739" i="1" s="1"/>
  <c r="J739" i="1" s="1"/>
  <c r="G739" i="1"/>
  <c r="H738" i="1"/>
  <c r="I738" i="1" s="1"/>
  <c r="J738" i="1" s="1"/>
  <c r="G738" i="1"/>
  <c r="H737" i="1"/>
  <c r="I737" i="1" s="1"/>
  <c r="J737" i="1" s="1"/>
  <c r="G737" i="1"/>
  <c r="H736" i="1"/>
  <c r="I736" i="1" s="1"/>
  <c r="J736" i="1" s="1"/>
  <c r="G736" i="1"/>
  <c r="H735" i="1"/>
  <c r="I735" i="1" s="1"/>
  <c r="J735" i="1" s="1"/>
  <c r="G735" i="1"/>
  <c r="H734" i="1"/>
  <c r="I734" i="1" s="1"/>
  <c r="J734" i="1" s="1"/>
  <c r="G734" i="1"/>
  <c r="H733" i="1"/>
  <c r="I733" i="1" s="1"/>
  <c r="J733" i="1" s="1"/>
  <c r="G733" i="1"/>
  <c r="H732" i="1"/>
  <c r="I732" i="1" s="1"/>
  <c r="J732" i="1" s="1"/>
  <c r="G732" i="1"/>
  <c r="H731" i="1"/>
  <c r="I731" i="1" s="1"/>
  <c r="J731" i="1" s="1"/>
  <c r="G731" i="1"/>
  <c r="H730" i="1"/>
  <c r="I730" i="1" s="1"/>
  <c r="J730" i="1" s="1"/>
  <c r="G730" i="1"/>
  <c r="H726" i="1"/>
  <c r="I726" i="1" s="1"/>
  <c r="J726" i="1" s="1"/>
  <c r="G726" i="1"/>
  <c r="H725" i="1"/>
  <c r="I725" i="1" s="1"/>
  <c r="J725" i="1" s="1"/>
  <c r="G725" i="1"/>
  <c r="I724" i="1"/>
  <c r="J724" i="1" s="1"/>
  <c r="H724" i="1"/>
  <c r="G724" i="1"/>
  <c r="H723" i="1"/>
  <c r="I723" i="1" s="1"/>
  <c r="J723" i="1" s="1"/>
  <c r="G723" i="1"/>
  <c r="H722" i="1"/>
  <c r="I722" i="1" s="1"/>
  <c r="J722" i="1" s="1"/>
  <c r="G722" i="1"/>
  <c r="H721" i="1"/>
  <c r="I721" i="1" s="1"/>
  <c r="J721" i="1" s="1"/>
  <c r="G721" i="1"/>
  <c r="H720" i="1"/>
  <c r="I720" i="1" s="1"/>
  <c r="J720" i="1" s="1"/>
  <c r="G720" i="1"/>
  <c r="H719" i="1"/>
  <c r="I719" i="1" s="1"/>
  <c r="J719" i="1" s="1"/>
  <c r="G719" i="1"/>
  <c r="H718" i="1"/>
  <c r="I718" i="1" s="1"/>
  <c r="J718" i="1" s="1"/>
  <c r="G718" i="1"/>
  <c r="H717" i="1"/>
  <c r="I717" i="1" s="1"/>
  <c r="J717" i="1" s="1"/>
  <c r="G717" i="1"/>
  <c r="H716" i="1"/>
  <c r="I716" i="1" s="1"/>
  <c r="J716" i="1" s="1"/>
  <c r="G716" i="1"/>
  <c r="I715" i="1"/>
  <c r="J715" i="1" s="1"/>
  <c r="H715" i="1"/>
  <c r="G715" i="1"/>
  <c r="H714" i="1"/>
  <c r="I714" i="1" s="1"/>
  <c r="J714" i="1" s="1"/>
  <c r="G714" i="1"/>
  <c r="H713" i="1"/>
  <c r="I713" i="1" s="1"/>
  <c r="J713" i="1" s="1"/>
  <c r="G713" i="1"/>
  <c r="H712" i="1"/>
  <c r="I712" i="1" s="1"/>
  <c r="J712" i="1" s="1"/>
  <c r="G712" i="1"/>
  <c r="H711" i="1"/>
  <c r="I711" i="1" s="1"/>
  <c r="J711" i="1" s="1"/>
  <c r="G711" i="1"/>
  <c r="H710" i="1"/>
  <c r="I710" i="1" s="1"/>
  <c r="J710" i="1" s="1"/>
  <c r="G710" i="1"/>
  <c r="H709" i="1"/>
  <c r="I709" i="1" s="1"/>
  <c r="J709" i="1" s="1"/>
  <c r="G709" i="1"/>
  <c r="H708" i="1"/>
  <c r="I708" i="1" s="1"/>
  <c r="J708" i="1" s="1"/>
  <c r="G708" i="1"/>
  <c r="H707" i="1"/>
  <c r="I707" i="1" s="1"/>
  <c r="J707" i="1" s="1"/>
  <c r="G707" i="1"/>
  <c r="H706" i="1"/>
  <c r="I706" i="1" s="1"/>
  <c r="J706" i="1" s="1"/>
  <c r="G706" i="1"/>
  <c r="H705" i="1"/>
  <c r="I705" i="1" s="1"/>
  <c r="J705" i="1" s="1"/>
  <c r="G705" i="1"/>
  <c r="H704" i="1"/>
  <c r="I704" i="1" s="1"/>
  <c r="J704" i="1" s="1"/>
  <c r="G704" i="1"/>
  <c r="H703" i="1"/>
  <c r="I703" i="1" s="1"/>
  <c r="J703" i="1" s="1"/>
  <c r="G703" i="1"/>
  <c r="H702" i="1"/>
  <c r="I702" i="1" s="1"/>
  <c r="J702" i="1" s="1"/>
  <c r="G702" i="1"/>
  <c r="H701" i="1"/>
  <c r="I701" i="1" s="1"/>
  <c r="J701" i="1" s="1"/>
  <c r="G701" i="1"/>
  <c r="H700" i="1"/>
  <c r="I700" i="1" s="1"/>
  <c r="J700" i="1" s="1"/>
  <c r="G700" i="1"/>
  <c r="H699" i="1"/>
  <c r="I699" i="1" s="1"/>
  <c r="J699" i="1" s="1"/>
  <c r="G699" i="1"/>
  <c r="H698" i="1"/>
  <c r="I698" i="1" s="1"/>
  <c r="J698" i="1" s="1"/>
  <c r="G698" i="1"/>
  <c r="H697" i="1"/>
  <c r="I697" i="1" s="1"/>
  <c r="J697" i="1" s="1"/>
  <c r="G697" i="1"/>
  <c r="H696" i="1"/>
  <c r="I696" i="1" s="1"/>
  <c r="J696" i="1" s="1"/>
  <c r="G696" i="1"/>
  <c r="H695" i="1"/>
  <c r="I695" i="1" s="1"/>
  <c r="J695" i="1" s="1"/>
  <c r="G695" i="1"/>
  <c r="H694" i="1"/>
  <c r="I694" i="1" s="1"/>
  <c r="J694" i="1" s="1"/>
  <c r="G694" i="1"/>
  <c r="H693" i="1"/>
  <c r="I693" i="1" s="1"/>
  <c r="J693" i="1" s="1"/>
  <c r="G693" i="1"/>
  <c r="H692" i="1"/>
  <c r="I692" i="1" s="1"/>
  <c r="J692" i="1" s="1"/>
  <c r="G692" i="1"/>
  <c r="H691" i="1"/>
  <c r="I691" i="1" s="1"/>
  <c r="J691" i="1" s="1"/>
  <c r="G691" i="1"/>
  <c r="H690" i="1"/>
  <c r="I690" i="1" s="1"/>
  <c r="J690" i="1" s="1"/>
  <c r="G690" i="1"/>
  <c r="H689" i="1"/>
  <c r="I689" i="1" s="1"/>
  <c r="J689" i="1" s="1"/>
  <c r="G689" i="1"/>
  <c r="H688" i="1"/>
  <c r="I688" i="1" s="1"/>
  <c r="J688" i="1" s="1"/>
  <c r="G688" i="1"/>
  <c r="H687" i="1"/>
  <c r="I687" i="1" s="1"/>
  <c r="J687" i="1" s="1"/>
  <c r="G687" i="1"/>
  <c r="H686" i="1"/>
  <c r="I686" i="1" s="1"/>
  <c r="J686" i="1" s="1"/>
  <c r="G686" i="1"/>
  <c r="H685" i="1"/>
  <c r="I685" i="1" s="1"/>
  <c r="J685" i="1" s="1"/>
  <c r="G685" i="1"/>
  <c r="H684" i="1"/>
  <c r="I684" i="1" s="1"/>
  <c r="J684" i="1" s="1"/>
  <c r="G684" i="1"/>
  <c r="H683" i="1"/>
  <c r="I683" i="1" s="1"/>
  <c r="J683" i="1" s="1"/>
  <c r="G683" i="1"/>
  <c r="H682" i="1"/>
  <c r="I682" i="1" s="1"/>
  <c r="J682" i="1" s="1"/>
  <c r="G682" i="1"/>
  <c r="H681" i="1"/>
  <c r="I681" i="1" s="1"/>
  <c r="J681" i="1" s="1"/>
  <c r="G681" i="1"/>
  <c r="H680" i="1"/>
  <c r="I680" i="1" s="1"/>
  <c r="J680" i="1" s="1"/>
  <c r="G680" i="1"/>
  <c r="H679" i="1"/>
  <c r="I679" i="1" s="1"/>
  <c r="J679" i="1" s="1"/>
  <c r="G679" i="1"/>
  <c r="H678" i="1"/>
  <c r="I678" i="1" s="1"/>
  <c r="J678" i="1" s="1"/>
  <c r="G678" i="1"/>
  <c r="H677" i="1"/>
  <c r="I677" i="1" s="1"/>
  <c r="J677" i="1" s="1"/>
  <c r="G677" i="1"/>
  <c r="H676" i="1"/>
  <c r="I676" i="1" s="1"/>
  <c r="J676" i="1" s="1"/>
  <c r="G676" i="1"/>
  <c r="H675" i="1"/>
  <c r="I675" i="1" s="1"/>
  <c r="J675" i="1" s="1"/>
  <c r="G675" i="1"/>
  <c r="H674" i="1"/>
  <c r="I674" i="1" s="1"/>
  <c r="J674" i="1" s="1"/>
  <c r="G674" i="1"/>
  <c r="H673" i="1"/>
  <c r="I673" i="1" s="1"/>
  <c r="J673" i="1" s="1"/>
  <c r="G673" i="1"/>
  <c r="H672" i="1"/>
  <c r="I672" i="1" s="1"/>
  <c r="J672" i="1" s="1"/>
  <c r="G672" i="1"/>
  <c r="H671" i="1"/>
  <c r="I671" i="1" s="1"/>
  <c r="J671" i="1" s="1"/>
  <c r="G671" i="1"/>
  <c r="H670" i="1"/>
  <c r="I670" i="1" s="1"/>
  <c r="J670" i="1" s="1"/>
  <c r="G670" i="1"/>
  <c r="H669" i="1"/>
  <c r="I669" i="1" s="1"/>
  <c r="J669" i="1" s="1"/>
  <c r="G669" i="1"/>
  <c r="H668" i="1"/>
  <c r="I668" i="1" s="1"/>
  <c r="J668" i="1" s="1"/>
  <c r="G668" i="1"/>
  <c r="H667" i="1"/>
  <c r="I667" i="1" s="1"/>
  <c r="J667" i="1" s="1"/>
  <c r="G667" i="1"/>
  <c r="H666" i="1"/>
  <c r="I666" i="1" s="1"/>
  <c r="J666" i="1" s="1"/>
  <c r="G666" i="1"/>
  <c r="H665" i="1"/>
  <c r="I665" i="1" s="1"/>
  <c r="J665" i="1" s="1"/>
  <c r="G665" i="1"/>
  <c r="H664" i="1"/>
  <c r="I664" i="1" s="1"/>
  <c r="J664" i="1" s="1"/>
  <c r="G664" i="1"/>
  <c r="H663" i="1"/>
  <c r="I663" i="1" s="1"/>
  <c r="J663" i="1" s="1"/>
  <c r="G663" i="1"/>
  <c r="H662" i="1"/>
  <c r="I662" i="1" s="1"/>
  <c r="J662" i="1" s="1"/>
  <c r="G662" i="1"/>
  <c r="H661" i="1"/>
  <c r="I661" i="1" s="1"/>
  <c r="J661" i="1" s="1"/>
  <c r="G661" i="1"/>
  <c r="H660" i="1"/>
  <c r="I660" i="1" s="1"/>
  <c r="J660" i="1" s="1"/>
  <c r="G660" i="1"/>
  <c r="H659" i="1"/>
  <c r="I659" i="1" s="1"/>
  <c r="J659" i="1" s="1"/>
  <c r="G659" i="1"/>
  <c r="H658" i="1"/>
  <c r="I658" i="1" s="1"/>
  <c r="J658" i="1" s="1"/>
  <c r="G658" i="1"/>
  <c r="K487" i="1"/>
  <c r="K486" i="1"/>
  <c r="K485" i="1"/>
  <c r="K484" i="1"/>
  <c r="K483" i="1"/>
  <c r="K482" i="1"/>
  <c r="K478" i="1"/>
  <c r="K477" i="1"/>
  <c r="K476" i="1"/>
  <c r="K475" i="1"/>
  <c r="K474" i="1"/>
  <c r="K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K460" i="1"/>
  <c r="J460" i="1"/>
  <c r="I460" i="1"/>
  <c r="K459" i="1"/>
  <c r="J459" i="1"/>
  <c r="I459" i="1"/>
  <c r="J458" i="1"/>
  <c r="K458" i="1" s="1"/>
  <c r="I458" i="1"/>
  <c r="J457" i="1"/>
  <c r="K457" i="1" s="1"/>
  <c r="I457" i="1"/>
  <c r="J456" i="1"/>
  <c r="K456" i="1" s="1"/>
  <c r="I456" i="1"/>
  <c r="J455" i="1"/>
  <c r="K455" i="1" s="1"/>
  <c r="I455" i="1"/>
  <c r="J454" i="1"/>
  <c r="K454" i="1" s="1"/>
  <c r="I454" i="1"/>
  <c r="J453" i="1"/>
  <c r="K453" i="1" s="1"/>
  <c r="I453" i="1"/>
  <c r="J452" i="1"/>
  <c r="K452" i="1" s="1"/>
  <c r="I452" i="1"/>
  <c r="J451" i="1"/>
  <c r="K451" i="1" s="1"/>
  <c r="I451" i="1"/>
  <c r="J450" i="1"/>
  <c r="K450" i="1" s="1"/>
  <c r="I450" i="1"/>
  <c r="J449" i="1"/>
  <c r="K449" i="1" s="1"/>
  <c r="I449" i="1"/>
  <c r="K445" i="1"/>
  <c r="I445" i="1"/>
  <c r="K444" i="1"/>
  <c r="I444" i="1"/>
  <c r="J443" i="1"/>
  <c r="K443" i="1" s="1"/>
  <c r="I443" i="1"/>
  <c r="K439" i="1"/>
  <c r="I439" i="1"/>
  <c r="K438" i="1"/>
  <c r="I438" i="1"/>
  <c r="K437" i="1"/>
  <c r="J437" i="1"/>
  <c r="I437" i="1"/>
  <c r="K436" i="1"/>
  <c r="I436" i="1"/>
  <c r="K435" i="1"/>
  <c r="I435" i="1"/>
  <c r="K434" i="1"/>
  <c r="J434" i="1"/>
  <c r="I434" i="1"/>
  <c r="K433" i="1"/>
  <c r="I433" i="1"/>
  <c r="K432" i="1"/>
  <c r="I432" i="1"/>
  <c r="J431" i="1"/>
  <c r="K431" i="1" s="1"/>
  <c r="I431" i="1"/>
  <c r="K430" i="1"/>
  <c r="I430" i="1"/>
  <c r="K429" i="1"/>
  <c r="I429" i="1"/>
  <c r="K428" i="1"/>
  <c r="J428" i="1"/>
  <c r="I428" i="1"/>
  <c r="K427" i="1"/>
  <c r="I427" i="1"/>
  <c r="K426" i="1"/>
  <c r="I426" i="1"/>
  <c r="K425" i="1"/>
  <c r="J425" i="1"/>
  <c r="I425" i="1"/>
  <c r="K421" i="1"/>
  <c r="I421" i="1"/>
  <c r="K420" i="1"/>
  <c r="I420" i="1"/>
  <c r="J419" i="1"/>
  <c r="K419" i="1" s="1"/>
  <c r="I419" i="1"/>
  <c r="K415" i="1"/>
  <c r="I415" i="1"/>
  <c r="K414" i="1"/>
  <c r="J414" i="1"/>
  <c r="I414" i="1"/>
  <c r="K413" i="1"/>
  <c r="I413" i="1"/>
  <c r="K412" i="1"/>
  <c r="I412" i="1"/>
  <c r="K411" i="1"/>
  <c r="I411" i="1"/>
  <c r="K410" i="1"/>
  <c r="J410" i="1"/>
  <c r="I410" i="1"/>
  <c r="K409" i="1"/>
  <c r="I409" i="1"/>
  <c r="K408" i="1"/>
  <c r="I408" i="1"/>
  <c r="J407" i="1"/>
  <c r="K407" i="1" s="1"/>
  <c r="I407" i="1"/>
  <c r="K406" i="1"/>
  <c r="I406" i="1"/>
  <c r="K405" i="1"/>
  <c r="I405" i="1"/>
  <c r="J404" i="1"/>
  <c r="K404" i="1" s="1"/>
  <c r="I404" i="1"/>
  <c r="K403" i="1"/>
  <c r="I403" i="1"/>
  <c r="J402" i="1"/>
  <c r="K402" i="1" s="1"/>
  <c r="I402" i="1"/>
  <c r="I395" i="1"/>
  <c r="I394" i="1"/>
  <c r="I393" i="1"/>
  <c r="I392" i="1"/>
  <c r="I391" i="1"/>
  <c r="I390" i="1"/>
  <c r="I389" i="1"/>
  <c r="I388" i="1"/>
  <c r="I387" i="1"/>
  <c r="J244" i="1"/>
  <c r="L244" i="1" s="1"/>
  <c r="M244" i="1" s="1"/>
  <c r="L243" i="1"/>
  <c r="M243" i="1" s="1"/>
  <c r="J243" i="1"/>
  <c r="J242" i="1"/>
  <c r="L242" i="1" s="1"/>
  <c r="M242" i="1" s="1"/>
  <c r="I242" i="1"/>
  <c r="L211" i="1"/>
  <c r="M211" i="1" s="1"/>
  <c r="J211" i="1"/>
  <c r="I211" i="1"/>
  <c r="J210" i="1"/>
  <c r="L210" i="1" s="1"/>
  <c r="M210" i="1" s="1"/>
  <c r="I210" i="1"/>
  <c r="J209" i="1"/>
  <c r="L209" i="1" s="1"/>
  <c r="M209" i="1" s="1"/>
  <c r="I209" i="1"/>
  <c r="L208" i="1"/>
  <c r="M208" i="1" s="1"/>
  <c r="J208" i="1"/>
  <c r="I208" i="1"/>
  <c r="J207" i="1"/>
  <c r="L207" i="1" s="1"/>
  <c r="M207" i="1" s="1"/>
  <c r="I207" i="1"/>
  <c r="J206" i="1"/>
  <c r="L206" i="1" s="1"/>
  <c r="M206" i="1" s="1"/>
  <c r="I206" i="1"/>
  <c r="L202" i="1"/>
  <c r="M202" i="1" s="1"/>
  <c r="J202" i="1"/>
  <c r="I202" i="1"/>
  <c r="L174" i="1"/>
  <c r="M174" i="1" s="1"/>
  <c r="K174" i="1"/>
  <c r="J174" i="1"/>
  <c r="I174" i="1"/>
  <c r="K170" i="1"/>
  <c r="J170" i="1"/>
  <c r="L170" i="1" s="1"/>
  <c r="M170" i="1" s="1"/>
  <c r="I170" i="1"/>
  <c r="K169" i="1"/>
  <c r="J169" i="1"/>
  <c r="L169" i="1" s="1"/>
  <c r="M169" i="1" s="1"/>
  <c r="I169" i="1"/>
  <c r="K168" i="1"/>
  <c r="J168" i="1"/>
  <c r="L168" i="1" s="1"/>
  <c r="M168" i="1" s="1"/>
  <c r="I168" i="1"/>
  <c r="K167" i="1"/>
  <c r="J167" i="1"/>
  <c r="L167" i="1" s="1"/>
  <c r="M167" i="1" s="1"/>
  <c r="I167" i="1"/>
  <c r="L166" i="1"/>
  <c r="M166" i="1" s="1"/>
  <c r="K166" i="1"/>
  <c r="J166" i="1"/>
  <c r="I166" i="1"/>
  <c r="K165" i="1"/>
  <c r="J165" i="1"/>
  <c r="L165" i="1" s="1"/>
  <c r="M165" i="1" s="1"/>
  <c r="I165" i="1"/>
  <c r="Q142" i="1"/>
  <c r="R142" i="1" s="1"/>
  <c r="P142" i="1"/>
  <c r="O142" i="1"/>
  <c r="N142" i="1"/>
  <c r="F142" i="1"/>
  <c r="E142" i="1"/>
  <c r="G142" i="1" s="1"/>
  <c r="H142" i="1" s="1"/>
  <c r="I142" i="1" s="1"/>
  <c r="P141" i="1"/>
  <c r="Q141" i="1" s="1"/>
  <c r="R141" i="1" s="1"/>
  <c r="O141" i="1"/>
  <c r="N141" i="1"/>
  <c r="F141" i="1"/>
  <c r="E141" i="1"/>
  <c r="G141" i="1" s="1"/>
  <c r="H141" i="1" s="1"/>
  <c r="I141" i="1" s="1"/>
  <c r="C156" i="1" s="1"/>
  <c r="O140" i="1"/>
  <c r="N140" i="1"/>
  <c r="P140" i="1" s="1"/>
  <c r="Q140" i="1" s="1"/>
  <c r="R140" i="1" s="1"/>
  <c r="F140" i="1"/>
  <c r="E140" i="1"/>
  <c r="G140" i="1" s="1"/>
  <c r="H140" i="1" s="1"/>
  <c r="I140" i="1" s="1"/>
  <c r="O139" i="1"/>
  <c r="N139" i="1"/>
  <c r="P139" i="1" s="1"/>
  <c r="Q139" i="1" s="1"/>
  <c r="R139" i="1" s="1"/>
  <c r="G139" i="1"/>
  <c r="H139" i="1" s="1"/>
  <c r="I139" i="1" s="1"/>
  <c r="F139" i="1"/>
  <c r="E139" i="1"/>
  <c r="O138" i="1"/>
  <c r="N138" i="1"/>
  <c r="P138" i="1" s="1"/>
  <c r="Q138" i="1" s="1"/>
  <c r="R138" i="1" s="1"/>
  <c r="F138" i="1"/>
  <c r="E138" i="1"/>
  <c r="G138" i="1" s="1"/>
  <c r="H138" i="1" s="1"/>
  <c r="I138" i="1" s="1"/>
  <c r="C153" i="1" s="1"/>
  <c r="D153" i="1" s="1"/>
  <c r="O137" i="1"/>
  <c r="N137" i="1"/>
  <c r="P137" i="1" s="1"/>
  <c r="Q137" i="1" s="1"/>
  <c r="R137" i="1" s="1"/>
  <c r="F137" i="1"/>
  <c r="E137" i="1"/>
  <c r="G137" i="1" s="1"/>
  <c r="H137" i="1" s="1"/>
  <c r="I137" i="1" s="1"/>
  <c r="Q136" i="1"/>
  <c r="P136" i="1"/>
  <c r="O136" i="1"/>
  <c r="N136" i="1"/>
  <c r="F136" i="1"/>
  <c r="E136" i="1"/>
  <c r="G136" i="1" s="1"/>
  <c r="H136" i="1" s="1"/>
  <c r="I136" i="1" s="1"/>
  <c r="P135" i="1"/>
  <c r="Q135" i="1" s="1"/>
  <c r="R135" i="1" s="1"/>
  <c r="O135" i="1"/>
  <c r="N135" i="1"/>
  <c r="F135" i="1"/>
  <c r="E135" i="1"/>
  <c r="G135" i="1" s="1"/>
  <c r="H135" i="1" s="1"/>
  <c r="I135" i="1" s="1"/>
  <c r="O134" i="1"/>
  <c r="N134" i="1"/>
  <c r="P134" i="1" s="1"/>
  <c r="Q134" i="1" s="1"/>
  <c r="R134" i="1" s="1"/>
  <c r="F134" i="1"/>
  <c r="E134" i="1"/>
  <c r="G134" i="1" s="1"/>
  <c r="H134" i="1" s="1"/>
  <c r="I134" i="1" s="1"/>
  <c r="O133" i="1"/>
  <c r="N133" i="1"/>
  <c r="P133" i="1" s="1"/>
  <c r="Q133" i="1" s="1"/>
  <c r="R133" i="1" s="1"/>
  <c r="G133" i="1"/>
  <c r="H133" i="1" s="1"/>
  <c r="I133" i="1" s="1"/>
  <c r="D147" i="1" s="1"/>
  <c r="F133" i="1"/>
  <c r="E133" i="1"/>
  <c r="O132" i="1"/>
  <c r="N132" i="1"/>
  <c r="P132" i="1" s="1"/>
  <c r="Q132" i="1" s="1"/>
  <c r="R132" i="1" s="1"/>
  <c r="F132" i="1"/>
  <c r="E132" i="1"/>
  <c r="G132" i="1" s="1"/>
  <c r="H132" i="1" s="1"/>
  <c r="I132" i="1" s="1"/>
  <c r="O130" i="1"/>
  <c r="N130" i="1"/>
  <c r="P130" i="1" s="1"/>
  <c r="Q130" i="1" s="1"/>
  <c r="R130" i="1" s="1"/>
  <c r="F130" i="1"/>
  <c r="E130" i="1"/>
  <c r="G130" i="1" s="1"/>
  <c r="H130" i="1" s="1"/>
  <c r="I130" i="1" s="1"/>
  <c r="C146" i="1" s="1"/>
  <c r="E146" i="1" s="1"/>
  <c r="Q129" i="1"/>
  <c r="R129" i="1" s="1"/>
  <c r="P129" i="1"/>
  <c r="O129" i="1"/>
  <c r="N129" i="1"/>
  <c r="F129" i="1"/>
  <c r="E129" i="1"/>
  <c r="G129" i="1" s="1"/>
  <c r="H129" i="1" s="1"/>
  <c r="I129" i="1" s="1"/>
  <c r="P128" i="1"/>
  <c r="Q128" i="1" s="1"/>
  <c r="R128" i="1" s="1"/>
  <c r="O128" i="1"/>
  <c r="N128" i="1"/>
  <c r="F128" i="1"/>
  <c r="E128" i="1"/>
  <c r="G128" i="1" s="1"/>
  <c r="H128" i="1" s="1"/>
  <c r="I128" i="1" s="1"/>
  <c r="C145" i="1" s="1"/>
  <c r="F124" i="1"/>
  <c r="E124" i="1"/>
  <c r="G124" i="1" s="1"/>
  <c r="H124" i="1" s="1"/>
  <c r="I124" i="1" s="1"/>
  <c r="F123" i="1"/>
  <c r="E123" i="1"/>
  <c r="G123" i="1" s="1"/>
  <c r="H123" i="1" s="1"/>
  <c r="I123" i="1" s="1"/>
  <c r="F115" i="1"/>
  <c r="E115" i="1"/>
  <c r="F114" i="1"/>
  <c r="E114" i="1"/>
  <c r="F113" i="1"/>
  <c r="E113" i="1"/>
  <c r="F112" i="1"/>
  <c r="E112" i="1"/>
  <c r="F107" i="1"/>
  <c r="E107" i="1"/>
  <c r="F106" i="1"/>
  <c r="E106" i="1"/>
  <c r="F105" i="1"/>
  <c r="E105" i="1"/>
  <c r="F104" i="1"/>
  <c r="E104" i="1"/>
  <c r="K1030" i="1" l="1"/>
  <c r="L1030" i="1" s="1"/>
  <c r="E1483" i="1"/>
  <c r="F1483" i="1" s="1"/>
  <c r="E1608" i="1"/>
  <c r="F1608" i="1" s="1"/>
  <c r="E1480" i="1"/>
  <c r="F1480" i="1" s="1"/>
  <c r="E1611" i="1"/>
  <c r="F1611" i="1" s="1"/>
  <c r="K1019" i="1"/>
  <c r="L1019" i="1" s="1"/>
  <c r="J1019" i="1"/>
  <c r="E1606" i="1"/>
  <c r="F1606" i="1" s="1"/>
  <c r="K1031" i="1"/>
  <c r="L1031" i="1" s="1"/>
  <c r="J1031" i="1"/>
  <c r="E1609" i="1"/>
  <c r="F1609" i="1" s="1"/>
  <c r="E1612" i="1"/>
  <c r="F1612" i="1" s="1"/>
  <c r="K1018" i="1"/>
  <c r="L1018" i="1" s="1"/>
  <c r="K1026" i="1"/>
  <c r="L1026" i="1" s="1"/>
  <c r="K1029" i="1"/>
  <c r="L1029" i="1" s="1"/>
  <c r="J1029" i="1"/>
  <c r="J1021" i="1"/>
  <c r="K1021" i="1"/>
  <c r="L1021" i="1" s="1"/>
  <c r="K1017" i="1"/>
  <c r="L1017" i="1" s="1"/>
  <c r="J1017" i="1"/>
  <c r="C149" i="1"/>
  <c r="C154" i="1"/>
  <c r="D154" i="1" s="1"/>
  <c r="C157" i="1"/>
  <c r="D157" i="1" s="1"/>
  <c r="K1025" i="1"/>
  <c r="L1025" i="1" s="1"/>
  <c r="J1025" i="1"/>
  <c r="C151" i="1"/>
  <c r="K1027" i="1"/>
  <c r="L1027" i="1" s="1"/>
  <c r="J1027" i="1"/>
  <c r="L504" i="1"/>
  <c r="M504" i="1" s="1"/>
  <c r="C147" i="1"/>
  <c r="E147" i="1" s="1"/>
  <c r="D156" i="1" s="1"/>
  <c r="C152" i="1"/>
  <c r="D152" i="1" s="1"/>
  <c r="C150" i="1"/>
  <c r="C155" i="1"/>
  <c r="D155" i="1" s="1"/>
  <c r="D145" i="1"/>
  <c r="E145" i="1" s="1"/>
  <c r="J1033" i="1"/>
  <c r="K1033" i="1"/>
  <c r="L1033" i="1" s="1"/>
  <c r="R136" i="1"/>
  <c r="K1024" i="1"/>
  <c r="L1024" i="1" s="1"/>
  <c r="K1036" i="1"/>
  <c r="L1036" i="1" s="1"/>
  <c r="K1022" i="1"/>
  <c r="L1022" i="1" s="1"/>
  <c r="K1034" i="1"/>
  <c r="L1034" i="1" s="1"/>
  <c r="K1020" i="1"/>
  <c r="L1020" i="1" s="1"/>
  <c r="K1032" i="1"/>
  <c r="L1032" i="1" s="1"/>
  <c r="J1023" i="1"/>
  <c r="J1035" i="1"/>
  <c r="L510" i="1"/>
  <c r="M510" i="1" s="1"/>
  <c r="K1016" i="1"/>
  <c r="L1016" i="1" s="1"/>
  <c r="K1028" i="1"/>
  <c r="L1028" i="1" s="1"/>
  <c r="D149" i="1" l="1"/>
  <c r="D150" i="1"/>
  <c r="D151" i="1"/>
</calcChain>
</file>

<file path=xl/sharedStrings.xml><?xml version="1.0" encoding="utf-8"?>
<sst xmlns="http://schemas.openxmlformats.org/spreadsheetml/2006/main" count="7083" uniqueCount="340">
  <si>
    <t>Supplemental Figure 2A</t>
  </si>
  <si>
    <t>Experiment 1 (2020_1126_1130_1203)</t>
  </si>
  <si>
    <t>Well</t>
  </si>
  <si>
    <t>Sample Name</t>
  </si>
  <si>
    <t>Target Name</t>
  </si>
  <si>
    <t>Task</t>
  </si>
  <si>
    <t>Reporter</t>
  </si>
  <si>
    <t>Quencher</t>
  </si>
  <si>
    <t>Cт</t>
  </si>
  <si>
    <t>Cт Mean</t>
  </si>
  <si>
    <t>Cт SD</t>
  </si>
  <si>
    <t>Quantity</t>
  </si>
  <si>
    <t>A1</t>
  </si>
  <si>
    <t/>
  </si>
  <si>
    <t>Adpgk</t>
  </si>
  <si>
    <t>NTC</t>
  </si>
  <si>
    <t>SYBR</t>
  </si>
  <si>
    <t>None</t>
  </si>
  <si>
    <t>A2</t>
  </si>
  <si>
    <t>Undetermined</t>
  </si>
  <si>
    <t>A3</t>
  </si>
  <si>
    <t>STANDARD</t>
  </si>
  <si>
    <t>A4</t>
  </si>
  <si>
    <t>A5</t>
  </si>
  <si>
    <t>A6</t>
  </si>
  <si>
    <t>A7</t>
  </si>
  <si>
    <t>A8</t>
  </si>
  <si>
    <t>A9</t>
  </si>
  <si>
    <t>A10</t>
  </si>
  <si>
    <t>A11</t>
  </si>
  <si>
    <t>12/7 1</t>
  </si>
  <si>
    <t>UNKNOWN</t>
  </si>
  <si>
    <t>A12</t>
  </si>
  <si>
    <t>B1</t>
  </si>
  <si>
    <t>Aatf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</si>
  <si>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</si>
  <si>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</si>
  <si>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</si>
  <si>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</si>
  <si>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</si>
  <si>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</si>
  <si>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</si>
  <si>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</si>
  <si>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</si>
  <si>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</si>
  <si>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11/29 14</t>
  </si>
  <si>
    <t>B12</t>
  </si>
  <si>
    <t>C1</t>
  </si>
  <si>
    <t>1126 PI 1:10</t>
  </si>
  <si>
    <t>C2</t>
  </si>
  <si>
    <t>C3</t>
  </si>
  <si>
    <t>1126 PI 1:100</t>
  </si>
  <si>
    <t>C4</t>
  </si>
  <si>
    <t>C5</t>
  </si>
  <si>
    <t>1130 PI 1:100</t>
  </si>
  <si>
    <t>C6</t>
  </si>
  <si>
    <t>C7</t>
  </si>
  <si>
    <t>1130 PI 1:1000</t>
  </si>
  <si>
    <t>C8</t>
  </si>
  <si>
    <t>C9</t>
  </si>
  <si>
    <t>1203 PI 1:10</t>
  </si>
  <si>
    <t>C10</t>
  </si>
  <si>
    <t>C11</t>
  </si>
  <si>
    <t>1203 PI 1:100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</si>
  <si>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</si>
  <si>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</si>
  <si>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</si>
  <si>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</si>
  <si>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</si>
  <si>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</si>
  <si>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</si>
  <si>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</si>
  <si>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</si>
  <si>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</si>
  <si>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</si>
  <si>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</si>
  <si>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</si>
  <si>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</si>
  <si>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4</t>
  </si>
  <si>
    <t>E2</t>
  </si>
  <si>
    <t>5</t>
  </si>
  <si>
    <t>E3</t>
  </si>
  <si>
    <t>6</t>
  </si>
  <si>
    <t>E4</t>
  </si>
  <si>
    <t>13</t>
  </si>
  <si>
    <t>E5</t>
  </si>
  <si>
    <t>14</t>
  </si>
  <si>
    <t>E6</t>
  </si>
  <si>
    <t>15</t>
  </si>
  <si>
    <t>E7</t>
  </si>
  <si>
    <t>16</t>
  </si>
  <si>
    <t>E8</t>
  </si>
  <si>
    <t>17</t>
  </si>
  <si>
    <t>E9</t>
  </si>
  <si>
    <t>18</t>
  </si>
  <si>
    <t>E10</t>
  </si>
  <si>
    <t>28</t>
  </si>
  <si>
    <t>E11</t>
  </si>
  <si>
    <t>29</t>
  </si>
  <si>
    <t>E12</t>
  </si>
  <si>
    <t>30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</si>
  <si>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</si>
  <si>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</si>
  <si>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</si>
  <si>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</si>
  <si>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</si>
  <si>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</si>
  <si>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</si>
  <si>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</si>
  <si>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</si>
  <si>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</si>
  <si>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</si>
  <si>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</si>
  <si>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</si>
  <si>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</si>
  <si>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</si>
  <si>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</si>
  <si>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</si>
  <si>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</si>
  <si>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</si>
  <si>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</si>
  <si>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</si>
  <si>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</si>
  <si>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</si>
  <si>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</si>
  <si>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</si>
  <si>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</si>
  <si>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</si>
  <si>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</si>
  <si>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</si>
  <si>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</si>
  <si>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</si>
  <si>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</si>
  <si>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</si>
  <si>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</si>
  <si>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</si>
  <si>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</si>
  <si>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Calculations</t>
  </si>
  <si>
    <t>Standards</t>
  </si>
  <si>
    <t>CT1</t>
  </si>
  <si>
    <t>CT2</t>
  </si>
  <si>
    <t>Avg CT</t>
  </si>
  <si>
    <t>Delta CT</t>
  </si>
  <si>
    <t>Log10 Copy</t>
  </si>
  <si>
    <t>y = -3.9707x + 37.374</t>
  </si>
  <si>
    <t>R² = 0.9925</t>
  </si>
  <si>
    <t>y = -3.7568x + 36.739</t>
  </si>
  <si>
    <t>R² = 0.9714</t>
  </si>
  <si>
    <t>Redos</t>
  </si>
  <si>
    <t>Copy Number</t>
  </si>
  <si>
    <t>DNA Mass (pg)</t>
  </si>
  <si>
    <t>1207_1</t>
  </si>
  <si>
    <t>1129_14</t>
  </si>
  <si>
    <t>12/10 TD - Aatf</t>
  </si>
  <si>
    <t>12/10 TD - Adpgk</t>
  </si>
  <si>
    <t>1126_PI 1:10</t>
  </si>
  <si>
    <t>1126_PI 1:100</t>
  </si>
  <si>
    <t>1130_PI 1:100</t>
  </si>
  <si>
    <t>1130_PI 1:1000</t>
  </si>
  <si>
    <t>1203_PI 1:10</t>
  </si>
  <si>
    <t>1203_PI 1:100</t>
  </si>
  <si>
    <t>Aatf/Adpgk</t>
  </si>
  <si>
    <t>1:100</t>
  </si>
  <si>
    <t>Average</t>
  </si>
  <si>
    <t>Input day 14</t>
  </si>
  <si>
    <t>11/26</t>
  </si>
  <si>
    <t>Input day 10</t>
  </si>
  <si>
    <t>11/30</t>
  </si>
  <si>
    <t>Input day 7</t>
  </si>
  <si>
    <t>12/03</t>
  </si>
  <si>
    <t>Normalized to averaged input</t>
  </si>
  <si>
    <t>day 14</t>
  </si>
  <si>
    <t>day 10</t>
  </si>
  <si>
    <t>day 7</t>
  </si>
  <si>
    <t>Experiment 2 (2022_0120)</t>
  </si>
  <si>
    <t>Plate 1/2 (Aatf)</t>
  </si>
  <si>
    <t>y = mx + b</t>
  </si>
  <si>
    <t>x = log10(c) = (y-b)/m</t>
  </si>
  <si>
    <t>c = 10^((y-b)/m)</t>
  </si>
  <si>
    <t>Sample name</t>
  </si>
  <si>
    <t>Mean CT</t>
  </si>
  <si>
    <t>log Qty</t>
  </si>
  <si>
    <t>Qty (recalc) - copy #</t>
  </si>
  <si>
    <t>Mass of Aatf (pg)</t>
  </si>
  <si>
    <t>m</t>
  </si>
  <si>
    <t>b</t>
  </si>
  <si>
    <t>Mass genome (pg)</t>
  </si>
  <si>
    <t>d7 input</t>
  </si>
  <si>
    <t>d10 input</t>
  </si>
  <si>
    <t>d14 input</t>
  </si>
  <si>
    <t>1 1:100</t>
  </si>
  <si>
    <t>2 1:100</t>
  </si>
  <si>
    <t>3 1:100</t>
  </si>
  <si>
    <t>4 1:100</t>
  </si>
  <si>
    <t>5 1:100</t>
  </si>
  <si>
    <t>6 1:100</t>
  </si>
  <si>
    <t>averaged</t>
  </si>
  <si>
    <t>7 1:100</t>
  </si>
  <si>
    <t>9 1:100</t>
  </si>
  <si>
    <t>8 1:100</t>
  </si>
  <si>
    <t>Plate 2/2 (Adpgk)</t>
  </si>
  <si>
    <t>Mass of Adpgk (pg)</t>
  </si>
  <si>
    <t>Combined analysis/calculations</t>
  </si>
  <si>
    <t>Averaged values for input</t>
  </si>
  <si>
    <t>Averaged values for samples</t>
  </si>
  <si>
    <t>diluted sample ratio / input ratio</t>
  </si>
  <si>
    <t>d7 mass ratio (aatf/adpgk)</t>
  </si>
  <si>
    <t>ratio 1d</t>
  </si>
  <si>
    <t>1d</t>
  </si>
  <si>
    <t>d7</t>
  </si>
  <si>
    <t>d10 mass ratio</t>
  </si>
  <si>
    <t>ratio 2d</t>
  </si>
  <si>
    <t>2d</t>
  </si>
  <si>
    <t>d14 mass ratio</t>
  </si>
  <si>
    <t>ratio 3d</t>
  </si>
  <si>
    <t>3d</t>
  </si>
  <si>
    <t>ratio 4d</t>
  </si>
  <si>
    <t>4d</t>
  </si>
  <si>
    <t>d10</t>
  </si>
  <si>
    <t>ratio 5d</t>
  </si>
  <si>
    <t>5d</t>
  </si>
  <si>
    <t>Transposed for prism</t>
  </si>
  <si>
    <t>ratio 6d</t>
  </si>
  <si>
    <t>6d</t>
  </si>
  <si>
    <t>ratio 7d</t>
  </si>
  <si>
    <t>7d</t>
  </si>
  <si>
    <t>d14</t>
  </si>
  <si>
    <t>ratio 9d</t>
  </si>
  <si>
    <t>9d</t>
  </si>
  <si>
    <t>ratio 8d</t>
  </si>
  <si>
    <t>8d</t>
  </si>
  <si>
    <t>Experiment 3 (2022_0209)</t>
  </si>
  <si>
    <t>Plate 1/5 INPUT</t>
  </si>
  <si>
    <t>input 1k</t>
  </si>
  <si>
    <t xml:space="preserve">Calculations </t>
  </si>
  <si>
    <t>Averaged values</t>
  </si>
  <si>
    <t>Qty - copy #</t>
  </si>
  <si>
    <t>Mass of antigen (pg)</t>
  </si>
  <si>
    <t>m aatf</t>
  </si>
  <si>
    <t>m adpgk</t>
  </si>
  <si>
    <t>b aatf</t>
  </si>
  <si>
    <t>b adpgk</t>
  </si>
  <si>
    <t>Plate 2 (Aatf plate 1)</t>
  </si>
  <si>
    <t>Well no.</t>
  </si>
  <si>
    <t>Mean Ct</t>
  </si>
  <si>
    <t>Log(qty)</t>
  </si>
  <si>
    <t>Qty - in copy #</t>
  </si>
  <si>
    <t>Mass aatf - in pg</t>
  </si>
  <si>
    <t>Plate 3 (Aatf plate 2)</t>
  </si>
  <si>
    <t>21</t>
  </si>
  <si>
    <t>22</t>
  </si>
  <si>
    <t>23</t>
  </si>
  <si>
    <t>24</t>
  </si>
  <si>
    <t>25</t>
  </si>
  <si>
    <t>26</t>
  </si>
  <si>
    <t>27</t>
  </si>
  <si>
    <t>31</t>
  </si>
  <si>
    <t>32</t>
  </si>
  <si>
    <t>33</t>
  </si>
  <si>
    <t>34</t>
  </si>
  <si>
    <t>35</t>
  </si>
  <si>
    <t>36</t>
  </si>
  <si>
    <t>1</t>
  </si>
  <si>
    <t>7</t>
  </si>
  <si>
    <t>10</t>
  </si>
  <si>
    <t>Plate 4 (Adpgk plate 1)</t>
  </si>
  <si>
    <t>2</t>
  </si>
  <si>
    <t>3</t>
  </si>
  <si>
    <t>8</t>
  </si>
  <si>
    <t>9</t>
  </si>
  <si>
    <t>11</t>
  </si>
  <si>
    <t>12</t>
  </si>
  <si>
    <t>19</t>
  </si>
  <si>
    <t>20</t>
  </si>
  <si>
    <t>Plate 5/5 (Adpgk plate 2)</t>
  </si>
  <si>
    <t>Qty in copy #</t>
  </si>
  <si>
    <t>Mass adpgk (pg)</t>
  </si>
  <si>
    <t>All analysis</t>
  </si>
  <si>
    <t>ALL INPUT</t>
  </si>
  <si>
    <t>Sheet "Input analysis"</t>
  </si>
  <si>
    <t>ALL AATF</t>
  </si>
  <si>
    <t>Sheet "Aatf2 analysis" (25-36) &amp; "Aatf analysis" (1-24)</t>
  </si>
  <si>
    <t>ALL ADPGK</t>
  </si>
  <si>
    <t>Sheet "Adpgk2 analysis" (25-36) &amp; "Adpgk analysis" (1-24)</t>
  </si>
  <si>
    <t>d7 1-12</t>
  </si>
  <si>
    <t>d10 13-24</t>
  </si>
  <si>
    <t>d14 25-36</t>
  </si>
  <si>
    <t>PLOTTED VALUES</t>
  </si>
  <si>
    <t>mass ratio Aatf/adpgk</t>
  </si>
  <si>
    <t>ratio/input 1k</t>
  </si>
  <si>
    <t>Ratio aatf/adpgk</t>
  </si>
  <si>
    <t>1k</t>
  </si>
  <si>
    <t>Samples</t>
  </si>
  <si>
    <t>PLOTTED</t>
  </si>
  <si>
    <t>Supplemental Figure 2B</t>
  </si>
  <si>
    <t>Experiment 1 (2022_0331)</t>
  </si>
  <si>
    <t xml:space="preserve">Samples collected 14 days post-tumor implantation </t>
  </si>
  <si>
    <t>Plate 1</t>
  </si>
  <si>
    <t>Analysis</t>
  </si>
  <si>
    <t>ADPGK</t>
  </si>
  <si>
    <t>log qt calc</t>
  </si>
  <si>
    <t>calculated quant</t>
  </si>
  <si>
    <t>Input</t>
  </si>
  <si>
    <t>AATF</t>
  </si>
  <si>
    <t>SUMMARY</t>
  </si>
  <si>
    <t>Sample Ratio / INPUT RATIO</t>
  </si>
  <si>
    <t>WT</t>
  </si>
  <si>
    <t>Rag</t>
  </si>
  <si>
    <t>INPUT</t>
  </si>
  <si>
    <t>Experiment 2 (2022_0401)</t>
  </si>
  <si>
    <t>r3</t>
  </si>
  <si>
    <t>w7</t>
  </si>
  <si>
    <t>w6</t>
  </si>
  <si>
    <t>w5</t>
  </si>
  <si>
    <t>For Adpgk</t>
  </si>
  <si>
    <t>For Aatf</t>
  </si>
  <si>
    <t>Mass adpgk or aatf - in pg</t>
  </si>
  <si>
    <t>&lt;adpgk</t>
  </si>
  <si>
    <t>&lt;aatf</t>
  </si>
  <si>
    <t>Plate 2</t>
  </si>
  <si>
    <t>Log(CT)</t>
  </si>
  <si>
    <t>y=mx+b</t>
  </si>
  <si>
    <t>y=Ct</t>
  </si>
  <si>
    <t>cal log(Ct)</t>
  </si>
  <si>
    <t>Cal quantity</t>
  </si>
  <si>
    <t>cal mass gdna</t>
  </si>
  <si>
    <t>R1</t>
  </si>
  <si>
    <t>R2</t>
  </si>
  <si>
    <t>Rag input</t>
  </si>
  <si>
    <t>R4</t>
  </si>
  <si>
    <t>Experiment 3 (2022_0517)</t>
  </si>
  <si>
    <t>Plate 1/2 (Adpgk)</t>
  </si>
  <si>
    <t>Rag1</t>
  </si>
  <si>
    <t>R3</t>
  </si>
  <si>
    <t>R5</t>
  </si>
  <si>
    <t>WT1</t>
  </si>
  <si>
    <t>W2</t>
  </si>
  <si>
    <t>W4</t>
  </si>
  <si>
    <t>Plate 2/2 (Aatf)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</si>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</sst>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rgb="FF595959"/>
      <name val="Arial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 readingOrder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2" borderId="0" xfId="0" applyFill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2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Alignment="1">
      <alignment horizontal="center" vertical="center"/>
    </xf>
    <xf numFmtId="0" fontId="9" fillId="3" borderId="9" xfId="0" applyFont="1" applyFill="1" applyBorder="1"/>
    <xf numFmtId="0" fontId="10" fillId="3" borderId="9" xfId="0" applyFont="1" applyFill="1" applyBorder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6" fillId="0" borderId="10" xfId="0" applyFont="1" applyBorder="1"/>
    <xf numFmtId="0" fontId="6" fillId="0" borderId="0" xfId="0" applyFont="1" applyAlignment="1">
      <alignment horizontal="right"/>
    </xf>
    <xf numFmtId="0" fontId="6" fillId="0" borderId="11" xfId="0" applyFont="1" applyBorder="1"/>
    <xf numFmtId="0" fontId="6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13" fillId="0" borderId="0" xfId="0" applyFont="1"/>
    <xf numFmtId="0" fontId="4" fillId="3" borderId="9" xfId="0" applyFont="1" applyFill="1" applyBorder="1"/>
    <xf numFmtId="0" fontId="12" fillId="3" borderId="9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15" fillId="3" borderId="9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1" fillId="3" borderId="9" xfId="0" applyFont="1" applyFill="1" applyBorder="1"/>
    <xf numFmtId="0" fontId="15" fillId="0" borderId="0" xfId="0" applyFont="1"/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Adpgk Standards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370297462817147E-2"/>
                  <c:y val="0.124667541557305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[1]Calculations!$G$2:$G$5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[1]Calculations!$E$2:$E$5</c:f>
              <c:numCache>
                <c:formatCode>General</c:formatCode>
                <c:ptCount val="4"/>
                <c:pt idx="0">
                  <c:v>21.370652198791504</c:v>
                </c:pt>
                <c:pt idx="1">
                  <c:v>25.319888114929199</c:v>
                </c:pt>
                <c:pt idx="2">
                  <c:v>30.077329635620117</c:v>
                </c:pt>
                <c:pt idx="3">
                  <c:v>33.020662307739258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7-6740-87D7-49D1A98C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764976"/>
        <c:axId val="1"/>
      </c:scatterChart>
      <c:valAx>
        <c:axId val="84076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7649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Aatf-2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'[3]Aatf2 analysis'!$J$109:$J$113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0.3010299956639812</c:v>
                </c:pt>
              </c:numCache>
            </c:numRef>
          </c:xVal>
          <c:yVal>
            <c:numRef>
              <c:f>'[3]Aatf2 analysis'!$I$109:$I$113</c:f>
              <c:numCache>
                <c:formatCode>General</c:formatCode>
                <c:ptCount val="5"/>
                <c:pt idx="0">
                  <c:v>21.974822362263996</c:v>
                </c:pt>
                <c:pt idx="1">
                  <c:v>28.856496175130207</c:v>
                </c:pt>
                <c:pt idx="2">
                  <c:v>24.776684443155926</c:v>
                </c:pt>
                <c:pt idx="3">
                  <c:v>35.867005666097008</c:v>
                </c:pt>
                <c:pt idx="4">
                  <c:v>33.808540344238281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D0-BE4E-8429-4DCFDC02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805620"/>
        <c:axId val="894852646"/>
      </c:scatterChart>
      <c:valAx>
        <c:axId val="14598056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94852646"/>
        <c:crosses val="autoZero"/>
        <c:crossBetween val="midCat"/>
      </c:valAx>
      <c:valAx>
        <c:axId val="894852646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980562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Adpgk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031035961142307"/>
                  <c:y val="0.16294911523156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([4]Sheet1!$J$20,[4]Sheet1!$J$17,[4]Sheet1!$J$14,[4]Sheet1!$J$11,[4]Sheet1!$J$8)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3.6989700043360187</c:v>
                </c:pt>
                <c:pt idx="4">
                  <c:v>4</c:v>
                </c:pt>
              </c:numCache>
            </c:numRef>
          </c:xVal>
          <c:yVal>
            <c:numRef>
              <c:f>([4]Sheet1!$I$20,[4]Sheet1!$I$17,[4]Sheet1!$I$14,[4]Sheet1!$I$11,[4]Sheet1!$I$8)</c:f>
              <c:numCache>
                <c:formatCode>General</c:formatCode>
                <c:ptCount val="5"/>
                <c:pt idx="0">
                  <c:v>34.554134368896484</c:v>
                </c:pt>
                <c:pt idx="1">
                  <c:v>30.147757212320965</c:v>
                </c:pt>
                <c:pt idx="2">
                  <c:v>26.550830841064453</c:v>
                </c:pt>
                <c:pt idx="3">
                  <c:v>24.316202163696289</c:v>
                </c:pt>
                <c:pt idx="4">
                  <c:v>23.409185409545898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3B-F547-8EA3-41C1C1CB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254848"/>
        <c:axId val="1"/>
      </c:scatterChart>
      <c:valAx>
        <c:axId val="17452548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52548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Aatf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2940050820340686E-2"/>
                  <c:y val="0.1049167725002116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([4]Sheet1!$J$41,[4]Sheet1!$J$38,[4]Sheet1!$J$35,[4]Sheet1!$J$32,[4]Sheet1!$J$29)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3.6989700043360187</c:v>
                </c:pt>
                <c:pt idx="4">
                  <c:v>4</c:v>
                </c:pt>
              </c:numCache>
            </c:numRef>
          </c:xVal>
          <c:yVal>
            <c:numRef>
              <c:f>([4]Sheet1!$I$41,[4]Sheet1!$I$38,[4]Sheet1!$I$35,[4]Sheet1!$I$32,[4]Sheet1!$I$29)</c:f>
              <c:numCache>
                <c:formatCode>General</c:formatCode>
                <c:ptCount val="5"/>
                <c:pt idx="0">
                  <c:v>35.214436848958336</c:v>
                </c:pt>
                <c:pt idx="1">
                  <c:v>29.673739751180012</c:v>
                </c:pt>
                <c:pt idx="2">
                  <c:v>25.989087422688801</c:v>
                </c:pt>
                <c:pt idx="3">
                  <c:v>23.756925582885742</c:v>
                </c:pt>
                <c:pt idx="4">
                  <c:v>22.970102310180664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6-0645-9AD7-D3A59FC7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284496"/>
        <c:axId val="1"/>
      </c:scatterChart>
      <c:valAx>
        <c:axId val="17452844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528449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Apdgk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'[5]Plate 2 analysis (2)'!$J$103:$J$107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3.6989700043360192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'[5]Plate 2 analysis (2)'!$I$103:$I$107</c:f>
              <c:numCache>
                <c:formatCode>General</c:formatCode>
                <c:ptCount val="5"/>
                <c:pt idx="0">
                  <c:v>22.857579231262207</c:v>
                </c:pt>
                <c:pt idx="1">
                  <c:v>23.785074234008789</c:v>
                </c:pt>
                <c:pt idx="2">
                  <c:v>26.025916417439777</c:v>
                </c:pt>
                <c:pt idx="3">
                  <c:v>29.612790425618488</c:v>
                </c:pt>
                <c:pt idx="4">
                  <c:v>34.60996882120768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31-8245-AF22-FB544AF8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52503"/>
        <c:axId val="494092854"/>
      </c:scatterChart>
      <c:valAx>
        <c:axId val="60765250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4092854"/>
        <c:crosses val="autoZero"/>
        <c:crossBetween val="midCat"/>
      </c:valAx>
      <c:valAx>
        <c:axId val="49409285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7652503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Aatf standard</a:t>
            </a:r>
          </a:p>
        </c:rich>
      </c:tx>
      <c:layout>
        <c:manualLayout>
          <c:xMode val="edge"/>
          <c:yMode val="edge"/>
          <c:x val="2.8884462151394421E-2"/>
          <c:y val="0.05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'[5]Plate 2 analysis (2)'!$J$113:$J$117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3.6989700043360192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'[5]Plate 2 analysis (2)'!$I$113:$I$117</c:f>
              <c:numCache>
                <c:formatCode>General</c:formatCode>
                <c:ptCount val="5"/>
                <c:pt idx="0">
                  <c:v>22.133234024047852</c:v>
                </c:pt>
                <c:pt idx="1">
                  <c:v>22.999607086181641</c:v>
                </c:pt>
                <c:pt idx="2">
                  <c:v>25.290154139200848</c:v>
                </c:pt>
                <c:pt idx="3">
                  <c:v>28.900948842366535</c:v>
                </c:pt>
                <c:pt idx="4">
                  <c:v>33.33561579386393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9-E940-A503-E3E5B5E7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427829"/>
        <c:axId val="1238949950"/>
      </c:scatterChart>
      <c:valAx>
        <c:axId val="6994278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8949950"/>
        <c:crosses val="autoZero"/>
        <c:crossBetween val="midCat"/>
      </c:valAx>
      <c:valAx>
        <c:axId val="123894995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9427829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ADPGK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292585301837272"/>
                  <c:y val="3.29243219597550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('[6]Analysis(ADPGK)'!$K$5,'[6]Analysis(ADPGK)'!$K$8,'[6]Analysis(ADPGK)'!$K$11,'[6]Analysis(ADPGK)'!$K$14,'[6]Analysis(ADPGK)'!$K$17)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3.6989700043360187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('[6]Analysis(ADPGK)'!$H$5,'[6]Analysis(ADPGK)'!$H$8,'[6]Analysis(ADPGK)'!$H$11,'[6]Analysis(ADPGK)'!$H$14,'[6]Analysis(ADPGK)'!$H$17)</c:f>
              <c:numCache>
                <c:formatCode>General</c:formatCode>
                <c:ptCount val="5"/>
                <c:pt idx="0">
                  <c:v>21.766365051269531</c:v>
                </c:pt>
                <c:pt idx="1">
                  <c:v>22.862581253051758</c:v>
                </c:pt>
                <c:pt idx="2">
                  <c:v>25.164325714111328</c:v>
                </c:pt>
                <c:pt idx="3">
                  <c:v>28.11335563659668</c:v>
                </c:pt>
                <c:pt idx="4">
                  <c:v>32.798458099365234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9-D14E-8356-F594104F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415008"/>
        <c:axId val="1050369056"/>
      </c:scatterChart>
      <c:valAx>
        <c:axId val="10544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9056"/>
        <c:crosses val="autoZero"/>
        <c:crossBetween val="midCat"/>
      </c:valAx>
      <c:valAx>
        <c:axId val="10503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1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AATF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292585301837272"/>
                  <c:y val="3.29243219597550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('[6]Analysis(AATF)'!$K$5,'[6]Analysis(AATF)'!$K$8,'[6]Analysis(AATF)'!$K$11,'[6]Analysis(AATF)'!$K$14,'[6]Analysis(AATF)'!$K$17)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3.6989700043360187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('[6]Analysis(AATF)'!$H$5,'[6]Analysis(AATF)'!$H$8,'[6]Analysis(AATF)'!$H$11,'[6]Analysis(AATF)'!$H$14,'[6]Analysis(AATF)'!$H$17)</c:f>
              <c:numCache>
                <c:formatCode>General</c:formatCode>
                <c:ptCount val="5"/>
                <c:pt idx="0">
                  <c:v>20.033292770385742</c:v>
                </c:pt>
                <c:pt idx="1">
                  <c:v>20.937789916992188</c:v>
                </c:pt>
                <c:pt idx="2">
                  <c:v>23.115106582641602</c:v>
                </c:pt>
                <c:pt idx="3">
                  <c:v>26.458578109741211</c:v>
                </c:pt>
                <c:pt idx="4">
                  <c:v>32.760536193847656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FF-DD4C-91B5-7517AA25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415008"/>
        <c:axId val="1050369056"/>
      </c:scatterChart>
      <c:valAx>
        <c:axId val="10544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9056"/>
        <c:crosses val="autoZero"/>
        <c:crossBetween val="midCat"/>
      </c:valAx>
      <c:valAx>
        <c:axId val="10503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1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Adpgk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292585301837272"/>
                  <c:y val="3.29243219597550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([7]Sheet1!$K$5,[7]Sheet1!$K$8,[7]Sheet1!$K$11,[7]Sheet1!$K$14,[7]Sheet1!$K$17)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3.6989700043360187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([7]Sheet1!$H$5,[7]Sheet1!$H$8,[7]Sheet1!$H$11,[7]Sheet1!$H$14,[7]Sheet1!$H$17)</c:f>
              <c:numCache>
                <c:formatCode>General</c:formatCode>
                <c:ptCount val="5"/>
                <c:pt idx="0">
                  <c:v>22.457298278808594</c:v>
                </c:pt>
                <c:pt idx="1">
                  <c:v>23.291055679321289</c:v>
                </c:pt>
                <c:pt idx="2">
                  <c:v>25.694025039672852</c:v>
                </c:pt>
                <c:pt idx="3">
                  <c:v>29.357534408569336</c:v>
                </c:pt>
                <c:pt idx="4">
                  <c:v>35.214839935302734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C3-7D46-B05D-B1C5911B0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415008"/>
        <c:axId val="1050369056"/>
      </c:scatterChart>
      <c:valAx>
        <c:axId val="10544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9056"/>
        <c:crosses val="autoZero"/>
        <c:crossBetween val="midCat"/>
      </c:valAx>
      <c:valAx>
        <c:axId val="10503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41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Aatf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292585301837272"/>
                  <c:y val="3.29243219597550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([8]Sheet1!$K$5,[8]Sheet1!$K$8,[8]Sheet1!$K$11,[8]Sheet1!$K$14,[8]Sheet1!$K$17)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3.6989700043360187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([8]Sheet1!$H$5,[8]Sheet1!$H$8,[8]Sheet1!$H$11,[8]Sheet1!$H$14,[8]Sheet1!$H$17)</c:f>
              <c:numCache>
                <c:formatCode>General</c:formatCode>
                <c:ptCount val="5"/>
                <c:pt idx="0">
                  <c:v>22.880620956420898</c:v>
                </c:pt>
                <c:pt idx="1">
                  <c:v>23.691658020019531</c:v>
                </c:pt>
                <c:pt idx="2">
                  <c:v>25.916032791137695</c:v>
                </c:pt>
                <c:pt idx="3">
                  <c:v>29.7264404296875</c:v>
                </c:pt>
                <c:pt idx="4">
                  <c:v>34.795848846435547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B6-074A-99B5-50BE05B4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444560"/>
        <c:axId val="1"/>
      </c:scatterChart>
      <c:valAx>
        <c:axId val="174844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444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Aatf</a:t>
            </a:r>
            <a:r>
              <a:rPr lang="en-US" baseline="0"/>
              <a:t> Standards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748031496062995E-4"/>
                  <c:y val="9.84991980169145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[1]Calculations!$G$10:$G$13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[1]Calculations!$E$10:$E$13</c:f>
              <c:numCache>
                <c:formatCode>General</c:formatCode>
                <c:ptCount val="4"/>
                <c:pt idx="0">
                  <c:v>21.907265664792483</c:v>
                </c:pt>
                <c:pt idx="1">
                  <c:v>24.636969566345215</c:v>
                </c:pt>
                <c:pt idx="2">
                  <c:v>30.300614356994629</c:v>
                </c:pt>
                <c:pt idx="3">
                  <c:v>32.542001724243164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B5-0744-B1E1-3AA6A924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38000"/>
        <c:axId val="1"/>
      </c:scatterChart>
      <c:valAx>
        <c:axId val="84413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38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'[2]Aatf analysis'!$K$10:$K$14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0.3010299956639812</c:v>
                </c:pt>
              </c:numCache>
            </c:numRef>
          </c:xVal>
          <c:yVal>
            <c:numRef>
              <c:f>'[2]Aatf analysis'!$J$10:$J$14</c:f>
              <c:numCache>
                <c:formatCode>General</c:formatCode>
                <c:ptCount val="5"/>
                <c:pt idx="0">
                  <c:v>20.912169138590496</c:v>
                </c:pt>
                <c:pt idx="1">
                  <c:v>24.299636205037434</c:v>
                </c:pt>
                <c:pt idx="2">
                  <c:v>28.114673614501953</c:v>
                </c:pt>
                <c:pt idx="3">
                  <c:v>32.740285237630211</c:v>
                </c:pt>
                <c:pt idx="4">
                  <c:v>33.708201090494789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11-2C4B-9F9F-0FFCA573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813321"/>
        <c:axId val="1859271934"/>
      </c:scatterChart>
      <c:valAx>
        <c:axId val="201181332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59271934"/>
        <c:crosses val="autoZero"/>
        <c:crossBetween val="midCat"/>
      </c:valAx>
      <c:valAx>
        <c:axId val="18592719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1813321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'[2]Adpgk analysis'!$K$11:$K$14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0.3010299956639812</c:v>
                </c:pt>
              </c:numCache>
            </c:numRef>
          </c:xVal>
          <c:yVal>
            <c:numRef>
              <c:f>'[2]Adpgk analysis'!$J$11:$J$14</c:f>
              <c:numCache>
                <c:formatCode>General</c:formatCode>
                <c:ptCount val="4"/>
                <c:pt idx="0">
                  <c:v>18.237929662068684</c:v>
                </c:pt>
                <c:pt idx="1">
                  <c:v>21.745076497395832</c:v>
                </c:pt>
                <c:pt idx="2">
                  <c:v>25.873433430989582</c:v>
                </c:pt>
                <c:pt idx="3">
                  <c:v>31.935191472371418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AD-F746-BF73-E636F06D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978"/>
        <c:axId val="269800012"/>
      </c:scatterChart>
      <c:valAx>
        <c:axId val="817297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9800012"/>
        <c:crosses val="autoZero"/>
        <c:crossBetween val="midCat"/>
      </c:valAx>
      <c:valAx>
        <c:axId val="2698000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172978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Adpgk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'[3]Input analysis'!$K$107:$K$111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3.6989700043360192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'[3]Input analysis'!$J$107:$J$111</c:f>
              <c:numCache>
                <c:formatCode>General</c:formatCode>
                <c:ptCount val="5"/>
                <c:pt idx="0">
                  <c:v>27.551467895507812</c:v>
                </c:pt>
                <c:pt idx="1">
                  <c:v>27.906253814697266</c:v>
                </c:pt>
                <c:pt idx="2">
                  <c:v>29.468067169189453</c:v>
                </c:pt>
                <c:pt idx="3">
                  <c:v>32.157782236735024</c:v>
                </c:pt>
                <c:pt idx="4">
                  <c:v>35.636553446451821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0E-5942-A628-52434C66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081482"/>
        <c:axId val="37392325"/>
      </c:scatterChart>
      <c:valAx>
        <c:axId val="20200814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392325"/>
        <c:crosses val="autoZero"/>
        <c:crossBetween val="midCat"/>
      </c:valAx>
      <c:valAx>
        <c:axId val="37392325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0081482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Aatf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'[3]Input analysis'!$K$115:$K$119</c:f>
              <c:numCache>
                <c:formatCode>General</c:formatCode>
                <c:ptCount val="5"/>
                <c:pt idx="0">
                  <c:v>4</c:v>
                </c:pt>
                <c:pt idx="1">
                  <c:v>3.6989700043360192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xVal>
          <c:yVal>
            <c:numRef>
              <c:f>'[3]Input analysis'!$J$115:$J$119</c:f>
              <c:numCache>
                <c:formatCode>General</c:formatCode>
                <c:ptCount val="5"/>
                <c:pt idx="0">
                  <c:v>23.961049397786457</c:v>
                </c:pt>
                <c:pt idx="1">
                  <c:v>25.102413177490234</c:v>
                </c:pt>
                <c:pt idx="2">
                  <c:v>25.99931526184082</c:v>
                </c:pt>
                <c:pt idx="3">
                  <c:v>28.920844395955402</c:v>
                </c:pt>
                <c:pt idx="4">
                  <c:v>32.957600911458336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24-F142-8CDF-26F0112C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76965"/>
        <c:axId val="1537349565"/>
      </c:scatterChart>
      <c:valAx>
        <c:axId val="43607696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7349565"/>
        <c:crosses val="autoZero"/>
        <c:crossBetween val="midCat"/>
      </c:valAx>
      <c:valAx>
        <c:axId val="1537349565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36076965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Aatf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'[3]Aatf analysis'!$J$109:$J$113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0.3010299956639812</c:v>
                </c:pt>
              </c:numCache>
            </c:numRef>
          </c:xVal>
          <c:yVal>
            <c:numRef>
              <c:f>'[3]Aatf analysis'!$I$109:$I$113</c:f>
              <c:numCache>
                <c:formatCode>General</c:formatCode>
                <c:ptCount val="5"/>
                <c:pt idx="0">
                  <c:v>21.456097284952801</c:v>
                </c:pt>
                <c:pt idx="1">
                  <c:v>24.813992182413738</c:v>
                </c:pt>
                <c:pt idx="2">
                  <c:v>28.244294484456379</c:v>
                </c:pt>
                <c:pt idx="3">
                  <c:v>31.983914057413738</c:v>
                </c:pt>
                <c:pt idx="4">
                  <c:v>34.158039093017578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70-BF4F-B124-E32AEC47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99821"/>
        <c:axId val="1688783867"/>
      </c:scatterChart>
      <c:valAx>
        <c:axId val="178439982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8783867"/>
        <c:crosses val="autoZero"/>
        <c:crossBetween val="midCat"/>
      </c:valAx>
      <c:valAx>
        <c:axId val="1688783867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84399821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Apdgk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'[3]Adpgk analysis'!$J$109:$J$113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0.3010299956639812</c:v>
                </c:pt>
              </c:numCache>
            </c:numRef>
          </c:xVal>
          <c:yVal>
            <c:numRef>
              <c:f>'[3]Adpgk analysis'!$I$109:$I$113</c:f>
              <c:numCache>
                <c:formatCode>General</c:formatCode>
                <c:ptCount val="5"/>
                <c:pt idx="0">
                  <c:v>20.893543243408203</c:v>
                </c:pt>
                <c:pt idx="1">
                  <c:v>24.510770161946613</c:v>
                </c:pt>
                <c:pt idx="2">
                  <c:v>28.545348485310871</c:v>
                </c:pt>
                <c:pt idx="3">
                  <c:v>32.318310419718422</c:v>
                </c:pt>
                <c:pt idx="4">
                  <c:v>33.01971435546875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C4-7849-B399-31092083C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69694"/>
        <c:axId val="1453167314"/>
      </c:scatterChart>
      <c:valAx>
        <c:axId val="158066969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3167314"/>
        <c:crosses val="autoZero"/>
        <c:crossBetween val="midCat"/>
      </c:valAx>
      <c:valAx>
        <c:axId val="145316731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0669694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Apdgk-2 standard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'[3]Adpgk2 analysis'!$J$109:$J$113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0.3010299956639812</c:v>
                </c:pt>
              </c:numCache>
            </c:numRef>
          </c:xVal>
          <c:yVal>
            <c:numRef>
              <c:f>'[3]Adpgk2 analysis'!$I$109:$I$113</c:f>
              <c:numCache>
                <c:formatCode>General</c:formatCode>
                <c:ptCount val="5"/>
                <c:pt idx="0">
                  <c:v>24.818087259928387</c:v>
                </c:pt>
                <c:pt idx="1">
                  <c:v>28.079390843709309</c:v>
                </c:pt>
                <c:pt idx="2">
                  <c:v>30.245087623596191</c:v>
                </c:pt>
                <c:pt idx="3">
                  <c:v>32.822780609130859</c:v>
                </c:pt>
                <c:pt idx="4">
                  <c:v>32.071131706237793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49-A247-8501-0D83A8A9B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760441"/>
        <c:axId val="1337154766"/>
      </c:scatterChart>
      <c:valAx>
        <c:axId val="192176044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quantity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7154766"/>
        <c:crosses val="autoZero"/>
        <c:crossBetween val="midCat"/>
      </c:valAx>
      <c:valAx>
        <c:axId val="1337154766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CT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1760441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102</xdr:row>
      <xdr:rowOff>165100</xdr:rowOff>
    </xdr:from>
    <xdr:to>
      <xdr:col>13</xdr:col>
      <xdr:colOff>342900</xdr:colOff>
      <xdr:row>119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F349C-B007-E14A-9F32-63A699461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368300</xdr:colOff>
      <xdr:row>103</xdr:row>
      <xdr:rowOff>12700</xdr:rowOff>
    </xdr:from>
    <xdr:to>
      <xdr:col>18</xdr:col>
      <xdr:colOff>812800</xdr:colOff>
      <xdr:row>119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03D60D-F81E-1D4C-8E14-D923DD99A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784225</xdr:colOff>
      <xdr:row>176</xdr:row>
      <xdr:rowOff>53975</xdr:rowOff>
    </xdr:from>
    <xdr:ext cx="4048125" cy="2514600"/>
    <xdr:graphicFrame macro="">
      <xdr:nvGraphicFramePr>
        <xdr:cNvPr id="4" name="Chart 1" title="Graphique">
          <a:extLst>
            <a:ext uri="{FF2B5EF4-FFF2-40B4-BE49-F238E27FC236}">
              <a16:creationId xmlns:a16="http://schemas.microsoft.com/office/drawing/2014/main" id="{94A640E3-10E0-9C44-AF93-F87F7D5B5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 editAs="oneCell">
    <xdr:from>
      <xdr:col>8</xdr:col>
      <xdr:colOff>38100</xdr:colOff>
      <xdr:row>276</xdr:row>
      <xdr:rowOff>88900</xdr:rowOff>
    </xdr:from>
    <xdr:to>
      <xdr:col>12</xdr:col>
      <xdr:colOff>784225</xdr:colOff>
      <xdr:row>288</xdr:row>
      <xdr:rowOff>165100</xdr:rowOff>
    </xdr:to>
    <xdr:graphicFrame macro="">
      <xdr:nvGraphicFramePr>
        <xdr:cNvPr id="5" name="Chart 4" title="Graphique">
          <a:extLst>
            <a:ext uri="{FF2B5EF4-FFF2-40B4-BE49-F238E27FC236}">
              <a16:creationId xmlns:a16="http://schemas.microsoft.com/office/drawing/2014/main" id="{EFC6A148-61A8-CA49-921C-07F536F6E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276225</xdr:colOff>
      <xdr:row>491</xdr:row>
      <xdr:rowOff>171450</xdr:rowOff>
    </xdr:from>
    <xdr:ext cx="4781550" cy="2952750"/>
    <xdr:graphicFrame macro="">
      <xdr:nvGraphicFramePr>
        <xdr:cNvPr id="6" name="Chart 1" title="Graphique">
          <a:extLst>
            <a:ext uri="{FF2B5EF4-FFF2-40B4-BE49-F238E27FC236}">
              <a16:creationId xmlns:a16="http://schemas.microsoft.com/office/drawing/2014/main" id="{3B32CA5E-FA6D-E245-A1E0-00F5F07E8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14</xdr:col>
      <xdr:colOff>276225</xdr:colOff>
      <xdr:row>505</xdr:row>
      <xdr:rowOff>76200</xdr:rowOff>
    </xdr:from>
    <xdr:ext cx="4781550" cy="2952750"/>
    <xdr:graphicFrame macro="">
      <xdr:nvGraphicFramePr>
        <xdr:cNvPr id="7" name="Chart 2" title="Graphique">
          <a:extLst>
            <a:ext uri="{FF2B5EF4-FFF2-40B4-BE49-F238E27FC236}">
              <a16:creationId xmlns:a16="http://schemas.microsoft.com/office/drawing/2014/main" id="{E8663179-3A1D-7948-857E-48851A688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twoCellAnchor editAs="oneCell">
    <xdr:from>
      <xdr:col>11</xdr:col>
      <xdr:colOff>495300</xdr:colOff>
      <xdr:row>606</xdr:row>
      <xdr:rowOff>177800</xdr:rowOff>
    </xdr:from>
    <xdr:to>
      <xdr:col>17</xdr:col>
      <xdr:colOff>323850</xdr:colOff>
      <xdr:row>621</xdr:row>
      <xdr:rowOff>82550</xdr:rowOff>
    </xdr:to>
    <xdr:graphicFrame macro="">
      <xdr:nvGraphicFramePr>
        <xdr:cNvPr id="8" name="Chart 7" title="Graphique">
          <a:extLst>
            <a:ext uri="{FF2B5EF4-FFF2-40B4-BE49-F238E27FC236}">
              <a16:creationId xmlns:a16="http://schemas.microsoft.com/office/drawing/2014/main" id="{7C19EBB1-A052-2742-A6F8-9BDA4F4C8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942975</xdr:colOff>
      <xdr:row>863</xdr:row>
      <xdr:rowOff>76200</xdr:rowOff>
    </xdr:from>
    <xdr:ext cx="4781550" cy="2952750"/>
    <xdr:graphicFrame macro="">
      <xdr:nvGraphicFramePr>
        <xdr:cNvPr id="9" name="Chart 6" title="Graphique">
          <a:extLst>
            <a:ext uri="{FF2B5EF4-FFF2-40B4-BE49-F238E27FC236}">
              <a16:creationId xmlns:a16="http://schemas.microsoft.com/office/drawing/2014/main" id="{785E0D20-854E-DD44-A8F3-A13D5F25A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10</xdr:col>
      <xdr:colOff>838200</xdr:colOff>
      <xdr:row>993</xdr:row>
      <xdr:rowOff>171450</xdr:rowOff>
    </xdr:from>
    <xdr:ext cx="4781550" cy="2952750"/>
    <xdr:graphicFrame macro="">
      <xdr:nvGraphicFramePr>
        <xdr:cNvPr id="10" name="Chart 5" title="Graphique">
          <a:extLst>
            <a:ext uri="{FF2B5EF4-FFF2-40B4-BE49-F238E27FC236}">
              <a16:creationId xmlns:a16="http://schemas.microsoft.com/office/drawing/2014/main" id="{D9A1901E-BD14-4245-A773-A86A6081A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11</xdr:col>
      <xdr:colOff>76200</xdr:colOff>
      <xdr:row>734</xdr:row>
      <xdr:rowOff>180975</xdr:rowOff>
    </xdr:from>
    <xdr:ext cx="4781550" cy="2952750"/>
    <xdr:graphicFrame macro="">
      <xdr:nvGraphicFramePr>
        <xdr:cNvPr id="11" name="Chart 3" title="Graphique">
          <a:extLst>
            <a:ext uri="{FF2B5EF4-FFF2-40B4-BE49-F238E27FC236}">
              <a16:creationId xmlns:a16="http://schemas.microsoft.com/office/drawing/2014/main" id="{BB6470C8-2335-8D48-9A4B-F4A85C61F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twoCellAnchor editAs="oneCell">
    <xdr:from>
      <xdr:col>10</xdr:col>
      <xdr:colOff>584200</xdr:colOff>
      <xdr:row>1104</xdr:row>
      <xdr:rowOff>38100</xdr:rowOff>
    </xdr:from>
    <xdr:to>
      <xdr:col>16</xdr:col>
      <xdr:colOff>419100</xdr:colOff>
      <xdr:row>1118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05EF9C9-E216-5742-A880-E05A68B7A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10</xdr:col>
      <xdr:colOff>812800</xdr:colOff>
      <xdr:row>1125</xdr:row>
      <xdr:rowOff>165100</xdr:rowOff>
    </xdr:from>
    <xdr:to>
      <xdr:col>16</xdr:col>
      <xdr:colOff>647700</xdr:colOff>
      <xdr:row>1140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40612D0-38CB-5645-9194-29E8ACAD2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10</xdr:col>
      <xdr:colOff>781050</xdr:colOff>
      <xdr:row>1338</xdr:row>
      <xdr:rowOff>95250</xdr:rowOff>
    </xdr:from>
    <xdr:ext cx="4781550" cy="2952750"/>
    <xdr:graphicFrame macro="">
      <xdr:nvGraphicFramePr>
        <xdr:cNvPr id="14" name="Chart 13" title="Graphique">
          <a:extLst>
            <a:ext uri="{FF2B5EF4-FFF2-40B4-BE49-F238E27FC236}">
              <a16:creationId xmlns:a16="http://schemas.microsoft.com/office/drawing/2014/main" id="{99AF5D6F-1EEC-CA4C-B476-A2A077378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15</xdr:col>
      <xdr:colOff>704850</xdr:colOff>
      <xdr:row>1338</xdr:row>
      <xdr:rowOff>95250</xdr:rowOff>
    </xdr:from>
    <xdr:ext cx="4781550" cy="2952750"/>
    <xdr:graphicFrame macro="">
      <xdr:nvGraphicFramePr>
        <xdr:cNvPr id="15" name="Chart 14" title="Graphique">
          <a:extLst>
            <a:ext uri="{FF2B5EF4-FFF2-40B4-BE49-F238E27FC236}">
              <a16:creationId xmlns:a16="http://schemas.microsoft.com/office/drawing/2014/main" id="{64E6033A-F41F-754F-B6BF-5C17D54FD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twoCellAnchor>
    <xdr:from>
      <xdr:col>11</xdr:col>
      <xdr:colOff>393700</xdr:colOff>
      <xdr:row>1392</xdr:row>
      <xdr:rowOff>76200</xdr:rowOff>
    </xdr:from>
    <xdr:to>
      <xdr:col>17</xdr:col>
      <xdr:colOff>12700</xdr:colOff>
      <xdr:row>1409</xdr:row>
      <xdr:rowOff>12700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1659C0A-2AE4-5347-95CB-4D159CB70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609600</xdr:colOff>
      <xdr:row>1436</xdr:row>
      <xdr:rowOff>114300</xdr:rowOff>
    </xdr:from>
    <xdr:to>
      <xdr:col>17</xdr:col>
      <xdr:colOff>228600</xdr:colOff>
      <xdr:row>1450</xdr:row>
      <xdr:rowOff>12700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4A5D7B7-CA27-2C4B-AE29-B6490845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292100</xdr:colOff>
      <xdr:row>1493</xdr:row>
      <xdr:rowOff>146050</xdr:rowOff>
    </xdr:from>
    <xdr:to>
      <xdr:col>16</xdr:col>
      <xdr:colOff>736600</xdr:colOff>
      <xdr:row>1510</xdr:row>
      <xdr:rowOff>82550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0A1F081-543D-6348-9043-B4CFAB375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11</xdr:col>
      <xdr:colOff>292100</xdr:colOff>
      <xdr:row>1552</xdr:row>
      <xdr:rowOff>127000</xdr:rowOff>
    </xdr:from>
    <xdr:to>
      <xdr:col>16</xdr:col>
      <xdr:colOff>736600</xdr:colOff>
      <xdr:row>1566</xdr:row>
      <xdr:rowOff>25400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29BF609-12EE-094C-B5FB-76A79AC59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qPCR_2020_0122_1126%201130%201203%20mix1%20injections%20adpgk%20aatf_data_ANALYZ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120_hethigh_composition_aatf+adpgk_ANALYZ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209_hethigh_composition_adpgk_aatf_input_data_ANALYZ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331_rag_wt_composition_adpgk_aatf_input_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401_rag_wt_composition_adpgk_aatf_input_2_ANALYZ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524_rag_wt_composition_adpgk_aatf_plate1_data_ANALYZ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517_rag_wt_composition_adpgk_aatf_data_ADPGK_d17_analyz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BNMIT/ITH%20Paper/S%20Figure%202/qPCR/2022_0517_rag_wt_composition_adpgk_aatf_data_AATF_d17_ANALY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Calculations"/>
      <sheetName val="Amplification Data"/>
      <sheetName val="Melt Region Temperature Data"/>
    </sheetNames>
    <sheetDataSet>
      <sheetData sheetId="0" refreshError="1"/>
      <sheetData sheetId="1" refreshError="1"/>
      <sheetData sheetId="2">
        <row r="2">
          <cell r="E2">
            <v>21.370652198791504</v>
          </cell>
          <cell r="G2">
            <v>4</v>
          </cell>
        </row>
        <row r="3">
          <cell r="E3">
            <v>25.319888114929199</v>
          </cell>
          <cell r="G3">
            <v>3</v>
          </cell>
        </row>
        <row r="4">
          <cell r="E4">
            <v>30.077329635620117</v>
          </cell>
          <cell r="G4">
            <v>2</v>
          </cell>
        </row>
        <row r="5">
          <cell r="E5">
            <v>33.020662307739258</v>
          </cell>
          <cell r="G5">
            <v>1</v>
          </cell>
        </row>
        <row r="10">
          <cell r="E10">
            <v>21.907265664792483</v>
          </cell>
          <cell r="G10">
            <v>4</v>
          </cell>
        </row>
        <row r="11">
          <cell r="E11">
            <v>24.636969566345215</v>
          </cell>
          <cell r="G11">
            <v>3</v>
          </cell>
        </row>
        <row r="12">
          <cell r="E12">
            <v>30.300614356994629</v>
          </cell>
          <cell r="G12">
            <v>2</v>
          </cell>
        </row>
        <row r="13">
          <cell r="E13">
            <v>32.542001724243164</v>
          </cell>
          <cell r="G13">
            <v>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Aatf analysis"/>
      <sheetName val="Adpgk analysis"/>
      <sheetName val="Combined analysis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10">
          <cell r="J10">
            <v>20.912169138590496</v>
          </cell>
          <cell r="K10">
            <v>4</v>
          </cell>
        </row>
        <row r="11">
          <cell r="J11">
            <v>24.299636205037434</v>
          </cell>
          <cell r="K11">
            <v>3</v>
          </cell>
        </row>
        <row r="12">
          <cell r="J12">
            <v>28.114673614501953</v>
          </cell>
          <cell r="K12">
            <v>2</v>
          </cell>
        </row>
        <row r="13">
          <cell r="J13">
            <v>32.740285237630211</v>
          </cell>
          <cell r="K13">
            <v>1</v>
          </cell>
        </row>
        <row r="14">
          <cell r="J14">
            <v>33.708201090494789</v>
          </cell>
          <cell r="K14">
            <v>0.3010299956639812</v>
          </cell>
        </row>
      </sheetData>
      <sheetData sheetId="3">
        <row r="11">
          <cell r="J11">
            <v>18.237929662068684</v>
          </cell>
          <cell r="K11">
            <v>3</v>
          </cell>
        </row>
        <row r="12">
          <cell r="J12">
            <v>21.745076497395832</v>
          </cell>
          <cell r="K12">
            <v>2</v>
          </cell>
        </row>
        <row r="13">
          <cell r="J13">
            <v>25.873433430989582</v>
          </cell>
          <cell r="K13">
            <v>1</v>
          </cell>
        </row>
        <row r="14">
          <cell r="J14">
            <v>31.935191472371418</v>
          </cell>
          <cell r="K14">
            <v>0.3010299956639812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Input analysis"/>
      <sheetName val="Aatf2 analysis"/>
      <sheetName val="Aatf analysis"/>
      <sheetName val="Adpgk2 analysis"/>
      <sheetName val="Adpgk analysis"/>
      <sheetName val="All analysis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107">
          <cell r="J107">
            <v>27.551467895507812</v>
          </cell>
          <cell r="K107">
            <v>4</v>
          </cell>
        </row>
        <row r="108">
          <cell r="J108">
            <v>27.906253814697266</v>
          </cell>
          <cell r="K108">
            <v>3.6989700043360192</v>
          </cell>
        </row>
        <row r="109">
          <cell r="J109">
            <v>29.468067169189453</v>
          </cell>
          <cell r="K109">
            <v>3</v>
          </cell>
        </row>
        <row r="110">
          <cell r="J110">
            <v>32.157782236735024</v>
          </cell>
          <cell r="K110">
            <v>2</v>
          </cell>
        </row>
        <row r="111">
          <cell r="J111">
            <v>35.636553446451821</v>
          </cell>
          <cell r="K111">
            <v>1</v>
          </cell>
        </row>
        <row r="115">
          <cell r="J115">
            <v>23.961049397786457</v>
          </cell>
          <cell r="K115">
            <v>4</v>
          </cell>
        </row>
        <row r="116">
          <cell r="J116">
            <v>25.102413177490234</v>
          </cell>
          <cell r="K116">
            <v>3.6989700043360192</v>
          </cell>
        </row>
        <row r="117">
          <cell r="J117">
            <v>25.99931526184082</v>
          </cell>
          <cell r="K117">
            <v>3</v>
          </cell>
        </row>
        <row r="118">
          <cell r="J118">
            <v>28.920844395955402</v>
          </cell>
          <cell r="K118">
            <v>2</v>
          </cell>
        </row>
        <row r="119">
          <cell r="J119">
            <v>32.957600911458336</v>
          </cell>
          <cell r="K119">
            <v>1</v>
          </cell>
        </row>
      </sheetData>
      <sheetData sheetId="3">
        <row r="109">
          <cell r="I109">
            <v>21.974822362263996</v>
          </cell>
          <cell r="J109">
            <v>4</v>
          </cell>
        </row>
        <row r="110">
          <cell r="I110">
            <v>28.856496175130207</v>
          </cell>
          <cell r="J110">
            <v>2</v>
          </cell>
        </row>
        <row r="111">
          <cell r="I111">
            <v>24.776684443155926</v>
          </cell>
          <cell r="J111">
            <v>3</v>
          </cell>
        </row>
        <row r="112">
          <cell r="I112">
            <v>35.867005666097008</v>
          </cell>
          <cell r="J112">
            <v>1</v>
          </cell>
        </row>
        <row r="113">
          <cell r="I113">
            <v>33.808540344238281</v>
          </cell>
          <cell r="J113">
            <v>0.3010299956639812</v>
          </cell>
        </row>
      </sheetData>
      <sheetData sheetId="4">
        <row r="109">
          <cell r="I109">
            <v>21.456097284952801</v>
          </cell>
          <cell r="J109">
            <v>4</v>
          </cell>
        </row>
        <row r="110">
          <cell r="I110">
            <v>24.813992182413738</v>
          </cell>
          <cell r="J110">
            <v>3</v>
          </cell>
        </row>
        <row r="111">
          <cell r="I111">
            <v>28.244294484456379</v>
          </cell>
          <cell r="J111">
            <v>2</v>
          </cell>
        </row>
        <row r="112">
          <cell r="I112">
            <v>31.983914057413738</v>
          </cell>
          <cell r="J112">
            <v>1</v>
          </cell>
        </row>
        <row r="113">
          <cell r="I113">
            <v>34.158039093017578</v>
          </cell>
          <cell r="J113">
            <v>0.3010299956639812</v>
          </cell>
        </row>
      </sheetData>
      <sheetData sheetId="5">
        <row r="109">
          <cell r="I109">
            <v>24.818087259928387</v>
          </cell>
          <cell r="J109">
            <v>4</v>
          </cell>
        </row>
        <row r="110">
          <cell r="I110">
            <v>28.079390843709309</v>
          </cell>
          <cell r="J110">
            <v>3</v>
          </cell>
        </row>
        <row r="111">
          <cell r="I111">
            <v>30.245087623596191</v>
          </cell>
          <cell r="J111">
            <v>2</v>
          </cell>
        </row>
        <row r="112">
          <cell r="I112">
            <v>32.822780609130859</v>
          </cell>
          <cell r="J112">
            <v>1</v>
          </cell>
        </row>
        <row r="113">
          <cell r="I113">
            <v>32.071131706237793</v>
          </cell>
          <cell r="J113">
            <v>0.3010299956639812</v>
          </cell>
        </row>
      </sheetData>
      <sheetData sheetId="6">
        <row r="109">
          <cell r="I109">
            <v>20.893543243408203</v>
          </cell>
          <cell r="J109">
            <v>4</v>
          </cell>
        </row>
        <row r="110">
          <cell r="I110">
            <v>24.510770161946613</v>
          </cell>
          <cell r="J110">
            <v>3</v>
          </cell>
        </row>
        <row r="111">
          <cell r="I111">
            <v>28.545348485310871</v>
          </cell>
          <cell r="J111">
            <v>2</v>
          </cell>
        </row>
        <row r="112">
          <cell r="I112">
            <v>32.318310419718422</v>
          </cell>
          <cell r="J112">
            <v>1</v>
          </cell>
        </row>
        <row r="113">
          <cell r="I113">
            <v>33.01971435546875</v>
          </cell>
          <cell r="J113">
            <v>0.3010299956639812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Sheet1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8">
          <cell r="I8">
            <v>23.409185409545898</v>
          </cell>
          <cell r="J8">
            <v>4</v>
          </cell>
        </row>
        <row r="11">
          <cell r="I11">
            <v>24.316202163696289</v>
          </cell>
          <cell r="J11">
            <v>3.6989700043360187</v>
          </cell>
        </row>
        <row r="14">
          <cell r="I14">
            <v>26.550830841064453</v>
          </cell>
          <cell r="J14">
            <v>3</v>
          </cell>
        </row>
        <row r="17">
          <cell r="I17">
            <v>30.147757212320965</v>
          </cell>
          <cell r="J17">
            <v>2</v>
          </cell>
        </row>
        <row r="20">
          <cell r="I20">
            <v>34.554134368896484</v>
          </cell>
          <cell r="J20">
            <v>1</v>
          </cell>
        </row>
        <row r="29">
          <cell r="I29">
            <v>22.970102310180664</v>
          </cell>
          <cell r="J29">
            <v>4</v>
          </cell>
        </row>
        <row r="32">
          <cell r="I32">
            <v>23.756925582885742</v>
          </cell>
          <cell r="J32">
            <v>3.6989700043360187</v>
          </cell>
        </row>
        <row r="35">
          <cell r="I35">
            <v>25.989087422688801</v>
          </cell>
          <cell r="J35">
            <v>3</v>
          </cell>
        </row>
        <row r="38">
          <cell r="I38">
            <v>29.673739751180012</v>
          </cell>
          <cell r="J38">
            <v>2</v>
          </cell>
        </row>
        <row r="41">
          <cell r="I41">
            <v>35.214436848958336</v>
          </cell>
          <cell r="J4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Plate 2 analysis"/>
      <sheetName val="Plate 2 analysis (2)"/>
    </sheetNames>
    <sheetDataSet>
      <sheetData sheetId="0" refreshError="1"/>
      <sheetData sheetId="1" refreshError="1"/>
      <sheetData sheetId="2" refreshError="1"/>
      <sheetData sheetId="3">
        <row r="103">
          <cell r="I103">
            <v>22.857579231262207</v>
          </cell>
          <cell r="J103">
            <v>4</v>
          </cell>
        </row>
        <row r="104">
          <cell r="I104">
            <v>23.785074234008789</v>
          </cell>
          <cell r="J104">
            <v>3.6989700043360192</v>
          </cell>
        </row>
        <row r="105">
          <cell r="I105">
            <v>26.025916417439777</v>
          </cell>
          <cell r="J105">
            <v>3</v>
          </cell>
        </row>
        <row r="106">
          <cell r="I106">
            <v>29.612790425618488</v>
          </cell>
          <cell r="J106">
            <v>2</v>
          </cell>
        </row>
        <row r="107">
          <cell r="I107">
            <v>34.60996882120768</v>
          </cell>
          <cell r="J107">
            <v>1</v>
          </cell>
        </row>
        <row r="113">
          <cell r="I113">
            <v>22.133234024047852</v>
          </cell>
          <cell r="J113">
            <v>4</v>
          </cell>
        </row>
        <row r="114">
          <cell r="I114">
            <v>22.999607086181641</v>
          </cell>
          <cell r="J114">
            <v>3.6989700043360192</v>
          </cell>
        </row>
        <row r="115">
          <cell r="I115">
            <v>25.290154139200848</v>
          </cell>
          <cell r="J115">
            <v>3</v>
          </cell>
        </row>
        <row r="116">
          <cell r="I116">
            <v>28.900948842366535</v>
          </cell>
          <cell r="J116">
            <v>2</v>
          </cell>
        </row>
        <row r="117">
          <cell r="I117">
            <v>33.33561579386393</v>
          </cell>
          <cell r="J117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Analysis(ADPGK)"/>
      <sheetName val="Analysis(AATF)"/>
      <sheetName val="Sheet5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5">
          <cell r="H5">
            <v>21.766365051269531</v>
          </cell>
          <cell r="K5">
            <v>4</v>
          </cell>
        </row>
        <row r="8">
          <cell r="H8">
            <v>22.862581253051758</v>
          </cell>
          <cell r="K8">
            <v>3.6989700043360187</v>
          </cell>
        </row>
        <row r="11">
          <cell r="H11">
            <v>25.164325714111328</v>
          </cell>
          <cell r="K11">
            <v>3</v>
          </cell>
        </row>
        <row r="14">
          <cell r="H14">
            <v>28.11335563659668</v>
          </cell>
          <cell r="K14">
            <v>2</v>
          </cell>
        </row>
        <row r="17">
          <cell r="H17">
            <v>32.798458099365234</v>
          </cell>
          <cell r="K17">
            <v>1</v>
          </cell>
        </row>
      </sheetData>
      <sheetData sheetId="3">
        <row r="5">
          <cell r="H5">
            <v>20.033292770385742</v>
          </cell>
          <cell r="K5">
            <v>4</v>
          </cell>
        </row>
        <row r="8">
          <cell r="H8">
            <v>20.937789916992188</v>
          </cell>
          <cell r="K8">
            <v>3.6989700043360187</v>
          </cell>
        </row>
        <row r="11">
          <cell r="H11">
            <v>23.115106582641602</v>
          </cell>
          <cell r="K11">
            <v>3</v>
          </cell>
        </row>
        <row r="14">
          <cell r="H14">
            <v>26.458578109741211</v>
          </cell>
          <cell r="K14">
            <v>2</v>
          </cell>
        </row>
        <row r="17">
          <cell r="H17">
            <v>32.760536193847656</v>
          </cell>
          <cell r="K1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Sheet1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5">
          <cell r="H5">
            <v>22.457298278808594</v>
          </cell>
          <cell r="K5">
            <v>4</v>
          </cell>
        </row>
        <row r="8">
          <cell r="H8">
            <v>23.291055679321289</v>
          </cell>
          <cell r="K8">
            <v>3.6989700043360187</v>
          </cell>
        </row>
        <row r="11">
          <cell r="H11">
            <v>25.694025039672852</v>
          </cell>
          <cell r="K11">
            <v>3</v>
          </cell>
        </row>
        <row r="14">
          <cell r="H14">
            <v>29.357534408569336</v>
          </cell>
          <cell r="K14">
            <v>2</v>
          </cell>
        </row>
        <row r="17">
          <cell r="H17">
            <v>35.214839935302734</v>
          </cell>
          <cell r="K1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etup"/>
      <sheetName val="Results"/>
      <sheetName val="Sheet1"/>
      <sheetName val="Raw Data"/>
      <sheetName val="Multicomponent Data"/>
      <sheetName val="Amplification Data"/>
      <sheetName val="Melt Region Temperature Data"/>
      <sheetName val="Melt Region Normalized Data"/>
      <sheetName val="Melt Region Derivative Data"/>
    </sheetNames>
    <sheetDataSet>
      <sheetData sheetId="0" refreshError="1"/>
      <sheetData sheetId="1" refreshError="1"/>
      <sheetData sheetId="2">
        <row r="5">
          <cell r="H5">
            <v>22.880620956420898</v>
          </cell>
          <cell r="K5">
            <v>4</v>
          </cell>
        </row>
        <row r="8">
          <cell r="H8">
            <v>23.691658020019531</v>
          </cell>
          <cell r="K8">
            <v>3.6989700043360187</v>
          </cell>
        </row>
        <row r="11">
          <cell r="H11">
            <v>25.916032791137695</v>
          </cell>
          <cell r="K11">
            <v>3</v>
          </cell>
        </row>
        <row r="14">
          <cell r="H14">
            <v>29.7264404296875</v>
          </cell>
          <cell r="K14">
            <v>2</v>
          </cell>
        </row>
        <row r="17">
          <cell r="H17">
            <v>34.795848846435547</v>
          </cell>
          <cell r="K1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BB3F-797C-664D-B7BE-20932C28AC54}">
  <dimension ref="A1:AR1613"/>
  <sheetViews>
    <sheetView tabSelected="1" topLeftCell="A1182" workbookViewId="0">
      <selection activeCell="A1096" sqref="A1096"/>
    </sheetView>
  </sheetViews>
  <sheetFormatPr baseColWidth="10" defaultRowHeight="16" x14ac:dyDescent="0.2"/>
  <sheetData>
    <row r="1" spans="1:10" x14ac:dyDescent="0.2">
      <c r="A1" s="61" t="s">
        <v>0</v>
      </c>
    </row>
    <row r="3" spans="1:10" s="1" customFormat="1" x14ac:dyDescent="0.2">
      <c r="A3" s="1" t="s">
        <v>1</v>
      </c>
    </row>
    <row r="4" spans="1:10" x14ac:dyDescent="0.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</row>
    <row r="5" spans="1:10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>
        <v>37.052623748779297</v>
      </c>
      <c r="H5">
        <v>37.052623748779297</v>
      </c>
      <c r="I5" t="s">
        <v>13</v>
      </c>
      <c r="J5" t="s">
        <v>13</v>
      </c>
    </row>
    <row r="6" spans="1:10" x14ac:dyDescent="0.2">
      <c r="A6" t="s">
        <v>18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19</v>
      </c>
      <c r="H6">
        <v>37.052623748779297</v>
      </c>
      <c r="I6" t="s">
        <v>13</v>
      </c>
      <c r="J6" t="s">
        <v>13</v>
      </c>
    </row>
    <row r="7" spans="1:10" x14ac:dyDescent="0.2">
      <c r="A7" t="s">
        <v>20</v>
      </c>
      <c r="B7" t="s">
        <v>13</v>
      </c>
      <c r="C7" t="s">
        <v>14</v>
      </c>
      <c r="D7" t="s">
        <v>21</v>
      </c>
      <c r="E7" t="s">
        <v>16</v>
      </c>
      <c r="F7" t="s">
        <v>17</v>
      </c>
      <c r="G7">
        <v>21.290502548217773</v>
      </c>
      <c r="H7">
        <v>21.370651245117188</v>
      </c>
      <c r="I7">
        <v>0.11334872245788574</v>
      </c>
      <c r="J7">
        <v>10</v>
      </c>
    </row>
    <row r="8" spans="1:10" x14ac:dyDescent="0.2">
      <c r="A8" t="s">
        <v>22</v>
      </c>
      <c r="B8" t="s">
        <v>13</v>
      </c>
      <c r="C8" t="s">
        <v>14</v>
      </c>
      <c r="D8" t="s">
        <v>21</v>
      </c>
      <c r="E8" t="s">
        <v>16</v>
      </c>
      <c r="F8" t="s">
        <v>17</v>
      </c>
      <c r="G8">
        <v>21.450801849365234</v>
      </c>
      <c r="H8">
        <v>21.370651245117188</v>
      </c>
      <c r="I8">
        <v>0.11334872245788574</v>
      </c>
      <c r="J8">
        <v>10</v>
      </c>
    </row>
    <row r="9" spans="1:10" x14ac:dyDescent="0.2">
      <c r="A9" t="s">
        <v>23</v>
      </c>
      <c r="B9" t="s">
        <v>13</v>
      </c>
      <c r="C9" t="s">
        <v>14</v>
      </c>
      <c r="D9" t="s">
        <v>21</v>
      </c>
      <c r="E9" t="s">
        <v>16</v>
      </c>
      <c r="F9" t="s">
        <v>17</v>
      </c>
      <c r="G9">
        <v>25.307538986206055</v>
      </c>
      <c r="H9">
        <v>25.319889068603516</v>
      </c>
      <c r="I9">
        <v>1.7464306205511093E-2</v>
      </c>
      <c r="J9">
        <v>1</v>
      </c>
    </row>
    <row r="10" spans="1:10" x14ac:dyDescent="0.2">
      <c r="A10" t="s">
        <v>24</v>
      </c>
      <c r="B10" t="s">
        <v>13</v>
      </c>
      <c r="C10" t="s">
        <v>14</v>
      </c>
      <c r="D10" t="s">
        <v>21</v>
      </c>
      <c r="E10" t="s">
        <v>16</v>
      </c>
      <c r="F10" t="s">
        <v>17</v>
      </c>
      <c r="G10">
        <v>25.332237243652344</v>
      </c>
      <c r="H10">
        <v>25.319889068603516</v>
      </c>
      <c r="I10">
        <v>1.7464306205511093E-2</v>
      </c>
      <c r="J10">
        <v>1</v>
      </c>
    </row>
    <row r="11" spans="1:10" x14ac:dyDescent="0.2">
      <c r="A11" t="s">
        <v>25</v>
      </c>
      <c r="B11" t="s">
        <v>13</v>
      </c>
      <c r="C11" t="s">
        <v>14</v>
      </c>
      <c r="D11" t="s">
        <v>21</v>
      </c>
      <c r="E11" t="s">
        <v>16</v>
      </c>
      <c r="F11" t="s">
        <v>17</v>
      </c>
      <c r="G11">
        <v>29.804880142211914</v>
      </c>
      <c r="H11">
        <v>30.077329635620117</v>
      </c>
      <c r="I11">
        <v>0.38530176877975464</v>
      </c>
      <c r="J11">
        <v>0.10000000149011612</v>
      </c>
    </row>
    <row r="12" spans="1:10" x14ac:dyDescent="0.2">
      <c r="A12" t="s">
        <v>26</v>
      </c>
      <c r="B12" t="s">
        <v>13</v>
      </c>
      <c r="C12" t="s">
        <v>14</v>
      </c>
      <c r="D12" t="s">
        <v>21</v>
      </c>
      <c r="E12" t="s">
        <v>16</v>
      </c>
      <c r="F12" t="s">
        <v>17</v>
      </c>
      <c r="G12">
        <v>30.34977912902832</v>
      </c>
      <c r="H12">
        <v>30.077329635620117</v>
      </c>
      <c r="I12">
        <v>0.38530176877975464</v>
      </c>
      <c r="J12">
        <v>0.10000000149011612</v>
      </c>
    </row>
    <row r="13" spans="1:10" x14ac:dyDescent="0.2">
      <c r="A13" t="s">
        <v>27</v>
      </c>
      <c r="B13" t="s">
        <v>13</v>
      </c>
      <c r="C13" t="s">
        <v>14</v>
      </c>
      <c r="D13" t="s">
        <v>21</v>
      </c>
      <c r="E13" t="s">
        <v>16</v>
      </c>
      <c r="F13" t="s">
        <v>17</v>
      </c>
      <c r="G13">
        <v>33.701534271240234</v>
      </c>
      <c r="H13">
        <v>33.020660400390625</v>
      </c>
      <c r="I13">
        <v>0.9628983736038208</v>
      </c>
      <c r="J13">
        <v>9.9999997764825821E-3</v>
      </c>
    </row>
    <row r="14" spans="1:10" x14ac:dyDescent="0.2">
      <c r="A14" t="s">
        <v>28</v>
      </c>
      <c r="B14" t="s">
        <v>13</v>
      </c>
      <c r="C14" t="s">
        <v>14</v>
      </c>
      <c r="D14" t="s">
        <v>21</v>
      </c>
      <c r="E14" t="s">
        <v>16</v>
      </c>
      <c r="F14" t="s">
        <v>17</v>
      </c>
      <c r="G14">
        <v>32.339790344238281</v>
      </c>
      <c r="H14">
        <v>33.020660400390625</v>
      </c>
      <c r="I14">
        <v>0.9628983736038208</v>
      </c>
      <c r="J14">
        <v>9.9999997764825821E-3</v>
      </c>
    </row>
    <row r="15" spans="1:10" x14ac:dyDescent="0.2">
      <c r="A15" t="s">
        <v>29</v>
      </c>
      <c r="B15" t="s">
        <v>30</v>
      </c>
      <c r="C15" t="s">
        <v>14</v>
      </c>
      <c r="D15" t="s">
        <v>31</v>
      </c>
      <c r="E15" t="s">
        <v>16</v>
      </c>
      <c r="F15" t="s">
        <v>17</v>
      </c>
      <c r="G15">
        <v>30.911592483520508</v>
      </c>
      <c r="H15">
        <v>31.2020263671875</v>
      </c>
      <c r="I15">
        <v>0.41073554754257202</v>
      </c>
      <c r="J15">
        <v>4.2410474270582199E-2</v>
      </c>
    </row>
    <row r="16" spans="1:10" x14ac:dyDescent="0.2">
      <c r="A16" t="s">
        <v>32</v>
      </c>
      <c r="B16" t="s">
        <v>30</v>
      </c>
      <c r="C16" t="s">
        <v>14</v>
      </c>
      <c r="D16" t="s">
        <v>31</v>
      </c>
      <c r="E16" t="s">
        <v>16</v>
      </c>
      <c r="F16" t="s">
        <v>17</v>
      </c>
      <c r="G16">
        <v>31.492460250854492</v>
      </c>
      <c r="H16">
        <v>31.2020263671875</v>
      </c>
      <c r="I16">
        <v>0.41073554754257202</v>
      </c>
      <c r="J16">
        <v>3.0282003805041313E-2</v>
      </c>
    </row>
    <row r="17" spans="1:10" x14ac:dyDescent="0.2">
      <c r="A17" t="s">
        <v>33</v>
      </c>
      <c r="B17" t="s">
        <v>13</v>
      </c>
      <c r="C17" t="s">
        <v>34</v>
      </c>
      <c r="D17" t="s">
        <v>15</v>
      </c>
      <c r="E17" t="s">
        <v>16</v>
      </c>
      <c r="F17" t="s">
        <v>17</v>
      </c>
      <c r="G17" t="s">
        <v>19</v>
      </c>
      <c r="H17" t="s">
        <v>13</v>
      </c>
      <c r="I17" t="s">
        <v>13</v>
      </c>
      <c r="J17" t="s">
        <v>13</v>
      </c>
    </row>
    <row r="18" spans="1:10" x14ac:dyDescent="0.2">
      <c r="A18" t="s">
        <v>35</v>
      </c>
      <c r="B18" t="s">
        <v>13</v>
      </c>
      <c r="C18" t="s">
        <v>34</v>
      </c>
      <c r="D18" t="s">
        <v>15</v>
      </c>
      <c r="E18" t="s">
        <v>16</v>
      </c>
      <c r="F18" t="s">
        <v>17</v>
      </c>
      <c r="G18" t="s">
        <v>19</v>
      </c>
      <c r="H18" t="s">
        <v>13</v>
      </c>
      <c r="I18" t="s">
        <v>13</v>
      </c>
      <c r="J18" t="s">
        <v>13</v>
      </c>
    </row>
    <row r="19" spans="1:10" x14ac:dyDescent="0.2">
      <c r="A19" t="s">
        <v>36</v>
      </c>
      <c r="B19" t="s">
        <v>13</v>
      </c>
      <c r="C19" t="s">
        <v>34</v>
      </c>
      <c r="D19" t="s">
        <v>21</v>
      </c>
      <c r="E19" t="s">
        <v>16</v>
      </c>
      <c r="F19" t="s">
        <v>17</v>
      </c>
      <c r="G19">
        <v>21.956563949584961</v>
      </c>
      <c r="H19">
        <v>21.907264709472656</v>
      </c>
      <c r="I19">
        <v>6.9718308746814728E-2</v>
      </c>
      <c r="J19">
        <v>10</v>
      </c>
    </row>
    <row r="20" spans="1:10" x14ac:dyDescent="0.2">
      <c r="A20" t="s">
        <v>37</v>
      </c>
      <c r="B20" t="s">
        <v>13</v>
      </c>
      <c r="C20" t="s">
        <v>34</v>
      </c>
      <c r="D20" t="s">
        <v>21</v>
      </c>
      <c r="E20" t="s">
        <v>16</v>
      </c>
      <c r="F20" t="s">
        <v>17</v>
      </c>
      <c r="G20">
        <v>21.857967376708984</v>
      </c>
      <c r="H20">
        <v>21.907264709472656</v>
      </c>
      <c r="I20">
        <v>6.9718308746814728E-2</v>
      </c>
      <c r="J20">
        <v>10</v>
      </c>
    </row>
    <row r="21" spans="1:10" x14ac:dyDescent="0.2">
      <c r="A21" t="s">
        <v>38</v>
      </c>
      <c r="B21" t="s">
        <v>13</v>
      </c>
      <c r="C21" t="s">
        <v>34</v>
      </c>
      <c r="D21" t="s">
        <v>21</v>
      </c>
      <c r="E21" t="s">
        <v>16</v>
      </c>
      <c r="F21" t="s">
        <v>17</v>
      </c>
      <c r="G21">
        <v>24.706804275512695</v>
      </c>
      <c r="H21">
        <v>24.636970520019531</v>
      </c>
      <c r="I21">
        <v>9.8761193454265594E-2</v>
      </c>
      <c r="J21">
        <v>1</v>
      </c>
    </row>
    <row r="22" spans="1:10" x14ac:dyDescent="0.2">
      <c r="A22" t="s">
        <v>39</v>
      </c>
      <c r="B22" t="s">
        <v>13</v>
      </c>
      <c r="C22" t="s">
        <v>34</v>
      </c>
      <c r="D22" t="s">
        <v>21</v>
      </c>
      <c r="E22" t="s">
        <v>16</v>
      </c>
      <c r="F22" t="s">
        <v>17</v>
      </c>
      <c r="G22">
        <v>24.567134857177734</v>
      </c>
      <c r="H22">
        <v>24.636970520019531</v>
      </c>
      <c r="I22">
        <v>9.8761193454265594E-2</v>
      </c>
      <c r="J22">
        <v>1</v>
      </c>
    </row>
    <row r="23" spans="1:10" x14ac:dyDescent="0.2">
      <c r="A23" t="s">
        <v>40</v>
      </c>
      <c r="B23" t="s">
        <v>13</v>
      </c>
      <c r="C23" t="s">
        <v>34</v>
      </c>
      <c r="D23" t="s">
        <v>21</v>
      </c>
      <c r="E23" t="s">
        <v>16</v>
      </c>
      <c r="F23" t="s">
        <v>17</v>
      </c>
      <c r="G23">
        <v>30.778430938720703</v>
      </c>
      <c r="H23">
        <v>30.300613403320312</v>
      </c>
      <c r="I23">
        <v>0.67573469877243042</v>
      </c>
      <c r="J23">
        <v>0.10000000149011612</v>
      </c>
    </row>
    <row r="24" spans="1:10" x14ac:dyDescent="0.2">
      <c r="A24" t="s">
        <v>41</v>
      </c>
      <c r="B24" t="s">
        <v>13</v>
      </c>
      <c r="C24" t="s">
        <v>34</v>
      </c>
      <c r="D24" t="s">
        <v>21</v>
      </c>
      <c r="E24" t="s">
        <v>16</v>
      </c>
      <c r="F24" t="s">
        <v>17</v>
      </c>
      <c r="G24">
        <v>29.822797775268555</v>
      </c>
      <c r="H24">
        <v>30.300613403320312</v>
      </c>
      <c r="I24">
        <v>0.67573469877243042</v>
      </c>
      <c r="J24">
        <v>0.10000000149011612</v>
      </c>
    </row>
    <row r="25" spans="1:10" x14ac:dyDescent="0.2">
      <c r="A25" t="s">
        <v>42</v>
      </c>
      <c r="B25" t="s">
        <v>13</v>
      </c>
      <c r="C25" t="s">
        <v>34</v>
      </c>
      <c r="D25" t="s">
        <v>21</v>
      </c>
      <c r="E25" t="s">
        <v>16</v>
      </c>
      <c r="F25" t="s">
        <v>17</v>
      </c>
      <c r="G25">
        <v>32.631980895996094</v>
      </c>
      <c r="H25">
        <v>32.541999816894531</v>
      </c>
      <c r="I25">
        <v>0.12724976241588593</v>
      </c>
      <c r="J25">
        <v>9.9999997764825821E-3</v>
      </c>
    </row>
    <row r="26" spans="1:10" x14ac:dyDescent="0.2">
      <c r="A26" t="s">
        <v>43</v>
      </c>
      <c r="B26" t="s">
        <v>13</v>
      </c>
      <c r="C26" t="s">
        <v>34</v>
      </c>
      <c r="D26" t="s">
        <v>21</v>
      </c>
      <c r="E26" t="s">
        <v>16</v>
      </c>
      <c r="F26" t="s">
        <v>17</v>
      </c>
      <c r="G26">
        <v>32.452022552490234</v>
      </c>
      <c r="H26">
        <v>32.541999816894531</v>
      </c>
      <c r="I26">
        <v>0.12724976241588593</v>
      </c>
      <c r="J26">
        <v>9.9999997764825821E-3</v>
      </c>
    </row>
    <row r="27" spans="1:10" x14ac:dyDescent="0.2">
      <c r="A27" t="s">
        <v>44</v>
      </c>
      <c r="B27" t="s">
        <v>45</v>
      </c>
      <c r="C27" t="s">
        <v>34</v>
      </c>
      <c r="D27" t="s">
        <v>31</v>
      </c>
      <c r="E27" t="s">
        <v>16</v>
      </c>
      <c r="F27" t="s">
        <v>17</v>
      </c>
      <c r="G27">
        <v>24.665483474731445</v>
      </c>
      <c r="H27">
        <v>24.765895843505859</v>
      </c>
      <c r="I27">
        <v>0.14200453460216522</v>
      </c>
      <c r="J27">
        <v>1.6356960535049438</v>
      </c>
    </row>
    <row r="28" spans="1:10" x14ac:dyDescent="0.2">
      <c r="A28" t="s">
        <v>46</v>
      </c>
      <c r="B28" t="s">
        <v>45</v>
      </c>
      <c r="C28" t="s">
        <v>34</v>
      </c>
      <c r="D28" t="s">
        <v>31</v>
      </c>
      <c r="E28" t="s">
        <v>16</v>
      </c>
      <c r="F28" t="s">
        <v>17</v>
      </c>
      <c r="G28">
        <v>24.866308212280273</v>
      </c>
      <c r="H28">
        <v>24.765895843505859</v>
      </c>
      <c r="I28">
        <v>0.14200453460216522</v>
      </c>
      <c r="J28">
        <v>1.4462548494338989</v>
      </c>
    </row>
    <row r="29" spans="1:10" x14ac:dyDescent="0.2">
      <c r="A29" t="s">
        <v>47</v>
      </c>
      <c r="B29" t="s">
        <v>48</v>
      </c>
      <c r="C29" t="s">
        <v>14</v>
      </c>
      <c r="D29" t="s">
        <v>31</v>
      </c>
      <c r="E29" t="s">
        <v>16</v>
      </c>
      <c r="F29" t="s">
        <v>17</v>
      </c>
      <c r="G29">
        <v>25.206159591674805</v>
      </c>
      <c r="H29">
        <v>24.838283538818359</v>
      </c>
      <c r="I29">
        <v>0.52025395631790161</v>
      </c>
      <c r="J29">
        <v>1.15972900390625</v>
      </c>
    </row>
    <row r="30" spans="1:10" x14ac:dyDescent="0.2">
      <c r="A30" t="s">
        <v>49</v>
      </c>
      <c r="B30" t="s">
        <v>48</v>
      </c>
      <c r="C30" t="s">
        <v>14</v>
      </c>
      <c r="D30" t="s">
        <v>31</v>
      </c>
      <c r="E30" t="s">
        <v>16</v>
      </c>
      <c r="F30" t="s">
        <v>17</v>
      </c>
      <c r="G30">
        <v>24.470409393310547</v>
      </c>
      <c r="H30">
        <v>24.838283538818359</v>
      </c>
      <c r="I30">
        <v>0.52025395631790161</v>
      </c>
      <c r="J30">
        <v>1.7768523693084717</v>
      </c>
    </row>
    <row r="31" spans="1:10" x14ac:dyDescent="0.2">
      <c r="A31" t="s">
        <v>50</v>
      </c>
      <c r="B31" t="s">
        <v>51</v>
      </c>
      <c r="C31" t="s">
        <v>14</v>
      </c>
      <c r="D31" t="s">
        <v>31</v>
      </c>
      <c r="E31" t="s">
        <v>16</v>
      </c>
      <c r="F31" t="s">
        <v>17</v>
      </c>
      <c r="G31">
        <v>27.274787902832031</v>
      </c>
      <c r="H31">
        <v>27.353734970092773</v>
      </c>
      <c r="I31">
        <v>0.11164801567792892</v>
      </c>
      <c r="J31">
        <v>0.34944859147071838</v>
      </c>
    </row>
    <row r="32" spans="1:10" x14ac:dyDescent="0.2">
      <c r="A32" t="s">
        <v>52</v>
      </c>
      <c r="B32" t="s">
        <v>51</v>
      </c>
      <c r="C32" t="s">
        <v>14</v>
      </c>
      <c r="D32" t="s">
        <v>31</v>
      </c>
      <c r="E32" t="s">
        <v>16</v>
      </c>
      <c r="F32" t="s">
        <v>17</v>
      </c>
      <c r="G32">
        <v>27.432682037353516</v>
      </c>
      <c r="H32">
        <v>27.353734970092773</v>
      </c>
      <c r="I32">
        <v>0.11164801567792892</v>
      </c>
      <c r="J32">
        <v>0.31887355446815491</v>
      </c>
    </row>
    <row r="33" spans="1:10" x14ac:dyDescent="0.2">
      <c r="A33" t="s">
        <v>53</v>
      </c>
      <c r="B33" t="s">
        <v>54</v>
      </c>
      <c r="C33" t="s">
        <v>14</v>
      </c>
      <c r="D33" t="s">
        <v>31</v>
      </c>
      <c r="E33" t="s">
        <v>16</v>
      </c>
      <c r="F33" t="s">
        <v>17</v>
      </c>
      <c r="G33">
        <v>25.49699592590332</v>
      </c>
      <c r="H33">
        <v>25.454566955566406</v>
      </c>
      <c r="I33">
        <v>6.0002274811267853E-2</v>
      </c>
      <c r="J33">
        <v>0.97974014282226562</v>
      </c>
    </row>
    <row r="34" spans="1:10" x14ac:dyDescent="0.2">
      <c r="A34" t="s">
        <v>55</v>
      </c>
      <c r="B34" t="s">
        <v>54</v>
      </c>
      <c r="C34" t="s">
        <v>14</v>
      </c>
      <c r="D34" t="s">
        <v>31</v>
      </c>
      <c r="E34" t="s">
        <v>16</v>
      </c>
      <c r="F34" t="s">
        <v>17</v>
      </c>
      <c r="G34">
        <v>25.412139892578125</v>
      </c>
      <c r="H34">
        <v>25.454566955566406</v>
      </c>
      <c r="I34">
        <v>6.0002274811267853E-2</v>
      </c>
      <c r="J34">
        <v>1.0291565656661987</v>
      </c>
    </row>
    <row r="35" spans="1:10" x14ac:dyDescent="0.2">
      <c r="A35" t="s">
        <v>56</v>
      </c>
      <c r="B35" t="s">
        <v>57</v>
      </c>
      <c r="C35" t="s">
        <v>14</v>
      </c>
      <c r="D35" t="s">
        <v>31</v>
      </c>
      <c r="E35" t="s">
        <v>16</v>
      </c>
      <c r="F35" t="s">
        <v>17</v>
      </c>
      <c r="G35" t="s">
        <v>19</v>
      </c>
      <c r="H35" t="s">
        <v>13</v>
      </c>
      <c r="I35" t="s">
        <v>13</v>
      </c>
      <c r="J35" t="s">
        <v>13</v>
      </c>
    </row>
    <row r="36" spans="1:10" x14ac:dyDescent="0.2">
      <c r="A36" t="s">
        <v>58</v>
      </c>
      <c r="B36" t="s">
        <v>57</v>
      </c>
      <c r="C36" t="s">
        <v>14</v>
      </c>
      <c r="D36" t="s">
        <v>31</v>
      </c>
      <c r="E36" t="s">
        <v>16</v>
      </c>
      <c r="F36" t="s">
        <v>17</v>
      </c>
      <c r="G36" t="s">
        <v>19</v>
      </c>
      <c r="H36" t="s">
        <v>13</v>
      </c>
      <c r="I36" t="s">
        <v>13</v>
      </c>
      <c r="J36" t="s">
        <v>13</v>
      </c>
    </row>
    <row r="37" spans="1:10" x14ac:dyDescent="0.2">
      <c r="A37" t="s">
        <v>59</v>
      </c>
      <c r="B37" t="s">
        <v>60</v>
      </c>
      <c r="C37" t="s">
        <v>14</v>
      </c>
      <c r="D37" t="s">
        <v>31</v>
      </c>
      <c r="E37" t="s">
        <v>16</v>
      </c>
      <c r="F37" t="s">
        <v>17</v>
      </c>
      <c r="G37">
        <v>22.516494750976562</v>
      </c>
      <c r="H37">
        <v>22.851463317871094</v>
      </c>
      <c r="I37">
        <v>0.47371575236320496</v>
      </c>
      <c r="J37">
        <v>5.5174007415771484</v>
      </c>
    </row>
    <row r="38" spans="1:10" x14ac:dyDescent="0.2">
      <c r="A38" t="s">
        <v>61</v>
      </c>
      <c r="B38" t="s">
        <v>60</v>
      </c>
      <c r="C38" t="s">
        <v>14</v>
      </c>
      <c r="D38" t="s">
        <v>31</v>
      </c>
      <c r="E38" t="s">
        <v>16</v>
      </c>
      <c r="F38" t="s">
        <v>17</v>
      </c>
      <c r="G38">
        <v>23.186429977416992</v>
      </c>
      <c r="H38">
        <v>22.851463317871094</v>
      </c>
      <c r="I38">
        <v>0.47371575236320496</v>
      </c>
      <c r="J38">
        <v>3.7412338256835938</v>
      </c>
    </row>
    <row r="39" spans="1:10" x14ac:dyDescent="0.2">
      <c r="A39" t="s">
        <v>62</v>
      </c>
      <c r="B39" t="s">
        <v>63</v>
      </c>
      <c r="C39" t="s">
        <v>14</v>
      </c>
      <c r="D39" t="s">
        <v>31</v>
      </c>
      <c r="E39" t="s">
        <v>16</v>
      </c>
      <c r="F39" t="s">
        <v>17</v>
      </c>
      <c r="G39">
        <v>28.556262969970703</v>
      </c>
      <c r="H39">
        <v>28.397212982177734</v>
      </c>
      <c r="I39">
        <v>0.22492930293083191</v>
      </c>
      <c r="J39">
        <v>0.16620746254920959</v>
      </c>
    </row>
    <row r="40" spans="1:10" x14ac:dyDescent="0.2">
      <c r="A40" t="s">
        <v>64</v>
      </c>
      <c r="B40" t="s">
        <v>63</v>
      </c>
      <c r="C40" t="s">
        <v>14</v>
      </c>
      <c r="D40" t="s">
        <v>31</v>
      </c>
      <c r="E40" t="s">
        <v>16</v>
      </c>
      <c r="F40" t="s">
        <v>17</v>
      </c>
      <c r="G40">
        <v>28.238164901733398</v>
      </c>
      <c r="H40">
        <v>28.397212982177734</v>
      </c>
      <c r="I40">
        <v>0.22492930293083191</v>
      </c>
      <c r="J40">
        <v>0.1998765617609024</v>
      </c>
    </row>
    <row r="41" spans="1:10" x14ac:dyDescent="0.2">
      <c r="A41" t="s">
        <v>65</v>
      </c>
      <c r="B41" t="s">
        <v>48</v>
      </c>
      <c r="C41" t="s">
        <v>34</v>
      </c>
      <c r="D41" t="s">
        <v>31</v>
      </c>
      <c r="E41" t="s">
        <v>16</v>
      </c>
      <c r="F41" t="s">
        <v>17</v>
      </c>
      <c r="G41">
        <v>24.545686721801758</v>
      </c>
      <c r="H41">
        <v>25.048259735107422</v>
      </c>
      <c r="I41">
        <v>0.71074420213699341</v>
      </c>
      <c r="J41">
        <v>1.7603191137313843</v>
      </c>
    </row>
    <row r="42" spans="1:10" x14ac:dyDescent="0.2">
      <c r="A42" t="s">
        <v>66</v>
      </c>
      <c r="B42" t="s">
        <v>48</v>
      </c>
      <c r="C42" t="s">
        <v>34</v>
      </c>
      <c r="D42" t="s">
        <v>31</v>
      </c>
      <c r="E42" t="s">
        <v>16</v>
      </c>
      <c r="F42" t="s">
        <v>17</v>
      </c>
      <c r="G42">
        <v>25.550830841064453</v>
      </c>
      <c r="H42">
        <v>25.048259735107422</v>
      </c>
      <c r="I42">
        <v>0.71074420213699341</v>
      </c>
      <c r="J42">
        <v>0.9506726861000061</v>
      </c>
    </row>
    <row r="43" spans="1:10" x14ac:dyDescent="0.2">
      <c r="A43" t="s">
        <v>67</v>
      </c>
      <c r="B43" t="s">
        <v>51</v>
      </c>
      <c r="C43" t="s">
        <v>34</v>
      </c>
      <c r="D43" t="s">
        <v>31</v>
      </c>
      <c r="E43" t="s">
        <v>16</v>
      </c>
      <c r="F43" t="s">
        <v>17</v>
      </c>
      <c r="G43">
        <v>27.310829162597656</v>
      </c>
      <c r="H43">
        <v>27.484527587890625</v>
      </c>
      <c r="I43">
        <v>0.24564667046070099</v>
      </c>
      <c r="J43">
        <v>0.3232475221157074</v>
      </c>
    </row>
    <row r="44" spans="1:10" x14ac:dyDescent="0.2">
      <c r="A44" t="s">
        <v>68</v>
      </c>
      <c r="B44" t="s">
        <v>51</v>
      </c>
      <c r="C44" t="s">
        <v>34</v>
      </c>
      <c r="D44" t="s">
        <v>31</v>
      </c>
      <c r="E44" t="s">
        <v>16</v>
      </c>
      <c r="F44" t="s">
        <v>17</v>
      </c>
      <c r="G44">
        <v>27.658226013183594</v>
      </c>
      <c r="H44">
        <v>27.484527587890625</v>
      </c>
      <c r="I44">
        <v>0.24564667046070099</v>
      </c>
      <c r="J44">
        <v>0.26125296950340271</v>
      </c>
    </row>
    <row r="45" spans="1:10" x14ac:dyDescent="0.2">
      <c r="A45" t="s">
        <v>69</v>
      </c>
      <c r="B45" t="s">
        <v>54</v>
      </c>
      <c r="C45" t="s">
        <v>34</v>
      </c>
      <c r="D45" t="s">
        <v>31</v>
      </c>
      <c r="E45" t="s">
        <v>16</v>
      </c>
      <c r="F45" t="s">
        <v>17</v>
      </c>
      <c r="G45">
        <v>26.01654052734375</v>
      </c>
      <c r="H45">
        <v>26.138679504394531</v>
      </c>
      <c r="I45">
        <v>0.1727292537689209</v>
      </c>
      <c r="J45">
        <v>0.71460044384002686</v>
      </c>
    </row>
    <row r="46" spans="1:10" x14ac:dyDescent="0.2">
      <c r="A46" t="s">
        <v>70</v>
      </c>
      <c r="B46" t="s">
        <v>54</v>
      </c>
      <c r="C46" t="s">
        <v>34</v>
      </c>
      <c r="D46" t="s">
        <v>31</v>
      </c>
      <c r="E46" t="s">
        <v>16</v>
      </c>
      <c r="F46" t="s">
        <v>17</v>
      </c>
      <c r="G46">
        <v>26.26081657409668</v>
      </c>
      <c r="H46">
        <v>26.138679504394531</v>
      </c>
      <c r="I46">
        <v>0.1727292537689209</v>
      </c>
      <c r="J46">
        <v>0.61523234844207764</v>
      </c>
    </row>
    <row r="47" spans="1:10" x14ac:dyDescent="0.2">
      <c r="A47" t="s">
        <v>71</v>
      </c>
      <c r="B47" t="s">
        <v>57</v>
      </c>
      <c r="C47" t="s">
        <v>34</v>
      </c>
      <c r="D47" t="s">
        <v>31</v>
      </c>
      <c r="E47" t="s">
        <v>16</v>
      </c>
      <c r="F47" t="s">
        <v>17</v>
      </c>
      <c r="G47" t="s">
        <v>19</v>
      </c>
      <c r="H47" t="s">
        <v>13</v>
      </c>
      <c r="I47" t="s">
        <v>13</v>
      </c>
      <c r="J47" t="s">
        <v>13</v>
      </c>
    </row>
    <row r="48" spans="1:10" x14ac:dyDescent="0.2">
      <c r="A48" t="s">
        <v>72</v>
      </c>
      <c r="B48" t="s">
        <v>57</v>
      </c>
      <c r="C48" t="s">
        <v>34</v>
      </c>
      <c r="D48" t="s">
        <v>31</v>
      </c>
      <c r="E48" t="s">
        <v>16</v>
      </c>
      <c r="F48" t="s">
        <v>17</v>
      </c>
      <c r="G48" t="s">
        <v>19</v>
      </c>
      <c r="H48" t="s">
        <v>13</v>
      </c>
      <c r="I48" t="s">
        <v>13</v>
      </c>
      <c r="J48" t="s">
        <v>13</v>
      </c>
    </row>
    <row r="49" spans="1:10" x14ac:dyDescent="0.2">
      <c r="A49" t="s">
        <v>73</v>
      </c>
      <c r="B49" t="s">
        <v>60</v>
      </c>
      <c r="C49" t="s">
        <v>34</v>
      </c>
      <c r="D49" t="s">
        <v>31</v>
      </c>
      <c r="E49" t="s">
        <v>16</v>
      </c>
      <c r="F49" t="s">
        <v>17</v>
      </c>
      <c r="G49">
        <v>24.277826309204102</v>
      </c>
      <c r="H49">
        <v>24.121816635131836</v>
      </c>
      <c r="I49">
        <v>0.22063100337982178</v>
      </c>
      <c r="J49">
        <v>2.0744047164916992</v>
      </c>
    </row>
    <row r="50" spans="1:10" x14ac:dyDescent="0.2">
      <c r="A50" t="s">
        <v>74</v>
      </c>
      <c r="B50" t="s">
        <v>60</v>
      </c>
      <c r="C50" t="s">
        <v>34</v>
      </c>
      <c r="D50" t="s">
        <v>31</v>
      </c>
      <c r="E50" t="s">
        <v>16</v>
      </c>
      <c r="F50" t="s">
        <v>17</v>
      </c>
      <c r="G50">
        <v>23.96580696105957</v>
      </c>
      <c r="H50">
        <v>24.121816635131836</v>
      </c>
      <c r="I50">
        <v>0.22063100337982178</v>
      </c>
      <c r="J50">
        <v>2.5115985870361328</v>
      </c>
    </row>
    <row r="51" spans="1:10" x14ac:dyDescent="0.2">
      <c r="A51" t="s">
        <v>75</v>
      </c>
      <c r="B51" t="s">
        <v>63</v>
      </c>
      <c r="C51" t="s">
        <v>34</v>
      </c>
      <c r="D51" t="s">
        <v>31</v>
      </c>
      <c r="E51" t="s">
        <v>16</v>
      </c>
      <c r="F51" t="s">
        <v>17</v>
      </c>
      <c r="G51">
        <v>29.258020401000977</v>
      </c>
      <c r="H51">
        <v>29.023334503173828</v>
      </c>
      <c r="I51">
        <v>0.33189597725868225</v>
      </c>
      <c r="J51">
        <v>9.7996428608894348E-2</v>
      </c>
    </row>
    <row r="52" spans="1:10" x14ac:dyDescent="0.2">
      <c r="A52" t="s">
        <v>76</v>
      </c>
      <c r="B52" t="s">
        <v>63</v>
      </c>
      <c r="C52" t="s">
        <v>34</v>
      </c>
      <c r="D52" t="s">
        <v>31</v>
      </c>
      <c r="E52" t="s">
        <v>16</v>
      </c>
      <c r="F52" t="s">
        <v>17</v>
      </c>
      <c r="G52">
        <v>28.78864860534668</v>
      </c>
      <c r="H52">
        <v>29.023334503173828</v>
      </c>
      <c r="I52">
        <v>0.33189597725868225</v>
      </c>
      <c r="J52">
        <v>0.13066306710243225</v>
      </c>
    </row>
    <row r="53" spans="1:10" x14ac:dyDescent="0.2">
      <c r="A53" t="s">
        <v>77</v>
      </c>
      <c r="B53" t="s">
        <v>78</v>
      </c>
      <c r="C53" t="s">
        <v>14</v>
      </c>
      <c r="D53" t="s">
        <v>31</v>
      </c>
      <c r="E53" t="s">
        <v>16</v>
      </c>
      <c r="F53" t="s">
        <v>17</v>
      </c>
      <c r="G53">
        <v>29.487916946411133</v>
      </c>
      <c r="H53">
        <v>29.380727767944336</v>
      </c>
      <c r="I53">
        <v>0.15158839523792267</v>
      </c>
      <c r="J53">
        <v>9.6831873059272766E-2</v>
      </c>
    </row>
    <row r="54" spans="1:10" x14ac:dyDescent="0.2">
      <c r="A54" t="s">
        <v>79</v>
      </c>
      <c r="B54" t="s">
        <v>80</v>
      </c>
      <c r="C54" t="s">
        <v>14</v>
      </c>
      <c r="D54" t="s">
        <v>31</v>
      </c>
      <c r="E54" t="s">
        <v>16</v>
      </c>
      <c r="F54" t="s">
        <v>17</v>
      </c>
      <c r="G54">
        <v>28.525074005126953</v>
      </c>
      <c r="H54">
        <v>28.764320373535156</v>
      </c>
      <c r="I54">
        <v>0.33834409713745117</v>
      </c>
      <c r="J54">
        <v>0.16924089193344116</v>
      </c>
    </row>
    <row r="55" spans="1:10" x14ac:dyDescent="0.2">
      <c r="A55" t="s">
        <v>81</v>
      </c>
      <c r="B55" t="s">
        <v>82</v>
      </c>
      <c r="C55" t="s">
        <v>14</v>
      </c>
      <c r="D55" t="s">
        <v>31</v>
      </c>
      <c r="E55" t="s">
        <v>16</v>
      </c>
      <c r="F55" t="s">
        <v>17</v>
      </c>
      <c r="G55">
        <v>28.124610900878906</v>
      </c>
      <c r="H55">
        <v>27.980712890625</v>
      </c>
      <c r="I55">
        <v>0.20350252091884613</v>
      </c>
      <c r="J55">
        <v>0.21348129212856293</v>
      </c>
    </row>
    <row r="56" spans="1:10" x14ac:dyDescent="0.2">
      <c r="A56" t="s">
        <v>83</v>
      </c>
      <c r="B56" t="s">
        <v>84</v>
      </c>
      <c r="C56" t="s">
        <v>14</v>
      </c>
      <c r="D56" t="s">
        <v>31</v>
      </c>
      <c r="E56" t="s">
        <v>16</v>
      </c>
      <c r="F56" t="s">
        <v>17</v>
      </c>
      <c r="G56" t="s">
        <v>19</v>
      </c>
      <c r="H56" t="s">
        <v>13</v>
      </c>
      <c r="I56" t="s">
        <v>13</v>
      </c>
      <c r="J56" t="s">
        <v>13</v>
      </c>
    </row>
    <row r="57" spans="1:10" x14ac:dyDescent="0.2">
      <c r="A57" t="s">
        <v>85</v>
      </c>
      <c r="B57" t="s">
        <v>86</v>
      </c>
      <c r="C57" t="s">
        <v>14</v>
      </c>
      <c r="D57" t="s">
        <v>31</v>
      </c>
      <c r="E57" t="s">
        <v>16</v>
      </c>
      <c r="F57" t="s">
        <v>17</v>
      </c>
      <c r="G57" t="s">
        <v>19</v>
      </c>
      <c r="H57">
        <v>36.773941040039062</v>
      </c>
      <c r="I57" t="s">
        <v>13</v>
      </c>
      <c r="J57" t="s">
        <v>13</v>
      </c>
    </row>
    <row r="58" spans="1:10" x14ac:dyDescent="0.2">
      <c r="A58" t="s">
        <v>87</v>
      </c>
      <c r="B58" t="s">
        <v>88</v>
      </c>
      <c r="C58" t="s">
        <v>14</v>
      </c>
      <c r="D58" t="s">
        <v>31</v>
      </c>
      <c r="E58" t="s">
        <v>16</v>
      </c>
      <c r="F58" t="s">
        <v>17</v>
      </c>
      <c r="G58" t="s">
        <v>19</v>
      </c>
      <c r="H58" t="s">
        <v>13</v>
      </c>
      <c r="I58" t="s">
        <v>13</v>
      </c>
      <c r="J58" t="s">
        <v>13</v>
      </c>
    </row>
    <row r="59" spans="1:10" x14ac:dyDescent="0.2">
      <c r="A59" t="s">
        <v>89</v>
      </c>
      <c r="B59" t="s">
        <v>90</v>
      </c>
      <c r="C59" t="s">
        <v>14</v>
      </c>
      <c r="D59" t="s">
        <v>31</v>
      </c>
      <c r="E59" t="s">
        <v>16</v>
      </c>
      <c r="F59" t="s">
        <v>17</v>
      </c>
      <c r="G59">
        <v>24.654191970825195</v>
      </c>
      <c r="H59">
        <v>23.970321655273438</v>
      </c>
      <c r="I59">
        <v>0.96713733673095703</v>
      </c>
      <c r="J59">
        <v>1.5972270965576172</v>
      </c>
    </row>
    <row r="60" spans="1:10" x14ac:dyDescent="0.2">
      <c r="A60" t="s">
        <v>91</v>
      </c>
      <c r="B60" t="s">
        <v>92</v>
      </c>
      <c r="C60" t="s">
        <v>14</v>
      </c>
      <c r="D60" t="s">
        <v>31</v>
      </c>
      <c r="E60" t="s">
        <v>16</v>
      </c>
      <c r="F60" t="s">
        <v>17</v>
      </c>
      <c r="G60">
        <v>25.150552749633789</v>
      </c>
      <c r="H60">
        <v>25.179204940795898</v>
      </c>
      <c r="I60">
        <v>4.0520317852497101E-2</v>
      </c>
      <c r="J60">
        <v>1.1977351903915405</v>
      </c>
    </row>
    <row r="61" spans="1:10" x14ac:dyDescent="0.2">
      <c r="A61" t="s">
        <v>93</v>
      </c>
      <c r="B61" t="s">
        <v>94</v>
      </c>
      <c r="C61" t="s">
        <v>14</v>
      </c>
      <c r="D61" t="s">
        <v>31</v>
      </c>
      <c r="E61" t="s">
        <v>16</v>
      </c>
      <c r="F61" t="s">
        <v>17</v>
      </c>
      <c r="G61">
        <v>26.614086151123047</v>
      </c>
      <c r="H61">
        <v>26.600433349609375</v>
      </c>
      <c r="I61">
        <v>1.9309325143694878E-2</v>
      </c>
      <c r="J61">
        <v>0.51259881258010864</v>
      </c>
    </row>
    <row r="62" spans="1:10" x14ac:dyDescent="0.2">
      <c r="A62" t="s">
        <v>95</v>
      </c>
      <c r="B62" t="s">
        <v>96</v>
      </c>
      <c r="C62" t="s">
        <v>14</v>
      </c>
      <c r="D62" t="s">
        <v>31</v>
      </c>
      <c r="E62" t="s">
        <v>16</v>
      </c>
      <c r="F62" t="s">
        <v>17</v>
      </c>
      <c r="G62">
        <v>23.798542022705078</v>
      </c>
      <c r="H62">
        <v>23.760822296142578</v>
      </c>
      <c r="I62">
        <v>5.334240198135376E-2</v>
      </c>
      <c r="J62">
        <v>2.6233584880828857</v>
      </c>
    </row>
    <row r="63" spans="1:10" x14ac:dyDescent="0.2">
      <c r="A63" t="s">
        <v>97</v>
      </c>
      <c r="B63" t="s">
        <v>98</v>
      </c>
      <c r="C63" t="s">
        <v>14</v>
      </c>
      <c r="D63" t="s">
        <v>31</v>
      </c>
      <c r="E63" t="s">
        <v>16</v>
      </c>
      <c r="F63" t="s">
        <v>17</v>
      </c>
      <c r="G63">
        <v>23.961559295654297</v>
      </c>
      <c r="H63">
        <v>24.031646728515625</v>
      </c>
      <c r="I63">
        <v>9.9118597805500031E-2</v>
      </c>
      <c r="J63">
        <v>2.3867261409759521</v>
      </c>
    </row>
    <row r="64" spans="1:10" x14ac:dyDescent="0.2">
      <c r="A64" t="s">
        <v>99</v>
      </c>
      <c r="B64" t="s">
        <v>100</v>
      </c>
      <c r="C64" t="s">
        <v>14</v>
      </c>
      <c r="D64" t="s">
        <v>31</v>
      </c>
      <c r="E64" t="s">
        <v>16</v>
      </c>
      <c r="F64" t="s">
        <v>17</v>
      </c>
      <c r="G64">
        <v>23.846176147460938</v>
      </c>
      <c r="H64">
        <v>23.834060668945312</v>
      </c>
      <c r="I64">
        <v>1.7135223373770714E-2</v>
      </c>
      <c r="J64">
        <v>2.5518856048583984</v>
      </c>
    </row>
    <row r="65" spans="1:10" x14ac:dyDescent="0.2">
      <c r="A65" t="s">
        <v>101</v>
      </c>
      <c r="B65" t="s">
        <v>78</v>
      </c>
      <c r="C65" t="s">
        <v>14</v>
      </c>
      <c r="D65" t="s">
        <v>31</v>
      </c>
      <c r="E65" t="s">
        <v>16</v>
      </c>
      <c r="F65" t="s">
        <v>17</v>
      </c>
      <c r="G65">
        <v>29.273538589477539</v>
      </c>
      <c r="H65">
        <v>29.380727767944336</v>
      </c>
      <c r="I65">
        <v>0.15158839523792267</v>
      </c>
      <c r="J65">
        <v>0.10964994132518768</v>
      </c>
    </row>
    <row r="66" spans="1:10" x14ac:dyDescent="0.2">
      <c r="A66" t="s">
        <v>102</v>
      </c>
      <c r="B66" t="s">
        <v>80</v>
      </c>
      <c r="C66" t="s">
        <v>14</v>
      </c>
      <c r="D66" t="s">
        <v>31</v>
      </c>
      <c r="E66" t="s">
        <v>16</v>
      </c>
      <c r="F66" t="s">
        <v>17</v>
      </c>
      <c r="G66">
        <v>29.003564834594727</v>
      </c>
      <c r="H66">
        <v>28.764320373535156</v>
      </c>
      <c r="I66">
        <v>0.33834409713745117</v>
      </c>
      <c r="J66">
        <v>0.12823303043842316</v>
      </c>
    </row>
    <row r="67" spans="1:10" x14ac:dyDescent="0.2">
      <c r="A67" t="s">
        <v>103</v>
      </c>
      <c r="B67" t="s">
        <v>82</v>
      </c>
      <c r="C67" t="s">
        <v>14</v>
      </c>
      <c r="D67" t="s">
        <v>31</v>
      </c>
      <c r="E67" t="s">
        <v>16</v>
      </c>
      <c r="F67" t="s">
        <v>17</v>
      </c>
      <c r="G67">
        <v>27.836814880371094</v>
      </c>
      <c r="H67">
        <v>27.980712890625</v>
      </c>
      <c r="I67">
        <v>0.20350252091884613</v>
      </c>
      <c r="J67">
        <v>0.25225499272346497</v>
      </c>
    </row>
    <row r="68" spans="1:10" x14ac:dyDescent="0.2">
      <c r="A68" t="s">
        <v>104</v>
      </c>
      <c r="B68" t="s">
        <v>84</v>
      </c>
      <c r="C68" t="s">
        <v>14</v>
      </c>
      <c r="D68" t="s">
        <v>31</v>
      </c>
      <c r="E68" t="s">
        <v>16</v>
      </c>
      <c r="F68" t="s">
        <v>17</v>
      </c>
      <c r="G68" t="s">
        <v>19</v>
      </c>
      <c r="H68" t="s">
        <v>13</v>
      </c>
      <c r="I68" t="s">
        <v>13</v>
      </c>
      <c r="J68" t="s">
        <v>13</v>
      </c>
    </row>
    <row r="69" spans="1:10" x14ac:dyDescent="0.2">
      <c r="A69" t="s">
        <v>105</v>
      </c>
      <c r="B69" t="s">
        <v>86</v>
      </c>
      <c r="C69" t="s">
        <v>14</v>
      </c>
      <c r="D69" t="s">
        <v>31</v>
      </c>
      <c r="E69" t="s">
        <v>16</v>
      </c>
      <c r="F69" t="s">
        <v>17</v>
      </c>
      <c r="G69">
        <v>36.773941040039062</v>
      </c>
      <c r="H69">
        <v>36.773941040039062</v>
      </c>
      <c r="I69" t="s">
        <v>13</v>
      </c>
      <c r="J69">
        <v>1.4160263817757368E-3</v>
      </c>
    </row>
    <row r="70" spans="1:10" x14ac:dyDescent="0.2">
      <c r="A70" t="s">
        <v>106</v>
      </c>
      <c r="B70" t="s">
        <v>88</v>
      </c>
      <c r="C70" t="s">
        <v>14</v>
      </c>
      <c r="D70" t="s">
        <v>31</v>
      </c>
      <c r="E70" t="s">
        <v>16</v>
      </c>
      <c r="F70" t="s">
        <v>17</v>
      </c>
      <c r="G70" t="s">
        <v>19</v>
      </c>
      <c r="H70" t="s">
        <v>13</v>
      </c>
      <c r="I70" t="s">
        <v>13</v>
      </c>
      <c r="J70" t="s">
        <v>13</v>
      </c>
    </row>
    <row r="71" spans="1:10" x14ac:dyDescent="0.2">
      <c r="A71" t="s">
        <v>107</v>
      </c>
      <c r="B71" t="s">
        <v>90</v>
      </c>
      <c r="C71" t="s">
        <v>14</v>
      </c>
      <c r="D71" t="s">
        <v>31</v>
      </c>
      <c r="E71" t="s">
        <v>16</v>
      </c>
      <c r="F71" t="s">
        <v>17</v>
      </c>
      <c r="G71">
        <v>23.286453247070312</v>
      </c>
      <c r="H71">
        <v>23.970321655273438</v>
      </c>
      <c r="I71">
        <v>0.96713733673095703</v>
      </c>
      <c r="J71">
        <v>3.530404806137085</v>
      </c>
    </row>
    <row r="72" spans="1:10" x14ac:dyDescent="0.2">
      <c r="A72" t="s">
        <v>108</v>
      </c>
      <c r="B72" t="s">
        <v>92</v>
      </c>
      <c r="C72" t="s">
        <v>14</v>
      </c>
      <c r="D72" t="s">
        <v>31</v>
      </c>
      <c r="E72" t="s">
        <v>16</v>
      </c>
      <c r="F72" t="s">
        <v>17</v>
      </c>
      <c r="G72">
        <v>25.207857131958008</v>
      </c>
      <c r="H72">
        <v>25.179204940795898</v>
      </c>
      <c r="I72">
        <v>4.0520317852497101E-2</v>
      </c>
      <c r="J72">
        <v>1.1585879325866699</v>
      </c>
    </row>
    <row r="73" spans="1:10" x14ac:dyDescent="0.2">
      <c r="A73" t="s">
        <v>109</v>
      </c>
      <c r="B73" t="s">
        <v>94</v>
      </c>
      <c r="C73" t="s">
        <v>14</v>
      </c>
      <c r="D73" t="s">
        <v>31</v>
      </c>
      <c r="E73" t="s">
        <v>16</v>
      </c>
      <c r="F73" t="s">
        <v>17</v>
      </c>
      <c r="G73">
        <v>26.58677864074707</v>
      </c>
      <c r="H73">
        <v>26.600433349609375</v>
      </c>
      <c r="I73">
        <v>1.9309325143694878E-2</v>
      </c>
      <c r="J73">
        <v>0.52078062295913696</v>
      </c>
    </row>
    <row r="74" spans="1:10" x14ac:dyDescent="0.2">
      <c r="A74" t="s">
        <v>110</v>
      </c>
      <c r="B74" t="s">
        <v>96</v>
      </c>
      <c r="C74" t="s">
        <v>14</v>
      </c>
      <c r="D74" t="s">
        <v>31</v>
      </c>
      <c r="E74" t="s">
        <v>16</v>
      </c>
      <c r="F74" t="s">
        <v>17</v>
      </c>
      <c r="G74">
        <v>23.723104476928711</v>
      </c>
      <c r="H74">
        <v>23.760822296142578</v>
      </c>
      <c r="I74">
        <v>5.334240198135376E-2</v>
      </c>
      <c r="J74">
        <v>2.740666389465332</v>
      </c>
    </row>
    <row r="75" spans="1:10" x14ac:dyDescent="0.2">
      <c r="A75" t="s">
        <v>111</v>
      </c>
      <c r="B75" t="s">
        <v>98</v>
      </c>
      <c r="C75" t="s">
        <v>14</v>
      </c>
      <c r="D75" t="s">
        <v>31</v>
      </c>
      <c r="E75" t="s">
        <v>16</v>
      </c>
      <c r="F75" t="s">
        <v>17</v>
      </c>
      <c r="G75">
        <v>24.101734161376953</v>
      </c>
      <c r="H75">
        <v>24.031646728515625</v>
      </c>
      <c r="I75">
        <v>9.9118597805500031E-2</v>
      </c>
      <c r="J75">
        <v>2.2003931999206543</v>
      </c>
    </row>
    <row r="76" spans="1:10" x14ac:dyDescent="0.2">
      <c r="A76" t="s">
        <v>112</v>
      </c>
      <c r="B76" t="s">
        <v>100</v>
      </c>
      <c r="C76" t="s">
        <v>14</v>
      </c>
      <c r="D76" t="s">
        <v>31</v>
      </c>
      <c r="E76" t="s">
        <v>16</v>
      </c>
      <c r="F76" t="s">
        <v>17</v>
      </c>
      <c r="G76">
        <v>23.821943283081055</v>
      </c>
      <c r="H76">
        <v>23.834060668945312</v>
      </c>
      <c r="I76">
        <v>1.7135223373770714E-2</v>
      </c>
      <c r="J76">
        <v>2.5879991054534912</v>
      </c>
    </row>
    <row r="77" spans="1:10" x14ac:dyDescent="0.2">
      <c r="A77" t="s">
        <v>113</v>
      </c>
      <c r="B77" t="s">
        <v>78</v>
      </c>
      <c r="C77" t="s">
        <v>34</v>
      </c>
      <c r="D77" t="s">
        <v>31</v>
      </c>
      <c r="E77" t="s">
        <v>16</v>
      </c>
      <c r="F77" t="s">
        <v>17</v>
      </c>
      <c r="G77">
        <v>23.96148681640625</v>
      </c>
      <c r="H77">
        <v>23.96148681640625</v>
      </c>
      <c r="I77" t="s">
        <v>13</v>
      </c>
      <c r="J77">
        <v>2.5182578563690186</v>
      </c>
    </row>
    <row r="78" spans="1:10" x14ac:dyDescent="0.2">
      <c r="A78" t="s">
        <v>114</v>
      </c>
      <c r="B78" t="s">
        <v>80</v>
      </c>
      <c r="C78" t="s">
        <v>34</v>
      </c>
      <c r="D78" t="s">
        <v>31</v>
      </c>
      <c r="E78" t="s">
        <v>16</v>
      </c>
      <c r="F78" t="s">
        <v>17</v>
      </c>
      <c r="G78">
        <v>23.647789001464844</v>
      </c>
      <c r="H78">
        <v>23.720180511474609</v>
      </c>
      <c r="I78">
        <v>0.10237570852041245</v>
      </c>
      <c r="J78">
        <v>3.0521352291107178</v>
      </c>
    </row>
    <row r="79" spans="1:10" x14ac:dyDescent="0.2">
      <c r="A79" t="s">
        <v>115</v>
      </c>
      <c r="B79" t="s">
        <v>82</v>
      </c>
      <c r="C79" t="s">
        <v>34</v>
      </c>
      <c r="D79" t="s">
        <v>31</v>
      </c>
      <c r="E79" t="s">
        <v>16</v>
      </c>
      <c r="F79" t="s">
        <v>17</v>
      </c>
      <c r="G79">
        <v>25.372835159301758</v>
      </c>
      <c r="H79">
        <v>25.535100936889648</v>
      </c>
      <c r="I79">
        <v>0.22947846353054047</v>
      </c>
      <c r="J79">
        <v>1.0602588653564453</v>
      </c>
    </row>
    <row r="80" spans="1:10" x14ac:dyDescent="0.2">
      <c r="A80" t="s">
        <v>116</v>
      </c>
      <c r="B80" t="s">
        <v>84</v>
      </c>
      <c r="C80" t="s">
        <v>34</v>
      </c>
      <c r="D80" t="s">
        <v>31</v>
      </c>
      <c r="E80" t="s">
        <v>16</v>
      </c>
      <c r="F80" t="s">
        <v>17</v>
      </c>
      <c r="G80">
        <v>32.157810211181641</v>
      </c>
      <c r="H80">
        <v>33.542800903320312</v>
      </c>
      <c r="I80">
        <v>1.9586752653121948</v>
      </c>
      <c r="J80">
        <v>1.6569603234529495E-2</v>
      </c>
    </row>
    <row r="81" spans="1:10" x14ac:dyDescent="0.2">
      <c r="A81" t="s">
        <v>117</v>
      </c>
      <c r="B81" t="s">
        <v>86</v>
      </c>
      <c r="C81" t="s">
        <v>34</v>
      </c>
      <c r="D81" t="s">
        <v>31</v>
      </c>
      <c r="E81" t="s">
        <v>16</v>
      </c>
      <c r="F81" t="s">
        <v>17</v>
      </c>
      <c r="G81">
        <v>31.014381408691406</v>
      </c>
      <c r="H81">
        <v>31.126071929931641</v>
      </c>
      <c r="I81">
        <v>0.15795290470123291</v>
      </c>
      <c r="J81">
        <v>3.3395092934370041E-2</v>
      </c>
    </row>
    <row r="82" spans="1:10" x14ac:dyDescent="0.2">
      <c r="A82" t="s">
        <v>118</v>
      </c>
      <c r="B82" t="s">
        <v>88</v>
      </c>
      <c r="C82" t="s">
        <v>34</v>
      </c>
      <c r="D82" t="s">
        <v>31</v>
      </c>
      <c r="E82" t="s">
        <v>16</v>
      </c>
      <c r="F82" t="s">
        <v>17</v>
      </c>
      <c r="G82">
        <v>31.276391983032227</v>
      </c>
      <c r="H82">
        <v>31.375770568847656</v>
      </c>
      <c r="I82">
        <v>0.1405411958694458</v>
      </c>
      <c r="J82">
        <v>2.8440535068511963E-2</v>
      </c>
    </row>
    <row r="83" spans="1:10" x14ac:dyDescent="0.2">
      <c r="A83" t="s">
        <v>119</v>
      </c>
      <c r="B83" t="s">
        <v>90</v>
      </c>
      <c r="C83" t="s">
        <v>34</v>
      </c>
      <c r="D83" t="s">
        <v>31</v>
      </c>
      <c r="E83" t="s">
        <v>16</v>
      </c>
      <c r="F83" t="s">
        <v>17</v>
      </c>
      <c r="G83">
        <v>24.025978088378906</v>
      </c>
      <c r="H83">
        <v>24.174465179443359</v>
      </c>
      <c r="I83">
        <v>0.20999111235141754</v>
      </c>
      <c r="J83">
        <v>2.420656681060791</v>
      </c>
    </row>
    <row r="84" spans="1:10" x14ac:dyDescent="0.2">
      <c r="A84" t="s">
        <v>120</v>
      </c>
      <c r="B84" t="s">
        <v>92</v>
      </c>
      <c r="C84" t="s">
        <v>34</v>
      </c>
      <c r="D84" t="s">
        <v>31</v>
      </c>
      <c r="E84" t="s">
        <v>16</v>
      </c>
      <c r="F84" t="s">
        <v>17</v>
      </c>
      <c r="G84">
        <v>23.976961135864258</v>
      </c>
      <c r="H84">
        <v>24.674716949462891</v>
      </c>
      <c r="I84">
        <v>0.98677575588226318</v>
      </c>
      <c r="J84">
        <v>2.4944860935211182</v>
      </c>
    </row>
    <row r="85" spans="1:10" x14ac:dyDescent="0.2">
      <c r="A85" t="s">
        <v>121</v>
      </c>
      <c r="B85" t="s">
        <v>94</v>
      </c>
      <c r="C85" t="s">
        <v>34</v>
      </c>
      <c r="D85" t="s">
        <v>31</v>
      </c>
      <c r="E85" t="s">
        <v>16</v>
      </c>
      <c r="F85" t="s">
        <v>17</v>
      </c>
      <c r="G85">
        <v>24.748754501342773</v>
      </c>
      <c r="H85">
        <v>24.835670471191406</v>
      </c>
      <c r="I85">
        <v>0.12291909009218216</v>
      </c>
      <c r="J85">
        <v>1.5543062686920166</v>
      </c>
    </row>
    <row r="86" spans="1:10" x14ac:dyDescent="0.2">
      <c r="A86" t="s">
        <v>122</v>
      </c>
      <c r="B86" t="s">
        <v>96</v>
      </c>
      <c r="C86" t="s">
        <v>34</v>
      </c>
      <c r="D86" t="s">
        <v>31</v>
      </c>
      <c r="E86" t="s">
        <v>16</v>
      </c>
      <c r="F86" t="s">
        <v>17</v>
      </c>
      <c r="G86">
        <v>24.976652145385742</v>
      </c>
      <c r="H86">
        <v>24.962062835693359</v>
      </c>
      <c r="I86">
        <v>2.0631050691008568E-2</v>
      </c>
      <c r="J86">
        <v>1.3516749143600464</v>
      </c>
    </row>
    <row r="87" spans="1:10" x14ac:dyDescent="0.2">
      <c r="A87" t="s">
        <v>123</v>
      </c>
      <c r="B87" t="s">
        <v>98</v>
      </c>
      <c r="C87" t="s">
        <v>34</v>
      </c>
      <c r="D87" t="s">
        <v>31</v>
      </c>
      <c r="E87" t="s">
        <v>16</v>
      </c>
      <c r="F87" t="s">
        <v>17</v>
      </c>
      <c r="G87">
        <v>25.5244140625</v>
      </c>
      <c r="H87">
        <v>25.424793243408203</v>
      </c>
      <c r="I87">
        <v>0.14088375866413116</v>
      </c>
      <c r="J87">
        <v>0.9661908745765686</v>
      </c>
    </row>
    <row r="88" spans="1:10" x14ac:dyDescent="0.2">
      <c r="A88" t="s">
        <v>124</v>
      </c>
      <c r="B88" t="s">
        <v>100</v>
      </c>
      <c r="C88" t="s">
        <v>34</v>
      </c>
      <c r="D88" t="s">
        <v>31</v>
      </c>
      <c r="E88" t="s">
        <v>16</v>
      </c>
      <c r="F88" t="s">
        <v>17</v>
      </c>
      <c r="G88">
        <v>25.309223175048828</v>
      </c>
      <c r="H88">
        <v>25.363826751708984</v>
      </c>
      <c r="I88">
        <v>7.7221117913722992E-2</v>
      </c>
      <c r="J88">
        <v>1.1024142503738403</v>
      </c>
    </row>
    <row r="89" spans="1:10" x14ac:dyDescent="0.2">
      <c r="A89" t="s">
        <v>125</v>
      </c>
      <c r="B89" t="s">
        <v>78</v>
      </c>
      <c r="C89" t="s">
        <v>34</v>
      </c>
      <c r="D89" t="s">
        <v>31</v>
      </c>
      <c r="E89" t="s">
        <v>16</v>
      </c>
      <c r="F89" t="s">
        <v>17</v>
      </c>
      <c r="G89" t="s">
        <v>19</v>
      </c>
      <c r="H89">
        <v>23.96148681640625</v>
      </c>
      <c r="I89" t="s">
        <v>13</v>
      </c>
      <c r="J89" t="s">
        <v>13</v>
      </c>
    </row>
    <row r="90" spans="1:10" x14ac:dyDescent="0.2">
      <c r="A90" t="s">
        <v>126</v>
      </c>
      <c r="B90" t="s">
        <v>80</v>
      </c>
      <c r="C90" t="s">
        <v>34</v>
      </c>
      <c r="D90" t="s">
        <v>31</v>
      </c>
      <c r="E90" t="s">
        <v>16</v>
      </c>
      <c r="F90" t="s">
        <v>17</v>
      </c>
      <c r="G90">
        <v>23.792570114135742</v>
      </c>
      <c r="H90">
        <v>23.720180511474609</v>
      </c>
      <c r="I90">
        <v>0.10237570852041245</v>
      </c>
      <c r="J90">
        <v>2.7929575443267822</v>
      </c>
    </row>
    <row r="91" spans="1:10" x14ac:dyDescent="0.2">
      <c r="A91" t="s">
        <v>127</v>
      </c>
      <c r="B91" t="s">
        <v>82</v>
      </c>
      <c r="C91" t="s">
        <v>34</v>
      </c>
      <c r="D91" t="s">
        <v>31</v>
      </c>
      <c r="E91" t="s">
        <v>16</v>
      </c>
      <c r="F91" t="s">
        <v>17</v>
      </c>
      <c r="G91">
        <v>25.697366714477539</v>
      </c>
      <c r="H91">
        <v>25.535100936889648</v>
      </c>
      <c r="I91">
        <v>0.22947846353054047</v>
      </c>
      <c r="J91">
        <v>0.86900943517684937</v>
      </c>
    </row>
    <row r="92" spans="1:10" x14ac:dyDescent="0.2">
      <c r="A92" t="s">
        <v>128</v>
      </c>
      <c r="B92" t="s">
        <v>84</v>
      </c>
      <c r="C92" t="s">
        <v>34</v>
      </c>
      <c r="D92" t="s">
        <v>31</v>
      </c>
      <c r="E92" t="s">
        <v>16</v>
      </c>
      <c r="F92" t="s">
        <v>17</v>
      </c>
      <c r="G92">
        <v>34.92779541015625</v>
      </c>
      <c r="H92">
        <v>33.542800903320312</v>
      </c>
      <c r="I92">
        <v>1.9586752653121948</v>
      </c>
      <c r="J92">
        <v>3.0336591880768538E-3</v>
      </c>
    </row>
    <row r="93" spans="1:10" x14ac:dyDescent="0.2">
      <c r="A93" t="s">
        <v>129</v>
      </c>
      <c r="B93" t="s">
        <v>86</v>
      </c>
      <c r="C93" t="s">
        <v>34</v>
      </c>
      <c r="D93" t="s">
        <v>31</v>
      </c>
      <c r="E93" t="s">
        <v>16</v>
      </c>
      <c r="F93" t="s">
        <v>17</v>
      </c>
      <c r="G93">
        <v>31.237760543823242</v>
      </c>
      <c r="H93">
        <v>31.126071929931641</v>
      </c>
      <c r="I93">
        <v>0.15795290470123291</v>
      </c>
      <c r="J93">
        <v>2.9121994972229004E-2</v>
      </c>
    </row>
    <row r="94" spans="1:10" x14ac:dyDescent="0.2">
      <c r="A94" t="s">
        <v>130</v>
      </c>
      <c r="B94" t="s">
        <v>88</v>
      </c>
      <c r="C94" t="s">
        <v>34</v>
      </c>
      <c r="D94" t="s">
        <v>31</v>
      </c>
      <c r="E94" t="s">
        <v>16</v>
      </c>
      <c r="F94" t="s">
        <v>17</v>
      </c>
      <c r="G94">
        <v>31.475147247314453</v>
      </c>
      <c r="H94">
        <v>31.375770568847656</v>
      </c>
      <c r="I94">
        <v>0.1405411958694458</v>
      </c>
      <c r="J94">
        <v>2.5178560987114906E-2</v>
      </c>
    </row>
    <row r="95" spans="1:10" x14ac:dyDescent="0.2">
      <c r="A95" t="s">
        <v>131</v>
      </c>
      <c r="B95" t="s">
        <v>90</v>
      </c>
      <c r="C95" t="s">
        <v>34</v>
      </c>
      <c r="D95" t="s">
        <v>31</v>
      </c>
      <c r="E95" t="s">
        <v>16</v>
      </c>
      <c r="F95" t="s">
        <v>17</v>
      </c>
      <c r="G95">
        <v>24.32295036315918</v>
      </c>
      <c r="H95">
        <v>24.174465179443359</v>
      </c>
      <c r="I95">
        <v>0.20999111235141754</v>
      </c>
      <c r="J95">
        <v>2.0178172588348389</v>
      </c>
    </row>
    <row r="96" spans="1:10" x14ac:dyDescent="0.2">
      <c r="A96" t="s">
        <v>132</v>
      </c>
      <c r="B96" t="s">
        <v>92</v>
      </c>
      <c r="C96" t="s">
        <v>34</v>
      </c>
      <c r="D96" t="s">
        <v>31</v>
      </c>
      <c r="E96" t="s">
        <v>16</v>
      </c>
      <c r="F96" t="s">
        <v>17</v>
      </c>
      <c r="G96">
        <v>25.372472763061523</v>
      </c>
      <c r="H96">
        <v>24.674716949462891</v>
      </c>
      <c r="I96">
        <v>0.98677575588226318</v>
      </c>
      <c r="J96">
        <v>1.0604943037033081</v>
      </c>
    </row>
    <row r="97" spans="1:10" x14ac:dyDescent="0.2">
      <c r="A97" t="s">
        <v>133</v>
      </c>
      <c r="B97" t="s">
        <v>94</v>
      </c>
      <c r="C97" t="s">
        <v>34</v>
      </c>
      <c r="D97" t="s">
        <v>31</v>
      </c>
      <c r="E97" t="s">
        <v>16</v>
      </c>
      <c r="F97" t="s">
        <v>17</v>
      </c>
      <c r="G97">
        <v>24.922588348388672</v>
      </c>
      <c r="H97">
        <v>24.835670471191406</v>
      </c>
      <c r="I97">
        <v>0.12291909009218216</v>
      </c>
      <c r="J97">
        <v>1.3972160816192627</v>
      </c>
    </row>
    <row r="98" spans="1:10" x14ac:dyDescent="0.2">
      <c r="A98" t="s">
        <v>134</v>
      </c>
      <c r="B98" t="s">
        <v>96</v>
      </c>
      <c r="C98" t="s">
        <v>34</v>
      </c>
      <c r="D98" t="s">
        <v>31</v>
      </c>
      <c r="E98" t="s">
        <v>16</v>
      </c>
      <c r="F98" t="s">
        <v>17</v>
      </c>
      <c r="G98">
        <v>24.947475433349609</v>
      </c>
      <c r="H98">
        <v>24.962062835693359</v>
      </c>
      <c r="I98">
        <v>2.0631050691008568E-2</v>
      </c>
      <c r="J98">
        <v>1.376064658164978</v>
      </c>
    </row>
    <row r="99" spans="1:10" x14ac:dyDescent="0.2">
      <c r="A99" t="s">
        <v>135</v>
      </c>
      <c r="B99" t="s">
        <v>98</v>
      </c>
      <c r="C99" t="s">
        <v>34</v>
      </c>
      <c r="D99" t="s">
        <v>31</v>
      </c>
      <c r="E99" t="s">
        <v>16</v>
      </c>
      <c r="F99" t="s">
        <v>17</v>
      </c>
      <c r="G99">
        <v>25.325174331665039</v>
      </c>
      <c r="H99">
        <v>25.424793243408203</v>
      </c>
      <c r="I99">
        <v>0.14088375866413116</v>
      </c>
      <c r="J99">
        <v>1.0916886329650879</v>
      </c>
    </row>
    <row r="100" spans="1:10" x14ac:dyDescent="0.2">
      <c r="A100" t="s">
        <v>136</v>
      </c>
      <c r="B100" t="s">
        <v>100</v>
      </c>
      <c r="C100" t="s">
        <v>34</v>
      </c>
      <c r="D100" t="s">
        <v>31</v>
      </c>
      <c r="E100" t="s">
        <v>16</v>
      </c>
      <c r="F100" t="s">
        <v>17</v>
      </c>
      <c r="G100">
        <v>25.418430328369141</v>
      </c>
      <c r="H100">
        <v>25.363826751708984</v>
      </c>
      <c r="I100">
        <v>7.7221117913722992E-2</v>
      </c>
      <c r="J100">
        <v>1.0310384035110474</v>
      </c>
    </row>
    <row r="102" spans="1:10" x14ac:dyDescent="0.2">
      <c r="A102" t="s">
        <v>137</v>
      </c>
    </row>
    <row r="103" spans="1:10" x14ac:dyDescent="0.2">
      <c r="A103" s="2" t="s">
        <v>138</v>
      </c>
      <c r="B103" s="2" t="s">
        <v>14</v>
      </c>
      <c r="C103" s="2" t="s">
        <v>139</v>
      </c>
      <c r="D103" s="2" t="s">
        <v>140</v>
      </c>
      <c r="E103" s="2" t="s">
        <v>141</v>
      </c>
      <c r="F103" s="2" t="s">
        <v>142</v>
      </c>
      <c r="G103" s="2" t="s">
        <v>143</v>
      </c>
    </row>
    <row r="104" spans="1:10" x14ac:dyDescent="0.2">
      <c r="B104">
        <v>10000</v>
      </c>
      <c r="C104">
        <v>21.290502548217773</v>
      </c>
      <c r="D104">
        <v>21.450801849365234</v>
      </c>
      <c r="E104">
        <f>AVERAGE(C104:D104)</f>
        <v>21.370652198791504</v>
      </c>
      <c r="F104">
        <f>C104-D104</f>
        <v>-0.16029930114746094</v>
      </c>
      <c r="G104">
        <v>4</v>
      </c>
    </row>
    <row r="105" spans="1:10" x14ac:dyDescent="0.2">
      <c r="B105">
        <v>1000</v>
      </c>
      <c r="C105">
        <v>25.307538986206055</v>
      </c>
      <c r="D105">
        <v>25.332237243652344</v>
      </c>
      <c r="E105">
        <f t="shared" ref="E105:E115" si="0">AVERAGE(C105:D105)</f>
        <v>25.319888114929199</v>
      </c>
      <c r="F105">
        <f t="shared" ref="F105:F115" si="1">C105-D105</f>
        <v>-2.4698257446289062E-2</v>
      </c>
      <c r="G105">
        <v>3</v>
      </c>
    </row>
    <row r="106" spans="1:10" x14ac:dyDescent="0.2">
      <c r="B106">
        <v>100</v>
      </c>
      <c r="C106">
        <v>29.804880142211914</v>
      </c>
      <c r="D106">
        <v>30.34977912902832</v>
      </c>
      <c r="E106">
        <f t="shared" si="0"/>
        <v>30.077329635620117</v>
      </c>
      <c r="F106">
        <f t="shared" si="1"/>
        <v>-0.54489898681640625</v>
      </c>
      <c r="G106">
        <v>2</v>
      </c>
    </row>
    <row r="107" spans="1:10" x14ac:dyDescent="0.2">
      <c r="B107">
        <v>10</v>
      </c>
      <c r="C107">
        <v>33.701534271240234</v>
      </c>
      <c r="D107">
        <v>32.339790344238281</v>
      </c>
      <c r="E107">
        <f t="shared" si="0"/>
        <v>33.020662307739258</v>
      </c>
      <c r="F107">
        <f t="shared" si="1"/>
        <v>1.3617439270019531</v>
      </c>
      <c r="G107">
        <v>1</v>
      </c>
    </row>
    <row r="108" spans="1:10" x14ac:dyDescent="0.2">
      <c r="B108" s="3" t="s">
        <v>144</v>
      </c>
    </row>
    <row r="109" spans="1:10" x14ac:dyDescent="0.2">
      <c r="B109" s="3" t="s">
        <v>145</v>
      </c>
    </row>
    <row r="111" spans="1:10" x14ac:dyDescent="0.2">
      <c r="B111" s="2" t="s">
        <v>34</v>
      </c>
      <c r="C111" s="2" t="s">
        <v>139</v>
      </c>
      <c r="D111" s="2" t="s">
        <v>140</v>
      </c>
      <c r="E111" s="2" t="s">
        <v>141</v>
      </c>
      <c r="F111" s="2" t="s">
        <v>142</v>
      </c>
      <c r="G111" s="2" t="s">
        <v>143</v>
      </c>
    </row>
    <row r="112" spans="1:10" x14ac:dyDescent="0.2">
      <c r="B112">
        <v>10000</v>
      </c>
      <c r="C112">
        <v>21.956563949584961</v>
      </c>
      <c r="D112">
        <v>21.857967380000002</v>
      </c>
      <c r="E112">
        <f t="shared" si="0"/>
        <v>21.907265664792483</v>
      </c>
      <c r="F112">
        <f t="shared" si="1"/>
        <v>9.8596569584959326E-2</v>
      </c>
      <c r="G112">
        <v>4</v>
      </c>
    </row>
    <row r="113" spans="2:18" x14ac:dyDescent="0.2">
      <c r="B113">
        <v>1000</v>
      </c>
      <c r="C113">
        <v>24.706804275512695</v>
      </c>
      <c r="D113">
        <v>24.567134857177734</v>
      </c>
      <c r="E113">
        <f t="shared" si="0"/>
        <v>24.636969566345215</v>
      </c>
      <c r="F113">
        <f t="shared" si="1"/>
        <v>0.13966941833496094</v>
      </c>
      <c r="G113">
        <v>3</v>
      </c>
    </row>
    <row r="114" spans="2:18" x14ac:dyDescent="0.2">
      <c r="B114">
        <v>100</v>
      </c>
      <c r="C114">
        <v>30.778430938720703</v>
      </c>
      <c r="D114">
        <v>29.822797775268555</v>
      </c>
      <c r="E114">
        <f t="shared" si="0"/>
        <v>30.300614356994629</v>
      </c>
      <c r="F114">
        <f t="shared" si="1"/>
        <v>0.95563316345214844</v>
      </c>
      <c r="G114">
        <v>2</v>
      </c>
    </row>
    <row r="115" spans="2:18" x14ac:dyDescent="0.2">
      <c r="B115">
        <v>10</v>
      </c>
      <c r="C115">
        <v>32.631980895996094</v>
      </c>
      <c r="D115">
        <v>32.452022552490234</v>
      </c>
      <c r="E115">
        <f t="shared" si="0"/>
        <v>32.542001724243164</v>
      </c>
      <c r="F115">
        <f t="shared" si="1"/>
        <v>0.17995834350585938</v>
      </c>
      <c r="G115">
        <v>1</v>
      </c>
    </row>
    <row r="117" spans="2:18" x14ac:dyDescent="0.2">
      <c r="B117" s="3" t="s">
        <v>146</v>
      </c>
    </row>
    <row r="118" spans="2:18" x14ac:dyDescent="0.2">
      <c r="B118" s="3" t="s">
        <v>147</v>
      </c>
    </row>
    <row r="122" spans="2:18" x14ac:dyDescent="0.2">
      <c r="B122" s="4" t="s">
        <v>148</v>
      </c>
      <c r="C122" s="5" t="s">
        <v>139</v>
      </c>
      <c r="D122" s="5" t="s">
        <v>140</v>
      </c>
      <c r="E122" s="5" t="s">
        <v>141</v>
      </c>
      <c r="F122" s="5" t="s">
        <v>142</v>
      </c>
      <c r="G122" s="5" t="s">
        <v>143</v>
      </c>
      <c r="H122" s="5" t="s">
        <v>149</v>
      </c>
      <c r="I122" s="6" t="s">
        <v>150</v>
      </c>
    </row>
    <row r="123" spans="2:18" x14ac:dyDescent="0.2">
      <c r="B123" s="7" t="s">
        <v>151</v>
      </c>
      <c r="C123">
        <v>30.911592483520508</v>
      </c>
      <c r="D123">
        <v>31.492460250854492</v>
      </c>
      <c r="E123">
        <f>AVERAGE(C123:D123)</f>
        <v>31.2020263671875</v>
      </c>
      <c r="F123" s="8">
        <f>C123-D123</f>
        <v>-0.58086776733398438</v>
      </c>
      <c r="G123">
        <f>(-E123+37.374)/3.9707</f>
        <v>1.5543792361076139</v>
      </c>
      <c r="H123">
        <f>10^G123</f>
        <v>35.840927186131594</v>
      </c>
      <c r="I123" s="9">
        <f>H123*6.14</f>
        <v>220.06329292284798</v>
      </c>
    </row>
    <row r="124" spans="2:18" x14ac:dyDescent="0.2">
      <c r="B124" s="10" t="s">
        <v>152</v>
      </c>
      <c r="C124" s="11">
        <v>24.665483474731445</v>
      </c>
      <c r="D124" s="11">
        <v>24.866308212280273</v>
      </c>
      <c r="E124" s="11">
        <f>AVERAGE(C124:D124)</f>
        <v>24.765895843505859</v>
      </c>
      <c r="F124" s="11">
        <f>C124-D124</f>
        <v>-0.20082473754882812</v>
      </c>
      <c r="G124" s="11">
        <f>(-E124+36.739)/3.7568</f>
        <v>3.1870485936153474</v>
      </c>
      <c r="H124" s="11">
        <f>10^G124</f>
        <v>1538.3267554917436</v>
      </c>
      <c r="I124" s="12">
        <f>H124*6.14</f>
        <v>9445.3262787193053</v>
      </c>
    </row>
    <row r="127" spans="2:18" x14ac:dyDescent="0.2">
      <c r="B127" s="4" t="s">
        <v>153</v>
      </c>
      <c r="C127" s="5" t="s">
        <v>139</v>
      </c>
      <c r="D127" s="5" t="s">
        <v>140</v>
      </c>
      <c r="E127" s="5" t="s">
        <v>141</v>
      </c>
      <c r="F127" s="5" t="s">
        <v>142</v>
      </c>
      <c r="G127" s="5" t="s">
        <v>143</v>
      </c>
      <c r="H127" s="5" t="s">
        <v>149</v>
      </c>
      <c r="I127" s="6" t="s">
        <v>150</v>
      </c>
      <c r="K127" s="4" t="s">
        <v>154</v>
      </c>
      <c r="L127" s="5" t="s">
        <v>139</v>
      </c>
      <c r="M127" s="5" t="s">
        <v>140</v>
      </c>
      <c r="N127" s="5" t="s">
        <v>141</v>
      </c>
      <c r="O127" s="5" t="s">
        <v>142</v>
      </c>
      <c r="P127" s="5" t="s">
        <v>143</v>
      </c>
      <c r="Q127" s="5" t="s">
        <v>149</v>
      </c>
      <c r="R127" s="6" t="s">
        <v>150</v>
      </c>
    </row>
    <row r="128" spans="2:18" x14ac:dyDescent="0.2">
      <c r="B128" s="7" t="s">
        <v>155</v>
      </c>
      <c r="C128">
        <v>24.545686721801758</v>
      </c>
      <c r="D128">
        <v>25.550830841064453</v>
      </c>
      <c r="E128">
        <f>AVERAGE(C128:D128)</f>
        <v>25.048258781433105</v>
      </c>
      <c r="F128" s="8">
        <f>C128-D128</f>
        <v>-1.0051441192626953</v>
      </c>
      <c r="G128">
        <f>(-E128+36.739)/3.7568</f>
        <v>3.1118881011943387</v>
      </c>
      <c r="H128">
        <f>10^G128</f>
        <v>1293.8624264060245</v>
      </c>
      <c r="I128" s="9">
        <f>H128*6.14</f>
        <v>7944.3152981329904</v>
      </c>
      <c r="K128" s="7" t="s">
        <v>155</v>
      </c>
      <c r="L128">
        <v>25.206159591674805</v>
      </c>
      <c r="M128">
        <v>24.470409393310547</v>
      </c>
      <c r="N128">
        <f>AVERAGE(L128:M128)</f>
        <v>24.838284492492676</v>
      </c>
      <c r="O128" s="8">
        <f>L128-M128</f>
        <v>0.73575019836425781</v>
      </c>
      <c r="P128">
        <f>(-N128+37.374)/3.9707</f>
        <v>3.1570542996215596</v>
      </c>
      <c r="Q128">
        <f>10^P128</f>
        <v>1435.6689230990787</v>
      </c>
      <c r="R128" s="9">
        <f>6.14*Q128</f>
        <v>8815.0071878283434</v>
      </c>
    </row>
    <row r="129" spans="2:18" x14ac:dyDescent="0.2">
      <c r="B129" s="7" t="s">
        <v>156</v>
      </c>
      <c r="C129">
        <v>27.310829162597656</v>
      </c>
      <c r="D129">
        <v>27.658226013183594</v>
      </c>
      <c r="E129">
        <f t="shared" ref="E129:E142" si="2">AVERAGE(C129:D129)</f>
        <v>27.484527587890625</v>
      </c>
      <c r="F129">
        <f t="shared" ref="F129:F142" si="3">C129-D129</f>
        <v>-0.3473968505859375</v>
      </c>
      <c r="G129">
        <f t="shared" ref="G129:G142" si="4">(-E129+36.739)/3.7568</f>
        <v>2.4633923584192323</v>
      </c>
      <c r="H129">
        <f t="shared" ref="H129:H142" si="5">10^G129</f>
        <v>290.66474462535842</v>
      </c>
      <c r="I129" s="9">
        <f t="shared" ref="I129:I142" si="6">H129*6.14</f>
        <v>1784.6815319997006</v>
      </c>
      <c r="K129" s="7" t="s">
        <v>156</v>
      </c>
      <c r="L129">
        <v>27.274787902832031</v>
      </c>
      <c r="M129">
        <v>27.432682037353516</v>
      </c>
      <c r="N129">
        <f t="shared" ref="N129:N142" si="7">AVERAGE(L129:M129)</f>
        <v>27.353734970092773</v>
      </c>
      <c r="O129">
        <f t="shared" ref="O129:O142" si="8">L129-M129</f>
        <v>-0.15789413452148438</v>
      </c>
      <c r="P129">
        <f t="shared" ref="P129:P142" si="9">(-N129+37.374)/3.9707</f>
        <v>2.5235512705334648</v>
      </c>
      <c r="Q129">
        <f t="shared" ref="Q129:Q142" si="10">10^P129</f>
        <v>333.84991541332528</v>
      </c>
      <c r="R129" s="9">
        <f t="shared" ref="R129:R142" si="11">6.14*Q129</f>
        <v>2049.8384806378172</v>
      </c>
    </row>
    <row r="130" spans="2:18" x14ac:dyDescent="0.2">
      <c r="B130" s="7" t="s">
        <v>157</v>
      </c>
      <c r="C130">
        <v>26.01654052734375</v>
      </c>
      <c r="D130">
        <v>26.260816569999999</v>
      </c>
      <c r="E130">
        <f t="shared" si="2"/>
        <v>26.138678548671876</v>
      </c>
      <c r="F130">
        <f t="shared" si="3"/>
        <v>-0.24427604265624936</v>
      </c>
      <c r="G130">
        <f t="shared" si="4"/>
        <v>2.8216358207325705</v>
      </c>
      <c r="H130">
        <f t="shared" si="5"/>
        <v>663.18671945730728</v>
      </c>
      <c r="I130" s="9">
        <f t="shared" si="6"/>
        <v>4071.9664574678663</v>
      </c>
      <c r="K130" s="7" t="s">
        <v>157</v>
      </c>
      <c r="L130">
        <v>25.49699592590332</v>
      </c>
      <c r="M130">
        <v>25.412139892578125</v>
      </c>
      <c r="N130">
        <f t="shared" si="7"/>
        <v>25.454567909240723</v>
      </c>
      <c r="O130">
        <f t="shared" si="8"/>
        <v>8.4856033325195312E-2</v>
      </c>
      <c r="P130">
        <f t="shared" si="9"/>
        <v>3.0018465486587451</v>
      </c>
      <c r="Q130">
        <f t="shared" si="10"/>
        <v>1004.2608872917972</v>
      </c>
      <c r="R130" s="9">
        <f t="shared" si="11"/>
        <v>6166.1618479716344</v>
      </c>
    </row>
    <row r="131" spans="2:18" x14ac:dyDescent="0.2">
      <c r="B131" s="7" t="s">
        <v>158</v>
      </c>
      <c r="C131" t="s">
        <v>19</v>
      </c>
      <c r="D131" t="s">
        <v>19</v>
      </c>
      <c r="I131" s="9"/>
      <c r="K131" s="7" t="s">
        <v>158</v>
      </c>
      <c r="R131" s="9"/>
    </row>
    <row r="132" spans="2:18" x14ac:dyDescent="0.2">
      <c r="B132" s="7" t="s">
        <v>159</v>
      </c>
      <c r="C132">
        <v>24.277826309204102</v>
      </c>
      <c r="D132">
        <v>23.96580696105957</v>
      </c>
      <c r="E132">
        <f t="shared" si="2"/>
        <v>24.121816635131836</v>
      </c>
      <c r="F132">
        <f t="shared" si="3"/>
        <v>0.31201934814453125</v>
      </c>
      <c r="G132">
        <f t="shared" si="4"/>
        <v>3.3584921648392676</v>
      </c>
      <c r="H132">
        <f t="shared" si="5"/>
        <v>2282.9277377245585</v>
      </c>
      <c r="I132" s="9">
        <f t="shared" si="6"/>
        <v>14017.176309628789</v>
      </c>
      <c r="K132" s="7" t="s">
        <v>159</v>
      </c>
      <c r="L132">
        <v>22.516494750976562</v>
      </c>
      <c r="M132">
        <v>23.186429977416992</v>
      </c>
      <c r="N132">
        <f t="shared" si="7"/>
        <v>22.851462364196777</v>
      </c>
      <c r="O132" s="8">
        <f t="shared" si="8"/>
        <v>-0.66993522644042969</v>
      </c>
      <c r="P132">
        <f t="shared" si="9"/>
        <v>3.6574250474231813</v>
      </c>
      <c r="Q132">
        <f t="shared" si="10"/>
        <v>4543.8611035785889</v>
      </c>
      <c r="R132" s="9">
        <f t="shared" si="11"/>
        <v>27899.307175972535</v>
      </c>
    </row>
    <row r="133" spans="2:18" x14ac:dyDescent="0.2">
      <c r="B133" s="7" t="s">
        <v>160</v>
      </c>
      <c r="C133">
        <v>29.258020401000977</v>
      </c>
      <c r="D133">
        <v>28.78864860534668</v>
      </c>
      <c r="E133">
        <f t="shared" si="2"/>
        <v>29.023334503173828</v>
      </c>
      <c r="F133">
        <f t="shared" si="3"/>
        <v>0.46937179565429688</v>
      </c>
      <c r="G133">
        <f t="shared" si="4"/>
        <v>2.0537865994533031</v>
      </c>
      <c r="H133">
        <f t="shared" si="5"/>
        <v>113.18440690502557</v>
      </c>
      <c r="I133" s="9">
        <f t="shared" si="6"/>
        <v>694.95225839685691</v>
      </c>
      <c r="K133" s="7" t="s">
        <v>160</v>
      </c>
      <c r="L133">
        <v>28.556262969970703</v>
      </c>
      <c r="M133">
        <v>28.238164901733398</v>
      </c>
      <c r="N133">
        <f t="shared" si="7"/>
        <v>28.397213935852051</v>
      </c>
      <c r="O133">
        <f t="shared" si="8"/>
        <v>0.31809806823730469</v>
      </c>
      <c r="P133">
        <f t="shared" si="9"/>
        <v>2.2607565578230417</v>
      </c>
      <c r="Q133">
        <f t="shared" si="10"/>
        <v>182.28736107732439</v>
      </c>
      <c r="R133" s="9">
        <f t="shared" si="11"/>
        <v>1119.2443970147717</v>
      </c>
    </row>
    <row r="134" spans="2:18" x14ac:dyDescent="0.2">
      <c r="B134" s="13">
        <v>4</v>
      </c>
      <c r="C134">
        <v>23.96148681640625</v>
      </c>
      <c r="D134" t="s">
        <v>19</v>
      </c>
      <c r="E134">
        <f t="shared" si="2"/>
        <v>23.96148681640625</v>
      </c>
      <c r="F134" s="8" t="e">
        <f t="shared" si="3"/>
        <v>#VALUE!</v>
      </c>
      <c r="G134">
        <f t="shared" si="4"/>
        <v>3.4011693951218449</v>
      </c>
      <c r="H134">
        <f t="shared" si="5"/>
        <v>2518.6591308319216</v>
      </c>
      <c r="I134" s="9">
        <f t="shared" si="6"/>
        <v>15464.567063307997</v>
      </c>
      <c r="K134" s="13">
        <v>4</v>
      </c>
      <c r="L134">
        <v>29.487916946411133</v>
      </c>
      <c r="M134">
        <v>29.273538589477539</v>
      </c>
      <c r="N134">
        <f t="shared" si="7"/>
        <v>29.380727767944336</v>
      </c>
      <c r="O134">
        <f t="shared" si="8"/>
        <v>0.21437835693359375</v>
      </c>
      <c r="P134">
        <f t="shared" si="9"/>
        <v>2.0130637499825386</v>
      </c>
      <c r="Q134">
        <f t="shared" si="10"/>
        <v>103.05373816739281</v>
      </c>
      <c r="R134" s="9">
        <f t="shared" si="11"/>
        <v>632.7499523477918</v>
      </c>
    </row>
    <row r="135" spans="2:18" x14ac:dyDescent="0.2">
      <c r="B135" s="13">
        <v>5</v>
      </c>
      <c r="C135">
        <v>23.647789001464844</v>
      </c>
      <c r="D135">
        <v>23.792570114135742</v>
      </c>
      <c r="E135">
        <f t="shared" si="2"/>
        <v>23.720179557800293</v>
      </c>
      <c r="F135">
        <f t="shared" si="3"/>
        <v>-0.14478111267089844</v>
      </c>
      <c r="G135">
        <f t="shared" si="4"/>
        <v>3.465401523157928</v>
      </c>
      <c r="H135">
        <f t="shared" si="5"/>
        <v>2920.1255428426639</v>
      </c>
      <c r="I135" s="9">
        <f t="shared" si="6"/>
        <v>17929.570833053956</v>
      </c>
      <c r="K135" s="13">
        <v>5</v>
      </c>
      <c r="L135">
        <v>28.525074005126953</v>
      </c>
      <c r="M135">
        <v>29.003564834594727</v>
      </c>
      <c r="N135">
        <f t="shared" si="7"/>
        <v>28.76431941986084</v>
      </c>
      <c r="O135">
        <f t="shared" si="8"/>
        <v>-0.47849082946777344</v>
      </c>
      <c r="P135">
        <f t="shared" si="9"/>
        <v>2.1683029642479066</v>
      </c>
      <c r="Q135">
        <f t="shared" si="10"/>
        <v>147.3339947380845</v>
      </c>
      <c r="R135" s="9">
        <f t="shared" si="11"/>
        <v>904.63072769183873</v>
      </c>
    </row>
    <row r="136" spans="2:18" x14ac:dyDescent="0.2">
      <c r="B136" s="13">
        <v>6</v>
      </c>
      <c r="C136">
        <v>25.372835159301758</v>
      </c>
      <c r="D136">
        <v>25.697366714477539</v>
      </c>
      <c r="E136">
        <f t="shared" si="2"/>
        <v>25.535100936889648</v>
      </c>
      <c r="F136">
        <f t="shared" si="3"/>
        <v>-0.32453155517578125</v>
      </c>
      <c r="G136">
        <f t="shared" si="4"/>
        <v>2.9822985155212809</v>
      </c>
      <c r="H136">
        <f t="shared" si="5"/>
        <v>960.06030932056706</v>
      </c>
      <c r="I136" s="9">
        <f t="shared" si="6"/>
        <v>5894.7702992282811</v>
      </c>
      <c r="K136" s="13">
        <v>6</v>
      </c>
      <c r="L136">
        <v>28.124610900878906</v>
      </c>
      <c r="M136">
        <v>27.836814880371094</v>
      </c>
      <c r="N136">
        <f t="shared" si="7"/>
        <v>27.980712890625</v>
      </c>
      <c r="O136">
        <f t="shared" si="8"/>
        <v>0.2877960205078125</v>
      </c>
      <c r="P136">
        <f t="shared" si="9"/>
        <v>2.3656501648009174</v>
      </c>
      <c r="Q136">
        <f t="shared" si="10"/>
        <v>232.08665264449354</v>
      </c>
      <c r="R136" s="9">
        <f t="shared" si="11"/>
        <v>1425.0120472371902</v>
      </c>
    </row>
    <row r="137" spans="2:18" x14ac:dyDescent="0.2">
      <c r="B137" s="13">
        <v>16</v>
      </c>
      <c r="C137">
        <v>24.025978088378906</v>
      </c>
      <c r="D137">
        <v>24.32295036315918</v>
      </c>
      <c r="E137">
        <f t="shared" si="2"/>
        <v>24.174464225769043</v>
      </c>
      <c r="F137">
        <f t="shared" si="3"/>
        <v>-0.29697227478027344</v>
      </c>
      <c r="G137">
        <f t="shared" si="4"/>
        <v>3.3444782192906075</v>
      </c>
      <c r="H137">
        <f t="shared" si="5"/>
        <v>2210.4373958030042</v>
      </c>
      <c r="I137" s="9">
        <f t="shared" si="6"/>
        <v>13572.085610230444</v>
      </c>
      <c r="K137" s="13">
        <v>16</v>
      </c>
      <c r="L137">
        <v>24.654191970825195</v>
      </c>
      <c r="M137">
        <v>23.286453247070312</v>
      </c>
      <c r="N137">
        <f>AVERAGE(L137:M137)</f>
        <v>23.970322608947754</v>
      </c>
      <c r="O137" s="8">
        <f>L137-M137</f>
        <v>1.3677387237548828</v>
      </c>
      <c r="P137">
        <f t="shared" si="9"/>
        <v>3.3756459543788875</v>
      </c>
      <c r="Q137">
        <f t="shared" si="10"/>
        <v>2374.9034280740912</v>
      </c>
      <c r="R137" s="9">
        <f t="shared" si="11"/>
        <v>14581.907048374918</v>
      </c>
    </row>
    <row r="138" spans="2:18" x14ac:dyDescent="0.2">
      <c r="B138" s="13">
        <v>17</v>
      </c>
      <c r="C138">
        <v>23.976961135864258</v>
      </c>
      <c r="D138">
        <v>25.372472763061523</v>
      </c>
      <c r="E138">
        <f t="shared" si="2"/>
        <v>24.674716949462891</v>
      </c>
      <c r="F138" s="8">
        <f t="shared" si="3"/>
        <v>-1.3955116271972656</v>
      </c>
      <c r="G138">
        <f t="shared" si="4"/>
        <v>3.2113189551046384</v>
      </c>
      <c r="H138">
        <f t="shared" si="5"/>
        <v>1626.7430318281472</v>
      </c>
      <c r="I138" s="9">
        <f t="shared" si="6"/>
        <v>9988.2022154248225</v>
      </c>
      <c r="K138" s="13">
        <v>17</v>
      </c>
      <c r="L138">
        <v>25.150552749633789</v>
      </c>
      <c r="M138">
        <v>25.207857131958008</v>
      </c>
      <c r="N138">
        <f t="shared" si="7"/>
        <v>25.179204940795898</v>
      </c>
      <c r="O138">
        <f t="shared" si="8"/>
        <v>-5.730438232421875E-2</v>
      </c>
      <c r="P138">
        <f t="shared" si="9"/>
        <v>3.0711952701549108</v>
      </c>
      <c r="Q138">
        <f t="shared" si="10"/>
        <v>1178.1355750107305</v>
      </c>
      <c r="R138" s="9">
        <f t="shared" si="11"/>
        <v>7233.7524305658844</v>
      </c>
    </row>
    <row r="139" spans="2:18" x14ac:dyDescent="0.2">
      <c r="B139" s="13">
        <v>18</v>
      </c>
      <c r="C139">
        <v>24.748754501342773</v>
      </c>
      <c r="D139">
        <v>24.922588348388672</v>
      </c>
      <c r="E139">
        <f t="shared" si="2"/>
        <v>24.835671424865723</v>
      </c>
      <c r="F139">
        <f t="shared" si="3"/>
        <v>-0.17383384704589844</v>
      </c>
      <c r="G139">
        <f t="shared" si="4"/>
        <v>3.1684754512175983</v>
      </c>
      <c r="H139">
        <f t="shared" si="5"/>
        <v>1473.92522402238</v>
      </c>
      <c r="I139" s="9">
        <f t="shared" si="6"/>
        <v>9049.9008754974129</v>
      </c>
      <c r="K139" s="13">
        <v>18</v>
      </c>
      <c r="L139">
        <v>26.614086151123047</v>
      </c>
      <c r="M139">
        <v>26.58677864074707</v>
      </c>
      <c r="N139">
        <f t="shared" si="7"/>
        <v>26.600432395935059</v>
      </c>
      <c r="O139">
        <f t="shared" si="8"/>
        <v>2.7307510375976562E-2</v>
      </c>
      <c r="P139">
        <f t="shared" si="9"/>
        <v>2.7132665787052521</v>
      </c>
      <c r="Q139">
        <f t="shared" si="10"/>
        <v>516.73345335312194</v>
      </c>
      <c r="R139" s="9">
        <f t="shared" si="11"/>
        <v>3172.7434035881688</v>
      </c>
    </row>
    <row r="140" spans="2:18" x14ac:dyDescent="0.2">
      <c r="B140" s="13">
        <v>28</v>
      </c>
      <c r="C140">
        <v>24.976652145385742</v>
      </c>
      <c r="D140">
        <v>24.947475433349609</v>
      </c>
      <c r="E140">
        <f t="shared" si="2"/>
        <v>24.962063789367676</v>
      </c>
      <c r="F140">
        <f t="shared" si="3"/>
        <v>2.9176712036132812E-2</v>
      </c>
      <c r="G140">
        <f t="shared" si="4"/>
        <v>3.134831827787564</v>
      </c>
      <c r="H140">
        <f t="shared" si="5"/>
        <v>1364.0548302240013</v>
      </c>
      <c r="I140" s="9">
        <f t="shared" si="6"/>
        <v>8375.2966575753671</v>
      </c>
      <c r="K140" s="13">
        <v>28</v>
      </c>
      <c r="L140">
        <v>23.798542022705078</v>
      </c>
      <c r="M140">
        <v>23.723104476928711</v>
      </c>
      <c r="N140">
        <f t="shared" si="7"/>
        <v>23.760823249816895</v>
      </c>
      <c r="O140">
        <f t="shared" si="8"/>
        <v>7.5437545776367188E-2</v>
      </c>
      <c r="P140">
        <f t="shared" si="9"/>
        <v>3.4284072708044193</v>
      </c>
      <c r="Q140">
        <f t="shared" si="10"/>
        <v>2681.6819621546651</v>
      </c>
      <c r="R140" s="9">
        <f t="shared" si="11"/>
        <v>16465.527247629641</v>
      </c>
    </row>
    <row r="141" spans="2:18" x14ac:dyDescent="0.2">
      <c r="B141" s="13">
        <v>29</v>
      </c>
      <c r="C141">
        <v>25.5244140625</v>
      </c>
      <c r="D141">
        <v>25.325174331665039</v>
      </c>
      <c r="E141">
        <f t="shared" si="2"/>
        <v>25.42479419708252</v>
      </c>
      <c r="F141">
        <f t="shared" si="3"/>
        <v>0.19923973083496094</v>
      </c>
      <c r="G141">
        <f t="shared" si="4"/>
        <v>3.0116604032467733</v>
      </c>
      <c r="H141">
        <f t="shared" si="5"/>
        <v>1027.2127545552937</v>
      </c>
      <c r="I141" s="9">
        <f t="shared" si="6"/>
        <v>6307.0863129695035</v>
      </c>
      <c r="K141" s="13">
        <v>29</v>
      </c>
      <c r="L141">
        <v>23.961559295654297</v>
      </c>
      <c r="M141">
        <v>24.101734161376953</v>
      </c>
      <c r="N141">
        <f t="shared" si="7"/>
        <v>24.031646728515625</v>
      </c>
      <c r="O141">
        <f t="shared" si="8"/>
        <v>-0.14017486572265625</v>
      </c>
      <c r="P141">
        <f t="shared" si="9"/>
        <v>3.3602017960269923</v>
      </c>
      <c r="Q141">
        <f t="shared" si="10"/>
        <v>2291.9323575435419</v>
      </c>
      <c r="R141" s="9">
        <f t="shared" si="11"/>
        <v>14072.464675317347</v>
      </c>
    </row>
    <row r="142" spans="2:18" x14ac:dyDescent="0.2">
      <c r="B142" s="14">
        <v>30</v>
      </c>
      <c r="C142" s="11">
        <v>25.309223175048828</v>
      </c>
      <c r="D142" s="11">
        <v>25.418430328369141</v>
      </c>
      <c r="E142" s="11">
        <f t="shared" si="2"/>
        <v>25.363826751708984</v>
      </c>
      <c r="F142" s="11">
        <f t="shared" si="3"/>
        <v>-0.1092071533203125</v>
      </c>
      <c r="G142" s="11">
        <f t="shared" si="4"/>
        <v>3.0278889608951802</v>
      </c>
      <c r="H142" s="11">
        <f t="shared" si="5"/>
        <v>1066.3234520062144</v>
      </c>
      <c r="I142" s="12">
        <f t="shared" si="6"/>
        <v>6547.2259953181565</v>
      </c>
      <c r="K142" s="14">
        <v>30</v>
      </c>
      <c r="L142" s="11">
        <v>23.846176147460938</v>
      </c>
      <c r="M142" s="11">
        <v>23.821943283081055</v>
      </c>
      <c r="N142" s="11">
        <f t="shared" si="7"/>
        <v>23.834059715270996</v>
      </c>
      <c r="O142" s="11">
        <f t="shared" si="8"/>
        <v>2.4232864379882812E-2</v>
      </c>
      <c r="P142" s="11">
        <f t="shared" si="9"/>
        <v>3.4099630505273648</v>
      </c>
      <c r="Q142" s="11">
        <f t="shared" si="10"/>
        <v>2570.1771045850182</v>
      </c>
      <c r="R142" s="12">
        <f t="shared" si="11"/>
        <v>15780.887422152011</v>
      </c>
    </row>
    <row r="143" spans="2:18" x14ac:dyDescent="0.2">
      <c r="C143" t="s">
        <v>161</v>
      </c>
    </row>
    <row r="144" spans="2:18" x14ac:dyDescent="0.2">
      <c r="C144" s="15">
        <v>4.8611111111111112E-2</v>
      </c>
      <c r="D144" s="16" t="s">
        <v>162</v>
      </c>
      <c r="E144" t="s">
        <v>163</v>
      </c>
    </row>
    <row r="145" spans="1:5" x14ac:dyDescent="0.2">
      <c r="A145" s="2" t="s">
        <v>164</v>
      </c>
      <c r="B145" s="17" t="s">
        <v>165</v>
      </c>
      <c r="C145">
        <f>I128/R128</f>
        <v>0.90122618494315077</v>
      </c>
      <c r="D145">
        <f>I129/R129</f>
        <v>0.87064495513050777</v>
      </c>
      <c r="E145">
        <f>AVERAGE(C145:D145)</f>
        <v>0.88593557003682921</v>
      </c>
    </row>
    <row r="146" spans="1:5" x14ac:dyDescent="0.2">
      <c r="A146" s="2" t="s">
        <v>166</v>
      </c>
      <c r="B146" s="18" t="s">
        <v>167</v>
      </c>
      <c r="C146">
        <f>I130/R130</f>
        <v>0.66037294476909392</v>
      </c>
      <c r="E146">
        <f>AVERAGE(C146:D146)</f>
        <v>0.66037294476909392</v>
      </c>
    </row>
    <row r="147" spans="1:5" x14ac:dyDescent="0.2">
      <c r="A147" s="2" t="s">
        <v>168</v>
      </c>
      <c r="B147" s="18" t="s">
        <v>169</v>
      </c>
      <c r="C147">
        <f>I132/R132</f>
        <v>0.50242022933460773</v>
      </c>
      <c r="D147">
        <f>I133/R133</f>
        <v>0.62091198334378173</v>
      </c>
      <c r="E147">
        <f>AVERAGE(C147:D147)</f>
        <v>0.56166610633919478</v>
      </c>
    </row>
    <row r="148" spans="1:5" x14ac:dyDescent="0.2">
      <c r="D148" t="s">
        <v>170</v>
      </c>
    </row>
    <row r="149" spans="1:5" x14ac:dyDescent="0.2">
      <c r="A149" s="19" t="s">
        <v>171</v>
      </c>
      <c r="B149" s="20">
        <v>4</v>
      </c>
      <c r="C149" s="20">
        <f t="shared" ref="C149:C157" si="12">I134/R134</f>
        <v>24.440250063911311</v>
      </c>
      <c r="D149" s="20">
        <f>C149/$E$145</f>
        <v>27.586938475554497</v>
      </c>
    </row>
    <row r="150" spans="1:5" x14ac:dyDescent="0.2">
      <c r="A150" s="19"/>
      <c r="B150" s="20">
        <v>5</v>
      </c>
      <c r="C150" s="20">
        <f t="shared" si="12"/>
        <v>19.819767651272667</v>
      </c>
      <c r="D150" s="20">
        <f>C150/$E$145</f>
        <v>22.371567777156457</v>
      </c>
    </row>
    <row r="151" spans="1:5" x14ac:dyDescent="0.2">
      <c r="A151" s="19"/>
      <c r="B151" s="20">
        <v>6</v>
      </c>
      <c r="C151" s="20">
        <f t="shared" si="12"/>
        <v>4.1366459397006832</v>
      </c>
      <c r="D151" s="20">
        <f>C151/$E$145</f>
        <v>4.6692401565146762</v>
      </c>
    </row>
    <row r="152" spans="1:5" x14ac:dyDescent="0.2">
      <c r="A152" s="19" t="s">
        <v>172</v>
      </c>
      <c r="B152" s="20">
        <v>16</v>
      </c>
      <c r="C152" s="20">
        <f t="shared" si="12"/>
        <v>0.93074832840489041</v>
      </c>
      <c r="D152" s="20">
        <f>C152/$E$146</f>
        <v>1.4094283174037907</v>
      </c>
    </row>
    <row r="153" spans="1:5" x14ac:dyDescent="0.2">
      <c r="A153" s="19"/>
      <c r="B153" s="20">
        <v>17</v>
      </c>
      <c r="C153" s="20">
        <f t="shared" si="12"/>
        <v>1.3807774472927963</v>
      </c>
      <c r="D153" s="20">
        <f>C153/$E$146</f>
        <v>2.0909055378935899</v>
      </c>
    </row>
    <row r="154" spans="1:5" x14ac:dyDescent="0.2">
      <c r="A154" s="19"/>
      <c r="B154" s="20">
        <v>18</v>
      </c>
      <c r="C154" s="20">
        <f t="shared" si="12"/>
        <v>2.852389785213187</v>
      </c>
      <c r="D154" s="20">
        <f>C154/$E$146</f>
        <v>4.3193619723632892</v>
      </c>
    </row>
    <row r="155" spans="1:5" x14ac:dyDescent="0.2">
      <c r="A155" s="19" t="s">
        <v>173</v>
      </c>
      <c r="B155" s="20">
        <v>28</v>
      </c>
      <c r="C155" s="20">
        <f t="shared" si="12"/>
        <v>0.50865645124003334</v>
      </c>
      <c r="D155" s="20">
        <f>C155/$E$147</f>
        <v>0.90562069795404665</v>
      </c>
    </row>
    <row r="156" spans="1:5" x14ac:dyDescent="0.2">
      <c r="A156" s="19"/>
      <c r="B156" s="20">
        <v>29</v>
      </c>
      <c r="C156" s="20">
        <f t="shared" si="12"/>
        <v>0.44818633114296824</v>
      </c>
      <c r="D156" s="20">
        <f>C156/$E$147</f>
        <v>0.79795865565778834</v>
      </c>
    </row>
    <row r="157" spans="1:5" x14ac:dyDescent="0.2">
      <c r="A157" s="19"/>
      <c r="B157" s="20">
        <v>30</v>
      </c>
      <c r="C157" s="20">
        <f t="shared" si="12"/>
        <v>0.41488325847427682</v>
      </c>
      <c r="D157" s="20">
        <f>C157/$E$147</f>
        <v>0.73866529205115572</v>
      </c>
    </row>
    <row r="160" spans="1:5" s="1" customFormat="1" x14ac:dyDescent="0.2">
      <c r="A160" s="1" t="s">
        <v>174</v>
      </c>
    </row>
    <row r="161" spans="1:16" x14ac:dyDescent="0.2">
      <c r="A161" s="21" t="s">
        <v>175</v>
      </c>
      <c r="B161" s="21"/>
      <c r="L161" s="21" t="s">
        <v>176</v>
      </c>
      <c r="M161" s="21"/>
      <c r="N161" s="21" t="s">
        <v>177</v>
      </c>
    </row>
    <row r="162" spans="1:16" x14ac:dyDescent="0.2">
      <c r="M162" s="21"/>
      <c r="N162" s="21" t="s">
        <v>178</v>
      </c>
    </row>
    <row r="163" spans="1:16" x14ac:dyDescent="0.2">
      <c r="A163" s="21" t="s">
        <v>2</v>
      </c>
      <c r="B163" s="21" t="s">
        <v>3</v>
      </c>
      <c r="C163" s="21" t="s">
        <v>4</v>
      </c>
      <c r="D163" s="21" t="s">
        <v>5</v>
      </c>
      <c r="E163" s="21" t="s">
        <v>11</v>
      </c>
      <c r="F163" s="21" t="s">
        <v>7</v>
      </c>
      <c r="G163" s="21" t="s">
        <v>8</v>
      </c>
      <c r="I163" s="21" t="s">
        <v>179</v>
      </c>
      <c r="J163" s="21" t="s">
        <v>180</v>
      </c>
      <c r="K163" s="21" t="s">
        <v>181</v>
      </c>
      <c r="L163" s="21" t="s">
        <v>182</v>
      </c>
      <c r="M163" s="2" t="s">
        <v>183</v>
      </c>
      <c r="O163" s="21" t="s">
        <v>184</v>
      </c>
      <c r="P163" s="21">
        <v>-3.64</v>
      </c>
    </row>
    <row r="164" spans="1:16" x14ac:dyDescent="0.2">
      <c r="A164" s="21" t="s">
        <v>12</v>
      </c>
      <c r="B164" s="21" t="s">
        <v>13</v>
      </c>
      <c r="C164" s="21" t="s">
        <v>34</v>
      </c>
      <c r="D164" s="21" t="s">
        <v>15</v>
      </c>
      <c r="E164" s="21" t="s">
        <v>13</v>
      </c>
      <c r="F164" s="21" t="s">
        <v>17</v>
      </c>
      <c r="G164" s="21" t="s">
        <v>19</v>
      </c>
      <c r="O164" s="21" t="s">
        <v>185</v>
      </c>
      <c r="P164" s="21">
        <v>35.5</v>
      </c>
    </row>
    <row r="165" spans="1:16" x14ac:dyDescent="0.2">
      <c r="A165" s="21" t="s">
        <v>18</v>
      </c>
      <c r="B165" s="21" t="s">
        <v>13</v>
      </c>
      <c r="C165" s="21" t="s">
        <v>34</v>
      </c>
      <c r="D165" s="21" t="s">
        <v>21</v>
      </c>
      <c r="E165" s="21">
        <v>10000</v>
      </c>
      <c r="F165" s="21" t="s">
        <v>17</v>
      </c>
      <c r="G165" s="21">
        <v>20.923362731933594</v>
      </c>
      <c r="I165" s="21" t="str">
        <f t="shared" ref="I165:I174" si="13">IF(D165="UNKNOWN",B165,D165)</f>
        <v>STANDARD</v>
      </c>
      <c r="J165" s="21">
        <f t="shared" ref="J165:J174" si="14">AVERAGE(G165,G177,G189)</f>
        <v>20.912169138590496</v>
      </c>
      <c r="K165" s="21">
        <f t="shared" ref="K165:K174" si="15">LOG10(E165)</f>
        <v>4</v>
      </c>
      <c r="L165" s="21">
        <f>10^((J165-$P$164)/$P$163)</f>
        <v>10177.610845957282</v>
      </c>
      <c r="M165" s="21">
        <f>L165*6.14</f>
        <v>62490.530594177711</v>
      </c>
      <c r="O165" s="2" t="s">
        <v>186</v>
      </c>
      <c r="P165" s="21">
        <v>6.14</v>
      </c>
    </row>
    <row r="166" spans="1:16" x14ac:dyDescent="0.2">
      <c r="A166" s="21" t="s">
        <v>20</v>
      </c>
      <c r="B166" s="21" t="s">
        <v>13</v>
      </c>
      <c r="C166" s="21" t="s">
        <v>34</v>
      </c>
      <c r="D166" s="21" t="s">
        <v>21</v>
      </c>
      <c r="E166" s="21">
        <v>1000</v>
      </c>
      <c r="F166" s="21" t="s">
        <v>17</v>
      </c>
      <c r="G166" s="21">
        <v>24.304161071777344</v>
      </c>
      <c r="I166" s="21" t="str">
        <f t="shared" si="13"/>
        <v>STANDARD</v>
      </c>
      <c r="J166" s="21">
        <f t="shared" si="14"/>
        <v>24.299636205037434</v>
      </c>
      <c r="K166" s="21">
        <f t="shared" si="15"/>
        <v>3</v>
      </c>
      <c r="L166" s="21">
        <f t="shared" ref="L166:L174" si="16">10^((J166-$P$164)/$P$163)</f>
        <v>1194.051395722088</v>
      </c>
      <c r="M166" s="21">
        <f t="shared" ref="M166:M174" si="17">L166*6.14</f>
        <v>7331.4755697336204</v>
      </c>
    </row>
    <row r="167" spans="1:16" x14ac:dyDescent="0.2">
      <c r="A167" s="21" t="s">
        <v>22</v>
      </c>
      <c r="B167" s="21" t="s">
        <v>13</v>
      </c>
      <c r="C167" s="21" t="s">
        <v>34</v>
      </c>
      <c r="D167" s="21" t="s">
        <v>21</v>
      </c>
      <c r="E167" s="21">
        <v>100</v>
      </c>
      <c r="F167" s="21" t="s">
        <v>17</v>
      </c>
      <c r="G167" s="21">
        <v>27.794826507568359</v>
      </c>
      <c r="I167" s="21" t="str">
        <f t="shared" si="13"/>
        <v>STANDARD</v>
      </c>
      <c r="J167" s="21">
        <f t="shared" si="14"/>
        <v>28.114673614501953</v>
      </c>
      <c r="K167" s="21">
        <f t="shared" si="15"/>
        <v>2</v>
      </c>
      <c r="L167" s="21">
        <f t="shared" si="16"/>
        <v>106.88969065323757</v>
      </c>
      <c r="M167" s="21">
        <f t="shared" si="17"/>
        <v>656.30270061087856</v>
      </c>
    </row>
    <row r="168" spans="1:16" x14ac:dyDescent="0.2">
      <c r="A168" s="21" t="s">
        <v>23</v>
      </c>
      <c r="B168" s="21" t="s">
        <v>13</v>
      </c>
      <c r="C168" s="21" t="s">
        <v>34</v>
      </c>
      <c r="D168" s="21" t="s">
        <v>21</v>
      </c>
      <c r="E168" s="21">
        <v>10</v>
      </c>
      <c r="F168" s="21" t="s">
        <v>17</v>
      </c>
      <c r="G168" s="21">
        <v>32.15484619140625</v>
      </c>
      <c r="I168" s="21" t="str">
        <f t="shared" si="13"/>
        <v>STANDARD</v>
      </c>
      <c r="J168" s="21">
        <f t="shared" si="14"/>
        <v>32.740285237630211</v>
      </c>
      <c r="K168" s="21">
        <f t="shared" si="15"/>
        <v>1</v>
      </c>
      <c r="L168" s="21">
        <f t="shared" si="16"/>
        <v>5.7301157674814887</v>
      </c>
      <c r="M168" s="21">
        <f t="shared" si="17"/>
        <v>35.182910812336338</v>
      </c>
    </row>
    <row r="169" spans="1:16" x14ac:dyDescent="0.2">
      <c r="A169" s="21" t="s">
        <v>24</v>
      </c>
      <c r="B169" s="21" t="s">
        <v>13</v>
      </c>
      <c r="C169" s="21" t="s">
        <v>34</v>
      </c>
      <c r="D169" s="21" t="s">
        <v>21</v>
      </c>
      <c r="E169" s="21">
        <v>2</v>
      </c>
      <c r="F169" s="21" t="s">
        <v>17</v>
      </c>
      <c r="G169" s="21">
        <v>33.472114562988281</v>
      </c>
      <c r="I169" s="21" t="str">
        <f t="shared" si="13"/>
        <v>STANDARD</v>
      </c>
      <c r="J169" s="21">
        <f t="shared" si="14"/>
        <v>33.708201090494789</v>
      </c>
      <c r="K169" s="21">
        <f t="shared" si="15"/>
        <v>0.3010299956639812</v>
      </c>
      <c r="L169" s="21">
        <f t="shared" si="16"/>
        <v>3.1063647380585193</v>
      </c>
      <c r="M169" s="21">
        <f t="shared" si="17"/>
        <v>19.073079491679309</v>
      </c>
    </row>
    <row r="170" spans="1:16" x14ac:dyDescent="0.2">
      <c r="A170" s="21" t="s">
        <v>25</v>
      </c>
      <c r="B170" s="21" t="s">
        <v>187</v>
      </c>
      <c r="C170" s="21" t="s">
        <v>34</v>
      </c>
      <c r="D170" s="21" t="s">
        <v>31</v>
      </c>
      <c r="E170" s="21">
        <v>604.1260986328125</v>
      </c>
      <c r="F170" s="21" t="s">
        <v>17</v>
      </c>
      <c r="G170" s="21">
        <v>25.329277038574219</v>
      </c>
      <c r="I170" s="21" t="str">
        <f t="shared" si="13"/>
        <v>d7 input</v>
      </c>
      <c r="J170" s="21">
        <f t="shared" si="14"/>
        <v>25.306947072347004</v>
      </c>
      <c r="K170" s="21">
        <f t="shared" si="15"/>
        <v>2.7811275979333789</v>
      </c>
      <c r="L170" s="21">
        <f t="shared" si="16"/>
        <v>631.37773941787395</v>
      </c>
      <c r="M170" s="21">
        <f t="shared" si="17"/>
        <v>3876.6593200257457</v>
      </c>
    </row>
    <row r="171" spans="1:16" x14ac:dyDescent="0.2">
      <c r="A171" s="21" t="s">
        <v>26</v>
      </c>
      <c r="B171" s="21"/>
      <c r="C171" s="21"/>
      <c r="D171" s="21"/>
      <c r="E171" s="21"/>
      <c r="F171" s="21"/>
      <c r="G171" s="21"/>
      <c r="I171" s="21"/>
      <c r="J171" s="21"/>
      <c r="K171" s="21"/>
      <c r="L171" s="21"/>
      <c r="M171" s="21"/>
    </row>
    <row r="172" spans="1:16" x14ac:dyDescent="0.2">
      <c r="A172" s="21" t="s">
        <v>27</v>
      </c>
      <c r="B172" s="21"/>
      <c r="C172" s="21"/>
      <c r="D172" s="21"/>
      <c r="E172" s="21"/>
      <c r="F172" s="21"/>
      <c r="G172" s="21"/>
      <c r="I172" s="21"/>
      <c r="J172" s="21"/>
      <c r="K172" s="21"/>
      <c r="L172" s="21"/>
      <c r="M172" s="21"/>
    </row>
    <row r="173" spans="1:16" x14ac:dyDescent="0.2">
      <c r="A173" s="21" t="s">
        <v>28</v>
      </c>
      <c r="B173" s="21"/>
      <c r="C173" s="21"/>
      <c r="D173" s="21"/>
      <c r="E173" s="21"/>
      <c r="F173" s="21"/>
      <c r="G173" s="21"/>
      <c r="I173" s="21"/>
      <c r="J173" s="21"/>
      <c r="K173" s="21"/>
      <c r="L173" s="21"/>
      <c r="M173" s="21"/>
    </row>
    <row r="174" spans="1:16" x14ac:dyDescent="0.2">
      <c r="A174" s="21" t="s">
        <v>29</v>
      </c>
      <c r="B174" s="21" t="s">
        <v>188</v>
      </c>
      <c r="C174" s="21" t="s">
        <v>34</v>
      </c>
      <c r="D174" s="21" t="s">
        <v>31</v>
      </c>
      <c r="E174" s="21">
        <v>510.26416015625</v>
      </c>
      <c r="F174" s="21" t="s">
        <v>17</v>
      </c>
      <c r="G174" s="21">
        <v>25.596368789672852</v>
      </c>
      <c r="I174" s="21" t="str">
        <f t="shared" si="13"/>
        <v>d10 input</v>
      </c>
      <c r="J174" s="21">
        <f t="shared" si="14"/>
        <v>25.577831268310547</v>
      </c>
      <c r="K174" s="21">
        <f t="shared" si="15"/>
        <v>2.7077950655045075</v>
      </c>
      <c r="L174" s="21">
        <f t="shared" si="16"/>
        <v>531.94965392524011</v>
      </c>
      <c r="M174" s="21">
        <f t="shared" si="17"/>
        <v>3266.1708751009742</v>
      </c>
    </row>
    <row r="175" spans="1:16" x14ac:dyDescent="0.2">
      <c r="A175" s="21" t="s">
        <v>32</v>
      </c>
      <c r="B175" s="21"/>
      <c r="C175" s="21"/>
      <c r="D175" s="21"/>
      <c r="E175" s="21"/>
      <c r="F175" s="21"/>
      <c r="G175" s="21"/>
      <c r="I175" s="21"/>
      <c r="J175" s="21"/>
      <c r="K175" s="21"/>
      <c r="L175" s="21"/>
      <c r="M175" s="21"/>
    </row>
    <row r="176" spans="1:16" x14ac:dyDescent="0.2">
      <c r="A176" s="21" t="s">
        <v>33</v>
      </c>
      <c r="B176" s="21" t="s">
        <v>13</v>
      </c>
      <c r="C176" s="21" t="s">
        <v>34</v>
      </c>
      <c r="D176" s="21" t="s">
        <v>15</v>
      </c>
      <c r="E176" s="21" t="s">
        <v>13</v>
      </c>
      <c r="F176" s="21" t="s">
        <v>17</v>
      </c>
      <c r="G176" s="21" t="s">
        <v>19</v>
      </c>
    </row>
    <row r="177" spans="1:7" x14ac:dyDescent="0.2">
      <c r="A177" s="21" t="s">
        <v>35</v>
      </c>
      <c r="B177" s="21" t="s">
        <v>13</v>
      </c>
      <c r="C177" s="21" t="s">
        <v>34</v>
      </c>
      <c r="D177" s="21" t="s">
        <v>21</v>
      </c>
      <c r="E177" s="21">
        <v>10000</v>
      </c>
      <c r="F177" s="21" t="s">
        <v>17</v>
      </c>
      <c r="G177" s="21">
        <v>20.973499298095703</v>
      </c>
    </row>
    <row r="178" spans="1:7" x14ac:dyDescent="0.2">
      <c r="A178" s="21" t="s">
        <v>36</v>
      </c>
      <c r="B178" s="21" t="s">
        <v>13</v>
      </c>
      <c r="C178" s="21" t="s">
        <v>34</v>
      </c>
      <c r="D178" s="21" t="s">
        <v>21</v>
      </c>
      <c r="E178" s="21">
        <v>1000</v>
      </c>
      <c r="F178" s="21" t="s">
        <v>17</v>
      </c>
      <c r="G178" s="21">
        <v>24.32923698425293</v>
      </c>
    </row>
    <row r="179" spans="1:7" x14ac:dyDescent="0.2">
      <c r="A179" s="21" t="s">
        <v>37</v>
      </c>
      <c r="B179" s="21" t="s">
        <v>13</v>
      </c>
      <c r="C179" s="21" t="s">
        <v>34</v>
      </c>
      <c r="D179" s="21" t="s">
        <v>21</v>
      </c>
      <c r="E179" s="21">
        <v>100</v>
      </c>
      <c r="F179" s="21" t="s">
        <v>17</v>
      </c>
      <c r="G179" s="21">
        <v>28.360952377319336</v>
      </c>
    </row>
    <row r="180" spans="1:7" x14ac:dyDescent="0.2">
      <c r="A180" s="21" t="s">
        <v>38</v>
      </c>
      <c r="B180" s="21" t="s">
        <v>13</v>
      </c>
      <c r="C180" s="21" t="s">
        <v>34</v>
      </c>
      <c r="D180" s="21" t="s">
        <v>21</v>
      </c>
      <c r="E180" s="21">
        <v>10</v>
      </c>
      <c r="F180" s="21" t="s">
        <v>17</v>
      </c>
      <c r="G180" s="21">
        <v>33.593734741210938</v>
      </c>
    </row>
    <row r="181" spans="1:7" x14ac:dyDescent="0.2">
      <c r="A181" s="21" t="s">
        <v>39</v>
      </c>
      <c r="B181" s="21" t="s">
        <v>13</v>
      </c>
      <c r="C181" s="21" t="s">
        <v>34</v>
      </c>
      <c r="D181" s="21" t="s">
        <v>21</v>
      </c>
      <c r="E181" s="21">
        <v>2</v>
      </c>
      <c r="F181" s="21" t="s">
        <v>17</v>
      </c>
      <c r="G181" s="21">
        <v>32.712795257568359</v>
      </c>
    </row>
    <row r="182" spans="1:7" x14ac:dyDescent="0.2">
      <c r="A182" s="21" t="s">
        <v>40</v>
      </c>
      <c r="B182" s="21" t="s">
        <v>187</v>
      </c>
      <c r="C182" s="21" t="s">
        <v>34</v>
      </c>
      <c r="D182" s="21" t="s">
        <v>31</v>
      </c>
      <c r="E182" s="21">
        <v>607.64532470703125</v>
      </c>
      <c r="F182" s="21" t="s">
        <v>17</v>
      </c>
      <c r="G182" s="21">
        <v>25.320089340209961</v>
      </c>
    </row>
    <row r="183" spans="1:7" x14ac:dyDescent="0.2">
      <c r="A183" s="21" t="s">
        <v>41</v>
      </c>
      <c r="B183" s="21"/>
      <c r="C183" s="21"/>
      <c r="D183" s="21"/>
      <c r="E183" s="21"/>
      <c r="F183" s="21"/>
      <c r="G183" s="21"/>
    </row>
    <row r="184" spans="1:7" x14ac:dyDescent="0.2">
      <c r="A184" s="21" t="s">
        <v>42</v>
      </c>
      <c r="B184" s="21"/>
      <c r="C184" s="21"/>
      <c r="D184" s="21"/>
      <c r="E184" s="21"/>
      <c r="F184" s="21"/>
      <c r="G184" s="21"/>
    </row>
    <row r="185" spans="1:7" x14ac:dyDescent="0.2">
      <c r="A185" s="21" t="s">
        <v>43</v>
      </c>
      <c r="B185" s="21"/>
      <c r="C185" s="21"/>
      <c r="D185" s="21"/>
      <c r="E185" s="21"/>
      <c r="F185" s="21"/>
      <c r="G185" s="21"/>
    </row>
    <row r="186" spans="1:7" x14ac:dyDescent="0.2">
      <c r="A186" s="21" t="s">
        <v>44</v>
      </c>
      <c r="B186" s="21" t="s">
        <v>188</v>
      </c>
      <c r="C186" s="21" t="s">
        <v>34</v>
      </c>
      <c r="D186" s="21" t="s">
        <v>31</v>
      </c>
      <c r="E186" s="21">
        <v>474.19775390625</v>
      </c>
      <c r="F186" s="21" t="s">
        <v>17</v>
      </c>
      <c r="G186" s="21">
        <v>25.712320327758789</v>
      </c>
    </row>
    <row r="187" spans="1:7" x14ac:dyDescent="0.2">
      <c r="A187" s="21" t="s">
        <v>46</v>
      </c>
      <c r="B187" s="21"/>
      <c r="C187" s="21"/>
      <c r="D187" s="21"/>
      <c r="E187" s="21"/>
      <c r="F187" s="21"/>
      <c r="G187" s="21"/>
    </row>
    <row r="188" spans="1:7" x14ac:dyDescent="0.2">
      <c r="A188" s="21" t="s">
        <v>47</v>
      </c>
      <c r="B188" s="21" t="s">
        <v>13</v>
      </c>
      <c r="C188" s="21" t="s">
        <v>34</v>
      </c>
      <c r="D188" s="21" t="s">
        <v>15</v>
      </c>
      <c r="E188" s="21" t="s">
        <v>13</v>
      </c>
      <c r="F188" s="21" t="s">
        <v>17</v>
      </c>
      <c r="G188" s="21" t="s">
        <v>19</v>
      </c>
    </row>
    <row r="189" spans="1:7" x14ac:dyDescent="0.2">
      <c r="A189" s="21" t="s">
        <v>49</v>
      </c>
      <c r="B189" s="21" t="s">
        <v>13</v>
      </c>
      <c r="C189" s="21" t="s">
        <v>34</v>
      </c>
      <c r="D189" s="21" t="s">
        <v>21</v>
      </c>
      <c r="E189" s="21">
        <v>10000</v>
      </c>
      <c r="F189" s="21" t="s">
        <v>17</v>
      </c>
      <c r="G189" s="21">
        <v>20.839645385742188</v>
      </c>
    </row>
    <row r="190" spans="1:7" x14ac:dyDescent="0.2">
      <c r="A190" s="21" t="s">
        <v>50</v>
      </c>
      <c r="B190" s="21" t="s">
        <v>13</v>
      </c>
      <c r="C190" s="21" t="s">
        <v>34</v>
      </c>
      <c r="D190" s="21" t="s">
        <v>21</v>
      </c>
      <c r="E190" s="21">
        <v>1000</v>
      </c>
      <c r="F190" s="21" t="s">
        <v>17</v>
      </c>
      <c r="G190" s="21">
        <v>24.265510559082031</v>
      </c>
    </row>
    <row r="191" spans="1:7" x14ac:dyDescent="0.2">
      <c r="A191" s="21" t="s">
        <v>52</v>
      </c>
      <c r="B191" s="21" t="s">
        <v>13</v>
      </c>
      <c r="C191" s="21" t="s">
        <v>34</v>
      </c>
      <c r="D191" s="21" t="s">
        <v>21</v>
      </c>
      <c r="E191" s="21">
        <v>100</v>
      </c>
      <c r="F191" s="21" t="s">
        <v>17</v>
      </c>
      <c r="G191" s="21">
        <v>28.188241958618164</v>
      </c>
    </row>
    <row r="192" spans="1:7" x14ac:dyDescent="0.2">
      <c r="A192" s="21" t="s">
        <v>53</v>
      </c>
      <c r="B192" s="21" t="s">
        <v>13</v>
      </c>
      <c r="C192" s="21" t="s">
        <v>34</v>
      </c>
      <c r="D192" s="21" t="s">
        <v>21</v>
      </c>
      <c r="E192" s="21">
        <v>10</v>
      </c>
      <c r="F192" s="21" t="s">
        <v>17</v>
      </c>
      <c r="G192" s="21">
        <v>32.472274780273438</v>
      </c>
    </row>
    <row r="193" spans="1:13" x14ac:dyDescent="0.2">
      <c r="A193" s="21" t="s">
        <v>55</v>
      </c>
      <c r="B193" s="21" t="s">
        <v>13</v>
      </c>
      <c r="C193" s="21" t="s">
        <v>34</v>
      </c>
      <c r="D193" s="21" t="s">
        <v>21</v>
      </c>
      <c r="E193" s="21">
        <v>2</v>
      </c>
      <c r="F193" s="21" t="s">
        <v>17</v>
      </c>
      <c r="G193" s="21">
        <v>34.939693450927734</v>
      </c>
    </row>
    <row r="194" spans="1:13" x14ac:dyDescent="0.2">
      <c r="A194" s="21" t="s">
        <v>56</v>
      </c>
      <c r="B194" s="21" t="s">
        <v>187</v>
      </c>
      <c r="C194" s="21" t="s">
        <v>34</v>
      </c>
      <c r="D194" s="21" t="s">
        <v>31</v>
      </c>
      <c r="E194" s="21">
        <v>626.610595703125</v>
      </c>
      <c r="F194" s="21" t="s">
        <v>17</v>
      </c>
      <c r="G194" s="21">
        <v>25.271474838256836</v>
      </c>
    </row>
    <row r="195" spans="1:13" x14ac:dyDescent="0.2">
      <c r="A195" s="21" t="s">
        <v>58</v>
      </c>
      <c r="B195" s="21"/>
      <c r="C195" s="21"/>
      <c r="D195" s="21"/>
      <c r="E195" s="21"/>
      <c r="F195" s="21"/>
      <c r="G195" s="21"/>
    </row>
    <row r="196" spans="1:13" x14ac:dyDescent="0.2">
      <c r="A196" s="21" t="s">
        <v>59</v>
      </c>
      <c r="B196" s="21"/>
      <c r="C196" s="21"/>
      <c r="D196" s="21"/>
      <c r="E196" s="21"/>
      <c r="F196" s="21"/>
      <c r="G196" s="21"/>
    </row>
    <row r="197" spans="1:13" x14ac:dyDescent="0.2">
      <c r="A197" s="21" t="s">
        <v>61</v>
      </c>
      <c r="B197" s="21"/>
      <c r="C197" s="21"/>
      <c r="D197" s="21"/>
      <c r="E197" s="21"/>
      <c r="F197" s="21"/>
      <c r="G197" s="21"/>
    </row>
    <row r="198" spans="1:13" x14ac:dyDescent="0.2">
      <c r="A198" s="21" t="s">
        <v>62</v>
      </c>
      <c r="B198" s="21" t="s">
        <v>188</v>
      </c>
      <c r="C198" s="21" t="s">
        <v>34</v>
      </c>
      <c r="D198" s="21" t="s">
        <v>31</v>
      </c>
      <c r="E198" s="21">
        <v>568.721435546875</v>
      </c>
      <c r="F198" s="21" t="s">
        <v>17</v>
      </c>
      <c r="G198" s="21">
        <v>25.4248046875</v>
      </c>
    </row>
    <row r="199" spans="1:13" x14ac:dyDescent="0.2">
      <c r="A199" s="21" t="s">
        <v>64</v>
      </c>
      <c r="B199" s="21"/>
      <c r="C199" s="21"/>
      <c r="D199" s="21"/>
      <c r="E199" s="21"/>
      <c r="F199" s="21"/>
      <c r="G199" s="21"/>
    </row>
    <row r="200" spans="1:13" x14ac:dyDescent="0.2">
      <c r="A200" s="21" t="s">
        <v>65</v>
      </c>
      <c r="B200" s="21"/>
      <c r="C200" s="21"/>
      <c r="D200" s="21"/>
      <c r="E200" s="21"/>
      <c r="F200" s="21"/>
      <c r="G200" s="21"/>
      <c r="I200" s="21"/>
      <c r="J200" s="21"/>
      <c r="L200" s="21"/>
      <c r="M200" s="21"/>
    </row>
    <row r="201" spans="1:13" x14ac:dyDescent="0.2">
      <c r="A201" s="21" t="s">
        <v>66</v>
      </c>
      <c r="B201" s="21"/>
      <c r="C201" s="21"/>
      <c r="D201" s="21"/>
      <c r="E201" s="21"/>
      <c r="F201" s="21"/>
      <c r="G201" s="21"/>
      <c r="I201" s="21"/>
      <c r="J201" s="21"/>
      <c r="L201" s="21"/>
      <c r="M201" s="21"/>
    </row>
    <row r="202" spans="1:13" x14ac:dyDescent="0.2">
      <c r="A202" s="21" t="s">
        <v>67</v>
      </c>
      <c r="B202" s="21" t="s">
        <v>189</v>
      </c>
      <c r="C202" s="21" t="s">
        <v>34</v>
      </c>
      <c r="D202" s="21" t="s">
        <v>31</v>
      </c>
      <c r="E202" s="21">
        <v>484.67446899414062</v>
      </c>
      <c r="F202" s="21" t="s">
        <v>17</v>
      </c>
      <c r="G202" s="21">
        <v>25.677753448486328</v>
      </c>
      <c r="I202" s="21" t="str">
        <f t="shared" ref="I202:I211" si="18">IF(D202="UNKNOWN",B202,D202)</f>
        <v>d14 input</v>
      </c>
      <c r="J202" s="21">
        <f t="shared" ref="J202:J211" si="19">AVERAGE(G202,G214,G226)</f>
        <v>25.708679835001629</v>
      </c>
      <c r="L202" s="21">
        <f t="shared" ref="L202:L211" si="20">10^((J202-$P$164)/$P$163)</f>
        <v>489.6921275921502</v>
      </c>
      <c r="M202" s="21">
        <f t="shared" ref="M202:M211" si="21">L202*6.14</f>
        <v>3006.709663415802</v>
      </c>
    </row>
    <row r="203" spans="1:13" x14ac:dyDescent="0.2">
      <c r="A203" s="21" t="s">
        <v>68</v>
      </c>
      <c r="B203" s="21"/>
      <c r="C203" s="21"/>
      <c r="D203" s="21"/>
      <c r="E203" s="21"/>
      <c r="F203" s="21"/>
      <c r="G203" s="21"/>
      <c r="I203" s="21"/>
      <c r="J203" s="21"/>
      <c r="L203" s="21"/>
      <c r="M203" s="21"/>
    </row>
    <row r="204" spans="1:13" x14ac:dyDescent="0.2">
      <c r="A204" s="21" t="s">
        <v>69</v>
      </c>
      <c r="B204" s="21"/>
      <c r="C204" s="21"/>
      <c r="D204" s="21"/>
      <c r="E204" s="21"/>
      <c r="F204" s="21"/>
      <c r="G204" s="21"/>
      <c r="I204" s="21"/>
      <c r="J204" s="21"/>
      <c r="L204" s="21"/>
      <c r="M204" s="21"/>
    </row>
    <row r="205" spans="1:13" x14ac:dyDescent="0.2">
      <c r="A205" s="21" t="s">
        <v>70</v>
      </c>
      <c r="B205" s="21"/>
      <c r="C205" s="21"/>
      <c r="D205" s="21"/>
      <c r="E205" s="21"/>
      <c r="F205" s="21"/>
      <c r="G205" s="21"/>
      <c r="I205" s="21"/>
      <c r="J205" s="21"/>
      <c r="L205" s="21"/>
      <c r="M205" s="21"/>
    </row>
    <row r="206" spans="1:13" x14ac:dyDescent="0.2">
      <c r="A206" s="21" t="s">
        <v>71</v>
      </c>
      <c r="B206" s="21" t="s">
        <v>190</v>
      </c>
      <c r="C206" s="21" t="s">
        <v>34</v>
      </c>
      <c r="D206" s="21" t="s">
        <v>31</v>
      </c>
      <c r="E206" s="21">
        <v>168.52395629882812</v>
      </c>
      <c r="F206" s="21" t="s">
        <v>17</v>
      </c>
      <c r="G206" s="21">
        <v>27.348752975463867</v>
      </c>
      <c r="I206" s="21" t="str">
        <f t="shared" si="18"/>
        <v>1 1:100</v>
      </c>
      <c r="J206" s="21">
        <f t="shared" si="19"/>
        <v>27.301230748494465</v>
      </c>
      <c r="L206" s="21">
        <f t="shared" si="20"/>
        <v>178.81713610157539</v>
      </c>
      <c r="M206" s="21">
        <f t="shared" si="21"/>
        <v>1097.9372156636728</v>
      </c>
    </row>
    <row r="207" spans="1:13" x14ac:dyDescent="0.2">
      <c r="A207" s="21" t="s">
        <v>72</v>
      </c>
      <c r="B207" s="21" t="s">
        <v>191</v>
      </c>
      <c r="C207" s="21" t="s">
        <v>34</v>
      </c>
      <c r="D207" s="21" t="s">
        <v>31</v>
      </c>
      <c r="E207" s="21">
        <v>34.160488128662109</v>
      </c>
      <c r="F207" s="21" t="s">
        <v>17</v>
      </c>
      <c r="G207" s="21">
        <v>29.873298645019531</v>
      </c>
      <c r="I207" s="21" t="str">
        <f t="shared" si="18"/>
        <v>2 1:100</v>
      </c>
      <c r="J207" s="21">
        <f t="shared" si="19"/>
        <v>28.009247461954754</v>
      </c>
      <c r="L207" s="21">
        <f t="shared" si="20"/>
        <v>114.2612705346852</v>
      </c>
      <c r="M207" s="21">
        <f t="shared" si="21"/>
        <v>701.56420108296709</v>
      </c>
    </row>
    <row r="208" spans="1:13" x14ac:dyDescent="0.2">
      <c r="A208" s="21" t="s">
        <v>73</v>
      </c>
      <c r="B208" s="21" t="s">
        <v>192</v>
      </c>
      <c r="C208" s="21" t="s">
        <v>34</v>
      </c>
      <c r="D208" s="21" t="s">
        <v>31</v>
      </c>
      <c r="E208" s="21">
        <v>139.14787292480469</v>
      </c>
      <c r="F208" s="21" t="s">
        <v>17</v>
      </c>
      <c r="G208" s="21">
        <v>27.651729583740234</v>
      </c>
      <c r="I208" s="21" t="str">
        <f t="shared" si="18"/>
        <v>3 1:100</v>
      </c>
      <c r="J208" s="21">
        <f t="shared" si="19"/>
        <v>27.718887964884441</v>
      </c>
      <c r="L208" s="21">
        <f t="shared" si="20"/>
        <v>137.29924260687793</v>
      </c>
      <c r="M208" s="21">
        <f t="shared" si="21"/>
        <v>843.01734960623037</v>
      </c>
    </row>
    <row r="209" spans="1:13" x14ac:dyDescent="0.2">
      <c r="A209" s="21" t="s">
        <v>74</v>
      </c>
      <c r="B209" s="21" t="s">
        <v>193</v>
      </c>
      <c r="C209" s="21" t="s">
        <v>34</v>
      </c>
      <c r="D209" s="21" t="s">
        <v>31</v>
      </c>
      <c r="E209" s="21">
        <v>71.837211608886719</v>
      </c>
      <c r="F209" s="21" t="s">
        <v>17</v>
      </c>
      <c r="G209" s="21">
        <v>28.697504043579102</v>
      </c>
      <c r="I209" s="21" t="str">
        <f t="shared" si="18"/>
        <v>4 1:100</v>
      </c>
      <c r="J209" s="21">
        <f t="shared" si="19"/>
        <v>28.764101664225262</v>
      </c>
      <c r="L209" s="21">
        <f t="shared" si="20"/>
        <v>70.879642893397886</v>
      </c>
      <c r="M209" s="21">
        <f t="shared" si="21"/>
        <v>435.201007365463</v>
      </c>
    </row>
    <row r="210" spans="1:13" x14ac:dyDescent="0.2">
      <c r="A210" s="21" t="s">
        <v>75</v>
      </c>
      <c r="B210" s="21" t="s">
        <v>194</v>
      </c>
      <c r="C210" s="21" t="s">
        <v>34</v>
      </c>
      <c r="D210" s="21" t="s">
        <v>31</v>
      </c>
      <c r="E210" s="21">
        <v>91.479393005371094</v>
      </c>
      <c r="F210" s="21" t="s">
        <v>17</v>
      </c>
      <c r="G210" s="21">
        <v>28.315168380737305</v>
      </c>
      <c r="I210" s="21" t="str">
        <f t="shared" si="18"/>
        <v>5 1:100</v>
      </c>
      <c r="J210" s="21">
        <f t="shared" si="19"/>
        <v>28.340962727864582</v>
      </c>
      <c r="L210" s="21">
        <f t="shared" si="20"/>
        <v>92.633587006381632</v>
      </c>
      <c r="M210" s="21">
        <f t="shared" si="21"/>
        <v>568.77022421918321</v>
      </c>
    </row>
    <row r="211" spans="1:13" x14ac:dyDescent="0.2">
      <c r="A211" s="21" t="s">
        <v>76</v>
      </c>
      <c r="B211" s="21" t="s">
        <v>195</v>
      </c>
      <c r="C211" s="21" t="s">
        <v>34</v>
      </c>
      <c r="D211" s="21" t="s">
        <v>31</v>
      </c>
      <c r="E211" s="21">
        <v>75.416671752929688</v>
      </c>
      <c r="F211" s="21" t="s">
        <v>17</v>
      </c>
      <c r="G211" s="21">
        <v>28.620588302612305</v>
      </c>
      <c r="I211" s="21" t="str">
        <f t="shared" si="18"/>
        <v>6 1:100</v>
      </c>
      <c r="J211" s="21">
        <f t="shared" si="19"/>
        <v>28.687440236409504</v>
      </c>
      <c r="L211" s="21">
        <f t="shared" si="20"/>
        <v>74.401613280936161</v>
      </c>
      <c r="M211" s="21">
        <f t="shared" si="21"/>
        <v>456.825905544948</v>
      </c>
    </row>
    <row r="212" spans="1:13" x14ac:dyDescent="0.2">
      <c r="A212" s="21" t="s">
        <v>77</v>
      </c>
      <c r="B212" s="21"/>
      <c r="C212" s="21"/>
      <c r="D212" s="21"/>
      <c r="E212" s="21"/>
      <c r="F212" s="21"/>
      <c r="G212" s="21"/>
    </row>
    <row r="213" spans="1:13" x14ac:dyDescent="0.2">
      <c r="A213" s="21" t="s">
        <v>79</v>
      </c>
      <c r="B213" s="21"/>
      <c r="C213" s="21"/>
      <c r="D213" s="21"/>
      <c r="E213" s="21"/>
      <c r="F213" s="21"/>
      <c r="G213" s="21"/>
    </row>
    <row r="214" spans="1:13" x14ac:dyDescent="0.2">
      <c r="A214" s="21" t="s">
        <v>81</v>
      </c>
      <c r="B214" s="21" t="s">
        <v>189</v>
      </c>
      <c r="C214" s="21" t="s">
        <v>34</v>
      </c>
      <c r="D214" s="21" t="s">
        <v>31</v>
      </c>
      <c r="E214" s="21">
        <v>492.85403442382812</v>
      </c>
      <c r="F214" s="21" t="s">
        <v>17</v>
      </c>
      <c r="G214" s="21">
        <v>25.651281356811523</v>
      </c>
    </row>
    <row r="215" spans="1:13" x14ac:dyDescent="0.2">
      <c r="A215" s="21" t="s">
        <v>83</v>
      </c>
      <c r="B215" s="21"/>
      <c r="C215" s="21"/>
      <c r="D215" s="21"/>
      <c r="E215" s="21"/>
      <c r="F215" s="21"/>
      <c r="G215" s="21"/>
    </row>
    <row r="216" spans="1:13" x14ac:dyDescent="0.2">
      <c r="A216" s="21" t="s">
        <v>85</v>
      </c>
      <c r="B216" s="21"/>
      <c r="C216" s="21"/>
      <c r="D216" s="21"/>
      <c r="E216" s="21"/>
      <c r="F216" s="21"/>
      <c r="G216" s="21"/>
    </row>
    <row r="217" spans="1:13" x14ac:dyDescent="0.2">
      <c r="A217" s="21" t="s">
        <v>87</v>
      </c>
      <c r="B217" s="21"/>
      <c r="C217" s="21"/>
      <c r="D217" s="21"/>
      <c r="E217" s="21"/>
      <c r="F217" s="21"/>
      <c r="G217" s="21"/>
    </row>
    <row r="218" spans="1:13" x14ac:dyDescent="0.2">
      <c r="A218" s="21" t="s">
        <v>89</v>
      </c>
      <c r="B218" s="21" t="s">
        <v>190</v>
      </c>
      <c r="C218" s="21" t="s">
        <v>34</v>
      </c>
      <c r="D218" s="21" t="s">
        <v>31</v>
      </c>
      <c r="E218" s="21">
        <v>160.25674438476562</v>
      </c>
      <c r="F218" s="21" t="s">
        <v>17</v>
      </c>
      <c r="G218" s="21">
        <v>27.428318023681641</v>
      </c>
    </row>
    <row r="219" spans="1:13" x14ac:dyDescent="0.2">
      <c r="A219" s="21" t="s">
        <v>91</v>
      </c>
      <c r="B219" s="21" t="s">
        <v>191</v>
      </c>
      <c r="C219" s="21" t="s">
        <v>34</v>
      </c>
      <c r="D219" s="21" t="s">
        <v>31</v>
      </c>
      <c r="E219" s="21">
        <v>229.77677917480469</v>
      </c>
      <c r="F219" s="21" t="s">
        <v>17</v>
      </c>
      <c r="G219" s="21">
        <v>26.85835075378418</v>
      </c>
    </row>
    <row r="220" spans="1:13" x14ac:dyDescent="0.2">
      <c r="A220" s="21" t="s">
        <v>93</v>
      </c>
      <c r="B220" s="21" t="s">
        <v>192</v>
      </c>
      <c r="C220" s="21" t="s">
        <v>34</v>
      </c>
      <c r="D220" s="21" t="s">
        <v>31</v>
      </c>
      <c r="E220" s="21">
        <v>147.474853515625</v>
      </c>
      <c r="F220" s="21" t="s">
        <v>17</v>
      </c>
      <c r="G220" s="21">
        <v>27.559795379638672</v>
      </c>
    </row>
    <row r="221" spans="1:13" x14ac:dyDescent="0.2">
      <c r="A221" s="21" t="s">
        <v>95</v>
      </c>
      <c r="B221" s="21" t="s">
        <v>193</v>
      </c>
      <c r="C221" s="21" t="s">
        <v>34</v>
      </c>
      <c r="D221" s="21" t="s">
        <v>31</v>
      </c>
      <c r="E221" s="21">
        <v>60.813407897949219</v>
      </c>
      <c r="F221" s="21" t="s">
        <v>17</v>
      </c>
      <c r="G221" s="21">
        <v>28.961017608642578</v>
      </c>
    </row>
    <row r="222" spans="1:13" x14ac:dyDescent="0.2">
      <c r="A222" s="21" t="s">
        <v>97</v>
      </c>
      <c r="B222" s="21" t="s">
        <v>194</v>
      </c>
      <c r="C222" s="21" t="s">
        <v>34</v>
      </c>
      <c r="D222" s="21" t="s">
        <v>31</v>
      </c>
      <c r="E222" s="21">
        <v>97.7227783203125</v>
      </c>
      <c r="F222" s="21" t="s">
        <v>17</v>
      </c>
      <c r="G222" s="21">
        <v>28.210737228393555</v>
      </c>
    </row>
    <row r="223" spans="1:13" x14ac:dyDescent="0.2">
      <c r="A223" s="21" t="s">
        <v>99</v>
      </c>
      <c r="B223" s="21" t="s">
        <v>195</v>
      </c>
      <c r="C223" s="21" t="s">
        <v>34</v>
      </c>
      <c r="D223" s="21" t="s">
        <v>31</v>
      </c>
      <c r="E223" s="21">
        <v>68.2042236328125</v>
      </c>
      <c r="F223" s="21" t="s">
        <v>17</v>
      </c>
      <c r="G223" s="21">
        <v>28.779592514038086</v>
      </c>
    </row>
    <row r="224" spans="1:13" x14ac:dyDescent="0.2">
      <c r="A224" s="21" t="s">
        <v>101</v>
      </c>
      <c r="B224" s="21"/>
      <c r="C224" s="21"/>
      <c r="D224" s="21"/>
      <c r="E224" s="21"/>
      <c r="F224" s="21"/>
      <c r="G224" s="21"/>
    </row>
    <row r="225" spans="1:7" x14ac:dyDescent="0.2">
      <c r="A225" s="21" t="s">
        <v>102</v>
      </c>
      <c r="B225" s="21"/>
      <c r="C225" s="21"/>
      <c r="D225" s="21"/>
      <c r="E225" s="21"/>
      <c r="F225" s="21"/>
      <c r="G225" s="21"/>
    </row>
    <row r="226" spans="1:7" x14ac:dyDescent="0.2">
      <c r="A226" s="21" t="s">
        <v>103</v>
      </c>
      <c r="B226" s="21" t="s">
        <v>189</v>
      </c>
      <c r="C226" s="21" t="s">
        <v>34</v>
      </c>
      <c r="D226" s="21" t="s">
        <v>31</v>
      </c>
      <c r="E226" s="21">
        <v>449.47817993164062</v>
      </c>
      <c r="F226" s="21" t="s">
        <v>17</v>
      </c>
      <c r="G226" s="21">
        <v>25.797004699707031</v>
      </c>
    </row>
    <row r="227" spans="1:7" x14ac:dyDescent="0.2">
      <c r="A227" s="21" t="s">
        <v>104</v>
      </c>
      <c r="B227" s="21"/>
      <c r="C227" s="21"/>
      <c r="D227" s="21"/>
      <c r="E227" s="21"/>
      <c r="F227" s="21"/>
      <c r="G227" s="21"/>
    </row>
    <row r="228" spans="1:7" x14ac:dyDescent="0.2">
      <c r="A228" s="21" t="s">
        <v>105</v>
      </c>
      <c r="B228" s="21"/>
      <c r="C228" s="21"/>
      <c r="D228" s="21"/>
      <c r="E228" s="21"/>
      <c r="F228" s="21"/>
      <c r="G228" s="21"/>
    </row>
    <row r="229" spans="1:7" x14ac:dyDescent="0.2">
      <c r="A229" s="21" t="s">
        <v>106</v>
      </c>
      <c r="B229" s="21"/>
      <c r="C229" s="21"/>
      <c r="D229" s="21"/>
      <c r="E229" s="21"/>
      <c r="F229" s="21"/>
      <c r="G229" s="21"/>
    </row>
    <row r="230" spans="1:7" x14ac:dyDescent="0.2">
      <c r="A230" s="21" t="s">
        <v>107</v>
      </c>
      <c r="B230" s="21" t="s">
        <v>190</v>
      </c>
      <c r="C230" s="21" t="s">
        <v>34</v>
      </c>
      <c r="D230" s="21" t="s">
        <v>31</v>
      </c>
      <c r="E230" s="21">
        <v>193.93222045898438</v>
      </c>
      <c r="F230" s="21" t="s">
        <v>17</v>
      </c>
      <c r="G230" s="21">
        <v>27.126621246337891</v>
      </c>
    </row>
    <row r="231" spans="1:7" x14ac:dyDescent="0.2">
      <c r="A231" s="21" t="s">
        <v>108</v>
      </c>
      <c r="B231" s="21" t="s">
        <v>191</v>
      </c>
      <c r="C231" s="21" t="s">
        <v>34</v>
      </c>
      <c r="D231" s="21" t="s">
        <v>31</v>
      </c>
      <c r="E231" s="21">
        <v>174.22879028320312</v>
      </c>
      <c r="F231" s="21" t="s">
        <v>17</v>
      </c>
      <c r="G231" s="21">
        <v>27.296092987060547</v>
      </c>
    </row>
    <row r="232" spans="1:7" x14ac:dyDescent="0.2">
      <c r="A232" s="21" t="s">
        <v>109</v>
      </c>
      <c r="B232" s="21" t="s">
        <v>192</v>
      </c>
      <c r="C232" s="21" t="s">
        <v>34</v>
      </c>
      <c r="D232" s="21" t="s">
        <v>31</v>
      </c>
      <c r="E232" s="21">
        <v>115.5894775390625</v>
      </c>
      <c r="F232" s="21" t="s">
        <v>17</v>
      </c>
      <c r="G232" s="21">
        <v>27.945138931274414</v>
      </c>
    </row>
    <row r="233" spans="1:7" x14ac:dyDescent="0.2">
      <c r="A233" s="21" t="s">
        <v>110</v>
      </c>
      <c r="B233" s="21" t="s">
        <v>193</v>
      </c>
      <c r="C233" s="21" t="s">
        <v>34</v>
      </c>
      <c r="D233" s="21" t="s">
        <v>31</v>
      </c>
      <c r="E233" s="21">
        <v>74.790176391601562</v>
      </c>
      <c r="F233" s="21" t="s">
        <v>17</v>
      </c>
      <c r="G233" s="21">
        <v>28.633783340454102</v>
      </c>
    </row>
    <row r="234" spans="1:7" x14ac:dyDescent="0.2">
      <c r="A234" s="21" t="s">
        <v>111</v>
      </c>
      <c r="B234" s="21" t="s">
        <v>194</v>
      </c>
      <c r="C234" s="21" t="s">
        <v>34</v>
      </c>
      <c r="D234" s="21" t="s">
        <v>31</v>
      </c>
      <c r="E234" s="21">
        <v>81.546340942382812</v>
      </c>
      <c r="F234" s="21" t="s">
        <v>17</v>
      </c>
      <c r="G234" s="21">
        <v>28.496982574462891</v>
      </c>
    </row>
    <row r="235" spans="1:7" x14ac:dyDescent="0.2">
      <c r="A235" s="21" t="s">
        <v>112</v>
      </c>
      <c r="B235" s="21" t="s">
        <v>195</v>
      </c>
      <c r="C235" s="21" t="s">
        <v>34</v>
      </c>
      <c r="D235" s="21" t="s">
        <v>31</v>
      </c>
      <c r="E235" s="21">
        <v>73.46136474609375</v>
      </c>
      <c r="F235" s="21" t="s">
        <v>17</v>
      </c>
      <c r="G235" s="21">
        <v>28.662139892578125</v>
      </c>
    </row>
    <row r="236" spans="1:7" x14ac:dyDescent="0.2">
      <c r="A236" s="21" t="s">
        <v>113</v>
      </c>
      <c r="B236" s="21" t="s">
        <v>13</v>
      </c>
      <c r="C236" s="21" t="s">
        <v>13</v>
      </c>
      <c r="D236" s="21" t="s">
        <v>13</v>
      </c>
      <c r="E236" s="21" t="s">
        <v>13</v>
      </c>
      <c r="F236" s="21" t="s">
        <v>13</v>
      </c>
      <c r="G236" s="21" t="s">
        <v>13</v>
      </c>
    </row>
    <row r="237" spans="1:7" x14ac:dyDescent="0.2">
      <c r="A237" s="21" t="s">
        <v>114</v>
      </c>
      <c r="B237" s="21" t="s">
        <v>13</v>
      </c>
      <c r="C237" s="21" t="s">
        <v>13</v>
      </c>
      <c r="D237" s="21" t="s">
        <v>13</v>
      </c>
      <c r="E237" s="21" t="s">
        <v>13</v>
      </c>
      <c r="F237" s="21" t="s">
        <v>13</v>
      </c>
      <c r="G237" s="21" t="s">
        <v>13</v>
      </c>
    </row>
    <row r="238" spans="1:7" x14ac:dyDescent="0.2">
      <c r="A238" s="21" t="s">
        <v>115</v>
      </c>
      <c r="B238" s="21" t="s">
        <v>13</v>
      </c>
      <c r="C238" s="21" t="s">
        <v>13</v>
      </c>
      <c r="D238" s="21" t="s">
        <v>13</v>
      </c>
      <c r="E238" s="21" t="s">
        <v>13</v>
      </c>
      <c r="F238" s="21" t="s">
        <v>13</v>
      </c>
      <c r="G238" s="21" t="s">
        <v>13</v>
      </c>
    </row>
    <row r="239" spans="1:7" x14ac:dyDescent="0.2">
      <c r="A239" s="21" t="s">
        <v>116</v>
      </c>
      <c r="B239" s="21" t="s">
        <v>13</v>
      </c>
      <c r="C239" s="21" t="s">
        <v>13</v>
      </c>
      <c r="D239" s="21" t="s">
        <v>13</v>
      </c>
      <c r="E239" s="21" t="s">
        <v>13</v>
      </c>
      <c r="F239" s="21" t="s">
        <v>13</v>
      </c>
      <c r="G239" s="21" t="s">
        <v>13</v>
      </c>
    </row>
    <row r="240" spans="1:7" x14ac:dyDescent="0.2">
      <c r="A240" s="21" t="s">
        <v>117</v>
      </c>
      <c r="B240" s="21" t="s">
        <v>13</v>
      </c>
      <c r="C240" s="21" t="s">
        <v>13</v>
      </c>
      <c r="D240" s="21" t="s">
        <v>13</v>
      </c>
      <c r="E240" s="21" t="s">
        <v>13</v>
      </c>
      <c r="F240" s="21" t="s">
        <v>13</v>
      </c>
      <c r="G240" s="21" t="s">
        <v>13</v>
      </c>
    </row>
    <row r="241" spans="1:13" x14ac:dyDescent="0.2">
      <c r="A241" s="21" t="s">
        <v>118</v>
      </c>
      <c r="B241" s="21" t="s">
        <v>13</v>
      </c>
      <c r="C241" s="21" t="s">
        <v>13</v>
      </c>
      <c r="D241" s="21" t="s">
        <v>13</v>
      </c>
      <c r="E241" s="21" t="s">
        <v>13</v>
      </c>
      <c r="F241" s="21" t="s">
        <v>13</v>
      </c>
      <c r="G241" s="21" t="s">
        <v>13</v>
      </c>
      <c r="J241" t="s">
        <v>196</v>
      </c>
    </row>
    <row r="242" spans="1:13" x14ac:dyDescent="0.2">
      <c r="A242" s="21" t="s">
        <v>119</v>
      </c>
      <c r="B242" s="2" t="s">
        <v>197</v>
      </c>
      <c r="C242" s="21" t="s">
        <v>34</v>
      </c>
      <c r="D242" s="21" t="s">
        <v>31</v>
      </c>
      <c r="E242" s="21">
        <v>264.75799560546875</v>
      </c>
      <c r="F242" s="21" t="s">
        <v>17</v>
      </c>
      <c r="G242" s="21">
        <v>26.634199142456055</v>
      </c>
      <c r="I242" s="21" t="str">
        <f>IF(D242="UNKNOWN",B242,D242)</f>
        <v>7 1:100</v>
      </c>
      <c r="J242" s="21">
        <f>AVERAGE(G242:G244)</f>
        <v>26.571282068888348</v>
      </c>
      <c r="L242" s="21">
        <f>10^((J242-$P$164)/$P$163)</f>
        <v>283.75562963326234</v>
      </c>
      <c r="M242" s="21">
        <f>L242*6.14</f>
        <v>1742.2595659482306</v>
      </c>
    </row>
    <row r="243" spans="1:13" x14ac:dyDescent="0.2">
      <c r="A243" s="21" t="s">
        <v>120</v>
      </c>
      <c r="B243" s="2" t="s">
        <v>197</v>
      </c>
      <c r="C243" s="21" t="s">
        <v>34</v>
      </c>
      <c r="D243" s="21" t="s">
        <v>31</v>
      </c>
      <c r="E243" s="21">
        <v>278.5467529296875</v>
      </c>
      <c r="F243" s="21" t="s">
        <v>17</v>
      </c>
      <c r="G243" s="21">
        <v>26.553892135620117</v>
      </c>
      <c r="I243" s="21" t="s">
        <v>198</v>
      </c>
      <c r="J243" s="21">
        <f>AVERAGE(G245:G247)</f>
        <v>26.688675562540691</v>
      </c>
      <c r="L243" s="21">
        <f>10^((J243-$P$164)/$P$163)</f>
        <v>263.44716339720389</v>
      </c>
      <c r="M243" s="21">
        <f>L243*6.14</f>
        <v>1617.5655832588318</v>
      </c>
    </row>
    <row r="244" spans="1:13" x14ac:dyDescent="0.2">
      <c r="A244" s="21" t="s">
        <v>121</v>
      </c>
      <c r="B244" s="2" t="s">
        <v>197</v>
      </c>
      <c r="C244" s="21" t="s">
        <v>34</v>
      </c>
      <c r="D244" s="21" t="s">
        <v>31</v>
      </c>
      <c r="E244" s="21">
        <v>283.54592895507812</v>
      </c>
      <c r="F244" s="21" t="s">
        <v>17</v>
      </c>
      <c r="G244" s="21">
        <v>26.525754928588867</v>
      </c>
      <c r="I244" s="21" t="s">
        <v>199</v>
      </c>
      <c r="J244" s="21">
        <f>AVERAGE(G254:G256)</f>
        <v>27.401290257771809</v>
      </c>
      <c r="L244" s="21">
        <f>10^((J244-$P$164)/$P$163)</f>
        <v>167.84957999138345</v>
      </c>
      <c r="M244" s="21">
        <f>L244*6.14</f>
        <v>1030.5964211470944</v>
      </c>
    </row>
    <row r="245" spans="1:13" x14ac:dyDescent="0.2">
      <c r="A245" s="21" t="s">
        <v>122</v>
      </c>
      <c r="B245" s="21" t="s">
        <v>198</v>
      </c>
      <c r="C245" s="21" t="s">
        <v>34</v>
      </c>
      <c r="D245" s="21" t="s">
        <v>31</v>
      </c>
      <c r="E245" s="21">
        <v>272.14016723632812</v>
      </c>
      <c r="F245" s="21" t="s">
        <v>17</v>
      </c>
      <c r="G245" s="21">
        <v>26.5906982421875</v>
      </c>
    </row>
    <row r="246" spans="1:13" x14ac:dyDescent="0.2">
      <c r="A246" s="21" t="s">
        <v>123</v>
      </c>
      <c r="B246" s="21" t="s">
        <v>198</v>
      </c>
      <c r="C246" s="21" t="s">
        <v>34</v>
      </c>
      <c r="D246" s="21" t="s">
        <v>31</v>
      </c>
      <c r="E246" s="21">
        <v>268.02346801757812</v>
      </c>
      <c r="F246" s="21" t="s">
        <v>17</v>
      </c>
      <c r="G246" s="21">
        <v>26.614809036254883</v>
      </c>
    </row>
    <row r="247" spans="1:13" x14ac:dyDescent="0.2">
      <c r="A247" s="21" t="s">
        <v>124</v>
      </c>
      <c r="B247" s="21" t="s">
        <v>198</v>
      </c>
      <c r="C247" s="21" t="s">
        <v>34</v>
      </c>
      <c r="D247" s="21" t="s">
        <v>31</v>
      </c>
      <c r="E247" s="21">
        <v>229.46197509765625</v>
      </c>
      <c r="F247" s="21" t="s">
        <v>17</v>
      </c>
      <c r="G247" s="21">
        <v>26.860519409179688</v>
      </c>
    </row>
    <row r="248" spans="1:13" x14ac:dyDescent="0.2">
      <c r="A248" s="21" t="s">
        <v>125</v>
      </c>
      <c r="B248" s="21" t="s">
        <v>13</v>
      </c>
      <c r="C248" s="21" t="s">
        <v>13</v>
      </c>
      <c r="D248" s="21" t="s">
        <v>13</v>
      </c>
      <c r="E248" s="21" t="s">
        <v>13</v>
      </c>
      <c r="F248" s="21" t="s">
        <v>13</v>
      </c>
      <c r="G248" s="21" t="s">
        <v>13</v>
      </c>
    </row>
    <row r="249" spans="1:13" x14ac:dyDescent="0.2">
      <c r="A249" s="21" t="s">
        <v>126</v>
      </c>
      <c r="B249" s="21" t="s">
        <v>13</v>
      </c>
      <c r="C249" s="21" t="s">
        <v>13</v>
      </c>
      <c r="D249" s="21" t="s">
        <v>13</v>
      </c>
      <c r="E249" s="21" t="s">
        <v>13</v>
      </c>
      <c r="F249" s="21" t="s">
        <v>13</v>
      </c>
      <c r="G249" s="21" t="s">
        <v>13</v>
      </c>
    </row>
    <row r="250" spans="1:13" x14ac:dyDescent="0.2">
      <c r="A250" s="21" t="s">
        <v>127</v>
      </c>
      <c r="B250" s="21" t="s">
        <v>13</v>
      </c>
      <c r="C250" s="21" t="s">
        <v>13</v>
      </c>
      <c r="D250" s="21" t="s">
        <v>13</v>
      </c>
      <c r="E250" s="21" t="s">
        <v>13</v>
      </c>
      <c r="F250" s="21" t="s">
        <v>13</v>
      </c>
      <c r="G250" s="21" t="s">
        <v>13</v>
      </c>
    </row>
    <row r="251" spans="1:13" x14ac:dyDescent="0.2">
      <c r="A251" s="21" t="s">
        <v>128</v>
      </c>
      <c r="B251" s="21" t="s">
        <v>13</v>
      </c>
      <c r="C251" s="21" t="s">
        <v>13</v>
      </c>
      <c r="D251" s="21" t="s">
        <v>13</v>
      </c>
      <c r="E251" s="21" t="s">
        <v>13</v>
      </c>
      <c r="F251" s="21" t="s">
        <v>13</v>
      </c>
      <c r="G251" s="21" t="s">
        <v>13</v>
      </c>
    </row>
    <row r="252" spans="1:13" x14ac:dyDescent="0.2">
      <c r="A252" s="21" t="s">
        <v>129</v>
      </c>
      <c r="B252" s="21" t="s">
        <v>13</v>
      </c>
      <c r="C252" s="21" t="s">
        <v>13</v>
      </c>
      <c r="D252" s="21" t="s">
        <v>13</v>
      </c>
      <c r="E252" s="21" t="s">
        <v>13</v>
      </c>
      <c r="F252" s="21" t="s">
        <v>13</v>
      </c>
      <c r="G252" s="21" t="s">
        <v>13</v>
      </c>
    </row>
    <row r="253" spans="1:13" x14ac:dyDescent="0.2">
      <c r="A253" s="21" t="s">
        <v>130</v>
      </c>
      <c r="B253" s="21" t="s">
        <v>13</v>
      </c>
      <c r="C253" s="21" t="s">
        <v>13</v>
      </c>
      <c r="D253" s="21" t="s">
        <v>13</v>
      </c>
      <c r="E253" s="21" t="s">
        <v>13</v>
      </c>
      <c r="F253" s="21" t="s">
        <v>13</v>
      </c>
      <c r="G253" s="21" t="s">
        <v>13</v>
      </c>
    </row>
    <row r="254" spans="1:13" x14ac:dyDescent="0.2">
      <c r="A254" s="21" t="s">
        <v>131</v>
      </c>
      <c r="B254" s="21" t="s">
        <v>199</v>
      </c>
      <c r="C254" s="21" t="s">
        <v>34</v>
      </c>
      <c r="D254" s="21" t="s">
        <v>31</v>
      </c>
      <c r="E254" s="21">
        <v>178.32911682128906</v>
      </c>
      <c r="F254" s="21" t="s">
        <v>17</v>
      </c>
      <c r="G254" s="21">
        <v>27.259298324584961</v>
      </c>
    </row>
    <row r="255" spans="1:13" x14ac:dyDescent="0.2">
      <c r="A255" s="21" t="s">
        <v>132</v>
      </c>
      <c r="B255" s="21" t="s">
        <v>199</v>
      </c>
      <c r="C255" s="21" t="s">
        <v>34</v>
      </c>
      <c r="D255" s="21" t="s">
        <v>31</v>
      </c>
      <c r="E255" s="21">
        <v>131.56983947753906</v>
      </c>
      <c r="F255" s="21" t="s">
        <v>17</v>
      </c>
      <c r="G255" s="21">
        <v>27.74030876159668</v>
      </c>
    </row>
    <row r="256" spans="1:13" x14ac:dyDescent="0.2">
      <c r="A256" s="21" t="s">
        <v>133</v>
      </c>
      <c r="B256" s="21" t="s">
        <v>199</v>
      </c>
      <c r="C256" s="21" t="s">
        <v>34</v>
      </c>
      <c r="D256" s="21" t="s">
        <v>31</v>
      </c>
      <c r="E256" s="21">
        <v>184.64286804199219</v>
      </c>
      <c r="F256" s="21" t="s">
        <v>17</v>
      </c>
      <c r="G256" s="21">
        <v>27.204263687133789</v>
      </c>
    </row>
    <row r="257" spans="1:16" x14ac:dyDescent="0.2">
      <c r="A257" s="21" t="s">
        <v>134</v>
      </c>
      <c r="B257" s="21" t="s">
        <v>13</v>
      </c>
      <c r="C257" s="21" t="s">
        <v>34</v>
      </c>
      <c r="D257" s="21" t="s">
        <v>15</v>
      </c>
      <c r="E257" s="21" t="s">
        <v>13</v>
      </c>
      <c r="F257" s="21" t="s">
        <v>17</v>
      </c>
      <c r="G257" s="21">
        <v>35.694252014160156</v>
      </c>
    </row>
    <row r="258" spans="1:16" x14ac:dyDescent="0.2">
      <c r="A258" s="21" t="s">
        <v>135</v>
      </c>
      <c r="B258" s="21" t="s">
        <v>13</v>
      </c>
      <c r="C258" s="21" t="s">
        <v>34</v>
      </c>
      <c r="D258" s="21" t="s">
        <v>15</v>
      </c>
      <c r="E258" s="21" t="s">
        <v>13</v>
      </c>
      <c r="F258" s="21" t="s">
        <v>17</v>
      </c>
      <c r="G258" s="21">
        <v>34.623504638671875</v>
      </c>
    </row>
    <row r="259" spans="1:16" x14ac:dyDescent="0.2">
      <c r="A259" s="21" t="s">
        <v>136</v>
      </c>
      <c r="B259" s="21" t="s">
        <v>13</v>
      </c>
      <c r="C259" s="21" t="s">
        <v>34</v>
      </c>
      <c r="D259" s="21" t="s">
        <v>15</v>
      </c>
      <c r="E259" s="21" t="s">
        <v>13</v>
      </c>
      <c r="F259" s="21" t="s">
        <v>17</v>
      </c>
      <c r="G259" s="21">
        <v>34.113033294677734</v>
      </c>
    </row>
    <row r="261" spans="1:16" x14ac:dyDescent="0.2">
      <c r="A261" s="21" t="s">
        <v>200</v>
      </c>
    </row>
    <row r="262" spans="1:16" x14ac:dyDescent="0.2">
      <c r="A262" s="22"/>
      <c r="B262" s="22"/>
      <c r="C262" s="23"/>
      <c r="D262" s="23"/>
      <c r="E262" s="22"/>
      <c r="F262" s="23"/>
      <c r="G262" s="23"/>
      <c r="H262" s="24"/>
      <c r="I262" s="24"/>
      <c r="J262" s="24"/>
      <c r="K262" s="24"/>
      <c r="L262" s="23" t="s">
        <v>176</v>
      </c>
      <c r="M262" s="23"/>
      <c r="N262" s="23" t="s">
        <v>177</v>
      </c>
      <c r="O262" s="24"/>
      <c r="P262" s="24"/>
    </row>
    <row r="263" spans="1:16" x14ac:dyDescent="0.2">
      <c r="A263" s="23"/>
      <c r="B263" s="23"/>
      <c r="C263" s="23"/>
      <c r="D263" s="23"/>
      <c r="E263" s="22"/>
      <c r="F263" s="23"/>
      <c r="G263" s="23"/>
      <c r="H263" s="24"/>
      <c r="I263" s="24"/>
      <c r="J263" s="24"/>
      <c r="K263" s="24"/>
      <c r="L263" s="24"/>
      <c r="M263" s="23"/>
      <c r="N263" s="23" t="s">
        <v>178</v>
      </c>
      <c r="O263" s="24"/>
      <c r="P263" s="24"/>
    </row>
    <row r="264" spans="1:16" x14ac:dyDescent="0.2">
      <c r="A264" s="22" t="s">
        <v>2</v>
      </c>
      <c r="B264" s="22" t="s">
        <v>3</v>
      </c>
      <c r="C264" s="22" t="s">
        <v>4</v>
      </c>
      <c r="D264" s="22" t="s">
        <v>5</v>
      </c>
      <c r="E264" s="22" t="s">
        <v>11</v>
      </c>
      <c r="F264" s="22" t="s">
        <v>7</v>
      </c>
      <c r="G264" s="22" t="s">
        <v>8</v>
      </c>
      <c r="H264" s="24"/>
      <c r="I264" s="23" t="s">
        <v>179</v>
      </c>
      <c r="J264" s="23" t="s">
        <v>180</v>
      </c>
      <c r="K264" s="23" t="s">
        <v>181</v>
      </c>
      <c r="L264" s="23" t="s">
        <v>182</v>
      </c>
      <c r="M264" s="2" t="s">
        <v>201</v>
      </c>
      <c r="N264" s="24"/>
      <c r="O264" s="23" t="s">
        <v>184</v>
      </c>
      <c r="P264" s="2">
        <v>-4.8899999999999997</v>
      </c>
    </row>
    <row r="265" spans="1:16" x14ac:dyDescent="0.2">
      <c r="A265" s="22" t="s">
        <v>12</v>
      </c>
      <c r="B265" s="22"/>
      <c r="C265" s="22" t="s">
        <v>14</v>
      </c>
      <c r="D265" s="22" t="s">
        <v>15</v>
      </c>
      <c r="E265" s="22"/>
      <c r="F265" s="22" t="s">
        <v>17</v>
      </c>
      <c r="G265" s="25" t="s">
        <v>19</v>
      </c>
      <c r="H265" s="24"/>
      <c r="I265" s="24"/>
      <c r="J265" s="24"/>
      <c r="K265" s="24"/>
      <c r="L265" s="24"/>
      <c r="M265" s="24"/>
      <c r="N265" s="24"/>
      <c r="O265" s="23" t="s">
        <v>185</v>
      </c>
      <c r="P265" s="2">
        <v>32.1</v>
      </c>
    </row>
    <row r="266" spans="1:16" x14ac:dyDescent="0.2">
      <c r="A266" s="22" t="s">
        <v>18</v>
      </c>
      <c r="B266" s="22"/>
      <c r="C266" s="22" t="s">
        <v>14</v>
      </c>
      <c r="D266" s="22" t="s">
        <v>21</v>
      </c>
      <c r="E266" s="26">
        <v>10000</v>
      </c>
      <c r="F266" s="22" t="s">
        <v>17</v>
      </c>
      <c r="G266" s="26">
        <v>28.77956</v>
      </c>
      <c r="H266" s="24"/>
      <c r="I266" s="23" t="s">
        <v>21</v>
      </c>
      <c r="J266" s="23">
        <v>29.040219619999998</v>
      </c>
      <c r="K266" s="23">
        <v>4</v>
      </c>
      <c r="L266" s="23">
        <v>4.2239810200000001</v>
      </c>
      <c r="M266" s="23">
        <v>25.935243459999999</v>
      </c>
      <c r="N266" s="24"/>
      <c r="O266" s="23" t="s">
        <v>186</v>
      </c>
      <c r="P266" s="23">
        <v>6.14</v>
      </c>
    </row>
    <row r="267" spans="1:16" x14ac:dyDescent="0.2">
      <c r="A267" s="22" t="s">
        <v>20</v>
      </c>
      <c r="B267" s="22"/>
      <c r="C267" s="22" t="s">
        <v>14</v>
      </c>
      <c r="D267" s="22" t="s">
        <v>21</v>
      </c>
      <c r="E267" s="26">
        <v>1000</v>
      </c>
      <c r="F267" s="22" t="s">
        <v>17</v>
      </c>
      <c r="G267" s="26">
        <v>18.363350000000001</v>
      </c>
      <c r="H267" s="24"/>
      <c r="I267" s="23" t="s">
        <v>21</v>
      </c>
      <c r="J267" s="23">
        <v>18.237929659999999</v>
      </c>
      <c r="K267" s="23">
        <v>3</v>
      </c>
      <c r="L267" s="23">
        <v>683.56404369999996</v>
      </c>
      <c r="M267" s="23">
        <v>4197.0832280000004</v>
      </c>
      <c r="N267" s="24"/>
      <c r="O267" s="24"/>
      <c r="P267" s="24"/>
    </row>
    <row r="268" spans="1:16" x14ac:dyDescent="0.2">
      <c r="A268" s="22" t="s">
        <v>22</v>
      </c>
      <c r="B268" s="22"/>
      <c r="C268" s="22" t="s">
        <v>14</v>
      </c>
      <c r="D268" s="22" t="s">
        <v>21</v>
      </c>
      <c r="E268" s="26">
        <v>100</v>
      </c>
      <c r="F268" s="22" t="s">
        <v>17</v>
      </c>
      <c r="G268" s="26">
        <v>21.791519999999998</v>
      </c>
      <c r="H268" s="24"/>
      <c r="I268" s="23" t="s">
        <v>21</v>
      </c>
      <c r="J268" s="23">
        <v>21.7450765</v>
      </c>
      <c r="K268" s="23">
        <v>2</v>
      </c>
      <c r="L268" s="23">
        <v>131.09051460000001</v>
      </c>
      <c r="M268" s="23">
        <v>804.89575990000003</v>
      </c>
      <c r="N268" s="24"/>
      <c r="O268" s="24"/>
      <c r="P268" s="24"/>
    </row>
    <row r="269" spans="1:16" x14ac:dyDescent="0.2">
      <c r="A269" s="22" t="s">
        <v>23</v>
      </c>
      <c r="B269" s="22"/>
      <c r="C269" s="22" t="s">
        <v>14</v>
      </c>
      <c r="D269" s="22" t="s">
        <v>21</v>
      </c>
      <c r="E269" s="26">
        <v>10</v>
      </c>
      <c r="F269" s="22" t="s">
        <v>17</v>
      </c>
      <c r="G269" s="26">
        <v>26.261559999999999</v>
      </c>
      <c r="H269" s="24"/>
      <c r="I269" s="23" t="s">
        <v>21</v>
      </c>
      <c r="J269" s="23">
        <v>25.873433429999999</v>
      </c>
      <c r="K269" s="23">
        <v>1</v>
      </c>
      <c r="L269" s="23">
        <v>18.76404634</v>
      </c>
      <c r="M269" s="23">
        <v>115.21124450000001</v>
      </c>
      <c r="N269" s="24"/>
      <c r="O269" s="24"/>
      <c r="P269" s="24"/>
    </row>
    <row r="270" spans="1:16" x14ac:dyDescent="0.2">
      <c r="A270" s="22" t="s">
        <v>24</v>
      </c>
      <c r="B270" s="22"/>
      <c r="C270" s="22" t="s">
        <v>14</v>
      </c>
      <c r="D270" s="22" t="s">
        <v>21</v>
      </c>
      <c r="E270" s="26">
        <v>2</v>
      </c>
      <c r="F270" s="22" t="s">
        <v>17</v>
      </c>
      <c r="G270" s="26">
        <v>33.667439999999999</v>
      </c>
      <c r="H270" s="24"/>
      <c r="I270" s="23" t="s">
        <v>21</v>
      </c>
      <c r="J270" s="23">
        <v>31.935191469999999</v>
      </c>
      <c r="K270" s="23">
        <v>0.30103000000000002</v>
      </c>
      <c r="L270" s="23">
        <v>1.0806950829999999</v>
      </c>
      <c r="M270" s="23">
        <v>6.6354678079999996</v>
      </c>
      <c r="N270" s="24"/>
      <c r="O270" s="24"/>
      <c r="P270" s="24"/>
    </row>
    <row r="271" spans="1:16" x14ac:dyDescent="0.2">
      <c r="A271" s="22" t="s">
        <v>25</v>
      </c>
      <c r="B271" s="22" t="s">
        <v>187</v>
      </c>
      <c r="C271" s="22" t="s">
        <v>14</v>
      </c>
      <c r="D271" s="22" t="s">
        <v>31</v>
      </c>
      <c r="E271" s="26">
        <v>2078.8330000000001</v>
      </c>
      <c r="F271" s="22" t="s">
        <v>17</v>
      </c>
      <c r="G271" s="26">
        <v>23.74316</v>
      </c>
      <c r="H271" s="24"/>
      <c r="I271" s="23" t="s">
        <v>187</v>
      </c>
      <c r="J271" s="23">
        <v>23.73236275</v>
      </c>
      <c r="K271" s="23">
        <v>3.3178200000000002</v>
      </c>
      <c r="L271" s="23">
        <v>51.424877090000003</v>
      </c>
      <c r="M271" s="23">
        <v>315.7487453</v>
      </c>
      <c r="N271" s="24"/>
      <c r="O271" s="24"/>
      <c r="P271" s="24"/>
    </row>
    <row r="272" spans="1:16" x14ac:dyDescent="0.2">
      <c r="A272" s="22" t="s">
        <v>26</v>
      </c>
      <c r="B272" s="22"/>
      <c r="C272" s="22"/>
      <c r="D272" s="22"/>
      <c r="E272" s="26"/>
      <c r="F272" s="22"/>
      <c r="G272" s="26"/>
      <c r="H272" s="24"/>
      <c r="I272" s="23"/>
      <c r="J272" s="23"/>
      <c r="K272" s="23"/>
      <c r="L272" s="23"/>
      <c r="M272" s="23"/>
      <c r="N272" s="24"/>
      <c r="O272" s="24"/>
      <c r="P272" s="24"/>
    </row>
    <row r="273" spans="1:16" x14ac:dyDescent="0.2">
      <c r="A273" s="22" t="s">
        <v>27</v>
      </c>
      <c r="B273" s="22"/>
      <c r="C273" s="22"/>
      <c r="D273" s="22"/>
      <c r="E273" s="26"/>
      <c r="F273" s="22"/>
      <c r="G273" s="26"/>
      <c r="H273" s="24"/>
      <c r="I273" s="23"/>
      <c r="J273" s="23"/>
      <c r="K273" s="23"/>
      <c r="L273" s="23"/>
      <c r="M273" s="23"/>
      <c r="N273" s="24"/>
      <c r="O273" s="24"/>
      <c r="P273" s="24"/>
    </row>
    <row r="274" spans="1:16" x14ac:dyDescent="0.2">
      <c r="A274" s="22" t="s">
        <v>28</v>
      </c>
      <c r="B274" s="22"/>
      <c r="C274" s="22"/>
      <c r="D274" s="22"/>
      <c r="E274" s="26"/>
      <c r="F274" s="22"/>
      <c r="G274" s="26"/>
      <c r="H274" s="24"/>
      <c r="I274" s="23"/>
      <c r="J274" s="23"/>
      <c r="K274" s="23"/>
      <c r="L274" s="23"/>
      <c r="M274" s="23"/>
      <c r="N274" s="24"/>
      <c r="O274" s="24"/>
      <c r="P274" s="24"/>
    </row>
    <row r="275" spans="1:16" x14ac:dyDescent="0.2">
      <c r="A275" s="22" t="s">
        <v>29</v>
      </c>
      <c r="B275" s="22" t="s">
        <v>188</v>
      </c>
      <c r="C275" s="22" t="s">
        <v>14</v>
      </c>
      <c r="D275" s="22" t="s">
        <v>31</v>
      </c>
      <c r="E275" s="26">
        <v>2692.3029999999999</v>
      </c>
      <c r="F275" s="22" t="s">
        <v>17</v>
      </c>
      <c r="G275" s="26">
        <v>23.598199999999999</v>
      </c>
      <c r="H275" s="24"/>
      <c r="I275" s="23" t="s">
        <v>188</v>
      </c>
      <c r="J275" s="23">
        <v>23.413059230000002</v>
      </c>
      <c r="K275" s="23">
        <v>3.4301240000000002</v>
      </c>
      <c r="L275" s="23">
        <v>59.768245069999999</v>
      </c>
      <c r="M275" s="23">
        <v>366.97702470000002</v>
      </c>
      <c r="N275" s="24"/>
      <c r="O275" s="24"/>
      <c r="P275" s="24"/>
    </row>
    <row r="276" spans="1:16" x14ac:dyDescent="0.2">
      <c r="A276" s="22" t="s">
        <v>32</v>
      </c>
      <c r="B276" s="22"/>
      <c r="C276" s="22"/>
      <c r="D276" s="22"/>
      <c r="E276" s="26"/>
      <c r="F276" s="22"/>
      <c r="G276" s="26"/>
      <c r="H276" s="24"/>
      <c r="I276" s="23"/>
      <c r="J276" s="23"/>
      <c r="K276" s="23"/>
      <c r="L276" s="23"/>
      <c r="M276" s="23"/>
      <c r="N276" s="24"/>
      <c r="O276" s="24"/>
      <c r="P276" s="24"/>
    </row>
    <row r="277" spans="1:16" x14ac:dyDescent="0.2">
      <c r="A277" s="22" t="s">
        <v>33</v>
      </c>
      <c r="B277" s="22"/>
      <c r="C277" s="22" t="s">
        <v>14</v>
      </c>
      <c r="D277" s="22" t="s">
        <v>15</v>
      </c>
      <c r="E277" s="22"/>
      <c r="F277" s="22" t="s">
        <v>17</v>
      </c>
      <c r="G277" s="25" t="s">
        <v>19</v>
      </c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 x14ac:dyDescent="0.2">
      <c r="A278" s="22" t="s">
        <v>35</v>
      </c>
      <c r="B278" s="22" t="s">
        <v>189</v>
      </c>
      <c r="C278" s="22" t="s">
        <v>14</v>
      </c>
      <c r="D278" s="22" t="s">
        <v>21</v>
      </c>
      <c r="E278" s="26">
        <v>10000</v>
      </c>
      <c r="F278" s="22" t="s">
        <v>17</v>
      </c>
      <c r="G278" s="26">
        <v>29.576619999999998</v>
      </c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16" x14ac:dyDescent="0.2">
      <c r="A279" s="22" t="s">
        <v>36</v>
      </c>
      <c r="B279" s="22"/>
      <c r="C279" s="22" t="s">
        <v>14</v>
      </c>
      <c r="D279" s="22" t="s">
        <v>21</v>
      </c>
      <c r="E279" s="26">
        <v>1000</v>
      </c>
      <c r="F279" s="22" t="s">
        <v>17</v>
      </c>
      <c r="G279" s="26">
        <v>18.141839999999998</v>
      </c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 x14ac:dyDescent="0.2">
      <c r="A280" s="22" t="s">
        <v>37</v>
      </c>
      <c r="B280" s="22"/>
      <c r="C280" s="22" t="s">
        <v>14</v>
      </c>
      <c r="D280" s="22" t="s">
        <v>21</v>
      </c>
      <c r="E280" s="26">
        <v>100</v>
      </c>
      <c r="F280" s="22" t="s">
        <v>17</v>
      </c>
      <c r="G280" s="26">
        <v>21.814630000000001</v>
      </c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 x14ac:dyDescent="0.2">
      <c r="A281" s="22" t="s">
        <v>38</v>
      </c>
      <c r="B281" s="22"/>
      <c r="C281" s="22" t="s">
        <v>14</v>
      </c>
      <c r="D281" s="22" t="s">
        <v>21</v>
      </c>
      <c r="E281" s="26">
        <v>10</v>
      </c>
      <c r="F281" s="22" t="s">
        <v>17</v>
      </c>
      <c r="G281" s="26">
        <v>25.65278</v>
      </c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1:16" x14ac:dyDescent="0.2">
      <c r="A282" s="22" t="s">
        <v>39</v>
      </c>
      <c r="B282" s="22"/>
      <c r="C282" s="22" t="s">
        <v>14</v>
      </c>
      <c r="D282" s="22" t="s">
        <v>21</v>
      </c>
      <c r="E282" s="26">
        <v>2</v>
      </c>
      <c r="F282" s="22" t="s">
        <v>17</v>
      </c>
      <c r="G282" s="26">
        <v>30.60885</v>
      </c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 x14ac:dyDescent="0.2">
      <c r="A283" s="22" t="s">
        <v>40</v>
      </c>
      <c r="B283" s="22" t="s">
        <v>187</v>
      </c>
      <c r="C283" s="22" t="s">
        <v>14</v>
      </c>
      <c r="D283" s="22" t="s">
        <v>31</v>
      </c>
      <c r="E283" s="26">
        <v>2557.91</v>
      </c>
      <c r="F283" s="22" t="s">
        <v>17</v>
      </c>
      <c r="G283" s="26">
        <v>23.626899999999999</v>
      </c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1:16" x14ac:dyDescent="0.2">
      <c r="A284" s="22" t="s">
        <v>41</v>
      </c>
      <c r="B284" s="22"/>
      <c r="C284" s="22"/>
      <c r="D284" s="22"/>
      <c r="E284" s="26"/>
      <c r="F284" s="22"/>
      <c r="G284" s="26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 x14ac:dyDescent="0.2">
      <c r="A285" s="22" t="s">
        <v>42</v>
      </c>
      <c r="B285" s="22"/>
      <c r="C285" s="22"/>
      <c r="D285" s="22"/>
      <c r="E285" s="26"/>
      <c r="F285" s="22"/>
      <c r="G285" s="26"/>
      <c r="H285" s="24"/>
      <c r="I285" s="24"/>
      <c r="J285" s="24"/>
      <c r="K285" s="24"/>
      <c r="L285" s="24"/>
      <c r="M285" s="24"/>
      <c r="N285" s="24"/>
      <c r="O285" s="24"/>
      <c r="P285" s="24"/>
    </row>
    <row r="286" spans="1:16" x14ac:dyDescent="0.2">
      <c r="A286" s="22" t="s">
        <v>43</v>
      </c>
      <c r="B286" s="22"/>
      <c r="C286" s="22"/>
      <c r="D286" s="22"/>
      <c r="E286" s="26"/>
      <c r="F286" s="22"/>
      <c r="G286" s="26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1:16" x14ac:dyDescent="0.2">
      <c r="A287" s="22" t="s">
        <v>44</v>
      </c>
      <c r="B287" s="22" t="s">
        <v>188</v>
      </c>
      <c r="C287" s="22" t="s">
        <v>14</v>
      </c>
      <c r="D287" s="22" t="s">
        <v>31</v>
      </c>
      <c r="E287" s="26">
        <v>3990.6080000000002</v>
      </c>
      <c r="F287" s="22" t="s">
        <v>17</v>
      </c>
      <c r="G287" s="26">
        <v>23.377579999999998</v>
      </c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1:16" x14ac:dyDescent="0.2">
      <c r="A288" s="22" t="s">
        <v>46</v>
      </c>
      <c r="B288" s="22"/>
      <c r="C288" s="22"/>
      <c r="D288" s="22"/>
      <c r="E288" s="26"/>
      <c r="F288" s="22"/>
      <c r="G288" s="26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1:16" x14ac:dyDescent="0.2">
      <c r="A289" s="22" t="s">
        <v>47</v>
      </c>
      <c r="B289" s="22"/>
      <c r="C289" s="22" t="s">
        <v>14</v>
      </c>
      <c r="D289" s="22" t="s">
        <v>15</v>
      </c>
      <c r="E289" s="22"/>
      <c r="F289" s="22" t="s">
        <v>17</v>
      </c>
      <c r="G289" s="25" t="s">
        <v>19</v>
      </c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 x14ac:dyDescent="0.2">
      <c r="A290" s="27" t="s">
        <v>49</v>
      </c>
      <c r="B290" s="27"/>
      <c r="C290" s="27" t="s">
        <v>14</v>
      </c>
      <c r="D290" s="27" t="s">
        <v>21</v>
      </c>
      <c r="E290" s="28">
        <v>10000</v>
      </c>
      <c r="F290" s="27" t="s">
        <v>17</v>
      </c>
      <c r="G290" s="28">
        <v>28.764484405517578</v>
      </c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1:16" x14ac:dyDescent="0.2">
      <c r="A291" s="27" t="s">
        <v>50</v>
      </c>
      <c r="B291" s="27"/>
      <c r="C291" s="27" t="s">
        <v>14</v>
      </c>
      <c r="D291" s="27" t="s">
        <v>21</v>
      </c>
      <c r="E291" s="28">
        <v>1000</v>
      </c>
      <c r="F291" s="27" t="s">
        <v>17</v>
      </c>
      <c r="G291" s="28">
        <v>18.208600997924805</v>
      </c>
      <c r="H291" s="24"/>
      <c r="I291" s="24"/>
      <c r="J291" s="24"/>
      <c r="K291" s="24"/>
      <c r="L291" s="24"/>
      <c r="M291" s="24"/>
      <c r="N291" s="24"/>
      <c r="O291" s="24"/>
      <c r="P291" s="24"/>
    </row>
    <row r="292" spans="1:16" x14ac:dyDescent="0.2">
      <c r="A292" s="27" t="s">
        <v>52</v>
      </c>
      <c r="B292" s="27"/>
      <c r="C292" s="27" t="s">
        <v>14</v>
      </c>
      <c r="D292" s="27" t="s">
        <v>21</v>
      </c>
      <c r="E292" s="28">
        <v>100</v>
      </c>
      <c r="F292" s="27" t="s">
        <v>17</v>
      </c>
      <c r="G292" s="28">
        <v>21.629077911376953</v>
      </c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1:16" x14ac:dyDescent="0.2">
      <c r="A293" s="27" t="s">
        <v>53</v>
      </c>
      <c r="B293" s="27"/>
      <c r="C293" s="27" t="s">
        <v>14</v>
      </c>
      <c r="D293" s="27" t="s">
        <v>21</v>
      </c>
      <c r="E293" s="28">
        <v>10</v>
      </c>
      <c r="F293" s="27" t="s">
        <v>17</v>
      </c>
      <c r="G293" s="28">
        <v>25.705963134765625</v>
      </c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1:16" x14ac:dyDescent="0.2">
      <c r="A294" s="27" t="s">
        <v>55</v>
      </c>
      <c r="B294" s="27"/>
      <c r="C294" s="27" t="s">
        <v>14</v>
      </c>
      <c r="D294" s="27" t="s">
        <v>21</v>
      </c>
      <c r="E294" s="28">
        <v>2</v>
      </c>
      <c r="F294" s="27" t="s">
        <v>17</v>
      </c>
      <c r="G294" s="28">
        <v>31.52928352355957</v>
      </c>
      <c r="H294" s="24"/>
      <c r="I294" s="24"/>
      <c r="J294" s="24"/>
      <c r="K294" s="24"/>
      <c r="L294" s="24"/>
      <c r="M294" s="24"/>
      <c r="N294" s="24"/>
      <c r="O294" s="24"/>
      <c r="P294" s="24"/>
    </row>
    <row r="295" spans="1:16" x14ac:dyDescent="0.2">
      <c r="A295" s="22" t="s">
        <v>56</v>
      </c>
      <c r="B295" s="22" t="s">
        <v>187</v>
      </c>
      <c r="C295" s="22" t="s">
        <v>14</v>
      </c>
      <c r="D295" s="22" t="s">
        <v>31</v>
      </c>
      <c r="E295" s="26">
        <v>1789.9649999999999</v>
      </c>
      <c r="F295" s="22" t="s">
        <v>17</v>
      </c>
      <c r="G295" s="26">
        <v>23.827030000000001</v>
      </c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6" x14ac:dyDescent="0.2">
      <c r="A296" s="22" t="s">
        <v>58</v>
      </c>
      <c r="B296" s="22"/>
      <c r="C296" s="22"/>
      <c r="D296" s="22"/>
      <c r="E296" s="26"/>
      <c r="F296" s="22"/>
      <c r="G296" s="26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1:16" x14ac:dyDescent="0.2">
      <c r="A297" s="22" t="s">
        <v>59</v>
      </c>
      <c r="B297" s="22"/>
      <c r="C297" s="22"/>
      <c r="D297" s="22"/>
      <c r="E297" s="26"/>
      <c r="F297" s="22"/>
      <c r="G297" s="26"/>
      <c r="H297" s="24"/>
      <c r="I297" s="24"/>
      <c r="J297" s="24"/>
      <c r="K297" s="24"/>
      <c r="L297" s="24"/>
      <c r="M297" s="24"/>
      <c r="N297" s="24"/>
      <c r="O297" s="24"/>
      <c r="P297" s="24"/>
    </row>
    <row r="298" spans="1:16" x14ac:dyDescent="0.2">
      <c r="A298" s="22" t="s">
        <v>61</v>
      </c>
      <c r="B298" s="22"/>
      <c r="C298" s="22"/>
      <c r="D298" s="22"/>
      <c r="E298" s="26"/>
      <c r="F298" s="22"/>
      <c r="G298" s="26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1:16" x14ac:dyDescent="0.2">
      <c r="A299" s="22" t="s">
        <v>62</v>
      </c>
      <c r="B299" s="22" t="s">
        <v>188</v>
      </c>
      <c r="C299" s="22" t="s">
        <v>14</v>
      </c>
      <c r="D299" s="22" t="s">
        <v>31</v>
      </c>
      <c r="E299" s="26">
        <v>4892.0690000000004</v>
      </c>
      <c r="F299" s="22" t="s">
        <v>17</v>
      </c>
      <c r="G299" s="26">
        <v>23.263400000000001</v>
      </c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1:16" x14ac:dyDescent="0.2">
      <c r="A300" s="22" t="s">
        <v>64</v>
      </c>
      <c r="B300" s="22"/>
      <c r="C300" s="22"/>
      <c r="D300" s="22"/>
      <c r="E300" s="26"/>
      <c r="F300" s="22"/>
      <c r="G300" s="26"/>
      <c r="H300" s="24"/>
      <c r="I300" s="24"/>
      <c r="J300" s="24"/>
      <c r="K300" s="24"/>
      <c r="L300" s="24"/>
      <c r="M300" s="24"/>
      <c r="N300" s="24"/>
      <c r="O300" s="24"/>
      <c r="P300" s="24"/>
    </row>
    <row r="301" spans="1:16" x14ac:dyDescent="0.2">
      <c r="A301" s="22" t="s">
        <v>65</v>
      </c>
      <c r="B301" s="22"/>
      <c r="C301" s="22"/>
      <c r="D301" s="22"/>
      <c r="E301" s="26"/>
      <c r="F301" s="22"/>
      <c r="G301" s="26"/>
      <c r="H301" s="24"/>
      <c r="I301" s="23"/>
      <c r="J301" s="23"/>
      <c r="K301" s="24"/>
      <c r="L301" s="23"/>
      <c r="M301" s="23"/>
      <c r="N301" s="24"/>
      <c r="O301" s="24"/>
      <c r="P301" s="24"/>
    </row>
    <row r="302" spans="1:16" x14ac:dyDescent="0.2">
      <c r="A302" s="22" t="s">
        <v>66</v>
      </c>
      <c r="B302" s="22"/>
      <c r="C302" s="22"/>
      <c r="D302" s="22"/>
      <c r="E302" s="26"/>
      <c r="F302" s="22"/>
      <c r="G302" s="26"/>
      <c r="H302" s="24"/>
      <c r="I302" s="23"/>
      <c r="J302" s="23"/>
      <c r="K302" s="24"/>
      <c r="L302" s="23"/>
      <c r="M302" s="23"/>
      <c r="N302" s="24"/>
      <c r="O302" s="24"/>
      <c r="P302" s="24"/>
    </row>
    <row r="303" spans="1:16" x14ac:dyDescent="0.2">
      <c r="A303" s="22" t="s">
        <v>67</v>
      </c>
      <c r="B303" s="22" t="s">
        <v>189</v>
      </c>
      <c r="C303" s="22" t="s">
        <v>14</v>
      </c>
      <c r="D303" s="22" t="s">
        <v>31</v>
      </c>
      <c r="E303" s="26">
        <v>3051.6860000000001</v>
      </c>
      <c r="F303" s="22" t="s">
        <v>17</v>
      </c>
      <c r="G303" s="26">
        <v>23.52796</v>
      </c>
      <c r="H303" s="24"/>
      <c r="I303" s="23" t="s">
        <v>189</v>
      </c>
      <c r="J303" s="23">
        <v>23.697551730000001</v>
      </c>
      <c r="K303" s="24"/>
      <c r="L303" s="23">
        <v>52.27476394</v>
      </c>
      <c r="M303" s="23">
        <v>320.96705059999999</v>
      </c>
      <c r="N303" s="24"/>
      <c r="O303" s="24"/>
      <c r="P303" s="24"/>
    </row>
    <row r="304" spans="1:16" x14ac:dyDescent="0.2">
      <c r="A304" s="22" t="s">
        <v>68</v>
      </c>
      <c r="B304" s="22"/>
      <c r="C304" s="22"/>
      <c r="D304" s="22"/>
      <c r="E304" s="26"/>
      <c r="F304" s="22"/>
      <c r="G304" s="26"/>
      <c r="H304" s="24"/>
      <c r="I304" s="23"/>
      <c r="J304" s="23"/>
      <c r="K304" s="24"/>
      <c r="L304" s="23"/>
      <c r="M304" s="23"/>
      <c r="N304" s="24"/>
      <c r="O304" s="24"/>
      <c r="P304" s="24"/>
    </row>
    <row r="305" spans="1:16" x14ac:dyDescent="0.2">
      <c r="A305" s="22" t="s">
        <v>69</v>
      </c>
      <c r="B305" s="22"/>
      <c r="C305" s="22"/>
      <c r="D305" s="22"/>
      <c r="E305" s="26"/>
      <c r="F305" s="22"/>
      <c r="G305" s="26"/>
      <c r="H305" s="24"/>
      <c r="I305" s="23"/>
      <c r="J305" s="23"/>
      <c r="K305" s="24"/>
      <c r="L305" s="23"/>
      <c r="M305" s="23"/>
      <c r="N305" s="24"/>
      <c r="O305" s="24"/>
      <c r="P305" s="24"/>
    </row>
    <row r="306" spans="1:16" x14ac:dyDescent="0.2">
      <c r="A306" s="22" t="s">
        <v>70</v>
      </c>
      <c r="B306" s="22"/>
      <c r="C306" s="22"/>
      <c r="D306" s="22"/>
      <c r="E306" s="26"/>
      <c r="F306" s="22"/>
      <c r="G306" s="26"/>
      <c r="H306" s="24"/>
      <c r="I306" s="23"/>
      <c r="J306" s="23"/>
      <c r="K306" s="24"/>
      <c r="L306" s="23"/>
      <c r="M306" s="23"/>
      <c r="N306" s="24"/>
      <c r="O306" s="24"/>
      <c r="P306" s="24"/>
    </row>
    <row r="307" spans="1:16" x14ac:dyDescent="0.2">
      <c r="A307" s="22" t="s">
        <v>71</v>
      </c>
      <c r="B307" s="22" t="s">
        <v>190</v>
      </c>
      <c r="C307" s="22" t="s">
        <v>14</v>
      </c>
      <c r="D307" s="22" t="s">
        <v>31</v>
      </c>
      <c r="E307" s="26">
        <v>9.3209040000000005</v>
      </c>
      <c r="F307" s="22" t="s">
        <v>17</v>
      </c>
      <c r="G307" s="26">
        <v>26.774419999999999</v>
      </c>
      <c r="H307" s="24"/>
      <c r="I307" s="23" t="s">
        <v>190</v>
      </c>
      <c r="J307" s="23">
        <v>26.91304843</v>
      </c>
      <c r="K307" s="24"/>
      <c r="L307" s="23">
        <v>11.500753449999999</v>
      </c>
      <c r="M307" s="23">
        <v>70.614626169999994</v>
      </c>
      <c r="N307" s="24"/>
      <c r="O307" s="24"/>
      <c r="P307" s="24"/>
    </row>
    <row r="308" spans="1:16" x14ac:dyDescent="0.2">
      <c r="A308" s="22" t="s">
        <v>72</v>
      </c>
      <c r="B308" s="22" t="s">
        <v>191</v>
      </c>
      <c r="C308" s="22" t="s">
        <v>14</v>
      </c>
      <c r="D308" s="22" t="s">
        <v>31</v>
      </c>
      <c r="E308" s="26">
        <v>7.6855000000000007E-2</v>
      </c>
      <c r="F308" s="22" t="s">
        <v>17</v>
      </c>
      <c r="G308" s="26">
        <v>29.464169999999999</v>
      </c>
      <c r="H308" s="24"/>
      <c r="I308" s="23" t="s">
        <v>191</v>
      </c>
      <c r="J308" s="23">
        <v>27.976701739999999</v>
      </c>
      <c r="K308" s="24"/>
      <c r="L308" s="23">
        <v>6.9696389180000002</v>
      </c>
      <c r="M308" s="23">
        <v>42.793582960000002</v>
      </c>
      <c r="N308" s="24"/>
      <c r="O308" s="24"/>
      <c r="P308" s="24"/>
    </row>
    <row r="309" spans="1:16" x14ac:dyDescent="0.2">
      <c r="A309" s="22" t="s">
        <v>73</v>
      </c>
      <c r="B309" s="22" t="s">
        <v>192</v>
      </c>
      <c r="C309" s="22" t="s">
        <v>14</v>
      </c>
      <c r="D309" s="22" t="s">
        <v>31</v>
      </c>
      <c r="E309" s="26">
        <v>2.0351059999999999</v>
      </c>
      <c r="F309" s="22" t="s">
        <v>17</v>
      </c>
      <c r="G309" s="26">
        <v>27.627479999999998</v>
      </c>
      <c r="H309" s="24"/>
      <c r="I309" s="23" t="s">
        <v>192</v>
      </c>
      <c r="J309" s="23">
        <v>27.356638589999999</v>
      </c>
      <c r="K309" s="24"/>
      <c r="L309" s="23">
        <v>9.332812874</v>
      </c>
      <c r="M309" s="23">
        <v>57.303471049999999</v>
      </c>
      <c r="N309" s="24"/>
      <c r="O309" s="24"/>
      <c r="P309" s="24"/>
    </row>
    <row r="310" spans="1:16" x14ac:dyDescent="0.2">
      <c r="A310" s="22" t="s">
        <v>74</v>
      </c>
      <c r="B310" s="22" t="s">
        <v>193</v>
      </c>
      <c r="C310" s="22" t="s">
        <v>14</v>
      </c>
      <c r="D310" s="22" t="s">
        <v>31</v>
      </c>
      <c r="E310" s="26">
        <v>0.71579899999999996</v>
      </c>
      <c r="F310" s="22" t="s">
        <v>17</v>
      </c>
      <c r="G310" s="26">
        <v>28.213239999999999</v>
      </c>
      <c r="H310" s="24"/>
      <c r="I310" s="23" t="s">
        <v>193</v>
      </c>
      <c r="J310" s="23">
        <v>28.1254673</v>
      </c>
      <c r="K310" s="24"/>
      <c r="L310" s="23">
        <v>6.4981221839999996</v>
      </c>
      <c r="M310" s="23">
        <v>39.898470209999999</v>
      </c>
      <c r="N310" s="24"/>
      <c r="O310" s="24"/>
      <c r="P310" s="24"/>
    </row>
    <row r="311" spans="1:16" x14ac:dyDescent="0.2">
      <c r="A311" s="22" t="s">
        <v>75</v>
      </c>
      <c r="B311" s="22" t="s">
        <v>194</v>
      </c>
      <c r="C311" s="22" t="s">
        <v>14</v>
      </c>
      <c r="D311" s="22" t="s">
        <v>31</v>
      </c>
      <c r="E311" s="26">
        <v>2.5562559999999999</v>
      </c>
      <c r="F311" s="22" t="s">
        <v>17</v>
      </c>
      <c r="G311" s="26">
        <v>27.499659999999999</v>
      </c>
      <c r="H311" s="24"/>
      <c r="I311" s="23" t="s">
        <v>194</v>
      </c>
      <c r="J311" s="23">
        <v>27.791821160000001</v>
      </c>
      <c r="K311" s="24"/>
      <c r="L311" s="23">
        <v>7.6035808339999997</v>
      </c>
      <c r="M311" s="23">
        <v>46.685986319999998</v>
      </c>
      <c r="N311" s="24"/>
      <c r="O311" s="24"/>
      <c r="P311" s="24"/>
    </row>
    <row r="312" spans="1:16" x14ac:dyDescent="0.2">
      <c r="A312" s="22" t="s">
        <v>76</v>
      </c>
      <c r="B312" s="22" t="s">
        <v>195</v>
      </c>
      <c r="C312" s="22" t="s">
        <v>14</v>
      </c>
      <c r="D312" s="22" t="s">
        <v>31</v>
      </c>
      <c r="E312" s="26">
        <v>6.1220379999999999</v>
      </c>
      <c r="F312" s="22" t="s">
        <v>17</v>
      </c>
      <c r="G312" s="26">
        <v>27.010069999999999</v>
      </c>
      <c r="H312" s="24"/>
      <c r="I312" s="23" t="s">
        <v>195</v>
      </c>
      <c r="J312" s="23">
        <v>27.53460248</v>
      </c>
      <c r="K312" s="24"/>
      <c r="L312" s="23">
        <v>8.5826049760000007</v>
      </c>
      <c r="M312" s="23">
        <v>52.697194549999999</v>
      </c>
      <c r="N312" s="24"/>
      <c r="O312" s="24"/>
      <c r="P312" s="24"/>
    </row>
    <row r="313" spans="1:16" x14ac:dyDescent="0.2">
      <c r="A313" s="22" t="s">
        <v>77</v>
      </c>
      <c r="B313" s="22"/>
      <c r="C313" s="22"/>
      <c r="D313" s="22"/>
      <c r="E313" s="26"/>
      <c r="F313" s="22"/>
      <c r="G313" s="26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1:16" x14ac:dyDescent="0.2">
      <c r="A314" s="22" t="s">
        <v>79</v>
      </c>
      <c r="B314" s="22"/>
      <c r="C314" s="22"/>
      <c r="D314" s="22"/>
      <c r="E314" s="26"/>
      <c r="F314" s="22"/>
      <c r="G314" s="26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1:16" x14ac:dyDescent="0.2">
      <c r="A315" s="22" t="s">
        <v>81</v>
      </c>
      <c r="B315" s="22" t="s">
        <v>189</v>
      </c>
      <c r="C315" s="22" t="s">
        <v>14</v>
      </c>
      <c r="D315" s="22" t="s">
        <v>31</v>
      </c>
      <c r="E315" s="26">
        <v>1389.6569999999999</v>
      </c>
      <c r="F315" s="22" t="s">
        <v>17</v>
      </c>
      <c r="G315" s="26">
        <v>23.96894</v>
      </c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1:16" x14ac:dyDescent="0.2">
      <c r="A316" s="22" t="s">
        <v>83</v>
      </c>
      <c r="B316" s="22"/>
      <c r="C316" s="22"/>
      <c r="D316" s="22"/>
      <c r="E316" s="26"/>
      <c r="F316" s="22"/>
      <c r="G316" s="26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1:16" x14ac:dyDescent="0.2">
      <c r="A317" s="22" t="s">
        <v>85</v>
      </c>
      <c r="B317" s="22"/>
      <c r="C317" s="22"/>
      <c r="D317" s="22"/>
      <c r="E317" s="26"/>
      <c r="F317" s="22"/>
      <c r="G317" s="26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1:16" x14ac:dyDescent="0.2">
      <c r="A318" s="22" t="s">
        <v>87</v>
      </c>
      <c r="B318" s="22"/>
      <c r="C318" s="22"/>
      <c r="D318" s="22"/>
      <c r="E318" s="26"/>
      <c r="F318" s="22"/>
      <c r="G318" s="26"/>
      <c r="H318" s="24"/>
      <c r="I318" s="24"/>
      <c r="J318" s="24"/>
      <c r="K318" s="24"/>
      <c r="L318" s="24"/>
      <c r="M318" s="24"/>
      <c r="N318" s="24"/>
      <c r="O318" s="24"/>
      <c r="P318" s="24"/>
    </row>
    <row r="319" spans="1:16" x14ac:dyDescent="0.2">
      <c r="A319" s="22" t="s">
        <v>89</v>
      </c>
      <c r="B319" s="22" t="s">
        <v>190</v>
      </c>
      <c r="C319" s="22" t="s">
        <v>14</v>
      </c>
      <c r="D319" s="22" t="s">
        <v>31</v>
      </c>
      <c r="E319" s="26">
        <v>3.8006790000000001</v>
      </c>
      <c r="F319" s="22" t="s">
        <v>17</v>
      </c>
      <c r="G319" s="26">
        <v>27.27732</v>
      </c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6" x14ac:dyDescent="0.2">
      <c r="A320" s="22" t="s">
        <v>91</v>
      </c>
      <c r="B320" s="22" t="s">
        <v>191</v>
      </c>
      <c r="C320" s="22" t="s">
        <v>14</v>
      </c>
      <c r="D320" s="22" t="s">
        <v>31</v>
      </c>
      <c r="E320" s="26">
        <v>4.246759</v>
      </c>
      <c r="F320" s="22" t="s">
        <v>17</v>
      </c>
      <c r="G320" s="26">
        <v>27.2151</v>
      </c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x14ac:dyDescent="0.2">
      <c r="A321" s="22" t="s">
        <v>93</v>
      </c>
      <c r="B321" s="22" t="s">
        <v>192</v>
      </c>
      <c r="C321" s="22" t="s">
        <v>14</v>
      </c>
      <c r="D321" s="22" t="s">
        <v>31</v>
      </c>
      <c r="E321" s="26">
        <v>8.3552129999999991</v>
      </c>
      <c r="F321" s="22" t="s">
        <v>17</v>
      </c>
      <c r="G321" s="26">
        <v>26.835740000000001</v>
      </c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x14ac:dyDescent="0.2">
      <c r="A322" s="22" t="s">
        <v>95</v>
      </c>
      <c r="B322" s="22" t="s">
        <v>193</v>
      </c>
      <c r="C322" s="22" t="s">
        <v>14</v>
      </c>
      <c r="D322" s="22" t="s">
        <v>31</v>
      </c>
      <c r="E322" s="26">
        <v>0.71428100000000005</v>
      </c>
      <c r="F322" s="22" t="s">
        <v>17</v>
      </c>
      <c r="G322" s="26">
        <v>28.21443</v>
      </c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x14ac:dyDescent="0.2">
      <c r="A323" s="22" t="s">
        <v>97</v>
      </c>
      <c r="B323" s="22" t="s">
        <v>194</v>
      </c>
      <c r="C323" s="22" t="s">
        <v>14</v>
      </c>
      <c r="D323" s="22" t="s">
        <v>31</v>
      </c>
      <c r="E323" s="26">
        <v>1.88144</v>
      </c>
      <c r="F323" s="22" t="s">
        <v>17</v>
      </c>
      <c r="G323" s="26">
        <v>27.671489999999999</v>
      </c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1:16" x14ac:dyDescent="0.2">
      <c r="A324" s="22" t="s">
        <v>99</v>
      </c>
      <c r="B324" s="22" t="s">
        <v>195</v>
      </c>
      <c r="C324" s="22" t="s">
        <v>14</v>
      </c>
      <c r="D324" s="22" t="s">
        <v>31</v>
      </c>
      <c r="E324" s="26">
        <v>1.866279</v>
      </c>
      <c r="F324" s="22" t="s">
        <v>17</v>
      </c>
      <c r="G324" s="26">
        <v>27.676020000000001</v>
      </c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1:16" x14ac:dyDescent="0.2">
      <c r="A325" s="22" t="s">
        <v>101</v>
      </c>
      <c r="B325" s="22"/>
      <c r="C325" s="22"/>
      <c r="D325" s="22"/>
      <c r="E325" s="26"/>
      <c r="F325" s="22"/>
      <c r="G325" s="26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1:16" x14ac:dyDescent="0.2">
      <c r="A326" s="22" t="s">
        <v>102</v>
      </c>
      <c r="B326" s="22"/>
      <c r="C326" s="22"/>
      <c r="D326" s="22"/>
      <c r="E326" s="26"/>
      <c r="F326" s="22"/>
      <c r="G326" s="26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1:16" x14ac:dyDescent="0.2">
      <c r="A327" s="22" t="s">
        <v>103</v>
      </c>
      <c r="B327" s="22" t="s">
        <v>189</v>
      </c>
      <c r="C327" s="22" t="s">
        <v>14</v>
      </c>
      <c r="D327" s="22" t="s">
        <v>31</v>
      </c>
      <c r="E327" s="26">
        <v>2704.0079999999998</v>
      </c>
      <c r="F327" s="22" t="s">
        <v>17</v>
      </c>
      <c r="G327" s="26">
        <v>23.595759999999999</v>
      </c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1:16" x14ac:dyDescent="0.2">
      <c r="A328" s="22" t="s">
        <v>104</v>
      </c>
      <c r="B328" s="22"/>
      <c r="C328" s="22"/>
      <c r="D328" s="22"/>
      <c r="E328" s="26"/>
      <c r="F328" s="22"/>
      <c r="G328" s="26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1:16" x14ac:dyDescent="0.2">
      <c r="A329" s="22" t="s">
        <v>105</v>
      </c>
      <c r="B329" s="22"/>
      <c r="C329" s="22"/>
      <c r="D329" s="22"/>
      <c r="E329" s="26"/>
      <c r="F329" s="22"/>
      <c r="G329" s="26"/>
      <c r="H329" s="24"/>
      <c r="I329" s="24"/>
      <c r="J329" s="24"/>
      <c r="K329" s="24"/>
      <c r="L329" s="24"/>
      <c r="M329" s="24"/>
      <c r="N329" s="24"/>
      <c r="O329" s="24"/>
      <c r="P329" s="24"/>
    </row>
    <row r="330" spans="1:16" x14ac:dyDescent="0.2">
      <c r="A330" s="22" t="s">
        <v>106</v>
      </c>
      <c r="B330" s="22"/>
      <c r="C330" s="22"/>
      <c r="D330" s="22"/>
      <c r="E330" s="26"/>
      <c r="F330" s="22"/>
      <c r="G330" s="26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1:16" x14ac:dyDescent="0.2">
      <c r="A331" s="22" t="s">
        <v>107</v>
      </c>
      <c r="B331" s="22" t="s">
        <v>190</v>
      </c>
      <c r="C331" s="22" t="s">
        <v>14</v>
      </c>
      <c r="D331" s="22" t="s">
        <v>31</v>
      </c>
      <c r="E331" s="26">
        <v>10.88607</v>
      </c>
      <c r="F331" s="22" t="s">
        <v>17</v>
      </c>
      <c r="G331" s="26">
        <v>26.68741</v>
      </c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1:16" x14ac:dyDescent="0.2">
      <c r="A332" s="22" t="s">
        <v>108</v>
      </c>
      <c r="B332" s="22" t="s">
        <v>191</v>
      </c>
      <c r="C332" s="22" t="s">
        <v>14</v>
      </c>
      <c r="D332" s="22" t="s">
        <v>31</v>
      </c>
      <c r="E332" s="26">
        <v>3.9845549999999998</v>
      </c>
      <c r="F332" s="22" t="s">
        <v>17</v>
      </c>
      <c r="G332" s="26">
        <v>27.250830000000001</v>
      </c>
      <c r="H332" s="24"/>
      <c r="I332" s="24"/>
      <c r="J332" s="24"/>
      <c r="K332" s="24"/>
      <c r="L332" s="24"/>
      <c r="M332" s="24"/>
      <c r="N332" s="24"/>
      <c r="O332" s="24"/>
      <c r="P332" s="24"/>
    </row>
    <row r="333" spans="1:16" x14ac:dyDescent="0.2">
      <c r="A333" s="22" t="s">
        <v>109</v>
      </c>
      <c r="B333" s="22" t="s">
        <v>192</v>
      </c>
      <c r="C333" s="22" t="s">
        <v>14</v>
      </c>
      <c r="D333" s="22" t="s">
        <v>31</v>
      </c>
      <c r="E333" s="26">
        <v>2.1119330000000001</v>
      </c>
      <c r="F333" s="22" t="s">
        <v>17</v>
      </c>
      <c r="G333" s="26">
        <v>27.6067</v>
      </c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1:16" x14ac:dyDescent="0.2">
      <c r="A334" s="22" t="s">
        <v>110</v>
      </c>
      <c r="B334" s="22" t="s">
        <v>193</v>
      </c>
      <c r="C334" s="22" t="s">
        <v>14</v>
      </c>
      <c r="D334" s="22" t="s">
        <v>31</v>
      </c>
      <c r="E334" s="26">
        <v>1.147359</v>
      </c>
      <c r="F334" s="22" t="s">
        <v>17</v>
      </c>
      <c r="G334" s="26">
        <v>27.948740000000001</v>
      </c>
      <c r="H334" s="24"/>
      <c r="I334" s="24"/>
      <c r="J334" s="24"/>
      <c r="K334" s="24"/>
      <c r="L334" s="24"/>
      <c r="M334" s="24"/>
      <c r="N334" s="24"/>
      <c r="O334" s="24"/>
      <c r="P334" s="24"/>
    </row>
    <row r="335" spans="1:16" x14ac:dyDescent="0.2">
      <c r="A335" s="22" t="s">
        <v>111</v>
      </c>
      <c r="B335" s="22" t="s">
        <v>194</v>
      </c>
      <c r="C335" s="22" t="s">
        <v>14</v>
      </c>
      <c r="D335" s="22" t="s">
        <v>31</v>
      </c>
      <c r="E335" s="26">
        <v>0.72728499999999996</v>
      </c>
      <c r="F335" s="22" t="s">
        <v>17</v>
      </c>
      <c r="G335" s="26">
        <v>28.20431</v>
      </c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1:16" x14ac:dyDescent="0.2">
      <c r="A336" s="22" t="s">
        <v>112</v>
      </c>
      <c r="B336" s="22" t="s">
        <v>195</v>
      </c>
      <c r="C336" s="22" t="s">
        <v>14</v>
      </c>
      <c r="D336" s="22" t="s">
        <v>31</v>
      </c>
      <c r="E336" s="26">
        <v>1.212661</v>
      </c>
      <c r="F336" s="22" t="s">
        <v>17</v>
      </c>
      <c r="G336" s="26">
        <v>27.91771</v>
      </c>
      <c r="H336" s="24"/>
      <c r="I336" s="24"/>
      <c r="J336" s="24"/>
      <c r="K336" s="24"/>
      <c r="L336" s="24"/>
      <c r="M336" s="24"/>
      <c r="N336" s="24"/>
      <c r="O336" s="24"/>
      <c r="P336" s="24"/>
    </row>
    <row r="337" spans="1:16" x14ac:dyDescent="0.2">
      <c r="A337" s="22" t="s">
        <v>113</v>
      </c>
      <c r="B337" s="22"/>
      <c r="C337" s="22"/>
      <c r="D337" s="22"/>
      <c r="E337" s="22"/>
      <c r="F337" s="22"/>
      <c r="G337" s="22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1:16" x14ac:dyDescent="0.2">
      <c r="A338" s="22" t="s">
        <v>114</v>
      </c>
      <c r="B338" s="22"/>
      <c r="C338" s="22"/>
      <c r="D338" s="22"/>
      <c r="E338" s="22"/>
      <c r="F338" s="22"/>
      <c r="G338" s="22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1:16" x14ac:dyDescent="0.2">
      <c r="A339" s="22" t="s">
        <v>115</v>
      </c>
      <c r="B339" s="22"/>
      <c r="C339" s="22"/>
      <c r="D339" s="22"/>
      <c r="E339" s="22"/>
      <c r="F339" s="22"/>
      <c r="G339" s="22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1:16" x14ac:dyDescent="0.2">
      <c r="A340" s="22" t="s">
        <v>116</v>
      </c>
      <c r="B340" s="22"/>
      <c r="C340" s="22"/>
      <c r="D340" s="22"/>
      <c r="E340" s="22"/>
      <c r="F340" s="22"/>
      <c r="G340" s="22"/>
      <c r="H340" s="24"/>
      <c r="I340" s="24"/>
      <c r="J340" s="24"/>
      <c r="K340" s="24"/>
      <c r="L340" s="24"/>
      <c r="M340" s="24"/>
      <c r="N340" s="24"/>
      <c r="O340" s="24"/>
      <c r="P340" s="24"/>
    </row>
    <row r="341" spans="1:16" x14ac:dyDescent="0.2">
      <c r="A341" s="22" t="s">
        <v>117</v>
      </c>
      <c r="B341" s="22"/>
      <c r="C341" s="22"/>
      <c r="D341" s="22"/>
      <c r="E341" s="22"/>
      <c r="F341" s="22"/>
      <c r="G341" s="22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1:16" x14ac:dyDescent="0.2">
      <c r="A342" s="22" t="s">
        <v>118</v>
      </c>
      <c r="B342" s="22"/>
      <c r="C342" s="22"/>
      <c r="D342" s="22"/>
      <c r="E342" s="22"/>
      <c r="F342" s="22"/>
      <c r="G342" s="22"/>
      <c r="H342" s="24"/>
      <c r="I342" s="24"/>
      <c r="J342" s="24"/>
      <c r="K342" s="24"/>
      <c r="L342" s="24"/>
      <c r="M342" s="24"/>
      <c r="N342" s="24"/>
      <c r="O342" s="24"/>
      <c r="P342" s="24"/>
    </row>
    <row r="343" spans="1:16" x14ac:dyDescent="0.2">
      <c r="A343" s="22" t="s">
        <v>119</v>
      </c>
      <c r="B343" s="22" t="s">
        <v>197</v>
      </c>
      <c r="C343" s="22" t="s">
        <v>14</v>
      </c>
      <c r="D343" s="22" t="s">
        <v>31</v>
      </c>
      <c r="E343" s="26">
        <v>9.2957999999999999E-2</v>
      </c>
      <c r="F343" s="22" t="s">
        <v>17</v>
      </c>
      <c r="G343" s="26">
        <v>29.357530000000001</v>
      </c>
      <c r="H343" s="24"/>
      <c r="I343" s="23" t="s">
        <v>197</v>
      </c>
      <c r="J343" s="23">
        <v>30.51892535</v>
      </c>
      <c r="K343" s="24"/>
      <c r="L343" s="23">
        <v>2.1053686389999999</v>
      </c>
      <c r="M343" s="23">
        <v>12.92696344</v>
      </c>
      <c r="N343" s="24"/>
      <c r="O343" s="24"/>
      <c r="P343" s="24"/>
    </row>
    <row r="344" spans="1:16" x14ac:dyDescent="0.2">
      <c r="A344" s="22" t="s">
        <v>120</v>
      </c>
      <c r="B344" s="22" t="s">
        <v>197</v>
      </c>
      <c r="C344" s="22" t="s">
        <v>14</v>
      </c>
      <c r="D344" s="22" t="s">
        <v>31</v>
      </c>
      <c r="E344" s="26">
        <v>1.3317000000000001E-2</v>
      </c>
      <c r="F344" s="22" t="s">
        <v>17</v>
      </c>
      <c r="G344" s="26">
        <v>30.446829999999999</v>
      </c>
      <c r="H344" s="24"/>
      <c r="I344" s="23" t="s">
        <v>198</v>
      </c>
      <c r="J344" s="23">
        <v>28.445281980000001</v>
      </c>
      <c r="K344" s="24"/>
      <c r="L344" s="23">
        <v>5.5896690820000003</v>
      </c>
      <c r="M344" s="23">
        <v>34.320568160000001</v>
      </c>
      <c r="N344" s="24"/>
      <c r="O344" s="24"/>
      <c r="P344" s="24"/>
    </row>
    <row r="345" spans="1:16" x14ac:dyDescent="0.2">
      <c r="A345" s="22" t="s">
        <v>121</v>
      </c>
      <c r="B345" s="22" t="s">
        <v>197</v>
      </c>
      <c r="C345" s="22" t="s">
        <v>14</v>
      </c>
      <c r="D345" s="22" t="s">
        <v>31</v>
      </c>
      <c r="E345" s="26">
        <v>1.297E-3</v>
      </c>
      <c r="F345" s="22" t="s">
        <v>17</v>
      </c>
      <c r="G345" s="26">
        <v>31.752410000000001</v>
      </c>
      <c r="H345" s="24"/>
      <c r="I345" s="23" t="s">
        <v>199</v>
      </c>
      <c r="J345" s="23">
        <v>30.81087685</v>
      </c>
      <c r="K345" s="24"/>
      <c r="L345" s="23">
        <v>1.8349505580000001</v>
      </c>
      <c r="M345" s="23">
        <v>11.266596420000001</v>
      </c>
      <c r="N345" s="24"/>
      <c r="O345" s="24"/>
      <c r="P345" s="24"/>
    </row>
    <row r="346" spans="1:16" x14ac:dyDescent="0.2">
      <c r="A346" s="22" t="s">
        <v>122</v>
      </c>
      <c r="B346" s="22" t="s">
        <v>198</v>
      </c>
      <c r="C346" s="22" t="s">
        <v>14</v>
      </c>
      <c r="D346" s="22" t="s">
        <v>31</v>
      </c>
      <c r="E346" s="26">
        <v>0.51976100000000003</v>
      </c>
      <c r="F346" s="22" t="s">
        <v>17</v>
      </c>
      <c r="G346" s="26">
        <v>28.39264</v>
      </c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1:16" x14ac:dyDescent="0.2">
      <c r="A347" s="22" t="s">
        <v>123</v>
      </c>
      <c r="B347" s="22" t="s">
        <v>198</v>
      </c>
      <c r="C347" s="22" t="s">
        <v>14</v>
      </c>
      <c r="D347" s="22" t="s">
        <v>31</v>
      </c>
      <c r="E347" s="26">
        <v>0.43967400000000001</v>
      </c>
      <c r="F347" s="22" t="s">
        <v>17</v>
      </c>
      <c r="G347" s="26">
        <v>28.486450000000001</v>
      </c>
      <c r="H347" s="24"/>
      <c r="I347" s="24"/>
      <c r="J347" s="24"/>
      <c r="K347" s="24"/>
      <c r="L347" s="24"/>
      <c r="M347" s="24"/>
      <c r="N347" s="24"/>
      <c r="O347" s="24"/>
      <c r="P347" s="24"/>
    </row>
    <row r="348" spans="1:16" x14ac:dyDescent="0.2">
      <c r="A348" s="22" t="s">
        <v>124</v>
      </c>
      <c r="B348" s="22" t="s">
        <v>198</v>
      </c>
      <c r="C348" s="22" t="s">
        <v>14</v>
      </c>
      <c r="D348" s="22" t="s">
        <v>31</v>
      </c>
      <c r="E348" s="26">
        <v>0.463586</v>
      </c>
      <c r="F348" s="22" t="s">
        <v>17</v>
      </c>
      <c r="G348" s="26">
        <v>28.456759999999999</v>
      </c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1:16" x14ac:dyDescent="0.2">
      <c r="A349" s="22" t="s">
        <v>125</v>
      </c>
      <c r="B349" s="22"/>
      <c r="C349" s="22"/>
      <c r="D349" s="22"/>
      <c r="E349" s="22"/>
      <c r="F349" s="22"/>
      <c r="G349" s="22"/>
      <c r="H349" s="24"/>
      <c r="I349" s="24"/>
      <c r="J349" s="24"/>
      <c r="K349" s="24"/>
      <c r="L349" s="24"/>
      <c r="M349" s="24"/>
      <c r="N349" s="24"/>
      <c r="O349" s="24"/>
      <c r="P349" s="24"/>
    </row>
    <row r="350" spans="1:16" x14ac:dyDescent="0.2">
      <c r="A350" s="22" t="s">
        <v>126</v>
      </c>
      <c r="B350" s="22"/>
      <c r="C350" s="22"/>
      <c r="D350" s="22"/>
      <c r="E350" s="22"/>
      <c r="F350" s="22"/>
      <c r="G350" s="22"/>
      <c r="H350" s="24"/>
      <c r="I350" s="24"/>
      <c r="J350" s="24"/>
      <c r="K350" s="24"/>
      <c r="L350" s="24"/>
      <c r="M350" s="24"/>
      <c r="N350" s="24"/>
      <c r="O350" s="24"/>
      <c r="P350" s="24"/>
    </row>
    <row r="351" spans="1:16" x14ac:dyDescent="0.2">
      <c r="A351" s="22" t="s">
        <v>127</v>
      </c>
      <c r="B351" s="22"/>
      <c r="C351" s="22"/>
      <c r="D351" s="22"/>
      <c r="E351" s="22"/>
      <c r="F351" s="22"/>
      <c r="G351" s="22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1:16" x14ac:dyDescent="0.2">
      <c r="A352" s="22" t="s">
        <v>128</v>
      </c>
      <c r="B352" s="22"/>
      <c r="C352" s="22"/>
      <c r="D352" s="22"/>
      <c r="E352" s="22"/>
      <c r="F352" s="22"/>
      <c r="G352" s="22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1:16" x14ac:dyDescent="0.2">
      <c r="A353" s="22" t="s">
        <v>129</v>
      </c>
      <c r="B353" s="22"/>
      <c r="C353" s="22"/>
      <c r="D353" s="22"/>
      <c r="E353" s="22"/>
      <c r="F353" s="22"/>
      <c r="G353" s="22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1:16" x14ac:dyDescent="0.2">
      <c r="A354" s="22" t="s">
        <v>130</v>
      </c>
      <c r="B354" s="22"/>
      <c r="C354" s="22"/>
      <c r="D354" s="22"/>
      <c r="E354" s="22"/>
      <c r="F354" s="22"/>
      <c r="G354" s="22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6" x14ac:dyDescent="0.2">
      <c r="A355" s="22" t="s">
        <v>131</v>
      </c>
      <c r="B355" s="22" t="s">
        <v>199</v>
      </c>
      <c r="C355" s="22" t="s">
        <v>14</v>
      </c>
      <c r="D355" s="22" t="s">
        <v>31</v>
      </c>
      <c r="E355" s="26">
        <v>1.146E-2</v>
      </c>
      <c r="F355" s="22" t="s">
        <v>17</v>
      </c>
      <c r="G355" s="26">
        <v>30.530989999999999</v>
      </c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1:16" x14ac:dyDescent="0.2">
      <c r="A356" s="22" t="s">
        <v>132</v>
      </c>
      <c r="B356" s="22" t="s">
        <v>199</v>
      </c>
      <c r="C356" s="22" t="s">
        <v>14</v>
      </c>
      <c r="D356" s="22" t="s">
        <v>31</v>
      </c>
      <c r="E356" s="26">
        <v>3.2669999999999999E-3</v>
      </c>
      <c r="F356" s="22" t="s">
        <v>17</v>
      </c>
      <c r="G356" s="26">
        <v>31.234529999999999</v>
      </c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1:16" x14ac:dyDescent="0.2">
      <c r="A357" s="22" t="s">
        <v>133</v>
      </c>
      <c r="B357" s="22" t="s">
        <v>199</v>
      </c>
      <c r="C357" s="22" t="s">
        <v>14</v>
      </c>
      <c r="D357" s="22" t="s">
        <v>31</v>
      </c>
      <c r="E357" s="26">
        <v>8.9899999999999997E-3</v>
      </c>
      <c r="F357" s="22" t="s">
        <v>17</v>
      </c>
      <c r="G357" s="26">
        <v>30.667110000000001</v>
      </c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1:16" x14ac:dyDescent="0.2">
      <c r="A358" s="22" t="s">
        <v>134</v>
      </c>
      <c r="B358" s="22"/>
      <c r="C358" s="22" t="s">
        <v>14</v>
      </c>
      <c r="D358" s="22" t="s">
        <v>15</v>
      </c>
      <c r="E358" s="22"/>
      <c r="F358" s="22" t="s">
        <v>17</v>
      </c>
      <c r="G358" s="26">
        <v>38.373919999999998</v>
      </c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1:16" x14ac:dyDescent="0.2">
      <c r="A359" s="22" t="s">
        <v>135</v>
      </c>
      <c r="B359" s="22"/>
      <c r="C359" s="22" t="s">
        <v>14</v>
      </c>
      <c r="D359" s="22" t="s">
        <v>15</v>
      </c>
      <c r="E359" s="22"/>
      <c r="F359" s="22" t="s">
        <v>17</v>
      </c>
      <c r="G359" s="25" t="s">
        <v>19</v>
      </c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1:16" x14ac:dyDescent="0.2">
      <c r="A360" s="22" t="s">
        <v>136</v>
      </c>
      <c r="B360" s="22"/>
      <c r="C360" s="22" t="s">
        <v>14</v>
      </c>
      <c r="D360" s="22" t="s">
        <v>15</v>
      </c>
      <c r="E360" s="22"/>
      <c r="F360" s="22" t="s">
        <v>17</v>
      </c>
      <c r="G360" s="26">
        <v>37.142569999999999</v>
      </c>
      <c r="H360" s="24"/>
      <c r="I360" s="24"/>
      <c r="J360" s="24"/>
      <c r="K360" s="24"/>
      <c r="L360" s="24"/>
      <c r="M360" s="24"/>
      <c r="N360" s="24"/>
      <c r="O360" s="24"/>
      <c r="P360" s="24"/>
    </row>
    <row r="362" spans="1:16" x14ac:dyDescent="0.2">
      <c r="A362" s="22" t="s">
        <v>202</v>
      </c>
      <c r="C362" s="22"/>
      <c r="D362" s="22"/>
    </row>
    <row r="363" spans="1:16" x14ac:dyDescent="0.2">
      <c r="A363" s="24"/>
      <c r="B363" s="29" t="s">
        <v>34</v>
      </c>
      <c r="C363" s="30"/>
      <c r="D363" s="30"/>
      <c r="E363" s="30"/>
      <c r="F363" s="31"/>
      <c r="G363" s="24"/>
      <c r="H363" s="29" t="s">
        <v>14</v>
      </c>
      <c r="I363" s="30"/>
      <c r="J363" s="30"/>
      <c r="K363" s="30"/>
      <c r="L363" s="31"/>
      <c r="M363" s="24"/>
    </row>
    <row r="364" spans="1:16" x14ac:dyDescent="0.2">
      <c r="A364" s="24"/>
      <c r="B364" s="32"/>
      <c r="C364" s="24"/>
      <c r="D364" s="24"/>
      <c r="E364" s="24"/>
      <c r="F364" s="33"/>
      <c r="G364" s="24"/>
      <c r="H364" s="32"/>
      <c r="I364" s="24"/>
      <c r="J364" s="24"/>
      <c r="K364" s="24"/>
      <c r="L364" s="33"/>
      <c r="M364" s="24"/>
    </row>
    <row r="365" spans="1:16" x14ac:dyDescent="0.2">
      <c r="A365" s="24"/>
      <c r="B365" s="34" t="s">
        <v>179</v>
      </c>
      <c r="C365" s="23" t="s">
        <v>180</v>
      </c>
      <c r="D365" s="23" t="s">
        <v>181</v>
      </c>
      <c r="E365" s="23" t="s">
        <v>182</v>
      </c>
      <c r="F365" s="35" t="s">
        <v>183</v>
      </c>
      <c r="G365" s="24"/>
      <c r="H365" s="34" t="s">
        <v>179</v>
      </c>
      <c r="I365" s="23" t="s">
        <v>180</v>
      </c>
      <c r="J365" s="23" t="s">
        <v>181</v>
      </c>
      <c r="K365" s="23" t="s">
        <v>182</v>
      </c>
      <c r="L365" s="35" t="s">
        <v>201</v>
      </c>
      <c r="M365" s="24"/>
    </row>
    <row r="366" spans="1:16" x14ac:dyDescent="0.2">
      <c r="A366" s="24"/>
      <c r="B366" s="34">
        <v>0</v>
      </c>
      <c r="C366" s="23">
        <v>0</v>
      </c>
      <c r="D366" s="23">
        <v>0</v>
      </c>
      <c r="E366" s="23">
        <v>0</v>
      </c>
      <c r="F366" s="35">
        <v>0</v>
      </c>
      <c r="G366" s="24"/>
      <c r="H366" s="34">
        <v>0</v>
      </c>
      <c r="I366" s="23">
        <v>0</v>
      </c>
      <c r="J366" s="23">
        <v>0</v>
      </c>
      <c r="K366" s="23">
        <v>0</v>
      </c>
      <c r="L366" s="35">
        <v>0</v>
      </c>
      <c r="M366" s="24"/>
    </row>
    <row r="367" spans="1:16" x14ac:dyDescent="0.2">
      <c r="A367" s="24"/>
      <c r="B367" s="34" t="s">
        <v>21</v>
      </c>
      <c r="C367" s="23">
        <v>20.91216914</v>
      </c>
      <c r="D367" s="23">
        <v>4</v>
      </c>
      <c r="E367" s="23">
        <v>10177.610849999999</v>
      </c>
      <c r="F367" s="35">
        <v>62490.530590000002</v>
      </c>
      <c r="G367" s="24"/>
      <c r="H367" s="34" t="s">
        <v>21</v>
      </c>
      <c r="I367" s="23">
        <v>29.040219619999998</v>
      </c>
      <c r="J367" s="23">
        <v>4</v>
      </c>
      <c r="K367" s="23">
        <v>4.2239810200000001</v>
      </c>
      <c r="L367" s="35">
        <v>25.935243459999999</v>
      </c>
      <c r="M367" s="24"/>
    </row>
    <row r="368" spans="1:16" x14ac:dyDescent="0.2">
      <c r="A368" s="24"/>
      <c r="B368" s="34" t="s">
        <v>21</v>
      </c>
      <c r="C368" s="23">
        <v>24.299636209999999</v>
      </c>
      <c r="D368" s="23">
        <v>3</v>
      </c>
      <c r="E368" s="23">
        <v>1194.0513960000001</v>
      </c>
      <c r="F368" s="35">
        <v>7331.4755699999996</v>
      </c>
      <c r="G368" s="24"/>
      <c r="H368" s="34" t="s">
        <v>21</v>
      </c>
      <c r="I368" s="23">
        <v>18.237929659999999</v>
      </c>
      <c r="J368" s="23">
        <v>3</v>
      </c>
      <c r="K368" s="23">
        <v>683.56404369999996</v>
      </c>
      <c r="L368" s="35">
        <v>4197.0832280000004</v>
      </c>
      <c r="M368" s="24"/>
    </row>
    <row r="369" spans="1:13" x14ac:dyDescent="0.2">
      <c r="A369" s="24"/>
      <c r="B369" s="34" t="s">
        <v>21</v>
      </c>
      <c r="C369" s="23">
        <v>28.114673610000001</v>
      </c>
      <c r="D369" s="23">
        <v>2</v>
      </c>
      <c r="E369" s="23">
        <v>106.8896907</v>
      </c>
      <c r="F369" s="35">
        <v>656.30270059999998</v>
      </c>
      <c r="G369" s="24"/>
      <c r="H369" s="34" t="s">
        <v>21</v>
      </c>
      <c r="I369" s="23">
        <v>21.7450765</v>
      </c>
      <c r="J369" s="23">
        <v>2</v>
      </c>
      <c r="K369" s="23">
        <v>131.09051460000001</v>
      </c>
      <c r="L369" s="35">
        <v>804.89575990000003</v>
      </c>
      <c r="M369" s="24"/>
    </row>
    <row r="370" spans="1:13" x14ac:dyDescent="0.2">
      <c r="A370" s="24"/>
      <c r="B370" s="34" t="s">
        <v>21</v>
      </c>
      <c r="C370" s="23">
        <v>32.740285239999999</v>
      </c>
      <c r="D370" s="23">
        <v>1</v>
      </c>
      <c r="E370" s="23">
        <v>5.730115767</v>
      </c>
      <c r="F370" s="35">
        <v>35.182910810000003</v>
      </c>
      <c r="G370" s="24"/>
      <c r="H370" s="34" t="s">
        <v>21</v>
      </c>
      <c r="I370" s="23">
        <v>25.873433429999999</v>
      </c>
      <c r="J370" s="23">
        <v>1</v>
      </c>
      <c r="K370" s="23">
        <v>18.76404634</v>
      </c>
      <c r="L370" s="35">
        <v>115.21124450000001</v>
      </c>
      <c r="M370" s="24"/>
    </row>
    <row r="371" spans="1:13" x14ac:dyDescent="0.2">
      <c r="A371" s="24"/>
      <c r="B371" s="34" t="s">
        <v>21</v>
      </c>
      <c r="C371" s="23">
        <v>33.708201090000003</v>
      </c>
      <c r="D371" s="23">
        <v>0.30102999600000002</v>
      </c>
      <c r="E371" s="23">
        <v>3.1063647379999999</v>
      </c>
      <c r="F371" s="35">
        <v>19.073079490000001</v>
      </c>
      <c r="G371" s="24"/>
      <c r="H371" s="34" t="s">
        <v>21</v>
      </c>
      <c r="I371" s="23">
        <v>31.935191469999999</v>
      </c>
      <c r="J371" s="23">
        <v>0.30102999600000002</v>
      </c>
      <c r="K371" s="23">
        <v>1.0806950829999999</v>
      </c>
      <c r="L371" s="35">
        <v>6.6354678079999996</v>
      </c>
      <c r="M371" s="24"/>
    </row>
    <row r="372" spans="1:13" x14ac:dyDescent="0.2">
      <c r="A372" s="24"/>
      <c r="B372" s="34" t="s">
        <v>187</v>
      </c>
      <c r="C372" s="23">
        <v>25.30694707</v>
      </c>
      <c r="D372" s="23">
        <v>2.7811275979999999</v>
      </c>
      <c r="E372" s="23">
        <v>631.3777394</v>
      </c>
      <c r="F372" s="35">
        <v>3876.6593200000002</v>
      </c>
      <c r="G372" s="24"/>
      <c r="H372" s="34" t="s">
        <v>187</v>
      </c>
      <c r="I372" s="23">
        <v>23.73236275</v>
      </c>
      <c r="J372" s="23">
        <v>3.3178197059999999</v>
      </c>
      <c r="K372" s="23">
        <v>51.424877090000003</v>
      </c>
      <c r="L372" s="35">
        <v>315.7487453</v>
      </c>
      <c r="M372" s="24"/>
    </row>
    <row r="373" spans="1:13" x14ac:dyDescent="0.2">
      <c r="A373" s="24"/>
      <c r="B373" s="34" t="s">
        <v>188</v>
      </c>
      <c r="C373" s="23">
        <v>25.577831270000001</v>
      </c>
      <c r="D373" s="23">
        <v>2.7077950660000001</v>
      </c>
      <c r="E373" s="23">
        <v>531.94965390000004</v>
      </c>
      <c r="F373" s="35">
        <v>3266.1708749999998</v>
      </c>
      <c r="G373" s="24"/>
      <c r="H373" s="34" t="s">
        <v>188</v>
      </c>
      <c r="I373" s="23">
        <v>23.413059230000002</v>
      </c>
      <c r="J373" s="23">
        <v>3.4301239319999999</v>
      </c>
      <c r="K373" s="23">
        <v>59.768245069999999</v>
      </c>
      <c r="L373" s="35">
        <v>366.97702470000002</v>
      </c>
      <c r="M373" s="24"/>
    </row>
    <row r="374" spans="1:13" x14ac:dyDescent="0.2">
      <c r="A374" s="24"/>
      <c r="B374" s="34" t="s">
        <v>189</v>
      </c>
      <c r="C374" s="23">
        <v>25.708679839999999</v>
      </c>
      <c r="D374" s="23">
        <v>0</v>
      </c>
      <c r="E374" s="23">
        <v>489.69212759999999</v>
      </c>
      <c r="F374" s="35">
        <v>3006.7096630000001</v>
      </c>
      <c r="G374" s="24"/>
      <c r="H374" s="34" t="s">
        <v>189</v>
      </c>
      <c r="I374" s="23">
        <v>23.697551730000001</v>
      </c>
      <c r="J374" s="23">
        <v>0</v>
      </c>
      <c r="K374" s="23">
        <v>52.27476394</v>
      </c>
      <c r="L374" s="35">
        <v>320.96705059999999</v>
      </c>
      <c r="M374" s="24"/>
    </row>
    <row r="375" spans="1:13" x14ac:dyDescent="0.2">
      <c r="A375" s="24"/>
      <c r="B375" s="34" t="s">
        <v>190</v>
      </c>
      <c r="C375" s="23">
        <v>27.301230749999998</v>
      </c>
      <c r="D375" s="23">
        <v>0</v>
      </c>
      <c r="E375" s="23">
        <v>178.8171361</v>
      </c>
      <c r="F375" s="35">
        <v>1097.937216</v>
      </c>
      <c r="G375" s="24"/>
      <c r="H375" s="34" t="s">
        <v>190</v>
      </c>
      <c r="I375" s="23">
        <v>26.91304843</v>
      </c>
      <c r="J375" s="23">
        <v>0</v>
      </c>
      <c r="K375" s="23">
        <v>11.500753449999999</v>
      </c>
      <c r="L375" s="35">
        <v>70.614626169999994</v>
      </c>
      <c r="M375" s="24"/>
    </row>
    <row r="376" spans="1:13" x14ac:dyDescent="0.2">
      <c r="A376" s="24"/>
      <c r="B376" s="34" t="s">
        <v>191</v>
      </c>
      <c r="C376" s="23">
        <v>28.009247460000001</v>
      </c>
      <c r="D376" s="23">
        <v>0</v>
      </c>
      <c r="E376" s="23">
        <v>114.26127049999999</v>
      </c>
      <c r="F376" s="35">
        <v>701.56420109999999</v>
      </c>
      <c r="G376" s="24"/>
      <c r="H376" s="34" t="s">
        <v>191</v>
      </c>
      <c r="I376" s="23">
        <v>27.976701739999999</v>
      </c>
      <c r="J376" s="23">
        <v>0</v>
      </c>
      <c r="K376" s="23">
        <v>6.9696389180000002</v>
      </c>
      <c r="L376" s="35">
        <v>42.793582960000002</v>
      </c>
      <c r="M376" s="24"/>
    </row>
    <row r="377" spans="1:13" x14ac:dyDescent="0.2">
      <c r="A377" s="24"/>
      <c r="B377" s="34" t="s">
        <v>192</v>
      </c>
      <c r="C377" s="23">
        <v>27.71888796</v>
      </c>
      <c r="D377" s="23">
        <v>0</v>
      </c>
      <c r="E377" s="23">
        <v>137.29924260000001</v>
      </c>
      <c r="F377" s="35">
        <v>843.01734959999999</v>
      </c>
      <c r="G377" s="24"/>
      <c r="H377" s="34" t="s">
        <v>192</v>
      </c>
      <c r="I377" s="23">
        <v>27.356638589999999</v>
      </c>
      <c r="J377" s="23">
        <v>0</v>
      </c>
      <c r="K377" s="23">
        <v>9.332812874</v>
      </c>
      <c r="L377" s="35">
        <v>57.303471049999999</v>
      </c>
      <c r="M377" s="24"/>
    </row>
    <row r="378" spans="1:13" x14ac:dyDescent="0.2">
      <c r="A378" s="24"/>
      <c r="B378" s="34" t="s">
        <v>193</v>
      </c>
      <c r="C378" s="23">
        <v>28.764101660000001</v>
      </c>
      <c r="D378" s="23">
        <v>0</v>
      </c>
      <c r="E378" s="23">
        <v>70.87964289</v>
      </c>
      <c r="F378" s="35">
        <v>435.20100739999998</v>
      </c>
      <c r="G378" s="24"/>
      <c r="H378" s="34" t="s">
        <v>193</v>
      </c>
      <c r="I378" s="23">
        <v>28.1254673</v>
      </c>
      <c r="J378" s="23">
        <v>0</v>
      </c>
      <c r="K378" s="23">
        <v>6.4981221839999996</v>
      </c>
      <c r="L378" s="35">
        <v>39.898470209999999</v>
      </c>
      <c r="M378" s="24"/>
    </row>
    <row r="379" spans="1:13" x14ac:dyDescent="0.2">
      <c r="A379" s="24"/>
      <c r="B379" s="34" t="s">
        <v>194</v>
      </c>
      <c r="C379" s="23">
        <v>28.340962730000001</v>
      </c>
      <c r="D379" s="23">
        <v>0</v>
      </c>
      <c r="E379" s="23">
        <v>92.633587009999999</v>
      </c>
      <c r="F379" s="35">
        <v>568.77022420000003</v>
      </c>
      <c r="G379" s="24"/>
      <c r="H379" s="34" t="s">
        <v>194</v>
      </c>
      <c r="I379" s="23">
        <v>27.791821160000001</v>
      </c>
      <c r="J379" s="23">
        <v>0</v>
      </c>
      <c r="K379" s="23">
        <v>7.6035808339999997</v>
      </c>
      <c r="L379" s="35">
        <v>46.685986319999998</v>
      </c>
      <c r="M379" s="24"/>
    </row>
    <row r="380" spans="1:13" x14ac:dyDescent="0.2">
      <c r="A380" s="24"/>
      <c r="B380" s="34" t="s">
        <v>195</v>
      </c>
      <c r="C380" s="23">
        <v>28.687440240000001</v>
      </c>
      <c r="D380" s="23">
        <v>0</v>
      </c>
      <c r="E380" s="23">
        <v>74.401613280000007</v>
      </c>
      <c r="F380" s="35">
        <v>456.82590549999998</v>
      </c>
      <c r="G380" s="24"/>
      <c r="H380" s="34" t="s">
        <v>195</v>
      </c>
      <c r="I380" s="23">
        <v>27.53460248</v>
      </c>
      <c r="J380" s="23">
        <v>0</v>
      </c>
      <c r="K380" s="23">
        <v>8.5826049760000007</v>
      </c>
      <c r="L380" s="35">
        <v>52.697194549999999</v>
      </c>
      <c r="M380" s="24"/>
    </row>
    <row r="381" spans="1:13" x14ac:dyDescent="0.2">
      <c r="A381" s="24"/>
      <c r="B381" s="34" t="s">
        <v>197</v>
      </c>
      <c r="C381" s="23">
        <v>26.571282069999999</v>
      </c>
      <c r="D381" s="23">
        <v>0</v>
      </c>
      <c r="E381" s="23">
        <v>283.75562960000002</v>
      </c>
      <c r="F381" s="35">
        <v>1742.2595659999999</v>
      </c>
      <c r="G381" s="24"/>
      <c r="H381" s="34" t="s">
        <v>197</v>
      </c>
      <c r="I381" s="23">
        <v>30.51892535</v>
      </c>
      <c r="J381" s="23">
        <v>0</v>
      </c>
      <c r="K381" s="23">
        <v>2.1053686389999999</v>
      </c>
      <c r="L381" s="35">
        <v>12.92696344</v>
      </c>
      <c r="M381" s="24"/>
    </row>
    <row r="382" spans="1:13" x14ac:dyDescent="0.2">
      <c r="A382" s="24"/>
      <c r="B382" s="34" t="s">
        <v>198</v>
      </c>
      <c r="C382" s="23">
        <v>26.68867556</v>
      </c>
      <c r="D382" s="23">
        <v>0</v>
      </c>
      <c r="E382" s="23">
        <v>263.44716340000002</v>
      </c>
      <c r="F382" s="35">
        <v>1617.5655830000001</v>
      </c>
      <c r="G382" s="24"/>
      <c r="H382" s="34" t="s">
        <v>198</v>
      </c>
      <c r="I382" s="23">
        <v>28.445281980000001</v>
      </c>
      <c r="J382" s="23">
        <v>0</v>
      </c>
      <c r="K382" s="23">
        <v>5.5896690820000003</v>
      </c>
      <c r="L382" s="35">
        <v>34.320568160000001</v>
      </c>
      <c r="M382" s="24"/>
    </row>
    <row r="383" spans="1:13" x14ac:dyDescent="0.2">
      <c r="A383" s="24"/>
      <c r="B383" s="36" t="s">
        <v>199</v>
      </c>
      <c r="C383" s="37">
        <v>27.40129026</v>
      </c>
      <c r="D383" s="37">
        <v>0</v>
      </c>
      <c r="E383" s="37">
        <v>167.84958</v>
      </c>
      <c r="F383" s="38">
        <v>1030.596421</v>
      </c>
      <c r="G383" s="24"/>
      <c r="H383" s="36" t="s">
        <v>199</v>
      </c>
      <c r="I383" s="37">
        <v>30.81087685</v>
      </c>
      <c r="J383" s="37">
        <v>0</v>
      </c>
      <c r="K383" s="37">
        <v>1.8349505580000001</v>
      </c>
      <c r="L383" s="38">
        <v>11.266596420000001</v>
      </c>
      <c r="M383" s="24"/>
    </row>
    <row r="384" spans="1:13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</row>
    <row r="385" spans="1:18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</row>
    <row r="386" spans="1:18" x14ac:dyDescent="0.2">
      <c r="A386" s="24"/>
      <c r="B386" s="24" t="s">
        <v>203</v>
      </c>
      <c r="C386" s="24"/>
      <c r="D386" s="24"/>
      <c r="E386" s="24" t="s">
        <v>204</v>
      </c>
      <c r="F386" s="24"/>
      <c r="G386" s="24"/>
      <c r="H386" s="23" t="s">
        <v>205</v>
      </c>
      <c r="I386" s="23"/>
      <c r="J386" s="24"/>
      <c r="K386" s="23"/>
      <c r="L386" s="23"/>
      <c r="M386" s="23"/>
    </row>
    <row r="387" spans="1:18" x14ac:dyDescent="0.2">
      <c r="A387" s="24"/>
      <c r="B387" s="2" t="s">
        <v>206</v>
      </c>
      <c r="C387" s="23">
        <v>12.277671339999999</v>
      </c>
      <c r="D387" s="24"/>
      <c r="E387" s="23" t="s">
        <v>207</v>
      </c>
      <c r="F387" s="23">
        <v>15.5482975</v>
      </c>
      <c r="G387" s="24"/>
      <c r="H387" s="23" t="s">
        <v>208</v>
      </c>
      <c r="I387" s="23">
        <f>F387/$C$387</f>
        <v>1.2663881504422159</v>
      </c>
      <c r="J387" s="39" t="s">
        <v>209</v>
      </c>
      <c r="K387" s="24"/>
      <c r="L387" s="24"/>
      <c r="M387" s="24"/>
    </row>
    <row r="388" spans="1:18" x14ac:dyDescent="0.2">
      <c r="A388" s="24"/>
      <c r="B388" s="23" t="s">
        <v>210</v>
      </c>
      <c r="C388" s="23">
        <v>8.9002053399999994</v>
      </c>
      <c r="D388" s="24"/>
      <c r="E388" s="23" t="s">
        <v>211</v>
      </c>
      <c r="F388" s="23">
        <v>16.39414493</v>
      </c>
      <c r="G388" s="24"/>
      <c r="H388" s="23" t="s">
        <v>212</v>
      </c>
      <c r="I388" s="23">
        <f>F388/$C$387</f>
        <v>1.3352812985463089</v>
      </c>
      <c r="J388" s="39"/>
      <c r="K388" s="24"/>
      <c r="L388" s="24"/>
      <c r="M388" s="24"/>
    </row>
    <row r="389" spans="1:18" x14ac:dyDescent="0.2">
      <c r="A389" s="24"/>
      <c r="B389" s="23" t="s">
        <v>213</v>
      </c>
      <c r="C389" s="23">
        <v>9.3676583250000007</v>
      </c>
      <c r="D389" s="24"/>
      <c r="E389" s="23" t="s">
        <v>214</v>
      </c>
      <c r="F389" s="23">
        <v>14.711453499999999</v>
      </c>
      <c r="G389" s="24"/>
      <c r="H389" s="23" t="s">
        <v>215</v>
      </c>
      <c r="I389" s="23">
        <f>F389/$C$387</f>
        <v>1.1982283197360779</v>
      </c>
      <c r="J389" s="39"/>
      <c r="K389" s="24"/>
      <c r="L389" s="24"/>
      <c r="M389" s="24"/>
    </row>
    <row r="390" spans="1:18" x14ac:dyDescent="0.2">
      <c r="A390" s="24"/>
      <c r="B390" s="23"/>
      <c r="C390" s="23"/>
      <c r="D390" s="24"/>
      <c r="E390" s="23" t="s">
        <v>216</v>
      </c>
      <c r="F390" s="23">
        <v>10.90771163</v>
      </c>
      <c r="G390" s="24"/>
      <c r="H390" s="2" t="s">
        <v>217</v>
      </c>
      <c r="I390" s="23">
        <f>F390/$C$388</f>
        <v>1.2255573004566207</v>
      </c>
      <c r="J390" s="39" t="s">
        <v>218</v>
      </c>
      <c r="K390" s="24"/>
      <c r="L390" s="24"/>
      <c r="M390" s="24"/>
    </row>
    <row r="391" spans="1:18" x14ac:dyDescent="0.2">
      <c r="A391" s="24"/>
      <c r="B391" s="23"/>
      <c r="C391" s="23"/>
      <c r="D391" s="24"/>
      <c r="E391" s="23" t="s">
        <v>219</v>
      </c>
      <c r="F391" s="23">
        <v>12.182889749999999</v>
      </c>
      <c r="G391" s="24"/>
      <c r="H391" s="23" t="s">
        <v>220</v>
      </c>
      <c r="I391" s="23">
        <f>F391/$C$388</f>
        <v>1.368832435275027</v>
      </c>
      <c r="J391" s="39"/>
      <c r="K391" s="40" t="s">
        <v>221</v>
      </c>
      <c r="L391" s="40"/>
      <c r="M391" s="40"/>
      <c r="N391" s="20"/>
    </row>
    <row r="392" spans="1:18" x14ac:dyDescent="0.2">
      <c r="A392" s="24"/>
      <c r="B392" s="23"/>
      <c r="C392" s="23"/>
      <c r="D392" s="24"/>
      <c r="E392" s="23" t="s">
        <v>222</v>
      </c>
      <c r="F392" s="23">
        <v>8.6688847370000008</v>
      </c>
      <c r="G392" s="24"/>
      <c r="H392" s="23" t="s">
        <v>223</v>
      </c>
      <c r="I392" s="23">
        <f>F392/$C$388</f>
        <v>0.97400952066123925</v>
      </c>
      <c r="J392" s="39"/>
      <c r="K392" s="41" t="s">
        <v>209</v>
      </c>
      <c r="L392" s="41">
        <v>1.2663881509999999</v>
      </c>
      <c r="M392" s="41">
        <v>1.335281299</v>
      </c>
      <c r="N392" s="41">
        <v>1.1982283199999999</v>
      </c>
    </row>
    <row r="393" spans="1:18" x14ac:dyDescent="0.2">
      <c r="A393" s="24"/>
      <c r="B393" s="23"/>
      <c r="C393" s="23"/>
      <c r="D393" s="24"/>
      <c r="E393" s="23" t="s">
        <v>224</v>
      </c>
      <c r="F393" s="23">
        <v>134.77717129999999</v>
      </c>
      <c r="G393" s="24"/>
      <c r="H393" s="23" t="s">
        <v>225</v>
      </c>
      <c r="I393" s="23">
        <f>F393/$C$389</f>
        <v>14.387498628159026</v>
      </c>
      <c r="J393" s="39" t="s">
        <v>226</v>
      </c>
      <c r="K393" s="41" t="s">
        <v>218</v>
      </c>
      <c r="L393" s="41">
        <v>1.2255573</v>
      </c>
      <c r="M393" s="41">
        <v>1.3688324350000001</v>
      </c>
      <c r="N393" s="41">
        <v>0.97400952100000004</v>
      </c>
    </row>
    <row r="394" spans="1:18" x14ac:dyDescent="0.2">
      <c r="A394" s="24"/>
      <c r="B394" s="2"/>
      <c r="C394" s="23"/>
      <c r="D394" s="24"/>
      <c r="E394" s="2" t="s">
        <v>227</v>
      </c>
      <c r="F394" s="23">
        <v>47.13108407</v>
      </c>
      <c r="G394" s="24"/>
      <c r="H394" s="2" t="s">
        <v>228</v>
      </c>
      <c r="I394" s="23">
        <f>F394/$C$389</f>
        <v>5.0312556708242235</v>
      </c>
      <c r="J394" s="39"/>
      <c r="K394" s="41" t="s">
        <v>226</v>
      </c>
      <c r="L394" s="41">
        <v>14.387498620000001</v>
      </c>
      <c r="M394" s="41">
        <v>9.7648336699999998</v>
      </c>
      <c r="N394" s="41">
        <v>5.0312556700000002</v>
      </c>
    </row>
    <row r="395" spans="1:18" x14ac:dyDescent="0.2">
      <c r="A395" s="24"/>
      <c r="B395" s="23"/>
      <c r="C395" s="23"/>
      <c r="D395" s="24"/>
      <c r="E395" s="2" t="s">
        <v>229</v>
      </c>
      <c r="F395" s="23">
        <v>91.473625420000005</v>
      </c>
      <c r="G395" s="24"/>
      <c r="H395" s="2" t="s">
        <v>230</v>
      </c>
      <c r="I395" s="23">
        <f>F395/$C$389</f>
        <v>9.7648336698915621</v>
      </c>
      <c r="J395" s="39"/>
      <c r="K395" s="24"/>
      <c r="L395" s="24"/>
      <c r="M395" s="24"/>
    </row>
    <row r="396" spans="1:18" x14ac:dyDescent="0.2">
      <c r="A396" s="24"/>
      <c r="B396" s="23"/>
      <c r="C396" s="23"/>
      <c r="D396" s="24"/>
      <c r="E396" s="24"/>
      <c r="F396" s="24"/>
      <c r="G396" s="24"/>
      <c r="H396" s="2"/>
      <c r="I396" s="23"/>
      <c r="J396" s="24"/>
      <c r="K396" s="24"/>
      <c r="L396" s="24"/>
      <c r="M396" s="24"/>
    </row>
    <row r="397" spans="1:18" x14ac:dyDescent="0.2">
      <c r="A397" s="24"/>
      <c r="B397" s="23"/>
      <c r="C397" s="23"/>
      <c r="D397" s="24"/>
      <c r="E397" s="24"/>
      <c r="F397" s="24"/>
      <c r="G397" s="24"/>
      <c r="H397" s="23"/>
      <c r="I397" s="23"/>
      <c r="J397" s="24"/>
      <c r="K397" s="24"/>
      <c r="L397" s="24"/>
      <c r="M397" s="24"/>
    </row>
    <row r="398" spans="1:18" x14ac:dyDescent="0.2">
      <c r="A398" s="42" t="s">
        <v>231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</row>
    <row r="399" spans="1:18" x14ac:dyDescent="0.2">
      <c r="A399" s="24" t="s">
        <v>232</v>
      </c>
      <c r="B399" s="24"/>
      <c r="C399" s="24"/>
      <c r="D399" s="24"/>
      <c r="E399" s="24"/>
      <c r="F399" s="24"/>
      <c r="G399" s="24"/>
      <c r="H399" s="23"/>
      <c r="I399" s="23"/>
      <c r="J399" s="24"/>
      <c r="K399" s="24"/>
      <c r="L399" s="24"/>
      <c r="M399" s="24"/>
    </row>
    <row r="400" spans="1:18" x14ac:dyDescent="0.2">
      <c r="A400" s="21" t="s">
        <v>2</v>
      </c>
      <c r="B400" s="21" t="s">
        <v>3</v>
      </c>
      <c r="C400" s="21" t="s">
        <v>4</v>
      </c>
      <c r="D400" s="21" t="s">
        <v>5</v>
      </c>
      <c r="E400" s="21" t="s">
        <v>6</v>
      </c>
      <c r="F400" s="21" t="s">
        <v>11</v>
      </c>
      <c r="G400" s="21" t="s">
        <v>8</v>
      </c>
      <c r="H400" s="21"/>
      <c r="I400" s="21" t="s">
        <v>179</v>
      </c>
      <c r="J400" s="21" t="s">
        <v>180</v>
      </c>
      <c r="K400" s="21" t="s">
        <v>181</v>
      </c>
      <c r="M400" s="21"/>
      <c r="N400" s="21"/>
      <c r="O400" s="43"/>
    </row>
    <row r="401" spans="1:15" x14ac:dyDescent="0.2">
      <c r="A401" s="21" t="s">
        <v>12</v>
      </c>
      <c r="B401" s="21" t="s">
        <v>13</v>
      </c>
      <c r="C401" s="21" t="s">
        <v>13</v>
      </c>
      <c r="D401" s="21" t="s">
        <v>13</v>
      </c>
      <c r="E401" s="21" t="s">
        <v>13</v>
      </c>
      <c r="F401" s="21" t="s">
        <v>13</v>
      </c>
      <c r="G401" s="21" t="s">
        <v>13</v>
      </c>
      <c r="H401" s="21"/>
      <c r="I401" s="21"/>
      <c r="K401" s="21"/>
      <c r="M401" s="21"/>
      <c r="N401" s="21"/>
      <c r="O401" s="43"/>
    </row>
    <row r="402" spans="1:15" x14ac:dyDescent="0.2">
      <c r="A402" s="21" t="s">
        <v>18</v>
      </c>
      <c r="B402" s="21" t="s">
        <v>13</v>
      </c>
      <c r="C402" s="21" t="s">
        <v>14</v>
      </c>
      <c r="D402" s="21" t="s">
        <v>21</v>
      </c>
      <c r="E402" s="21" t="s">
        <v>16</v>
      </c>
      <c r="F402" s="21">
        <v>10000</v>
      </c>
      <c r="G402" s="21">
        <v>27.363960266113281</v>
      </c>
      <c r="H402" s="21"/>
      <c r="I402" s="21" t="str">
        <f t="shared" ref="I402:I472" si="22">IF(D402="UNKNOWN",B402,D402)</f>
        <v>STANDARD</v>
      </c>
      <c r="J402" s="43">
        <f>AVERAGE(G402:G403,G485)</f>
        <v>27.551467895507812</v>
      </c>
      <c r="K402" s="43">
        <f t="shared" ref="K402:K487" si="23">IF(J402&gt;0,IF(D402="STANDARD",LOG10(F402),LOG10(J402)),"")</f>
        <v>4</v>
      </c>
    </row>
    <row r="403" spans="1:15" x14ac:dyDescent="0.2">
      <c r="A403" s="21" t="s">
        <v>20</v>
      </c>
      <c r="B403" s="21" t="s">
        <v>13</v>
      </c>
      <c r="C403" s="21" t="s">
        <v>14</v>
      </c>
      <c r="D403" s="21" t="s">
        <v>21</v>
      </c>
      <c r="E403" s="21" t="s">
        <v>16</v>
      </c>
      <c r="F403" s="21">
        <v>10000</v>
      </c>
      <c r="G403" s="21">
        <v>28.542074203491211</v>
      </c>
      <c r="H403" s="21"/>
      <c r="I403" s="21" t="str">
        <f t="shared" si="22"/>
        <v>STANDARD</v>
      </c>
      <c r="J403" s="43"/>
      <c r="K403" s="43" t="str">
        <f t="shared" si="23"/>
        <v/>
      </c>
    </row>
    <row r="404" spans="1:15" x14ac:dyDescent="0.2">
      <c r="A404" s="21" t="s">
        <v>22</v>
      </c>
      <c r="B404" s="21" t="s">
        <v>13</v>
      </c>
      <c r="C404" s="21" t="s">
        <v>14</v>
      </c>
      <c r="D404" s="21" t="s">
        <v>21</v>
      </c>
      <c r="E404" s="21" t="s">
        <v>16</v>
      </c>
      <c r="F404" s="21">
        <v>5000</v>
      </c>
      <c r="G404" s="21">
        <v>28.014730453491211</v>
      </c>
      <c r="H404" s="21"/>
      <c r="I404" s="21" t="str">
        <f t="shared" si="22"/>
        <v>STANDARD</v>
      </c>
      <c r="J404" s="43">
        <f>AVERAGE(G404:G406)</f>
        <v>27.906253814697266</v>
      </c>
      <c r="K404" s="43">
        <f t="shared" si="23"/>
        <v>3.6989700043360187</v>
      </c>
    </row>
    <row r="405" spans="1:15" x14ac:dyDescent="0.2">
      <c r="A405" s="21" t="s">
        <v>23</v>
      </c>
      <c r="B405" s="21" t="s">
        <v>13</v>
      </c>
      <c r="C405" s="21" t="s">
        <v>14</v>
      </c>
      <c r="D405" s="21" t="s">
        <v>21</v>
      </c>
      <c r="E405" s="21" t="s">
        <v>16</v>
      </c>
      <c r="F405" s="21">
        <v>5000</v>
      </c>
      <c r="G405" s="21">
        <v>27.821914672851562</v>
      </c>
      <c r="H405" s="21"/>
      <c r="I405" s="21" t="str">
        <f t="shared" si="22"/>
        <v>STANDARD</v>
      </c>
      <c r="J405" s="43"/>
      <c r="K405" s="43" t="str">
        <f t="shared" si="23"/>
        <v/>
      </c>
    </row>
    <row r="406" spans="1:15" x14ac:dyDescent="0.2">
      <c r="A406" s="21" t="s">
        <v>24</v>
      </c>
      <c r="B406" s="21" t="s">
        <v>13</v>
      </c>
      <c r="C406" s="21" t="s">
        <v>14</v>
      </c>
      <c r="D406" s="21" t="s">
        <v>21</v>
      </c>
      <c r="E406" s="21" t="s">
        <v>16</v>
      </c>
      <c r="F406" s="21">
        <v>5000</v>
      </c>
      <c r="G406" s="21">
        <v>27.882116317749023</v>
      </c>
      <c r="H406" s="21"/>
      <c r="I406" s="21" t="str">
        <f t="shared" si="22"/>
        <v>STANDARD</v>
      </c>
      <c r="J406" s="43"/>
      <c r="K406" s="43" t="str">
        <f t="shared" si="23"/>
        <v/>
      </c>
    </row>
    <row r="407" spans="1:15" x14ac:dyDescent="0.2">
      <c r="A407" s="21" t="s">
        <v>25</v>
      </c>
      <c r="B407" s="21" t="s">
        <v>13</v>
      </c>
      <c r="C407" s="21" t="s">
        <v>14</v>
      </c>
      <c r="D407" s="21" t="s">
        <v>21</v>
      </c>
      <c r="E407" s="21" t="s">
        <v>16</v>
      </c>
      <c r="F407" s="21">
        <v>1000</v>
      </c>
      <c r="G407" s="21">
        <v>29.709701538085938</v>
      </c>
      <c r="H407" s="21"/>
      <c r="I407" s="21" t="str">
        <f t="shared" si="22"/>
        <v>STANDARD</v>
      </c>
      <c r="J407" s="43">
        <f>AVERAGE(G407:G409)</f>
        <v>29.468067169189453</v>
      </c>
      <c r="K407" s="43">
        <f t="shared" si="23"/>
        <v>3</v>
      </c>
    </row>
    <row r="408" spans="1:15" x14ac:dyDescent="0.2">
      <c r="A408" s="21" t="s">
        <v>26</v>
      </c>
      <c r="B408" s="21" t="s">
        <v>13</v>
      </c>
      <c r="C408" s="21" t="s">
        <v>14</v>
      </c>
      <c r="D408" s="21" t="s">
        <v>21</v>
      </c>
      <c r="E408" s="21" t="s">
        <v>16</v>
      </c>
      <c r="F408" s="21">
        <v>1000</v>
      </c>
      <c r="G408" s="21">
        <v>29.391324996948242</v>
      </c>
      <c r="H408" s="21"/>
      <c r="I408" s="21" t="str">
        <f t="shared" si="22"/>
        <v>STANDARD</v>
      </c>
      <c r="J408" s="43"/>
      <c r="K408" s="43" t="str">
        <f t="shared" si="23"/>
        <v/>
      </c>
    </row>
    <row r="409" spans="1:15" x14ac:dyDescent="0.2">
      <c r="A409" s="21" t="s">
        <v>27</v>
      </c>
      <c r="B409" s="21" t="s">
        <v>13</v>
      </c>
      <c r="C409" s="21" t="s">
        <v>14</v>
      </c>
      <c r="D409" s="21" t="s">
        <v>21</v>
      </c>
      <c r="E409" s="21" t="s">
        <v>16</v>
      </c>
      <c r="F409" s="21">
        <v>1000</v>
      </c>
      <c r="G409" s="21">
        <v>29.30317497253418</v>
      </c>
      <c r="H409" s="21"/>
      <c r="I409" s="21" t="str">
        <f t="shared" si="22"/>
        <v>STANDARD</v>
      </c>
      <c r="J409" s="43"/>
      <c r="K409" s="43" t="str">
        <f t="shared" si="23"/>
        <v/>
      </c>
    </row>
    <row r="410" spans="1:15" x14ac:dyDescent="0.2">
      <c r="A410" s="21" t="s">
        <v>28</v>
      </c>
      <c r="B410" s="21" t="s">
        <v>13</v>
      </c>
      <c r="C410" s="21" t="s">
        <v>14</v>
      </c>
      <c r="D410" s="21" t="s">
        <v>21</v>
      </c>
      <c r="E410" s="21" t="s">
        <v>16</v>
      </c>
      <c r="F410" s="21">
        <v>100</v>
      </c>
      <c r="G410" s="21">
        <v>32.721935272216797</v>
      </c>
      <c r="H410" s="21"/>
      <c r="I410" s="21" t="str">
        <f t="shared" si="22"/>
        <v>STANDARD</v>
      </c>
      <c r="J410" s="43">
        <f>AVERAGE(G410:G412)</f>
        <v>32.157782236735024</v>
      </c>
      <c r="K410" s="43">
        <f t="shared" si="23"/>
        <v>2</v>
      </c>
    </row>
    <row r="411" spans="1:15" x14ac:dyDescent="0.2">
      <c r="A411" s="21" t="s">
        <v>29</v>
      </c>
      <c r="B411" s="21" t="s">
        <v>13</v>
      </c>
      <c r="C411" s="21" t="s">
        <v>14</v>
      </c>
      <c r="D411" s="21" t="s">
        <v>21</v>
      </c>
      <c r="E411" s="21" t="s">
        <v>16</v>
      </c>
      <c r="F411" s="21">
        <v>100</v>
      </c>
      <c r="G411" s="21">
        <v>32.225547790527344</v>
      </c>
      <c r="H411" s="21"/>
      <c r="I411" s="21" t="str">
        <f t="shared" si="22"/>
        <v>STANDARD</v>
      </c>
      <c r="J411" s="43"/>
      <c r="K411" s="43" t="str">
        <f t="shared" si="23"/>
        <v/>
      </c>
    </row>
    <row r="412" spans="1:15" x14ac:dyDescent="0.2">
      <c r="A412" s="21" t="s">
        <v>32</v>
      </c>
      <c r="B412" s="21" t="s">
        <v>13</v>
      </c>
      <c r="C412" s="21" t="s">
        <v>14</v>
      </c>
      <c r="D412" s="21" t="s">
        <v>21</v>
      </c>
      <c r="E412" s="21" t="s">
        <v>16</v>
      </c>
      <c r="F412" s="21">
        <v>100</v>
      </c>
      <c r="G412" s="21">
        <v>31.525863647460938</v>
      </c>
      <c r="H412" s="21"/>
      <c r="I412" s="21" t="str">
        <f t="shared" si="22"/>
        <v>STANDARD</v>
      </c>
      <c r="J412" s="43"/>
      <c r="K412" s="43" t="str">
        <f t="shared" si="23"/>
        <v/>
      </c>
    </row>
    <row r="413" spans="1:15" x14ac:dyDescent="0.2">
      <c r="A413" s="21" t="s">
        <v>33</v>
      </c>
      <c r="B413" s="21" t="s">
        <v>13</v>
      </c>
      <c r="C413" s="21" t="s">
        <v>13</v>
      </c>
      <c r="D413" s="21" t="s">
        <v>13</v>
      </c>
      <c r="E413" s="21" t="s">
        <v>13</v>
      </c>
      <c r="F413" s="21" t="s">
        <v>13</v>
      </c>
      <c r="G413" s="21" t="s">
        <v>13</v>
      </c>
      <c r="H413" s="21"/>
      <c r="I413" s="21" t="str">
        <f t="shared" si="22"/>
        <v/>
      </c>
      <c r="K413" s="43" t="str">
        <f t="shared" si="23"/>
        <v/>
      </c>
    </row>
    <row r="414" spans="1:15" x14ac:dyDescent="0.2">
      <c r="A414" s="21" t="s">
        <v>35</v>
      </c>
      <c r="B414" s="21" t="s">
        <v>13</v>
      </c>
      <c r="C414" s="21" t="s">
        <v>14</v>
      </c>
      <c r="D414" s="21" t="s">
        <v>21</v>
      </c>
      <c r="E414" s="21" t="s">
        <v>16</v>
      </c>
      <c r="F414" s="21">
        <v>10</v>
      </c>
      <c r="G414" s="21">
        <v>34.786033630371094</v>
      </c>
      <c r="H414" s="21"/>
      <c r="I414" s="21" t="str">
        <f t="shared" si="22"/>
        <v>STANDARD</v>
      </c>
      <c r="J414" s="43">
        <f>AVERAGE(G414:G415,G486)</f>
        <v>35.636553446451821</v>
      </c>
      <c r="K414" s="43">
        <f t="shared" si="23"/>
        <v>1</v>
      </c>
    </row>
    <row r="415" spans="1:15" x14ac:dyDescent="0.2">
      <c r="A415" s="21" t="s">
        <v>36</v>
      </c>
      <c r="B415" s="21" t="s">
        <v>13</v>
      </c>
      <c r="C415" s="21" t="s">
        <v>14</v>
      </c>
      <c r="D415" s="21" t="s">
        <v>21</v>
      </c>
      <c r="E415" s="21" t="s">
        <v>16</v>
      </c>
      <c r="F415" s="21">
        <v>10</v>
      </c>
      <c r="G415" s="21">
        <v>35.143100738525391</v>
      </c>
      <c r="H415" s="21"/>
      <c r="I415" s="21" t="str">
        <f t="shared" si="22"/>
        <v>STANDARD</v>
      </c>
      <c r="J415" s="43"/>
      <c r="K415" s="43" t="str">
        <f t="shared" si="23"/>
        <v/>
      </c>
    </row>
    <row r="416" spans="1:15" x14ac:dyDescent="0.2">
      <c r="A416" s="21" t="s">
        <v>37</v>
      </c>
      <c r="B416" s="21"/>
      <c r="C416" s="21"/>
      <c r="D416" s="21"/>
      <c r="E416" s="21"/>
      <c r="F416" s="21"/>
      <c r="G416" s="21"/>
      <c r="H416" s="21"/>
      <c r="I416" s="21"/>
      <c r="J416" s="43"/>
      <c r="K416" s="43"/>
    </row>
    <row r="417" spans="1:11" x14ac:dyDescent="0.2">
      <c r="A417" s="21" t="s">
        <v>38</v>
      </c>
      <c r="B417" s="21"/>
      <c r="C417" s="21"/>
      <c r="D417" s="21"/>
      <c r="E417" s="21"/>
      <c r="F417" s="21"/>
      <c r="G417" s="21"/>
      <c r="H417" s="21"/>
      <c r="I417" s="21"/>
      <c r="J417" s="43"/>
      <c r="K417" s="43"/>
    </row>
    <row r="418" spans="1:11" x14ac:dyDescent="0.2">
      <c r="A418" s="21" t="s">
        <v>39</v>
      </c>
      <c r="B418" s="21"/>
      <c r="C418" s="21"/>
      <c r="D418" s="21"/>
      <c r="E418" s="21"/>
      <c r="F418" s="21"/>
      <c r="G418" s="21"/>
      <c r="H418" s="21"/>
      <c r="I418" s="21"/>
      <c r="J418" s="43"/>
      <c r="K418" s="43"/>
    </row>
    <row r="419" spans="1:11" x14ac:dyDescent="0.2">
      <c r="A419" s="21" t="s">
        <v>40</v>
      </c>
      <c r="B419" s="21" t="s">
        <v>233</v>
      </c>
      <c r="C419" s="21" t="s">
        <v>14</v>
      </c>
      <c r="D419" s="21" t="s">
        <v>31</v>
      </c>
      <c r="E419" s="21" t="s">
        <v>16</v>
      </c>
      <c r="F419" s="21">
        <v>550.67803955078125</v>
      </c>
      <c r="G419" s="21">
        <v>30.541219711303711</v>
      </c>
      <c r="H419" s="21"/>
      <c r="I419" s="21" t="str">
        <f t="shared" si="22"/>
        <v>input 1k</v>
      </c>
      <c r="J419" s="43">
        <f>AVERAGE(G419:G421)</f>
        <v>30.728883107503254</v>
      </c>
      <c r="K419" s="43">
        <f t="shared" si="23"/>
        <v>1.4875467753861122</v>
      </c>
    </row>
    <row r="420" spans="1:11" x14ac:dyDescent="0.2">
      <c r="A420" s="21" t="s">
        <v>41</v>
      </c>
      <c r="B420" s="21" t="s">
        <v>233</v>
      </c>
      <c r="C420" s="21" t="s">
        <v>14</v>
      </c>
      <c r="D420" s="21" t="s">
        <v>31</v>
      </c>
      <c r="E420" s="21" t="s">
        <v>16</v>
      </c>
      <c r="F420" s="21">
        <v>461.81317138671875</v>
      </c>
      <c r="G420" s="21">
        <v>30.747951507568359</v>
      </c>
      <c r="H420" s="21"/>
      <c r="I420" s="21" t="str">
        <f t="shared" si="22"/>
        <v>input 1k</v>
      </c>
      <c r="J420" s="43"/>
      <c r="K420" s="43" t="str">
        <f t="shared" si="23"/>
        <v/>
      </c>
    </row>
    <row r="421" spans="1:11" x14ac:dyDescent="0.2">
      <c r="A421" s="21" t="s">
        <v>42</v>
      </c>
      <c r="B421" s="21" t="s">
        <v>233</v>
      </c>
      <c r="C421" s="21" t="s">
        <v>14</v>
      </c>
      <c r="D421" s="21" t="s">
        <v>31</v>
      </c>
      <c r="E421" s="21" t="s">
        <v>16</v>
      </c>
      <c r="F421" s="21">
        <v>406.61590576171875</v>
      </c>
      <c r="G421" s="21">
        <v>30.897478103637695</v>
      </c>
      <c r="H421" s="21"/>
      <c r="I421" s="21" t="str">
        <f t="shared" si="22"/>
        <v>input 1k</v>
      </c>
      <c r="J421" s="43"/>
      <c r="K421" s="43" t="str">
        <f t="shared" si="23"/>
        <v/>
      </c>
    </row>
    <row r="422" spans="1:11" x14ac:dyDescent="0.2">
      <c r="A422" s="21" t="s">
        <v>43</v>
      </c>
      <c r="B422" s="21"/>
      <c r="C422" s="21"/>
      <c r="D422" s="21"/>
      <c r="E422" s="21"/>
      <c r="F422" s="21"/>
      <c r="G422" s="21"/>
      <c r="H422" s="21"/>
      <c r="I422" s="21"/>
      <c r="J422" s="43"/>
      <c r="K422" s="43"/>
    </row>
    <row r="423" spans="1:11" x14ac:dyDescent="0.2">
      <c r="A423" s="21" t="s">
        <v>44</v>
      </c>
      <c r="B423" s="21"/>
      <c r="C423" s="21"/>
      <c r="D423" s="21"/>
      <c r="E423" s="21"/>
      <c r="F423" s="21"/>
      <c r="G423" s="21"/>
      <c r="H423" s="21"/>
      <c r="I423" s="21"/>
      <c r="J423" s="43"/>
      <c r="K423" s="43"/>
    </row>
    <row r="424" spans="1:11" x14ac:dyDescent="0.2">
      <c r="A424" s="21" t="s">
        <v>46</v>
      </c>
      <c r="B424" s="21"/>
      <c r="C424" s="21"/>
      <c r="D424" s="21"/>
      <c r="E424" s="21"/>
      <c r="F424" s="21"/>
      <c r="G424" s="21"/>
      <c r="H424" s="21"/>
      <c r="I424" s="21"/>
      <c r="J424" s="43"/>
      <c r="K424" s="43"/>
    </row>
    <row r="425" spans="1:11" x14ac:dyDescent="0.2">
      <c r="A425" s="21" t="s">
        <v>47</v>
      </c>
      <c r="B425" s="21" t="s">
        <v>13</v>
      </c>
      <c r="C425" s="21" t="s">
        <v>34</v>
      </c>
      <c r="D425" s="21" t="s">
        <v>21</v>
      </c>
      <c r="E425" s="21" t="s">
        <v>16</v>
      </c>
      <c r="F425" s="21">
        <v>10000</v>
      </c>
      <c r="G425" s="21">
        <v>23.936864852905273</v>
      </c>
      <c r="H425" s="21"/>
      <c r="I425" s="21" t="str">
        <f t="shared" si="22"/>
        <v>STANDARD</v>
      </c>
      <c r="J425" s="43">
        <f>AVERAGE(G425:G427)</f>
        <v>23.961049397786457</v>
      </c>
      <c r="K425" s="43">
        <f t="shared" si="23"/>
        <v>4</v>
      </c>
    </row>
    <row r="426" spans="1:11" x14ac:dyDescent="0.2">
      <c r="A426" s="21" t="s">
        <v>49</v>
      </c>
      <c r="B426" s="21" t="s">
        <v>13</v>
      </c>
      <c r="C426" s="21" t="s">
        <v>34</v>
      </c>
      <c r="D426" s="21" t="s">
        <v>21</v>
      </c>
      <c r="E426" s="21" t="s">
        <v>16</v>
      </c>
      <c r="F426" s="21">
        <v>10000</v>
      </c>
      <c r="G426" s="21">
        <v>23.840084075927734</v>
      </c>
      <c r="H426" s="21"/>
      <c r="I426" s="21" t="str">
        <f t="shared" si="22"/>
        <v>STANDARD</v>
      </c>
      <c r="J426" s="43"/>
      <c r="K426" s="43" t="str">
        <f t="shared" si="23"/>
        <v/>
      </c>
    </row>
    <row r="427" spans="1:11" x14ac:dyDescent="0.2">
      <c r="A427" s="21" t="s">
        <v>50</v>
      </c>
      <c r="B427" s="21" t="s">
        <v>13</v>
      </c>
      <c r="C427" s="21" t="s">
        <v>34</v>
      </c>
      <c r="D427" s="21" t="s">
        <v>21</v>
      </c>
      <c r="E427" s="21" t="s">
        <v>16</v>
      </c>
      <c r="F427" s="21">
        <v>10000</v>
      </c>
      <c r="G427" s="21">
        <v>24.106199264526367</v>
      </c>
      <c r="H427" s="21"/>
      <c r="I427" s="21" t="str">
        <f t="shared" si="22"/>
        <v>STANDARD</v>
      </c>
      <c r="J427" s="43"/>
      <c r="K427" s="43" t="str">
        <f t="shared" si="23"/>
        <v/>
      </c>
    </row>
    <row r="428" spans="1:11" x14ac:dyDescent="0.2">
      <c r="A428" s="21" t="s">
        <v>52</v>
      </c>
      <c r="B428" s="21" t="s">
        <v>13</v>
      </c>
      <c r="C428" s="21" t="s">
        <v>34</v>
      </c>
      <c r="D428" s="21" t="s">
        <v>21</v>
      </c>
      <c r="E428" s="21" t="s">
        <v>16</v>
      </c>
      <c r="F428" s="21">
        <v>5000</v>
      </c>
      <c r="G428" s="21">
        <v>24.092456817626953</v>
      </c>
      <c r="H428" s="21"/>
      <c r="I428" s="21" t="str">
        <f t="shared" si="22"/>
        <v>STANDARD</v>
      </c>
      <c r="J428" s="43">
        <f>AVERAGE(G428:G430)</f>
        <v>25.102413177490234</v>
      </c>
      <c r="K428" s="43">
        <f t="shared" si="23"/>
        <v>3.6989700043360187</v>
      </c>
    </row>
    <row r="429" spans="1:11" x14ac:dyDescent="0.2">
      <c r="A429" s="21" t="s">
        <v>53</v>
      </c>
      <c r="B429" s="21" t="s">
        <v>13</v>
      </c>
      <c r="C429" s="21" t="s">
        <v>34</v>
      </c>
      <c r="D429" s="21" t="s">
        <v>21</v>
      </c>
      <c r="E429" s="21" t="s">
        <v>16</v>
      </c>
      <c r="F429" s="21">
        <v>5000</v>
      </c>
      <c r="G429" s="21">
        <v>23.576667785644531</v>
      </c>
      <c r="H429" s="21"/>
      <c r="I429" s="21" t="str">
        <f t="shared" si="22"/>
        <v>STANDARD</v>
      </c>
      <c r="J429" s="43"/>
      <c r="K429" s="43" t="str">
        <f t="shared" si="23"/>
        <v/>
      </c>
    </row>
    <row r="430" spans="1:11" x14ac:dyDescent="0.2">
      <c r="A430" s="21" t="s">
        <v>55</v>
      </c>
      <c r="B430" s="21" t="s">
        <v>13</v>
      </c>
      <c r="C430" s="21" t="s">
        <v>34</v>
      </c>
      <c r="D430" s="21" t="s">
        <v>21</v>
      </c>
      <c r="E430" s="21" t="s">
        <v>16</v>
      </c>
      <c r="F430" s="21">
        <v>5000</v>
      </c>
      <c r="G430" s="21">
        <v>27.638114929199219</v>
      </c>
      <c r="H430" s="21"/>
      <c r="I430" s="21" t="str">
        <f t="shared" si="22"/>
        <v>STANDARD</v>
      </c>
      <c r="J430" s="43"/>
      <c r="K430" s="43" t="str">
        <f t="shared" si="23"/>
        <v/>
      </c>
    </row>
    <row r="431" spans="1:11" x14ac:dyDescent="0.2">
      <c r="A431" s="21" t="s">
        <v>56</v>
      </c>
      <c r="B431" s="21" t="s">
        <v>13</v>
      </c>
      <c r="C431" s="21" t="s">
        <v>34</v>
      </c>
      <c r="D431" s="21" t="s">
        <v>21</v>
      </c>
      <c r="E431" s="21" t="s">
        <v>16</v>
      </c>
      <c r="F431" s="21">
        <v>1000</v>
      </c>
      <c r="G431" s="21">
        <v>25.645614624023438</v>
      </c>
      <c r="H431" s="21"/>
      <c r="I431" s="21" t="str">
        <f t="shared" si="22"/>
        <v>STANDARD</v>
      </c>
      <c r="J431" s="43">
        <f>AVERAGE(G431:G433)</f>
        <v>25.99931526184082</v>
      </c>
      <c r="K431" s="43">
        <f t="shared" si="23"/>
        <v>3</v>
      </c>
    </row>
    <row r="432" spans="1:11" x14ac:dyDescent="0.2">
      <c r="A432" s="21" t="s">
        <v>58</v>
      </c>
      <c r="B432" s="21" t="s">
        <v>13</v>
      </c>
      <c r="C432" s="21" t="s">
        <v>34</v>
      </c>
      <c r="D432" s="21" t="s">
        <v>21</v>
      </c>
      <c r="E432" s="21" t="s">
        <v>16</v>
      </c>
      <c r="F432" s="21">
        <v>1000</v>
      </c>
      <c r="G432" s="21">
        <v>25.893760681152344</v>
      </c>
      <c r="H432" s="21"/>
      <c r="I432" s="21" t="str">
        <f t="shared" si="22"/>
        <v>STANDARD</v>
      </c>
      <c r="J432" s="43"/>
      <c r="K432" s="43" t="str">
        <f t="shared" si="23"/>
        <v/>
      </c>
    </row>
    <row r="433" spans="1:11" x14ac:dyDescent="0.2">
      <c r="A433" s="21" t="s">
        <v>59</v>
      </c>
      <c r="B433" s="21" t="s">
        <v>13</v>
      </c>
      <c r="C433" s="21" t="s">
        <v>34</v>
      </c>
      <c r="D433" s="21" t="s">
        <v>21</v>
      </c>
      <c r="E433" s="21" t="s">
        <v>16</v>
      </c>
      <c r="F433" s="21">
        <v>1000</v>
      </c>
      <c r="G433" s="21">
        <v>26.45857048034668</v>
      </c>
      <c r="H433" s="21"/>
      <c r="I433" s="21" t="str">
        <f t="shared" si="22"/>
        <v>STANDARD</v>
      </c>
      <c r="J433" s="43"/>
      <c r="K433" s="43" t="str">
        <f t="shared" si="23"/>
        <v/>
      </c>
    </row>
    <row r="434" spans="1:11" x14ac:dyDescent="0.2">
      <c r="A434" s="21" t="s">
        <v>61</v>
      </c>
      <c r="B434" s="21" t="s">
        <v>13</v>
      </c>
      <c r="C434" s="21" t="s">
        <v>34</v>
      </c>
      <c r="D434" s="21" t="s">
        <v>21</v>
      </c>
      <c r="E434" s="21" t="s">
        <v>16</v>
      </c>
      <c r="F434" s="21">
        <v>100</v>
      </c>
      <c r="G434" s="21">
        <v>28.547658920288086</v>
      </c>
      <c r="H434" s="21"/>
      <c r="I434" s="21" t="str">
        <f t="shared" si="22"/>
        <v>STANDARD</v>
      </c>
      <c r="J434" s="43">
        <f>AVERAGE(G434:G436)</f>
        <v>28.920844395955402</v>
      </c>
      <c r="K434" s="43">
        <f t="shared" si="23"/>
        <v>2</v>
      </c>
    </row>
    <row r="435" spans="1:11" x14ac:dyDescent="0.2">
      <c r="A435" s="21" t="s">
        <v>62</v>
      </c>
      <c r="B435" s="21" t="s">
        <v>13</v>
      </c>
      <c r="C435" s="21" t="s">
        <v>34</v>
      </c>
      <c r="D435" s="21" t="s">
        <v>21</v>
      </c>
      <c r="E435" s="21" t="s">
        <v>16</v>
      </c>
      <c r="F435" s="21">
        <v>100</v>
      </c>
      <c r="G435" s="21">
        <v>29.154214859008789</v>
      </c>
      <c r="H435" s="21"/>
      <c r="I435" s="21" t="str">
        <f t="shared" si="22"/>
        <v>STANDARD</v>
      </c>
      <c r="J435" s="43"/>
      <c r="K435" s="43" t="str">
        <f t="shared" si="23"/>
        <v/>
      </c>
    </row>
    <row r="436" spans="1:11" x14ac:dyDescent="0.2">
      <c r="A436" s="21" t="s">
        <v>64</v>
      </c>
      <c r="B436" s="21" t="s">
        <v>13</v>
      </c>
      <c r="C436" s="21" t="s">
        <v>34</v>
      </c>
      <c r="D436" s="21" t="s">
        <v>21</v>
      </c>
      <c r="E436" s="21" t="s">
        <v>16</v>
      </c>
      <c r="F436" s="21">
        <v>100</v>
      </c>
      <c r="G436" s="21">
        <v>29.060659408569336</v>
      </c>
      <c r="H436" s="21"/>
      <c r="I436" s="21" t="str">
        <f t="shared" si="22"/>
        <v>STANDARD</v>
      </c>
      <c r="J436" s="43"/>
      <c r="K436" s="43" t="str">
        <f t="shared" si="23"/>
        <v/>
      </c>
    </row>
    <row r="437" spans="1:11" x14ac:dyDescent="0.2">
      <c r="A437" s="21" t="s">
        <v>65</v>
      </c>
      <c r="B437" s="21" t="s">
        <v>13</v>
      </c>
      <c r="C437" s="21" t="s">
        <v>34</v>
      </c>
      <c r="D437" s="21" t="s">
        <v>21</v>
      </c>
      <c r="E437" s="21" t="s">
        <v>16</v>
      </c>
      <c r="F437" s="21">
        <v>10</v>
      </c>
      <c r="G437" s="21">
        <v>33.007183074951172</v>
      </c>
      <c r="H437" s="21"/>
      <c r="I437" s="21" t="str">
        <f t="shared" si="22"/>
        <v>STANDARD</v>
      </c>
      <c r="J437" s="43">
        <f>AVERAGE(G437:G439)</f>
        <v>32.957600911458336</v>
      </c>
      <c r="K437" s="43">
        <f t="shared" si="23"/>
        <v>1</v>
      </c>
    </row>
    <row r="438" spans="1:11" x14ac:dyDescent="0.2">
      <c r="A438" s="21" t="s">
        <v>66</v>
      </c>
      <c r="B438" s="21" t="s">
        <v>13</v>
      </c>
      <c r="C438" s="21" t="s">
        <v>34</v>
      </c>
      <c r="D438" s="21" t="s">
        <v>21</v>
      </c>
      <c r="E438" s="21" t="s">
        <v>16</v>
      </c>
      <c r="F438" s="21">
        <v>10</v>
      </c>
      <c r="G438" s="21">
        <v>33.556465148925781</v>
      </c>
      <c r="H438" s="21"/>
      <c r="I438" s="21" t="str">
        <f t="shared" si="22"/>
        <v>STANDARD</v>
      </c>
      <c r="J438" s="43"/>
      <c r="K438" s="43" t="str">
        <f t="shared" si="23"/>
        <v/>
      </c>
    </row>
    <row r="439" spans="1:11" x14ac:dyDescent="0.2">
      <c r="A439" s="21" t="s">
        <v>67</v>
      </c>
      <c r="B439" s="21" t="s">
        <v>13</v>
      </c>
      <c r="C439" s="21" t="s">
        <v>34</v>
      </c>
      <c r="D439" s="21" t="s">
        <v>21</v>
      </c>
      <c r="E439" s="21" t="s">
        <v>16</v>
      </c>
      <c r="F439" s="21">
        <v>10</v>
      </c>
      <c r="G439" s="21">
        <v>32.309154510498047</v>
      </c>
      <c r="H439" s="21"/>
      <c r="I439" s="21" t="str">
        <f t="shared" si="22"/>
        <v>STANDARD</v>
      </c>
      <c r="J439" s="43"/>
      <c r="K439" s="43" t="str">
        <f t="shared" si="23"/>
        <v/>
      </c>
    </row>
    <row r="440" spans="1:11" x14ac:dyDescent="0.2">
      <c r="A440" s="21" t="s">
        <v>68</v>
      </c>
      <c r="B440" s="21"/>
      <c r="C440" s="21"/>
      <c r="D440" s="21"/>
      <c r="E440" s="21"/>
      <c r="F440" s="21"/>
      <c r="G440" s="21"/>
      <c r="H440" s="21"/>
      <c r="I440" s="21"/>
      <c r="J440" s="43"/>
      <c r="K440" s="43"/>
    </row>
    <row r="441" spans="1:11" x14ac:dyDescent="0.2">
      <c r="A441" s="21" t="s">
        <v>69</v>
      </c>
      <c r="B441" s="21"/>
      <c r="C441" s="21"/>
      <c r="D441" s="21"/>
      <c r="E441" s="21"/>
      <c r="F441" s="21"/>
      <c r="G441" s="21"/>
      <c r="H441" s="21"/>
      <c r="I441" s="21"/>
      <c r="J441" s="43"/>
      <c r="K441" s="43"/>
    </row>
    <row r="442" spans="1:11" x14ac:dyDescent="0.2">
      <c r="A442" s="21" t="s">
        <v>70</v>
      </c>
      <c r="B442" s="21"/>
      <c r="C442" s="21"/>
      <c r="D442" s="21"/>
      <c r="E442" s="21"/>
      <c r="F442" s="21"/>
      <c r="G442" s="21"/>
      <c r="H442" s="21"/>
      <c r="I442" s="21"/>
      <c r="J442" s="43"/>
      <c r="K442" s="43"/>
    </row>
    <row r="443" spans="1:11" x14ac:dyDescent="0.2">
      <c r="A443" s="21" t="s">
        <v>71</v>
      </c>
      <c r="B443" s="21" t="s">
        <v>233</v>
      </c>
      <c r="C443" s="21" t="s">
        <v>34</v>
      </c>
      <c r="D443" s="21" t="s">
        <v>31</v>
      </c>
      <c r="E443" s="21" t="s">
        <v>16</v>
      </c>
      <c r="F443" s="21">
        <v>1286.3175048828125</v>
      </c>
      <c r="G443" s="21">
        <v>26.324861526489258</v>
      </c>
      <c r="H443" s="21"/>
      <c r="I443" s="21" t="str">
        <f t="shared" si="22"/>
        <v>input 1k</v>
      </c>
      <c r="J443" s="43">
        <f>AVERAGE(G443,G445,G491)</f>
        <v>26.479732513427734</v>
      </c>
      <c r="K443" s="43">
        <f t="shared" si="23"/>
        <v>1.4229135937386195</v>
      </c>
    </row>
    <row r="444" spans="1:11" x14ac:dyDescent="0.2">
      <c r="A444" s="21" t="s">
        <v>72</v>
      </c>
      <c r="B444" s="21" t="s">
        <v>13</v>
      </c>
      <c r="C444" s="21" t="s">
        <v>13</v>
      </c>
      <c r="D444" s="21" t="s">
        <v>13</v>
      </c>
      <c r="E444" s="21" t="s">
        <v>13</v>
      </c>
      <c r="F444" s="21" t="s">
        <v>13</v>
      </c>
      <c r="G444" s="21" t="s">
        <v>13</v>
      </c>
      <c r="H444" s="21"/>
      <c r="I444" s="21" t="str">
        <f t="shared" si="22"/>
        <v/>
      </c>
      <c r="J444" s="43"/>
      <c r="K444" s="43" t="str">
        <f t="shared" si="23"/>
        <v/>
      </c>
    </row>
    <row r="445" spans="1:11" x14ac:dyDescent="0.2">
      <c r="A445" s="21" t="s">
        <v>73</v>
      </c>
      <c r="B445" s="21" t="s">
        <v>233</v>
      </c>
      <c r="C445" s="21" t="s">
        <v>34</v>
      </c>
      <c r="D445" s="21" t="s">
        <v>31</v>
      </c>
      <c r="E445" s="21" t="s">
        <v>16</v>
      </c>
      <c r="F445" s="21">
        <v>1485.054443359375</v>
      </c>
      <c r="G445" s="21">
        <v>26.145328521728516</v>
      </c>
      <c r="H445" s="21"/>
      <c r="I445" s="21" t="str">
        <f t="shared" si="22"/>
        <v>input 1k</v>
      </c>
      <c r="J445" s="43"/>
      <c r="K445" s="43" t="str">
        <f t="shared" si="23"/>
        <v/>
      </c>
    </row>
    <row r="446" spans="1:11" x14ac:dyDescent="0.2">
      <c r="A446" s="21" t="s">
        <v>74</v>
      </c>
      <c r="B446" s="21"/>
      <c r="C446" s="21"/>
      <c r="D446" s="21"/>
      <c r="E446" s="21"/>
      <c r="F446" s="21"/>
      <c r="G446" s="21"/>
      <c r="H446" s="21"/>
      <c r="I446" s="21"/>
      <c r="J446" s="43"/>
      <c r="K446" s="43"/>
    </row>
    <row r="447" spans="1:11" x14ac:dyDescent="0.2">
      <c r="A447" s="21" t="s">
        <v>75</v>
      </c>
      <c r="B447" s="21"/>
      <c r="C447" s="21"/>
      <c r="D447" s="21"/>
      <c r="E447" s="21"/>
      <c r="F447" s="21"/>
      <c r="G447" s="21"/>
      <c r="H447" s="21"/>
      <c r="I447" s="21"/>
      <c r="J447" s="43"/>
      <c r="K447" s="43"/>
    </row>
    <row r="448" spans="1:11" x14ac:dyDescent="0.2">
      <c r="A448" s="21" t="s">
        <v>76</v>
      </c>
      <c r="B448" s="21"/>
      <c r="C448" s="21"/>
      <c r="D448" s="21"/>
      <c r="E448" s="21"/>
      <c r="F448" s="21"/>
      <c r="G448" s="21"/>
      <c r="H448" s="21"/>
      <c r="I448" s="21"/>
      <c r="J448" s="43"/>
      <c r="K448" s="43"/>
    </row>
    <row r="449" spans="1:11" x14ac:dyDescent="0.2">
      <c r="A449" s="21" t="s">
        <v>77</v>
      </c>
      <c r="B449" s="21" t="s">
        <v>13</v>
      </c>
      <c r="C449" s="21" t="s">
        <v>14</v>
      </c>
      <c r="D449" s="21" t="s">
        <v>15</v>
      </c>
      <c r="E449" s="21" t="s">
        <v>16</v>
      </c>
      <c r="F449" s="21" t="s">
        <v>13</v>
      </c>
      <c r="G449" s="21" t="s">
        <v>19</v>
      </c>
      <c r="H449" s="21"/>
      <c r="I449" s="21" t="str">
        <f t="shared" si="22"/>
        <v>NTC</v>
      </c>
      <c r="J449" s="43" t="e">
        <f t="shared" ref="J449:J460" si="24">AVERAGE(G449,G461,G473)</f>
        <v>#DIV/0!</v>
      </c>
      <c r="K449" s="43" t="e">
        <f t="shared" si="23"/>
        <v>#DIV/0!</v>
      </c>
    </row>
    <row r="450" spans="1:11" x14ac:dyDescent="0.2">
      <c r="A450" s="21" t="s">
        <v>79</v>
      </c>
      <c r="B450" s="21" t="s">
        <v>13</v>
      </c>
      <c r="C450" s="21" t="s">
        <v>14</v>
      </c>
      <c r="D450" s="21" t="s">
        <v>15</v>
      </c>
      <c r="E450" s="21" t="s">
        <v>16</v>
      </c>
      <c r="F450" s="21" t="s">
        <v>13</v>
      </c>
      <c r="G450" s="21" t="s">
        <v>19</v>
      </c>
      <c r="H450" s="21"/>
      <c r="I450" s="21" t="str">
        <f t="shared" si="22"/>
        <v>NTC</v>
      </c>
      <c r="J450" s="43" t="e">
        <f t="shared" si="24"/>
        <v>#DIV/0!</v>
      </c>
      <c r="K450" s="43" t="e">
        <f t="shared" si="23"/>
        <v>#DIV/0!</v>
      </c>
    </row>
    <row r="451" spans="1:11" x14ac:dyDescent="0.2">
      <c r="A451" s="21" t="s">
        <v>81</v>
      </c>
      <c r="B451" s="21" t="s">
        <v>13</v>
      </c>
      <c r="C451" s="21" t="s">
        <v>14</v>
      </c>
      <c r="D451" s="21" t="s">
        <v>15</v>
      </c>
      <c r="E451" s="21" t="s">
        <v>16</v>
      </c>
      <c r="F451" s="21" t="s">
        <v>13</v>
      </c>
      <c r="G451" s="21" t="s">
        <v>19</v>
      </c>
      <c r="H451" s="21"/>
      <c r="I451" s="21" t="str">
        <f t="shared" si="22"/>
        <v>NTC</v>
      </c>
      <c r="J451" s="43" t="e">
        <f t="shared" si="24"/>
        <v>#DIV/0!</v>
      </c>
      <c r="K451" s="43" t="e">
        <f t="shared" si="23"/>
        <v>#DIV/0!</v>
      </c>
    </row>
    <row r="452" spans="1:11" x14ac:dyDescent="0.2">
      <c r="A452" s="21" t="s">
        <v>83</v>
      </c>
      <c r="B452" s="21" t="s">
        <v>13</v>
      </c>
      <c r="C452" s="21" t="s">
        <v>14</v>
      </c>
      <c r="D452" s="21" t="s">
        <v>15</v>
      </c>
      <c r="E452" s="21" t="s">
        <v>16</v>
      </c>
      <c r="F452" s="21" t="s">
        <v>13</v>
      </c>
      <c r="G452" s="21" t="s">
        <v>19</v>
      </c>
      <c r="H452" s="21"/>
      <c r="I452" s="21" t="str">
        <f t="shared" si="22"/>
        <v>NTC</v>
      </c>
      <c r="J452" s="43" t="e">
        <f t="shared" si="24"/>
        <v>#DIV/0!</v>
      </c>
      <c r="K452" s="43" t="e">
        <f t="shared" si="23"/>
        <v>#DIV/0!</v>
      </c>
    </row>
    <row r="453" spans="1:11" x14ac:dyDescent="0.2">
      <c r="A453" s="21" t="s">
        <v>85</v>
      </c>
      <c r="B453" s="21" t="s">
        <v>13</v>
      </c>
      <c r="C453" s="21" t="s">
        <v>14</v>
      </c>
      <c r="D453" s="21" t="s">
        <v>15</v>
      </c>
      <c r="E453" s="21" t="s">
        <v>16</v>
      </c>
      <c r="F453" s="21" t="s">
        <v>13</v>
      </c>
      <c r="G453" s="21" t="s">
        <v>19</v>
      </c>
      <c r="H453" s="21"/>
      <c r="I453" s="21" t="str">
        <f t="shared" si="22"/>
        <v>NTC</v>
      </c>
      <c r="J453" s="43" t="e">
        <f t="shared" si="24"/>
        <v>#DIV/0!</v>
      </c>
      <c r="K453" s="43" t="e">
        <f t="shared" si="23"/>
        <v>#DIV/0!</v>
      </c>
    </row>
    <row r="454" spans="1:11" x14ac:dyDescent="0.2">
      <c r="A454" s="21" t="s">
        <v>87</v>
      </c>
      <c r="B454" s="21" t="s">
        <v>13</v>
      </c>
      <c r="C454" s="21" t="s">
        <v>14</v>
      </c>
      <c r="D454" s="21" t="s">
        <v>15</v>
      </c>
      <c r="E454" s="21" t="s">
        <v>16</v>
      </c>
      <c r="F454" s="21" t="s">
        <v>13</v>
      </c>
      <c r="G454" s="21" t="s">
        <v>19</v>
      </c>
      <c r="H454" s="21"/>
      <c r="I454" s="21" t="str">
        <f t="shared" si="22"/>
        <v>NTC</v>
      </c>
      <c r="J454" s="43" t="e">
        <f t="shared" si="24"/>
        <v>#DIV/0!</v>
      </c>
      <c r="K454" s="43" t="e">
        <f t="shared" si="23"/>
        <v>#DIV/0!</v>
      </c>
    </row>
    <row r="455" spans="1:11" x14ac:dyDescent="0.2">
      <c r="A455" s="21" t="s">
        <v>89</v>
      </c>
      <c r="B455" s="21" t="s">
        <v>13</v>
      </c>
      <c r="C455" s="21" t="s">
        <v>34</v>
      </c>
      <c r="D455" s="21" t="s">
        <v>15</v>
      </c>
      <c r="E455" s="21" t="s">
        <v>16</v>
      </c>
      <c r="F455" s="21" t="s">
        <v>13</v>
      </c>
      <c r="G455" s="21" t="s">
        <v>19</v>
      </c>
      <c r="H455" s="21"/>
      <c r="I455" s="21" t="str">
        <f t="shared" si="22"/>
        <v>NTC</v>
      </c>
      <c r="J455" s="43" t="e">
        <f t="shared" si="24"/>
        <v>#DIV/0!</v>
      </c>
      <c r="K455" s="43" t="e">
        <f t="shared" si="23"/>
        <v>#DIV/0!</v>
      </c>
    </row>
    <row r="456" spans="1:11" x14ac:dyDescent="0.2">
      <c r="A456" s="21" t="s">
        <v>91</v>
      </c>
      <c r="B456" s="21" t="s">
        <v>13</v>
      </c>
      <c r="C456" s="21" t="s">
        <v>34</v>
      </c>
      <c r="D456" s="21" t="s">
        <v>15</v>
      </c>
      <c r="E456" s="21" t="s">
        <v>16</v>
      </c>
      <c r="F456" s="21" t="s">
        <v>13</v>
      </c>
      <c r="G456" s="21" t="s">
        <v>19</v>
      </c>
      <c r="H456" s="21"/>
      <c r="I456" s="21" t="str">
        <f t="shared" si="22"/>
        <v>NTC</v>
      </c>
      <c r="J456" s="43" t="e">
        <f t="shared" si="24"/>
        <v>#DIV/0!</v>
      </c>
      <c r="K456" s="43" t="e">
        <f t="shared" si="23"/>
        <v>#DIV/0!</v>
      </c>
    </row>
    <row r="457" spans="1:11" x14ac:dyDescent="0.2">
      <c r="A457" s="21" t="s">
        <v>93</v>
      </c>
      <c r="B457" s="21" t="s">
        <v>13</v>
      </c>
      <c r="C457" s="21" t="s">
        <v>34</v>
      </c>
      <c r="D457" s="21" t="s">
        <v>15</v>
      </c>
      <c r="E457" s="21" t="s">
        <v>16</v>
      </c>
      <c r="F457" s="21" t="s">
        <v>13</v>
      </c>
      <c r="G457" s="21" t="s">
        <v>19</v>
      </c>
      <c r="H457" s="21"/>
      <c r="I457" s="21" t="str">
        <f t="shared" si="22"/>
        <v>NTC</v>
      </c>
      <c r="J457" s="43" t="e">
        <f t="shared" si="24"/>
        <v>#DIV/0!</v>
      </c>
      <c r="K457" s="43" t="e">
        <f t="shared" si="23"/>
        <v>#DIV/0!</v>
      </c>
    </row>
    <row r="458" spans="1:11" x14ac:dyDescent="0.2">
      <c r="A458" s="21" t="s">
        <v>95</v>
      </c>
      <c r="B458" s="21" t="s">
        <v>13</v>
      </c>
      <c r="C458" s="21" t="s">
        <v>34</v>
      </c>
      <c r="D458" s="21" t="s">
        <v>15</v>
      </c>
      <c r="E458" s="21" t="s">
        <v>16</v>
      </c>
      <c r="F458" s="21" t="s">
        <v>13</v>
      </c>
      <c r="G458" s="21">
        <v>36.997104644775391</v>
      </c>
      <c r="H458" s="21"/>
      <c r="I458" s="21" t="str">
        <f t="shared" si="22"/>
        <v>NTC</v>
      </c>
      <c r="J458" s="43">
        <f t="shared" si="24"/>
        <v>36.997104644775391</v>
      </c>
      <c r="K458" s="43">
        <f t="shared" si="23"/>
        <v>1.5681677379589203</v>
      </c>
    </row>
    <row r="459" spans="1:11" x14ac:dyDescent="0.2">
      <c r="A459" s="21" t="s">
        <v>97</v>
      </c>
      <c r="B459" s="21" t="s">
        <v>13</v>
      </c>
      <c r="C459" s="21" t="s">
        <v>34</v>
      </c>
      <c r="D459" s="21" t="s">
        <v>15</v>
      </c>
      <c r="E459" s="21" t="s">
        <v>16</v>
      </c>
      <c r="F459" s="21" t="s">
        <v>13</v>
      </c>
      <c r="G459" s="21">
        <v>35.76007080078125</v>
      </c>
      <c r="H459" s="21"/>
      <c r="I459" s="21" t="str">
        <f t="shared" si="22"/>
        <v>NTC</v>
      </c>
      <c r="J459" s="43">
        <f t="shared" si="24"/>
        <v>35.76007080078125</v>
      </c>
      <c r="K459" s="43">
        <f t="shared" si="23"/>
        <v>1.5533983699772964</v>
      </c>
    </row>
    <row r="460" spans="1:11" x14ac:dyDescent="0.2">
      <c r="A460" s="21" t="s">
        <v>99</v>
      </c>
      <c r="B460" s="21" t="s">
        <v>13</v>
      </c>
      <c r="C460" s="21" t="s">
        <v>34</v>
      </c>
      <c r="D460" s="21" t="s">
        <v>15</v>
      </c>
      <c r="E460" s="21" t="s">
        <v>16</v>
      </c>
      <c r="F460" s="21" t="s">
        <v>13</v>
      </c>
      <c r="G460" s="21">
        <v>36.137962341308594</v>
      </c>
      <c r="H460" s="21"/>
      <c r="I460" s="21" t="str">
        <f t="shared" si="22"/>
        <v>NTC</v>
      </c>
      <c r="J460" s="43">
        <f t="shared" si="24"/>
        <v>36.137962341308594</v>
      </c>
      <c r="K460" s="43">
        <f t="shared" si="23"/>
        <v>1.5579636609843421</v>
      </c>
    </row>
    <row r="461" spans="1:11" x14ac:dyDescent="0.2">
      <c r="A461" s="21" t="s">
        <v>101</v>
      </c>
      <c r="B461" s="21" t="s">
        <v>13</v>
      </c>
      <c r="C461" s="21" t="s">
        <v>13</v>
      </c>
      <c r="D461" s="21" t="s">
        <v>13</v>
      </c>
      <c r="E461" s="21" t="s">
        <v>13</v>
      </c>
      <c r="F461" s="21" t="s">
        <v>13</v>
      </c>
      <c r="G461" s="21" t="s">
        <v>13</v>
      </c>
      <c r="H461" s="21"/>
      <c r="I461" s="21" t="str">
        <f t="shared" si="22"/>
        <v/>
      </c>
      <c r="J461" s="43"/>
      <c r="K461" s="43"/>
    </row>
    <row r="462" spans="1:11" x14ac:dyDescent="0.2">
      <c r="A462" s="21" t="s">
        <v>102</v>
      </c>
      <c r="B462" s="21" t="s">
        <v>13</v>
      </c>
      <c r="C462" s="21" t="s">
        <v>13</v>
      </c>
      <c r="D462" s="21" t="s">
        <v>13</v>
      </c>
      <c r="E462" s="21" t="s">
        <v>13</v>
      </c>
      <c r="F462" s="21" t="s">
        <v>13</v>
      </c>
      <c r="G462" s="21" t="s">
        <v>13</v>
      </c>
      <c r="H462" s="21"/>
      <c r="I462" s="21" t="str">
        <f t="shared" si="22"/>
        <v/>
      </c>
      <c r="J462" s="43"/>
      <c r="K462" s="43"/>
    </row>
    <row r="463" spans="1:11" x14ac:dyDescent="0.2">
      <c r="A463" s="21" t="s">
        <v>103</v>
      </c>
      <c r="B463" s="21" t="s">
        <v>13</v>
      </c>
      <c r="C463" s="21" t="s">
        <v>13</v>
      </c>
      <c r="D463" s="21" t="s">
        <v>13</v>
      </c>
      <c r="E463" s="21" t="s">
        <v>13</v>
      </c>
      <c r="F463" s="21" t="s">
        <v>13</v>
      </c>
      <c r="G463" s="21" t="s">
        <v>13</v>
      </c>
      <c r="H463" s="21"/>
      <c r="I463" s="21" t="str">
        <f t="shared" si="22"/>
        <v/>
      </c>
      <c r="J463" s="43"/>
      <c r="K463" s="43"/>
    </row>
    <row r="464" spans="1:11" x14ac:dyDescent="0.2">
      <c r="A464" s="21" t="s">
        <v>104</v>
      </c>
      <c r="B464" s="21" t="s">
        <v>13</v>
      </c>
      <c r="C464" s="21" t="s">
        <v>13</v>
      </c>
      <c r="D464" s="21" t="s">
        <v>13</v>
      </c>
      <c r="E464" s="21" t="s">
        <v>13</v>
      </c>
      <c r="F464" s="21" t="s">
        <v>13</v>
      </c>
      <c r="G464" s="21" t="s">
        <v>13</v>
      </c>
      <c r="H464" s="21"/>
      <c r="I464" s="21" t="str">
        <f t="shared" si="22"/>
        <v/>
      </c>
      <c r="J464" s="43"/>
      <c r="K464" s="43"/>
    </row>
    <row r="465" spans="1:11" x14ac:dyDescent="0.2">
      <c r="A465" s="21" t="s">
        <v>105</v>
      </c>
      <c r="B465" s="21" t="s">
        <v>13</v>
      </c>
      <c r="C465" s="21" t="s">
        <v>13</v>
      </c>
      <c r="D465" s="21" t="s">
        <v>13</v>
      </c>
      <c r="E465" s="21" t="s">
        <v>13</v>
      </c>
      <c r="F465" s="21" t="s">
        <v>13</v>
      </c>
      <c r="G465" s="21" t="s">
        <v>13</v>
      </c>
      <c r="H465" s="21"/>
      <c r="I465" s="21" t="str">
        <f t="shared" si="22"/>
        <v/>
      </c>
      <c r="J465" s="43"/>
      <c r="K465" s="43"/>
    </row>
    <row r="466" spans="1:11" x14ac:dyDescent="0.2">
      <c r="A466" s="21" t="s">
        <v>106</v>
      </c>
      <c r="B466" s="21" t="s">
        <v>13</v>
      </c>
      <c r="C466" s="21" t="s">
        <v>13</v>
      </c>
      <c r="D466" s="21" t="s">
        <v>13</v>
      </c>
      <c r="E466" s="21" t="s">
        <v>13</v>
      </c>
      <c r="F466" s="21" t="s">
        <v>13</v>
      </c>
      <c r="G466" s="21" t="s">
        <v>13</v>
      </c>
      <c r="H466" s="21"/>
      <c r="I466" s="21" t="str">
        <f t="shared" si="22"/>
        <v/>
      </c>
      <c r="J466" s="43"/>
      <c r="K466" s="43"/>
    </row>
    <row r="467" spans="1:11" x14ac:dyDescent="0.2">
      <c r="A467" s="21" t="s">
        <v>107</v>
      </c>
      <c r="B467" s="21" t="s">
        <v>13</v>
      </c>
      <c r="C467" s="21" t="s">
        <v>13</v>
      </c>
      <c r="D467" s="21" t="s">
        <v>13</v>
      </c>
      <c r="E467" s="21" t="s">
        <v>13</v>
      </c>
      <c r="F467" s="21" t="s">
        <v>13</v>
      </c>
      <c r="G467" s="21" t="s">
        <v>13</v>
      </c>
      <c r="H467" s="21"/>
      <c r="I467" s="21" t="str">
        <f t="shared" si="22"/>
        <v/>
      </c>
      <c r="J467" s="43"/>
      <c r="K467" s="43"/>
    </row>
    <row r="468" spans="1:11" x14ac:dyDescent="0.2">
      <c r="A468" s="21" t="s">
        <v>108</v>
      </c>
      <c r="B468" s="21" t="s">
        <v>13</v>
      </c>
      <c r="C468" s="21" t="s">
        <v>13</v>
      </c>
      <c r="D468" s="21" t="s">
        <v>13</v>
      </c>
      <c r="E468" s="21" t="s">
        <v>13</v>
      </c>
      <c r="F468" s="21" t="s">
        <v>13</v>
      </c>
      <c r="G468" s="21" t="s">
        <v>13</v>
      </c>
      <c r="H468" s="21"/>
      <c r="I468" s="21" t="str">
        <f t="shared" si="22"/>
        <v/>
      </c>
      <c r="J468" s="43"/>
      <c r="K468" s="43"/>
    </row>
    <row r="469" spans="1:11" x14ac:dyDescent="0.2">
      <c r="A469" s="21" t="s">
        <v>109</v>
      </c>
      <c r="B469" s="21" t="s">
        <v>13</v>
      </c>
      <c r="C469" s="21" t="s">
        <v>13</v>
      </c>
      <c r="D469" s="21" t="s">
        <v>13</v>
      </c>
      <c r="E469" s="21" t="s">
        <v>13</v>
      </c>
      <c r="F469" s="21" t="s">
        <v>13</v>
      </c>
      <c r="G469" s="21" t="s">
        <v>13</v>
      </c>
      <c r="H469" s="21"/>
      <c r="I469" s="21" t="str">
        <f t="shared" si="22"/>
        <v/>
      </c>
      <c r="J469" s="43"/>
      <c r="K469" s="43"/>
    </row>
    <row r="470" spans="1:11" x14ac:dyDescent="0.2">
      <c r="A470" s="21" t="s">
        <v>110</v>
      </c>
      <c r="B470" s="21" t="s">
        <v>13</v>
      </c>
      <c r="C470" s="21" t="s">
        <v>13</v>
      </c>
      <c r="D470" s="21" t="s">
        <v>13</v>
      </c>
      <c r="E470" s="21" t="s">
        <v>13</v>
      </c>
      <c r="F470" s="21" t="s">
        <v>13</v>
      </c>
      <c r="G470" s="21" t="s">
        <v>13</v>
      </c>
      <c r="H470" s="21"/>
      <c r="I470" s="21" t="str">
        <f t="shared" si="22"/>
        <v/>
      </c>
      <c r="J470" s="43"/>
      <c r="K470" s="43"/>
    </row>
    <row r="471" spans="1:11" x14ac:dyDescent="0.2">
      <c r="A471" s="21" t="s">
        <v>111</v>
      </c>
      <c r="B471" s="21" t="s">
        <v>13</v>
      </c>
      <c r="C471" s="21" t="s">
        <v>13</v>
      </c>
      <c r="D471" s="21" t="s">
        <v>13</v>
      </c>
      <c r="E471" s="21" t="s">
        <v>13</v>
      </c>
      <c r="F471" s="21" t="s">
        <v>13</v>
      </c>
      <c r="G471" s="21" t="s">
        <v>13</v>
      </c>
      <c r="H471" s="21"/>
      <c r="I471" s="21" t="str">
        <f t="shared" si="22"/>
        <v/>
      </c>
      <c r="J471" s="43"/>
      <c r="K471" s="43"/>
    </row>
    <row r="472" spans="1:11" x14ac:dyDescent="0.2">
      <c r="A472" s="21" t="s">
        <v>112</v>
      </c>
      <c r="B472" s="21" t="s">
        <v>13</v>
      </c>
      <c r="C472" s="21" t="s">
        <v>13</v>
      </c>
      <c r="D472" s="21" t="s">
        <v>13</v>
      </c>
      <c r="E472" s="21" t="s">
        <v>13</v>
      </c>
      <c r="F472" s="21" t="s">
        <v>13</v>
      </c>
      <c r="G472" s="21" t="s">
        <v>13</v>
      </c>
      <c r="H472" s="21"/>
      <c r="I472" s="21" t="str">
        <f t="shared" si="22"/>
        <v/>
      </c>
      <c r="J472" s="43"/>
      <c r="K472" s="43"/>
    </row>
    <row r="473" spans="1:11" x14ac:dyDescent="0.2">
      <c r="A473" s="21" t="s">
        <v>113</v>
      </c>
      <c r="B473" s="21" t="s">
        <v>13</v>
      </c>
      <c r="C473" s="21" t="s">
        <v>13</v>
      </c>
      <c r="D473" s="21" t="s">
        <v>13</v>
      </c>
      <c r="E473" s="21" t="s">
        <v>13</v>
      </c>
      <c r="F473" s="21" t="s">
        <v>13</v>
      </c>
      <c r="G473" s="21" t="s">
        <v>13</v>
      </c>
      <c r="H473" s="21"/>
      <c r="I473" s="21"/>
      <c r="J473" s="21"/>
      <c r="K473" s="43" t="str">
        <f t="shared" si="23"/>
        <v/>
      </c>
    </row>
    <row r="474" spans="1:11" x14ac:dyDescent="0.2">
      <c r="A474" s="21" t="s">
        <v>114</v>
      </c>
      <c r="B474" s="21" t="s">
        <v>13</v>
      </c>
      <c r="C474" s="21" t="s">
        <v>13</v>
      </c>
      <c r="D474" s="21" t="s">
        <v>13</v>
      </c>
      <c r="E474" s="21" t="s">
        <v>13</v>
      </c>
      <c r="F474" s="21" t="s">
        <v>13</v>
      </c>
      <c r="G474" s="21" t="s">
        <v>13</v>
      </c>
      <c r="H474" s="21"/>
      <c r="I474" s="21"/>
      <c r="J474" s="21"/>
      <c r="K474" s="43" t="str">
        <f t="shared" si="23"/>
        <v/>
      </c>
    </row>
    <row r="475" spans="1:11" x14ac:dyDescent="0.2">
      <c r="A475" s="21" t="s">
        <v>115</v>
      </c>
      <c r="B475" s="21" t="s">
        <v>13</v>
      </c>
      <c r="C475" s="21" t="s">
        <v>13</v>
      </c>
      <c r="D475" s="21" t="s">
        <v>13</v>
      </c>
      <c r="E475" s="21" t="s">
        <v>13</v>
      </c>
      <c r="F475" s="21" t="s">
        <v>13</v>
      </c>
      <c r="G475" s="21" t="s">
        <v>13</v>
      </c>
      <c r="H475" s="21"/>
      <c r="I475" s="21"/>
      <c r="J475" s="21"/>
      <c r="K475" s="43" t="str">
        <f t="shared" si="23"/>
        <v/>
      </c>
    </row>
    <row r="476" spans="1:11" x14ac:dyDescent="0.2">
      <c r="A476" s="21" t="s">
        <v>116</v>
      </c>
      <c r="B476" s="21" t="s">
        <v>13</v>
      </c>
      <c r="C476" s="21" t="s">
        <v>13</v>
      </c>
      <c r="D476" s="21" t="s">
        <v>13</v>
      </c>
      <c r="E476" s="21" t="s">
        <v>13</v>
      </c>
      <c r="F476" s="21" t="s">
        <v>13</v>
      </c>
      <c r="G476" s="21" t="s">
        <v>13</v>
      </c>
      <c r="H476" s="21"/>
      <c r="I476" s="21"/>
      <c r="J476" s="21"/>
      <c r="K476" s="43" t="str">
        <f t="shared" si="23"/>
        <v/>
      </c>
    </row>
    <row r="477" spans="1:11" x14ac:dyDescent="0.2">
      <c r="A477" s="21" t="s">
        <v>117</v>
      </c>
      <c r="B477" s="21" t="s">
        <v>13</v>
      </c>
      <c r="C477" s="21" t="s">
        <v>13</v>
      </c>
      <c r="D477" s="21" t="s">
        <v>13</v>
      </c>
      <c r="E477" s="21" t="s">
        <v>13</v>
      </c>
      <c r="F477" s="21" t="s">
        <v>13</v>
      </c>
      <c r="G477" s="21" t="s">
        <v>13</v>
      </c>
      <c r="H477" s="21"/>
      <c r="I477" s="21"/>
      <c r="J477" s="21"/>
      <c r="K477" s="43" t="str">
        <f t="shared" si="23"/>
        <v/>
      </c>
    </row>
    <row r="478" spans="1:11" x14ac:dyDescent="0.2">
      <c r="A478" s="21" t="s">
        <v>118</v>
      </c>
      <c r="B478" s="21" t="s">
        <v>13</v>
      </c>
      <c r="C478" s="21" t="s">
        <v>13</v>
      </c>
      <c r="D478" s="21" t="s">
        <v>13</v>
      </c>
      <c r="E478" s="21" t="s">
        <v>13</v>
      </c>
      <c r="F478" s="21" t="s">
        <v>13</v>
      </c>
      <c r="G478" s="21" t="s">
        <v>13</v>
      </c>
      <c r="H478" s="21"/>
      <c r="I478" s="21"/>
      <c r="J478" s="21"/>
      <c r="K478" s="43" t="str">
        <f t="shared" si="23"/>
        <v/>
      </c>
    </row>
    <row r="479" spans="1:11" x14ac:dyDescent="0.2">
      <c r="A479" s="21" t="s">
        <v>119</v>
      </c>
      <c r="B479" s="21" t="s">
        <v>13</v>
      </c>
      <c r="C479" s="21" t="s">
        <v>13</v>
      </c>
      <c r="D479" s="21" t="s">
        <v>13</v>
      </c>
      <c r="E479" s="21" t="s">
        <v>13</v>
      </c>
      <c r="F479" s="21" t="s">
        <v>13</v>
      </c>
      <c r="G479" s="21" t="s">
        <v>13</v>
      </c>
      <c r="H479" s="21"/>
      <c r="I479" s="21"/>
      <c r="J479" s="43"/>
      <c r="K479" s="43"/>
    </row>
    <row r="480" spans="1:11" x14ac:dyDescent="0.2">
      <c r="A480" s="21" t="s">
        <v>120</v>
      </c>
      <c r="B480" s="21" t="s">
        <v>13</v>
      </c>
      <c r="C480" s="21" t="s">
        <v>13</v>
      </c>
      <c r="D480" s="21" t="s">
        <v>13</v>
      </c>
      <c r="E480" s="21" t="s">
        <v>13</v>
      </c>
      <c r="F480" s="21" t="s">
        <v>13</v>
      </c>
      <c r="G480" s="21" t="s">
        <v>13</v>
      </c>
      <c r="H480" s="21"/>
      <c r="I480" s="21"/>
      <c r="J480" s="43"/>
      <c r="K480" s="43"/>
    </row>
    <row r="481" spans="1:11" x14ac:dyDescent="0.2">
      <c r="A481" s="21" t="s">
        <v>121</v>
      </c>
      <c r="B481" s="21" t="s">
        <v>13</v>
      </c>
      <c r="C481" s="21" t="s">
        <v>13</v>
      </c>
      <c r="D481" s="21" t="s">
        <v>13</v>
      </c>
      <c r="E481" s="21" t="s">
        <v>13</v>
      </c>
      <c r="F481" s="21" t="s">
        <v>13</v>
      </c>
      <c r="G481" s="21" t="s">
        <v>13</v>
      </c>
      <c r="H481" s="21"/>
      <c r="I481" s="21"/>
      <c r="J481" s="43"/>
      <c r="K481" s="43"/>
    </row>
    <row r="482" spans="1:11" x14ac:dyDescent="0.2">
      <c r="A482" s="21" t="s">
        <v>122</v>
      </c>
      <c r="B482" s="21" t="s">
        <v>13</v>
      </c>
      <c r="C482" s="21" t="s">
        <v>13</v>
      </c>
      <c r="D482" s="21" t="s">
        <v>13</v>
      </c>
      <c r="E482" s="21" t="s">
        <v>13</v>
      </c>
      <c r="F482" s="21" t="s">
        <v>13</v>
      </c>
      <c r="G482" s="21" t="s">
        <v>13</v>
      </c>
      <c r="H482" s="21"/>
      <c r="I482" s="21"/>
      <c r="J482" s="21"/>
      <c r="K482" s="43" t="str">
        <f t="shared" si="23"/>
        <v/>
      </c>
    </row>
    <row r="483" spans="1:11" x14ac:dyDescent="0.2">
      <c r="A483" s="21" t="s">
        <v>123</v>
      </c>
      <c r="B483" s="21" t="s">
        <v>13</v>
      </c>
      <c r="C483" s="21" t="s">
        <v>13</v>
      </c>
      <c r="D483" s="21" t="s">
        <v>13</v>
      </c>
      <c r="E483" s="21" t="s">
        <v>13</v>
      </c>
      <c r="F483" s="21" t="s">
        <v>13</v>
      </c>
      <c r="G483" s="21" t="s">
        <v>13</v>
      </c>
      <c r="H483" s="21"/>
      <c r="I483" s="21"/>
      <c r="J483" s="21"/>
      <c r="K483" s="43" t="str">
        <f t="shared" si="23"/>
        <v/>
      </c>
    </row>
    <row r="484" spans="1:11" x14ac:dyDescent="0.2">
      <c r="A484" s="21" t="s">
        <v>124</v>
      </c>
      <c r="B484" s="21" t="s">
        <v>13</v>
      </c>
      <c r="C484" s="21" t="s">
        <v>13</v>
      </c>
      <c r="D484" s="21" t="s">
        <v>13</v>
      </c>
      <c r="E484" s="21" t="s">
        <v>13</v>
      </c>
      <c r="F484" s="21" t="s">
        <v>13</v>
      </c>
      <c r="G484" s="21" t="s">
        <v>13</v>
      </c>
      <c r="H484" s="21"/>
      <c r="I484" s="21"/>
      <c r="J484" s="21"/>
      <c r="K484" s="43" t="str">
        <f t="shared" si="23"/>
        <v/>
      </c>
    </row>
    <row r="485" spans="1:11" x14ac:dyDescent="0.2">
      <c r="A485" s="21" t="s">
        <v>125</v>
      </c>
      <c r="B485" s="21" t="s">
        <v>13</v>
      </c>
      <c r="C485" s="21" t="s">
        <v>14</v>
      </c>
      <c r="D485" s="21" t="s">
        <v>21</v>
      </c>
      <c r="E485" s="21" t="s">
        <v>16</v>
      </c>
      <c r="F485" s="21">
        <v>10000</v>
      </c>
      <c r="G485" s="21">
        <v>26.748369216918945</v>
      </c>
      <c r="H485" s="21"/>
      <c r="I485" s="21"/>
      <c r="J485" s="21"/>
      <c r="K485" s="43" t="str">
        <f t="shared" si="23"/>
        <v/>
      </c>
    </row>
    <row r="486" spans="1:11" x14ac:dyDescent="0.2">
      <c r="A486" s="21" t="s">
        <v>126</v>
      </c>
      <c r="B486" s="21" t="s">
        <v>13</v>
      </c>
      <c r="C486" s="21" t="s">
        <v>14</v>
      </c>
      <c r="D486" s="21" t="s">
        <v>21</v>
      </c>
      <c r="E486" s="21" t="s">
        <v>16</v>
      </c>
      <c r="F486" s="21">
        <v>10</v>
      </c>
      <c r="G486" s="21">
        <v>36.980525970458984</v>
      </c>
      <c r="H486" s="21"/>
      <c r="I486" s="21"/>
      <c r="J486" s="21"/>
      <c r="K486" s="43" t="str">
        <f t="shared" si="23"/>
        <v/>
      </c>
    </row>
    <row r="487" spans="1:11" x14ac:dyDescent="0.2">
      <c r="A487" s="21" t="s">
        <v>127</v>
      </c>
      <c r="B487" s="21" t="s">
        <v>13</v>
      </c>
      <c r="C487" s="21" t="s">
        <v>13</v>
      </c>
      <c r="D487" s="21" t="s">
        <v>13</v>
      </c>
      <c r="E487" s="21" t="s">
        <v>13</v>
      </c>
      <c r="F487" s="21" t="s">
        <v>13</v>
      </c>
      <c r="G487" s="21" t="s">
        <v>13</v>
      </c>
      <c r="H487" s="21"/>
      <c r="I487" s="21"/>
      <c r="J487" s="21"/>
      <c r="K487" s="43" t="str">
        <f t="shared" si="23"/>
        <v/>
      </c>
    </row>
    <row r="488" spans="1:11" x14ac:dyDescent="0.2">
      <c r="A488" s="21" t="s">
        <v>128</v>
      </c>
      <c r="B488" s="21" t="s">
        <v>13</v>
      </c>
      <c r="C488" s="21" t="s">
        <v>13</v>
      </c>
      <c r="D488" s="21" t="s">
        <v>13</v>
      </c>
      <c r="E488" s="21" t="s">
        <v>13</v>
      </c>
      <c r="F488" s="21" t="s">
        <v>13</v>
      </c>
      <c r="G488" s="21" t="s">
        <v>13</v>
      </c>
      <c r="H488" s="21"/>
      <c r="I488" s="21"/>
      <c r="J488" s="21"/>
      <c r="K488" s="21"/>
    </row>
    <row r="489" spans="1:11" x14ac:dyDescent="0.2">
      <c r="A489" s="21" t="s">
        <v>129</v>
      </c>
      <c r="B489" s="21" t="s">
        <v>13</v>
      </c>
      <c r="C489" s="21" t="s">
        <v>13</v>
      </c>
      <c r="D489" s="21" t="s">
        <v>13</v>
      </c>
      <c r="E489" s="21" t="s">
        <v>13</v>
      </c>
      <c r="F489" s="21" t="s">
        <v>13</v>
      </c>
      <c r="G489" s="21" t="s">
        <v>13</v>
      </c>
      <c r="H489" s="21"/>
      <c r="I489" s="21"/>
      <c r="J489" s="21"/>
      <c r="K489" s="21"/>
    </row>
    <row r="490" spans="1:11" x14ac:dyDescent="0.2">
      <c r="A490" s="21" t="s">
        <v>130</v>
      </c>
      <c r="B490" s="21" t="s">
        <v>13</v>
      </c>
      <c r="C490" s="21" t="s">
        <v>13</v>
      </c>
      <c r="D490" s="21" t="s">
        <v>13</v>
      </c>
      <c r="E490" s="21" t="s">
        <v>13</v>
      </c>
      <c r="F490" s="21" t="s">
        <v>13</v>
      </c>
      <c r="G490" s="21" t="s">
        <v>13</v>
      </c>
      <c r="H490" s="21"/>
      <c r="I490" s="21"/>
      <c r="J490" s="21"/>
      <c r="K490" s="21"/>
    </row>
    <row r="491" spans="1:11" x14ac:dyDescent="0.2">
      <c r="A491" s="21" t="s">
        <v>131</v>
      </c>
      <c r="B491" s="21" t="s">
        <v>233</v>
      </c>
      <c r="C491" s="21" t="s">
        <v>34</v>
      </c>
      <c r="D491" s="21" t="s">
        <v>31</v>
      </c>
      <c r="E491" s="21" t="s">
        <v>16</v>
      </c>
      <c r="F491" s="21">
        <v>768.2176513671875</v>
      </c>
      <c r="G491" s="21">
        <v>26.96900749206543</v>
      </c>
      <c r="H491" s="21"/>
      <c r="I491" s="21"/>
      <c r="J491" s="21"/>
      <c r="K491" s="21"/>
    </row>
    <row r="492" spans="1:11" x14ac:dyDescent="0.2">
      <c r="A492" s="21" t="s">
        <v>132</v>
      </c>
      <c r="B492" s="21" t="s">
        <v>13</v>
      </c>
      <c r="C492" s="21" t="s">
        <v>13</v>
      </c>
      <c r="D492" s="21" t="s">
        <v>13</v>
      </c>
      <c r="E492" s="21" t="s">
        <v>13</v>
      </c>
      <c r="F492" s="21" t="s">
        <v>13</v>
      </c>
      <c r="G492" s="21" t="s">
        <v>13</v>
      </c>
      <c r="H492" s="21"/>
      <c r="I492" s="21"/>
      <c r="J492" s="21"/>
      <c r="K492" s="21"/>
    </row>
    <row r="493" spans="1:11" x14ac:dyDescent="0.2">
      <c r="A493" s="21" t="s">
        <v>133</v>
      </c>
      <c r="B493" s="21" t="s">
        <v>13</v>
      </c>
      <c r="C493" s="21" t="s">
        <v>13</v>
      </c>
      <c r="D493" s="21" t="s">
        <v>13</v>
      </c>
      <c r="E493" s="21" t="s">
        <v>13</v>
      </c>
      <c r="F493" s="21" t="s">
        <v>13</v>
      </c>
      <c r="G493" s="21" t="s">
        <v>13</v>
      </c>
      <c r="H493" s="21"/>
      <c r="I493" s="21"/>
      <c r="J493" s="21"/>
      <c r="K493" s="21"/>
    </row>
    <row r="494" spans="1:11" x14ac:dyDescent="0.2">
      <c r="A494" s="21" t="s">
        <v>134</v>
      </c>
      <c r="B494" s="21" t="s">
        <v>13</v>
      </c>
      <c r="C494" s="21" t="s">
        <v>13</v>
      </c>
      <c r="D494" s="21" t="s">
        <v>13</v>
      </c>
      <c r="E494" s="21" t="s">
        <v>13</v>
      </c>
      <c r="F494" s="21" t="s">
        <v>13</v>
      </c>
      <c r="G494" s="21" t="s">
        <v>13</v>
      </c>
      <c r="H494" s="21"/>
      <c r="I494" s="21"/>
      <c r="J494" s="21"/>
      <c r="K494" s="21"/>
    </row>
    <row r="495" spans="1:11" x14ac:dyDescent="0.2">
      <c r="A495" s="21" t="s">
        <v>135</v>
      </c>
      <c r="B495" s="21" t="s">
        <v>13</v>
      </c>
      <c r="C495" s="21" t="s">
        <v>13</v>
      </c>
      <c r="D495" s="21" t="s">
        <v>13</v>
      </c>
      <c r="E495" s="21" t="s">
        <v>13</v>
      </c>
      <c r="F495" s="21" t="s">
        <v>13</v>
      </c>
      <c r="G495" s="21" t="s">
        <v>13</v>
      </c>
      <c r="H495" s="21"/>
      <c r="I495" s="21"/>
      <c r="J495" s="21"/>
      <c r="K495" s="21"/>
    </row>
    <row r="496" spans="1:11" x14ac:dyDescent="0.2">
      <c r="A496" s="21" t="s">
        <v>136</v>
      </c>
      <c r="B496" s="21" t="s">
        <v>13</v>
      </c>
      <c r="C496" s="21" t="s">
        <v>13</v>
      </c>
      <c r="D496" s="21" t="s">
        <v>13</v>
      </c>
      <c r="E496" s="21" t="s">
        <v>13</v>
      </c>
      <c r="F496" s="21" t="s">
        <v>13</v>
      </c>
      <c r="G496" s="21" t="s">
        <v>13</v>
      </c>
      <c r="H496" s="21"/>
      <c r="I496" s="21"/>
      <c r="J496" s="21"/>
      <c r="K496" s="21"/>
    </row>
    <row r="497" spans="1:13" x14ac:dyDescent="0.2">
      <c r="A497" s="44" t="s">
        <v>234</v>
      </c>
      <c r="B497" t="s">
        <v>235</v>
      </c>
      <c r="H497" s="21"/>
      <c r="I497" s="21"/>
      <c r="J497" s="21"/>
      <c r="K497" s="21"/>
    </row>
    <row r="498" spans="1:13" x14ac:dyDescent="0.2">
      <c r="A498" s="21" t="s">
        <v>2</v>
      </c>
      <c r="B498" s="21" t="s">
        <v>3</v>
      </c>
      <c r="C498" s="21" t="s">
        <v>4</v>
      </c>
      <c r="D498" s="21" t="s">
        <v>5</v>
      </c>
      <c r="E498" s="21" t="s">
        <v>6</v>
      </c>
      <c r="F498" s="21" t="s">
        <v>11</v>
      </c>
      <c r="G498" s="21" t="s">
        <v>8</v>
      </c>
      <c r="H498" s="21"/>
      <c r="I498" s="21" t="s">
        <v>179</v>
      </c>
      <c r="J498" s="21" t="s">
        <v>180</v>
      </c>
      <c r="K498" s="21" t="s">
        <v>181</v>
      </c>
      <c r="L498" s="21" t="s">
        <v>236</v>
      </c>
      <c r="M498" s="21" t="s">
        <v>237</v>
      </c>
    </row>
    <row r="499" spans="1:13" x14ac:dyDescent="0.2">
      <c r="A499" s="21" t="s">
        <v>18</v>
      </c>
      <c r="B499" s="21" t="s">
        <v>13</v>
      </c>
      <c r="C499" s="21" t="s">
        <v>14</v>
      </c>
      <c r="D499" s="21" t="s">
        <v>21</v>
      </c>
      <c r="E499" s="21" t="s">
        <v>16</v>
      </c>
      <c r="F499" s="21">
        <v>10000</v>
      </c>
      <c r="G499" s="21">
        <v>27.363960266113281</v>
      </c>
      <c r="H499" s="21"/>
      <c r="I499" s="21" t="s">
        <v>21</v>
      </c>
      <c r="J499" s="21">
        <v>27.551467895507812</v>
      </c>
      <c r="K499" s="21">
        <v>4</v>
      </c>
    </row>
    <row r="500" spans="1:13" x14ac:dyDescent="0.2">
      <c r="A500" s="21" t="s">
        <v>22</v>
      </c>
      <c r="B500" s="21" t="s">
        <v>13</v>
      </c>
      <c r="C500" s="21" t="s">
        <v>14</v>
      </c>
      <c r="D500" s="21" t="s">
        <v>21</v>
      </c>
      <c r="E500" s="21" t="s">
        <v>16</v>
      </c>
      <c r="F500" s="21">
        <v>5000</v>
      </c>
      <c r="G500" s="21">
        <v>28.014730453491211</v>
      </c>
      <c r="H500" s="21"/>
      <c r="I500" s="21" t="s">
        <v>21</v>
      </c>
      <c r="J500" s="21">
        <v>27.906253814697266</v>
      </c>
      <c r="K500" s="21">
        <v>3.6989700043360192</v>
      </c>
    </row>
    <row r="501" spans="1:13" x14ac:dyDescent="0.2">
      <c r="A501" s="21" t="s">
        <v>25</v>
      </c>
      <c r="B501" s="21" t="s">
        <v>13</v>
      </c>
      <c r="C501" s="21" t="s">
        <v>14</v>
      </c>
      <c r="D501" s="21" t="s">
        <v>21</v>
      </c>
      <c r="E501" s="21" t="s">
        <v>16</v>
      </c>
      <c r="F501" s="21">
        <v>1000</v>
      </c>
      <c r="G501" s="21">
        <v>29.709701538085938</v>
      </c>
      <c r="H501" s="21"/>
      <c r="I501" s="21" t="s">
        <v>21</v>
      </c>
      <c r="J501" s="21">
        <v>29.468067169189453</v>
      </c>
      <c r="K501" s="21">
        <v>3</v>
      </c>
    </row>
    <row r="502" spans="1:13" x14ac:dyDescent="0.2">
      <c r="A502" s="21" t="s">
        <v>28</v>
      </c>
      <c r="B502" s="21" t="s">
        <v>13</v>
      </c>
      <c r="C502" s="21" t="s">
        <v>14</v>
      </c>
      <c r="D502" s="21" t="s">
        <v>21</v>
      </c>
      <c r="E502" s="21" t="s">
        <v>16</v>
      </c>
      <c r="F502" s="21">
        <v>100</v>
      </c>
      <c r="G502" s="21">
        <v>32.721935272216797</v>
      </c>
      <c r="H502" s="21"/>
      <c r="I502" s="21" t="s">
        <v>21</v>
      </c>
      <c r="J502" s="21">
        <v>32.157782236735024</v>
      </c>
      <c r="K502" s="21">
        <v>2</v>
      </c>
    </row>
    <row r="503" spans="1:13" x14ac:dyDescent="0.2">
      <c r="A503" s="21" t="s">
        <v>35</v>
      </c>
      <c r="B503" s="21" t="s">
        <v>13</v>
      </c>
      <c r="C503" s="21" t="s">
        <v>14</v>
      </c>
      <c r="D503" s="21" t="s">
        <v>21</v>
      </c>
      <c r="E503" s="21" t="s">
        <v>16</v>
      </c>
      <c r="F503" s="21">
        <v>10</v>
      </c>
      <c r="G503" s="21">
        <v>34.786033630371094</v>
      </c>
      <c r="H503" s="21"/>
      <c r="I503" s="21" t="s">
        <v>21</v>
      </c>
      <c r="J503" s="21">
        <v>35.636553446451821</v>
      </c>
      <c r="K503" s="21">
        <v>1</v>
      </c>
    </row>
    <row r="504" spans="1:13" x14ac:dyDescent="0.2">
      <c r="A504" s="21" t="s">
        <v>40</v>
      </c>
      <c r="B504" s="21" t="s">
        <v>233</v>
      </c>
      <c r="C504" s="21" t="s">
        <v>14</v>
      </c>
      <c r="D504" s="21" t="s">
        <v>31</v>
      </c>
      <c r="E504" s="21" t="s">
        <v>16</v>
      </c>
      <c r="F504" s="21">
        <v>550.67803955078125</v>
      </c>
      <c r="G504" s="21">
        <v>30.541219711303711</v>
      </c>
      <c r="H504" s="21"/>
      <c r="I504" s="21" t="s">
        <v>233</v>
      </c>
      <c r="J504" s="21">
        <v>30.728883107503254</v>
      </c>
      <c r="K504" s="21">
        <v>1.4875467753861122</v>
      </c>
      <c r="L504" s="21">
        <f>10^((J504-$Q$136)/$Q$135)</f>
        <v>4.2985743368166872E-2</v>
      </c>
      <c r="M504" s="21">
        <f>L504*$O$137</f>
        <v>5.8793265774031475E-2</v>
      </c>
    </row>
    <row r="505" spans="1:13" x14ac:dyDescent="0.2">
      <c r="A505" s="21" t="s">
        <v>47</v>
      </c>
      <c r="B505" s="21" t="s">
        <v>13</v>
      </c>
      <c r="C505" s="21" t="s">
        <v>34</v>
      </c>
      <c r="D505" s="21" t="s">
        <v>21</v>
      </c>
      <c r="E505" s="21" t="s">
        <v>16</v>
      </c>
      <c r="F505" s="21">
        <v>10000</v>
      </c>
      <c r="G505" s="21">
        <v>23.936864852905273</v>
      </c>
      <c r="H505" s="21"/>
      <c r="I505" s="21" t="s">
        <v>21</v>
      </c>
      <c r="J505" s="21">
        <v>23.961049397786457</v>
      </c>
      <c r="K505" s="21">
        <v>4</v>
      </c>
    </row>
    <row r="506" spans="1:13" x14ac:dyDescent="0.2">
      <c r="A506" s="21" t="s">
        <v>52</v>
      </c>
      <c r="B506" s="21" t="s">
        <v>13</v>
      </c>
      <c r="C506" s="21" t="s">
        <v>34</v>
      </c>
      <c r="D506" s="21" t="s">
        <v>21</v>
      </c>
      <c r="E506" s="21" t="s">
        <v>16</v>
      </c>
      <c r="F506" s="21">
        <v>5000</v>
      </c>
      <c r="G506" s="21">
        <v>24.092456817626953</v>
      </c>
      <c r="H506" s="21"/>
      <c r="I506" s="21" t="s">
        <v>21</v>
      </c>
      <c r="J506" s="21">
        <v>25.102413177490234</v>
      </c>
      <c r="K506" s="21">
        <v>3.6989700043360192</v>
      </c>
    </row>
    <row r="507" spans="1:13" x14ac:dyDescent="0.2">
      <c r="A507" s="21" t="s">
        <v>56</v>
      </c>
      <c r="B507" s="21" t="s">
        <v>13</v>
      </c>
      <c r="C507" s="21" t="s">
        <v>34</v>
      </c>
      <c r="D507" s="21" t="s">
        <v>21</v>
      </c>
      <c r="E507" s="21" t="s">
        <v>16</v>
      </c>
      <c r="F507" s="21">
        <v>1000</v>
      </c>
      <c r="G507" s="21">
        <v>25.645614624023438</v>
      </c>
      <c r="H507" s="21"/>
      <c r="I507" s="21" t="s">
        <v>21</v>
      </c>
      <c r="J507" s="21">
        <v>25.99931526184082</v>
      </c>
      <c r="K507" s="21">
        <v>3</v>
      </c>
    </row>
    <row r="508" spans="1:13" x14ac:dyDescent="0.2">
      <c r="A508" s="21" t="s">
        <v>61</v>
      </c>
      <c r="B508" s="21" t="s">
        <v>13</v>
      </c>
      <c r="C508" s="21" t="s">
        <v>34</v>
      </c>
      <c r="D508" s="21" t="s">
        <v>21</v>
      </c>
      <c r="E508" s="21" t="s">
        <v>16</v>
      </c>
      <c r="F508" s="21">
        <v>100</v>
      </c>
      <c r="G508" s="21">
        <v>28.547658920288086</v>
      </c>
      <c r="H508" s="21"/>
      <c r="I508" s="21" t="s">
        <v>21</v>
      </c>
      <c r="J508" s="21">
        <v>28.920844395955402</v>
      </c>
      <c r="K508" s="21">
        <v>2</v>
      </c>
    </row>
    <row r="509" spans="1:13" x14ac:dyDescent="0.2">
      <c r="A509" s="21" t="s">
        <v>65</v>
      </c>
      <c r="B509" s="21" t="s">
        <v>13</v>
      </c>
      <c r="C509" s="21" t="s">
        <v>34</v>
      </c>
      <c r="D509" s="21" t="s">
        <v>21</v>
      </c>
      <c r="E509" s="21" t="s">
        <v>16</v>
      </c>
      <c r="F509" s="21">
        <v>10</v>
      </c>
      <c r="G509" s="21">
        <v>33.007183074951172</v>
      </c>
      <c r="H509" s="21"/>
      <c r="I509" s="21" t="s">
        <v>21</v>
      </c>
      <c r="J509" s="21">
        <v>32.957600911458336</v>
      </c>
      <c r="K509" s="21">
        <v>1</v>
      </c>
    </row>
    <row r="510" spans="1:13" x14ac:dyDescent="0.2">
      <c r="A510" s="21" t="s">
        <v>71</v>
      </c>
      <c r="B510" s="21" t="s">
        <v>233</v>
      </c>
      <c r="C510" s="21" t="s">
        <v>34</v>
      </c>
      <c r="D510" s="21" t="s">
        <v>31</v>
      </c>
      <c r="E510" s="21" t="s">
        <v>16</v>
      </c>
      <c r="F510" s="21">
        <v>1286.3175048828125</v>
      </c>
      <c r="G510" s="21">
        <v>26.324861526489258</v>
      </c>
      <c r="H510" s="21"/>
      <c r="I510" s="21" t="s">
        <v>233</v>
      </c>
      <c r="J510" s="21">
        <v>26.479732513427734</v>
      </c>
      <c r="K510" s="21">
        <v>1.4229135937386195</v>
      </c>
      <c r="L510" s="21">
        <f>10^((J510-$O$136)/$O$135)</f>
        <v>1.8254149287026178E-55</v>
      </c>
      <c r="M510" s="21">
        <f>L510*$O$137</f>
        <v>2.496690684906829E-55</v>
      </c>
    </row>
    <row r="511" spans="1:13" x14ac:dyDescent="0.2">
      <c r="H511" s="21"/>
      <c r="I511" s="21"/>
      <c r="J511" s="21"/>
      <c r="K511" s="21"/>
    </row>
    <row r="512" spans="1:13" x14ac:dyDescent="0.2">
      <c r="H512" s="21"/>
      <c r="I512" s="21"/>
      <c r="J512" s="21"/>
      <c r="K512" s="21"/>
    </row>
    <row r="513" spans="1:17" x14ac:dyDescent="0.2">
      <c r="H513" s="21"/>
      <c r="I513" s="21"/>
      <c r="J513" s="21"/>
      <c r="K513" s="21"/>
    </row>
    <row r="514" spans="1:17" x14ac:dyDescent="0.2">
      <c r="H514" s="21"/>
      <c r="I514" s="21"/>
      <c r="J514" s="21"/>
      <c r="K514" s="21"/>
    </row>
    <row r="515" spans="1:17" x14ac:dyDescent="0.2">
      <c r="H515" s="21"/>
      <c r="I515" s="21"/>
      <c r="J515" s="21"/>
      <c r="K515" s="21" t="s">
        <v>177</v>
      </c>
    </row>
    <row r="516" spans="1:17" x14ac:dyDescent="0.2">
      <c r="H516" s="21"/>
      <c r="I516" s="21"/>
      <c r="J516" s="21"/>
      <c r="K516" s="21" t="s">
        <v>178</v>
      </c>
    </row>
    <row r="517" spans="1:17" x14ac:dyDescent="0.2">
      <c r="H517" s="21"/>
      <c r="I517" s="21"/>
      <c r="J517" s="21"/>
      <c r="K517" s="21"/>
    </row>
    <row r="518" spans="1:17" x14ac:dyDescent="0.2">
      <c r="H518" s="21"/>
      <c r="I518" s="21"/>
      <c r="J518" s="21"/>
      <c r="K518" s="21"/>
    </row>
    <row r="519" spans="1:17" x14ac:dyDescent="0.2">
      <c r="H519" s="21"/>
      <c r="I519" s="21"/>
      <c r="J519" s="21"/>
      <c r="K519" s="21"/>
    </row>
    <row r="520" spans="1:17" x14ac:dyDescent="0.2">
      <c r="H520" s="21"/>
      <c r="I520" s="21"/>
      <c r="J520" s="21"/>
      <c r="K520" s="21"/>
    </row>
    <row r="521" spans="1:17" x14ac:dyDescent="0.2">
      <c r="H521" s="21"/>
      <c r="I521" s="21"/>
      <c r="J521" s="21"/>
      <c r="K521" s="21"/>
      <c r="N521" s="21"/>
      <c r="O521" s="21"/>
    </row>
    <row r="522" spans="1:17" x14ac:dyDescent="0.2">
      <c r="H522" s="21"/>
      <c r="I522" s="21"/>
      <c r="J522" s="21"/>
      <c r="K522" s="21"/>
      <c r="N522" s="21"/>
      <c r="O522" s="21"/>
    </row>
    <row r="523" spans="1:17" x14ac:dyDescent="0.2">
      <c r="H523" s="21"/>
      <c r="I523" s="21"/>
      <c r="J523" s="21"/>
      <c r="K523" s="21"/>
      <c r="M523" s="21"/>
      <c r="N523" s="21" t="s">
        <v>238</v>
      </c>
      <c r="O523" s="43">
        <v>-2.88</v>
      </c>
      <c r="P523" s="21" t="s">
        <v>239</v>
      </c>
      <c r="Q523" s="21">
        <v>-2.7</v>
      </c>
    </row>
    <row r="524" spans="1:17" x14ac:dyDescent="0.2">
      <c r="H524" s="21"/>
      <c r="I524" s="21"/>
      <c r="J524" s="21"/>
      <c r="K524" s="21"/>
      <c r="M524" s="21"/>
      <c r="N524" s="21" t="s">
        <v>240</v>
      </c>
      <c r="O524" s="43">
        <v>35.299999999999997</v>
      </c>
      <c r="P524" s="21" t="s">
        <v>241</v>
      </c>
      <c r="Q524" s="21">
        <v>38</v>
      </c>
    </row>
    <row r="525" spans="1:17" x14ac:dyDescent="0.2">
      <c r="H525" s="21"/>
      <c r="I525" s="21"/>
      <c r="J525" s="21"/>
      <c r="K525" s="21"/>
      <c r="M525" s="21"/>
      <c r="N525" s="21" t="s">
        <v>186</v>
      </c>
      <c r="O525" s="43">
        <v>6.14</v>
      </c>
      <c r="P525" s="43">
        <v>6.14</v>
      </c>
      <c r="Q525" s="43">
        <v>6.14</v>
      </c>
    </row>
    <row r="526" spans="1:17" x14ac:dyDescent="0.2">
      <c r="H526" s="21"/>
      <c r="I526" s="21"/>
      <c r="J526" s="21"/>
      <c r="K526" s="21"/>
    </row>
    <row r="528" spans="1:17" x14ac:dyDescent="0.2">
      <c r="A528" t="s">
        <v>242</v>
      </c>
    </row>
    <row r="529" spans="1:17" x14ac:dyDescent="0.2">
      <c r="A529" s="23" t="s">
        <v>2</v>
      </c>
      <c r="B529" s="23" t="s">
        <v>3</v>
      </c>
      <c r="C529" s="23" t="s">
        <v>4</v>
      </c>
      <c r="D529" s="23" t="s">
        <v>5</v>
      </c>
      <c r="E529" s="23" t="s">
        <v>8</v>
      </c>
      <c r="F529" s="23" t="s">
        <v>11</v>
      </c>
      <c r="G529" s="23" t="s">
        <v>179</v>
      </c>
      <c r="H529" s="23" t="s">
        <v>243</v>
      </c>
      <c r="I529" s="23" t="s">
        <v>244</v>
      </c>
      <c r="J529" s="23" t="s">
        <v>245</v>
      </c>
      <c r="K529" s="24"/>
      <c r="L529" s="24"/>
      <c r="M529" s="24"/>
      <c r="N529" s="24"/>
      <c r="O529" s="24"/>
      <c r="P529" s="24"/>
      <c r="Q529" s="24"/>
    </row>
    <row r="530" spans="1:17" x14ac:dyDescent="0.2">
      <c r="A530" s="23" t="s">
        <v>12</v>
      </c>
      <c r="B530" s="23"/>
      <c r="C530" s="23" t="s">
        <v>34</v>
      </c>
      <c r="D530" s="23" t="s">
        <v>15</v>
      </c>
      <c r="E530" s="45" t="s">
        <v>19</v>
      </c>
      <c r="F530" s="23"/>
      <c r="G530" s="23" t="s">
        <v>15</v>
      </c>
      <c r="H530" s="46">
        <v>1</v>
      </c>
      <c r="I530" s="46" t="e">
        <v>#DIV/0!</v>
      </c>
      <c r="J530" s="46" t="e">
        <v>#DIV/0!</v>
      </c>
      <c r="K530" s="24"/>
      <c r="L530" s="24"/>
      <c r="M530" s="24"/>
      <c r="N530" s="24"/>
      <c r="O530" s="24"/>
      <c r="P530" s="24"/>
      <c r="Q530" s="24"/>
    </row>
    <row r="531" spans="1:17" x14ac:dyDescent="0.2">
      <c r="A531" s="23" t="s">
        <v>18</v>
      </c>
      <c r="B531" s="23"/>
      <c r="C531" s="23" t="s">
        <v>34</v>
      </c>
      <c r="D531" s="23" t="s">
        <v>15</v>
      </c>
      <c r="E531" s="47" t="s">
        <v>19</v>
      </c>
      <c r="F531" s="23"/>
      <c r="G531" s="23" t="s">
        <v>15</v>
      </c>
      <c r="H531" s="46">
        <v>2</v>
      </c>
      <c r="I531" s="46">
        <v>0</v>
      </c>
      <c r="J531" s="46"/>
      <c r="K531" s="24"/>
      <c r="L531" s="24"/>
      <c r="M531" s="24"/>
      <c r="N531" s="24"/>
      <c r="O531" s="24"/>
      <c r="P531" s="24"/>
      <c r="Q531" s="24"/>
    </row>
    <row r="532" spans="1:17" x14ac:dyDescent="0.2">
      <c r="A532" s="23" t="s">
        <v>20</v>
      </c>
      <c r="B532" s="23"/>
      <c r="C532" s="23" t="s">
        <v>34</v>
      </c>
      <c r="D532" s="23" t="s">
        <v>15</v>
      </c>
      <c r="E532" s="47" t="s">
        <v>19</v>
      </c>
      <c r="F532" s="23"/>
      <c r="G532" s="23" t="s">
        <v>15</v>
      </c>
      <c r="H532" s="46">
        <v>3</v>
      </c>
      <c r="I532" s="46">
        <v>0</v>
      </c>
      <c r="J532" s="46"/>
      <c r="K532" s="24"/>
      <c r="L532" s="24"/>
      <c r="M532" s="24"/>
      <c r="N532" s="24"/>
      <c r="O532" s="24"/>
      <c r="P532" s="24"/>
      <c r="Q532" s="24"/>
    </row>
    <row r="533" spans="1:17" x14ac:dyDescent="0.2">
      <c r="A533" s="23" t="s">
        <v>22</v>
      </c>
      <c r="B533" s="23"/>
      <c r="C533" s="23" t="s">
        <v>34</v>
      </c>
      <c r="D533" s="23" t="s">
        <v>21</v>
      </c>
      <c r="E533" s="46">
        <v>21.366256709999998</v>
      </c>
      <c r="F533" s="46">
        <v>10000</v>
      </c>
      <c r="G533" s="23" t="s">
        <v>21</v>
      </c>
      <c r="H533" s="46">
        <v>4</v>
      </c>
      <c r="I533" s="46">
        <v>21.456097280000002</v>
      </c>
      <c r="J533" s="46">
        <v>4</v>
      </c>
      <c r="K533" s="24"/>
      <c r="L533" s="24"/>
      <c r="M533" s="24"/>
      <c r="N533" s="24"/>
      <c r="O533" s="24"/>
      <c r="P533" s="24"/>
      <c r="Q533" s="24"/>
    </row>
    <row r="534" spans="1:17" x14ac:dyDescent="0.2">
      <c r="A534" s="23" t="s">
        <v>23</v>
      </c>
      <c r="B534" s="23"/>
      <c r="C534" s="23" t="s">
        <v>34</v>
      </c>
      <c r="D534" s="23" t="s">
        <v>21</v>
      </c>
      <c r="E534" s="46">
        <v>21.466817859999999</v>
      </c>
      <c r="F534" s="46">
        <v>10000</v>
      </c>
      <c r="G534" s="23" t="s">
        <v>21</v>
      </c>
      <c r="H534" s="46">
        <v>5</v>
      </c>
      <c r="I534" s="46">
        <v>0</v>
      </c>
      <c r="J534" s="46"/>
      <c r="K534" s="24"/>
      <c r="L534" s="24"/>
      <c r="M534" s="24"/>
      <c r="N534" s="24"/>
      <c r="O534" s="24"/>
      <c r="P534" s="24"/>
      <c r="Q534" s="24"/>
    </row>
    <row r="535" spans="1:17" x14ac:dyDescent="0.2">
      <c r="A535" s="23" t="s">
        <v>24</v>
      </c>
      <c r="B535" s="23"/>
      <c r="C535" s="23" t="s">
        <v>34</v>
      </c>
      <c r="D535" s="23" t="s">
        <v>21</v>
      </c>
      <c r="E535" s="46">
        <v>21.535217289999999</v>
      </c>
      <c r="F535" s="46">
        <v>10000</v>
      </c>
      <c r="G535" s="23" t="s">
        <v>21</v>
      </c>
      <c r="H535" s="46">
        <v>6</v>
      </c>
      <c r="I535" s="46">
        <v>0</v>
      </c>
      <c r="J535" s="46"/>
      <c r="K535" s="24"/>
      <c r="L535" s="24"/>
      <c r="M535" s="24"/>
      <c r="N535" s="24"/>
      <c r="O535" s="24"/>
      <c r="P535" s="24"/>
      <c r="Q535" s="24"/>
    </row>
    <row r="536" spans="1:17" x14ac:dyDescent="0.2">
      <c r="A536" s="23" t="s">
        <v>25</v>
      </c>
      <c r="B536" s="23"/>
      <c r="C536" s="23" t="s">
        <v>34</v>
      </c>
      <c r="D536" s="23" t="s">
        <v>21</v>
      </c>
      <c r="E536" s="46">
        <v>24.922584530000002</v>
      </c>
      <c r="F536" s="46">
        <v>1000</v>
      </c>
      <c r="G536" s="23" t="s">
        <v>21</v>
      </c>
      <c r="H536" s="46">
        <v>7</v>
      </c>
      <c r="I536" s="46">
        <v>24.81399218</v>
      </c>
      <c r="J536" s="46">
        <v>3</v>
      </c>
      <c r="K536" s="24"/>
      <c r="L536" s="24"/>
      <c r="M536" s="24"/>
      <c r="N536" s="24"/>
      <c r="O536" s="24"/>
      <c r="P536" s="24"/>
      <c r="Q536" s="24"/>
    </row>
    <row r="537" spans="1:17" x14ac:dyDescent="0.2">
      <c r="A537" s="23" t="s">
        <v>26</v>
      </c>
      <c r="B537" s="23"/>
      <c r="C537" s="23" t="s">
        <v>34</v>
      </c>
      <c r="D537" s="23" t="s">
        <v>21</v>
      </c>
      <c r="E537" s="46">
        <v>24.71946526</v>
      </c>
      <c r="F537" s="46">
        <v>1000</v>
      </c>
      <c r="G537" s="23" t="s">
        <v>21</v>
      </c>
      <c r="H537" s="46">
        <v>8</v>
      </c>
      <c r="I537" s="46">
        <v>0</v>
      </c>
      <c r="J537" s="46"/>
      <c r="K537" s="24"/>
      <c r="L537" s="24"/>
      <c r="M537" s="24"/>
      <c r="N537" s="24"/>
      <c r="O537" s="24"/>
      <c r="P537" s="24"/>
      <c r="Q537" s="24"/>
    </row>
    <row r="538" spans="1:17" x14ac:dyDescent="0.2">
      <c r="A538" s="23" t="s">
        <v>27</v>
      </c>
      <c r="B538" s="23"/>
      <c r="C538" s="23" t="s">
        <v>34</v>
      </c>
      <c r="D538" s="23" t="s">
        <v>21</v>
      </c>
      <c r="E538" s="46">
        <v>24.799926760000002</v>
      </c>
      <c r="F538" s="46">
        <v>1000</v>
      </c>
      <c r="G538" s="23" t="s">
        <v>21</v>
      </c>
      <c r="H538" s="46">
        <v>9</v>
      </c>
      <c r="I538" s="46">
        <v>0</v>
      </c>
      <c r="J538" s="46"/>
      <c r="K538" s="24"/>
      <c r="L538" s="24"/>
      <c r="M538" s="24"/>
      <c r="N538" s="24"/>
      <c r="O538" s="24"/>
      <c r="P538" s="24"/>
      <c r="Q538" s="24"/>
    </row>
    <row r="539" spans="1:17" x14ac:dyDescent="0.2">
      <c r="A539" s="23" t="s">
        <v>28</v>
      </c>
      <c r="B539" s="23"/>
      <c r="C539" s="23" t="s">
        <v>34</v>
      </c>
      <c r="D539" s="23" t="s">
        <v>21</v>
      </c>
      <c r="E539" s="46">
        <v>28.466619489999999</v>
      </c>
      <c r="F539" s="46">
        <v>100</v>
      </c>
      <c r="G539" s="23" t="s">
        <v>21</v>
      </c>
      <c r="H539" s="46">
        <v>10</v>
      </c>
      <c r="I539" s="46">
        <v>28.244294480000001</v>
      </c>
      <c r="J539" s="46">
        <v>2</v>
      </c>
      <c r="K539" s="24"/>
      <c r="L539" s="24"/>
      <c r="M539" s="24"/>
      <c r="N539" s="24"/>
      <c r="O539" s="24"/>
      <c r="P539" s="24"/>
      <c r="Q539" s="24"/>
    </row>
    <row r="540" spans="1:17" x14ac:dyDescent="0.2">
      <c r="A540" s="23" t="s">
        <v>29</v>
      </c>
      <c r="B540" s="23"/>
      <c r="C540" s="23" t="s">
        <v>34</v>
      </c>
      <c r="D540" s="23" t="s">
        <v>21</v>
      </c>
      <c r="E540" s="46">
        <v>27.897588729999999</v>
      </c>
      <c r="F540" s="46">
        <v>100</v>
      </c>
      <c r="G540" s="23" t="s">
        <v>21</v>
      </c>
      <c r="H540" s="46">
        <v>11</v>
      </c>
      <c r="I540" s="46">
        <v>0</v>
      </c>
      <c r="J540" s="46"/>
      <c r="K540" s="24"/>
      <c r="L540" s="24"/>
      <c r="M540" s="24"/>
      <c r="N540" s="24"/>
      <c r="O540" s="24"/>
      <c r="P540" s="24"/>
      <c r="Q540" s="24"/>
    </row>
    <row r="541" spans="1:17" x14ac:dyDescent="0.2">
      <c r="A541" s="23" t="s">
        <v>32</v>
      </c>
      <c r="B541" s="23"/>
      <c r="C541" s="23" t="s">
        <v>34</v>
      </c>
      <c r="D541" s="23" t="s">
        <v>21</v>
      </c>
      <c r="E541" s="46">
        <v>28.368675230000001</v>
      </c>
      <c r="F541" s="46">
        <v>100</v>
      </c>
      <c r="G541" s="23" t="s">
        <v>21</v>
      </c>
      <c r="H541" s="46">
        <v>12</v>
      </c>
      <c r="I541" s="46">
        <v>0</v>
      </c>
      <c r="J541" s="46"/>
      <c r="K541" s="24"/>
      <c r="L541" s="24"/>
      <c r="M541" s="24"/>
      <c r="N541" s="24"/>
      <c r="O541" s="24"/>
      <c r="P541" s="24"/>
      <c r="Q541" s="24"/>
    </row>
    <row r="542" spans="1:17" x14ac:dyDescent="0.2">
      <c r="A542" s="23" t="s">
        <v>33</v>
      </c>
      <c r="B542" s="23"/>
      <c r="C542" s="23" t="s">
        <v>34</v>
      </c>
      <c r="D542" s="23" t="s">
        <v>21</v>
      </c>
      <c r="E542" s="46">
        <v>31.651166920000001</v>
      </c>
      <c r="F542" s="46">
        <v>10</v>
      </c>
      <c r="G542" s="23" t="s">
        <v>21</v>
      </c>
      <c r="H542" s="46">
        <v>1</v>
      </c>
      <c r="I542" s="46">
        <v>31.98391406</v>
      </c>
      <c r="J542" s="46">
        <v>1</v>
      </c>
      <c r="K542" s="24"/>
      <c r="L542" s="24"/>
      <c r="M542" s="24"/>
      <c r="N542" s="24"/>
      <c r="O542" s="24"/>
      <c r="P542" s="24"/>
      <c r="Q542" s="24"/>
    </row>
    <row r="543" spans="1:17" x14ac:dyDescent="0.2">
      <c r="A543" s="23" t="s">
        <v>35</v>
      </c>
      <c r="B543" s="23"/>
      <c r="C543" s="23" t="s">
        <v>34</v>
      </c>
      <c r="D543" s="23" t="s">
        <v>21</v>
      </c>
      <c r="E543" s="46">
        <v>32.106288910000004</v>
      </c>
      <c r="F543" s="46">
        <v>10</v>
      </c>
      <c r="G543" s="23" t="s">
        <v>21</v>
      </c>
      <c r="H543" s="46">
        <v>2</v>
      </c>
      <c r="I543" s="46">
        <v>0</v>
      </c>
      <c r="J543" s="46"/>
      <c r="K543" s="24"/>
      <c r="L543" s="24"/>
      <c r="M543" s="24"/>
      <c r="N543" s="24"/>
      <c r="O543" s="24"/>
      <c r="P543" s="24"/>
      <c r="Q543" s="24"/>
    </row>
    <row r="544" spans="1:17" x14ac:dyDescent="0.2">
      <c r="A544" s="23" t="s">
        <v>36</v>
      </c>
      <c r="B544" s="23"/>
      <c r="C544" s="23" t="s">
        <v>34</v>
      </c>
      <c r="D544" s="23" t="s">
        <v>21</v>
      </c>
      <c r="E544" s="46">
        <v>32.194286349999999</v>
      </c>
      <c r="F544" s="46">
        <v>10</v>
      </c>
      <c r="G544" s="23" t="s">
        <v>21</v>
      </c>
      <c r="H544" s="46">
        <v>3</v>
      </c>
      <c r="I544" s="46">
        <v>0</v>
      </c>
      <c r="J544" s="46"/>
      <c r="K544" s="24"/>
      <c r="L544" s="24"/>
      <c r="M544" s="24"/>
      <c r="N544" s="24"/>
      <c r="O544" s="24"/>
      <c r="P544" s="24"/>
      <c r="Q544" s="24"/>
    </row>
    <row r="545" spans="1:17" x14ac:dyDescent="0.2">
      <c r="A545" s="23" t="s">
        <v>37</v>
      </c>
      <c r="B545" s="23"/>
      <c r="C545" s="23" t="s">
        <v>34</v>
      </c>
      <c r="D545" s="23" t="s">
        <v>21</v>
      </c>
      <c r="E545" s="46">
        <v>33.730934140000002</v>
      </c>
      <c r="F545" s="46">
        <v>2</v>
      </c>
      <c r="G545" s="23" t="s">
        <v>21</v>
      </c>
      <c r="H545" s="46">
        <v>4</v>
      </c>
      <c r="I545" s="46">
        <v>34.158039090000003</v>
      </c>
      <c r="J545" s="46">
        <v>0.30102999600000002</v>
      </c>
      <c r="K545" s="24"/>
      <c r="L545" s="24"/>
      <c r="M545" s="24"/>
      <c r="N545" s="24"/>
      <c r="O545" s="24"/>
      <c r="P545" s="24"/>
      <c r="Q545" s="24"/>
    </row>
    <row r="546" spans="1:17" x14ac:dyDescent="0.2">
      <c r="A546" s="23" t="s">
        <v>38</v>
      </c>
      <c r="B546" s="23"/>
      <c r="C546" s="23" t="s">
        <v>34</v>
      </c>
      <c r="D546" s="23" t="s">
        <v>21</v>
      </c>
      <c r="E546" s="46">
        <v>34.179988860000002</v>
      </c>
      <c r="F546" s="46">
        <v>2</v>
      </c>
      <c r="G546" s="23" t="s">
        <v>21</v>
      </c>
      <c r="H546" s="46">
        <v>5</v>
      </c>
      <c r="I546" s="46">
        <v>0</v>
      </c>
      <c r="J546" s="46"/>
      <c r="K546" s="24"/>
      <c r="L546" s="24"/>
      <c r="M546" s="24"/>
      <c r="N546" s="24"/>
      <c r="O546" s="24"/>
      <c r="P546" s="24"/>
      <c r="Q546" s="24"/>
    </row>
    <row r="547" spans="1:17" x14ac:dyDescent="0.2">
      <c r="A547" s="23" t="s">
        <v>39</v>
      </c>
      <c r="B547" s="23"/>
      <c r="C547" s="23" t="s">
        <v>34</v>
      </c>
      <c r="D547" s="23" t="s">
        <v>21</v>
      </c>
      <c r="E547" s="46">
        <v>34.563194269999997</v>
      </c>
      <c r="F547" s="46">
        <v>2</v>
      </c>
      <c r="G547" s="23" t="s">
        <v>21</v>
      </c>
      <c r="H547" s="46">
        <v>6</v>
      </c>
      <c r="I547" s="46">
        <v>0</v>
      </c>
      <c r="J547" s="46"/>
      <c r="K547" s="24"/>
      <c r="L547" s="24"/>
      <c r="M547" s="24"/>
      <c r="N547" s="24"/>
      <c r="O547" s="24"/>
      <c r="P547" s="24"/>
      <c r="Q547" s="24"/>
    </row>
    <row r="548" spans="1:17" x14ac:dyDescent="0.2">
      <c r="A548" s="23" t="s">
        <v>40</v>
      </c>
      <c r="B548" s="23">
        <v>1</v>
      </c>
      <c r="C548" s="23" t="s">
        <v>34</v>
      </c>
      <c r="D548" s="23" t="s">
        <v>31</v>
      </c>
      <c r="E548" s="46">
        <v>24.67008972</v>
      </c>
      <c r="F548" s="46">
        <v>1143.290405</v>
      </c>
      <c r="G548" s="23">
        <v>1</v>
      </c>
      <c r="H548" s="46">
        <v>7</v>
      </c>
      <c r="I548" s="46">
        <v>24.72073237</v>
      </c>
      <c r="J548" s="46">
        <v>1.3930613329999999</v>
      </c>
      <c r="K548" s="24"/>
      <c r="L548" s="24"/>
      <c r="M548" s="24"/>
      <c r="N548" s="24"/>
      <c r="O548" s="24"/>
      <c r="P548" s="24"/>
      <c r="Q548" s="24"/>
    </row>
    <row r="549" spans="1:17" x14ac:dyDescent="0.2">
      <c r="A549" s="23" t="s">
        <v>41</v>
      </c>
      <c r="B549" s="23">
        <v>1</v>
      </c>
      <c r="C549" s="23" t="s">
        <v>34</v>
      </c>
      <c r="D549" s="23" t="s">
        <v>31</v>
      </c>
      <c r="E549" s="46">
        <v>24.664052959999999</v>
      </c>
      <c r="F549" s="46">
        <v>1147.881592</v>
      </c>
      <c r="G549" s="23">
        <v>1</v>
      </c>
      <c r="H549" s="46">
        <v>8</v>
      </c>
      <c r="I549" s="46">
        <v>0</v>
      </c>
      <c r="J549" s="46"/>
      <c r="K549" s="24"/>
      <c r="L549" s="24"/>
      <c r="M549" s="24"/>
      <c r="N549" s="24"/>
      <c r="O549" s="24"/>
      <c r="P549" s="24"/>
      <c r="Q549" s="24"/>
    </row>
    <row r="550" spans="1:17" x14ac:dyDescent="0.2">
      <c r="A550" s="23" t="s">
        <v>42</v>
      </c>
      <c r="B550" s="23">
        <v>1</v>
      </c>
      <c r="C550" s="23" t="s">
        <v>34</v>
      </c>
      <c r="D550" s="23" t="s">
        <v>31</v>
      </c>
      <c r="E550" s="46">
        <v>24.828054430000002</v>
      </c>
      <c r="F550" s="46">
        <v>1029.4674070000001</v>
      </c>
      <c r="G550" s="23">
        <v>1</v>
      </c>
      <c r="H550" s="46">
        <v>9</v>
      </c>
      <c r="I550" s="46">
        <v>0</v>
      </c>
      <c r="J550" s="46"/>
      <c r="K550" s="24"/>
      <c r="L550" s="24"/>
      <c r="M550" s="24"/>
      <c r="N550" s="24"/>
      <c r="O550" s="24"/>
      <c r="P550" s="24"/>
      <c r="Q550" s="24"/>
    </row>
    <row r="551" spans="1:17" x14ac:dyDescent="0.2">
      <c r="A551" s="23" t="s">
        <v>43</v>
      </c>
      <c r="B551" s="23">
        <v>2</v>
      </c>
      <c r="C551" s="23" t="s">
        <v>34</v>
      </c>
      <c r="D551" s="23" t="s">
        <v>31</v>
      </c>
      <c r="E551" s="46">
        <v>25.385189059999998</v>
      </c>
      <c r="F551" s="46">
        <v>711.18243410000002</v>
      </c>
      <c r="G551" s="23">
        <v>2</v>
      </c>
      <c r="H551" s="46">
        <v>10</v>
      </c>
      <c r="I551" s="46">
        <v>25.41887474</v>
      </c>
      <c r="J551" s="46">
        <v>1.405156321</v>
      </c>
      <c r="K551" s="24"/>
      <c r="L551" s="24"/>
      <c r="M551" s="24"/>
      <c r="N551" s="24"/>
      <c r="O551" s="24"/>
      <c r="P551" s="24"/>
      <c r="Q551" s="24"/>
    </row>
    <row r="552" spans="1:17" x14ac:dyDescent="0.2">
      <c r="A552" s="23" t="s">
        <v>44</v>
      </c>
      <c r="B552" s="23">
        <v>2</v>
      </c>
      <c r="C552" s="23" t="s">
        <v>34</v>
      </c>
      <c r="D552" s="23" t="s">
        <v>31</v>
      </c>
      <c r="E552" s="46">
        <v>25.36969757</v>
      </c>
      <c r="F552" s="46">
        <v>718.53424070000005</v>
      </c>
      <c r="G552" s="23">
        <v>2</v>
      </c>
      <c r="H552" s="46">
        <v>11</v>
      </c>
      <c r="I552" s="46">
        <v>0</v>
      </c>
      <c r="J552" s="46"/>
      <c r="K552" s="24"/>
      <c r="L552" s="24"/>
      <c r="M552" s="24"/>
      <c r="N552" s="24"/>
      <c r="O552" s="24"/>
      <c r="P552" s="24"/>
      <c r="Q552" s="24"/>
    </row>
    <row r="553" spans="1:17" x14ac:dyDescent="0.2">
      <c r="A553" s="23" t="s">
        <v>46</v>
      </c>
      <c r="B553" s="23">
        <v>2</v>
      </c>
      <c r="C553" s="23" t="s">
        <v>34</v>
      </c>
      <c r="D553" s="23" t="s">
        <v>31</v>
      </c>
      <c r="E553" s="46">
        <v>25.501737590000001</v>
      </c>
      <c r="F553" s="46">
        <v>658.23059079999996</v>
      </c>
      <c r="G553" s="23">
        <v>2</v>
      </c>
      <c r="H553" s="46">
        <v>12</v>
      </c>
      <c r="I553" s="46">
        <v>0</v>
      </c>
      <c r="J553" s="46"/>
      <c r="K553" s="24"/>
      <c r="L553" s="24"/>
      <c r="M553" s="24"/>
      <c r="N553" s="24"/>
      <c r="O553" s="24"/>
      <c r="P553" s="24"/>
      <c r="Q553" s="24"/>
    </row>
    <row r="554" spans="1:17" x14ac:dyDescent="0.2">
      <c r="A554" s="23" t="s">
        <v>47</v>
      </c>
      <c r="B554" s="23">
        <v>3</v>
      </c>
      <c r="C554" s="23" t="s">
        <v>34</v>
      </c>
      <c r="D554" s="23" t="s">
        <v>31</v>
      </c>
      <c r="E554" s="46">
        <v>25.109685899999999</v>
      </c>
      <c r="F554" s="46">
        <v>853.91247559999999</v>
      </c>
      <c r="G554" s="23">
        <v>3</v>
      </c>
      <c r="H554" s="46">
        <v>1</v>
      </c>
      <c r="I554" s="46">
        <v>25.150908789999999</v>
      </c>
      <c r="J554" s="46">
        <v>1.400553682</v>
      </c>
      <c r="K554" s="24"/>
      <c r="L554" s="24"/>
      <c r="M554" s="24"/>
      <c r="N554" s="24"/>
      <c r="O554" s="24"/>
      <c r="P554" s="24"/>
      <c r="Q554" s="24"/>
    </row>
    <row r="555" spans="1:17" x14ac:dyDescent="0.2">
      <c r="A555" s="23" t="s">
        <v>49</v>
      </c>
      <c r="B555" s="23">
        <v>3</v>
      </c>
      <c r="C555" s="23" t="s">
        <v>34</v>
      </c>
      <c r="D555" s="23" t="s">
        <v>31</v>
      </c>
      <c r="E555" s="46">
        <v>25.16144371</v>
      </c>
      <c r="F555" s="46">
        <v>825.06976320000001</v>
      </c>
      <c r="G555" s="23">
        <v>3</v>
      </c>
      <c r="H555" s="46">
        <v>2</v>
      </c>
      <c r="I555" s="46">
        <v>0</v>
      </c>
      <c r="J555" s="46"/>
      <c r="K555" s="24"/>
      <c r="L555" s="24"/>
      <c r="M555" s="24"/>
      <c r="N555" s="24"/>
      <c r="O555" s="24"/>
      <c r="P555" s="24"/>
      <c r="Q555" s="24"/>
    </row>
    <row r="556" spans="1:17" x14ac:dyDescent="0.2">
      <c r="A556" s="23" t="s">
        <v>50</v>
      </c>
      <c r="B556" s="23">
        <v>3</v>
      </c>
      <c r="C556" s="23" t="s">
        <v>34</v>
      </c>
      <c r="D556" s="23" t="s">
        <v>31</v>
      </c>
      <c r="E556" s="46">
        <v>25.181596760000001</v>
      </c>
      <c r="F556" s="46">
        <v>814.10461429999998</v>
      </c>
      <c r="G556" s="23">
        <v>3</v>
      </c>
      <c r="H556" s="46">
        <v>3</v>
      </c>
      <c r="I556" s="46">
        <v>0</v>
      </c>
      <c r="J556" s="46"/>
      <c r="K556" s="24"/>
      <c r="L556" s="24"/>
      <c r="M556" s="24"/>
      <c r="N556" s="24"/>
      <c r="O556" s="24"/>
      <c r="P556" s="24"/>
      <c r="Q556" s="24"/>
    </row>
    <row r="557" spans="1:17" x14ac:dyDescent="0.2">
      <c r="A557" s="23" t="s">
        <v>52</v>
      </c>
      <c r="B557" s="23">
        <v>4</v>
      </c>
      <c r="C557" s="23" t="s">
        <v>34</v>
      </c>
      <c r="D557" s="23" t="s">
        <v>31</v>
      </c>
      <c r="E557" s="46">
        <v>25.958784099999999</v>
      </c>
      <c r="F557" s="46">
        <v>485.96343990000003</v>
      </c>
      <c r="G557" s="23">
        <v>4</v>
      </c>
      <c r="H557" s="46">
        <v>4</v>
      </c>
      <c r="I557" s="46">
        <v>26.129646300000001</v>
      </c>
      <c r="J557" s="46">
        <v>1.4171335309999999</v>
      </c>
      <c r="K557" s="24"/>
      <c r="L557" s="24"/>
      <c r="M557" s="24"/>
      <c r="N557" s="24"/>
      <c r="O557" s="24"/>
      <c r="P557" s="24"/>
      <c r="Q557" s="24"/>
    </row>
    <row r="558" spans="1:17" x14ac:dyDescent="0.2">
      <c r="A558" s="23" t="s">
        <v>53</v>
      </c>
      <c r="B558" s="23">
        <v>4</v>
      </c>
      <c r="C558" s="23" t="s">
        <v>34</v>
      </c>
      <c r="D558" s="23" t="s">
        <v>31</v>
      </c>
      <c r="E558" s="46">
        <v>26.278909680000002</v>
      </c>
      <c r="F558" s="46">
        <v>392.92153930000001</v>
      </c>
      <c r="G558" s="23">
        <v>4</v>
      </c>
      <c r="H558" s="46">
        <v>5</v>
      </c>
      <c r="I558" s="46">
        <v>0</v>
      </c>
      <c r="J558" s="46"/>
      <c r="K558" s="24"/>
      <c r="L558" s="24"/>
      <c r="M558" s="24"/>
      <c r="N558" s="24"/>
      <c r="O558" s="24"/>
      <c r="P558" s="24"/>
      <c r="Q558" s="24"/>
    </row>
    <row r="559" spans="1:17" x14ac:dyDescent="0.2">
      <c r="A559" s="23" t="s">
        <v>55</v>
      </c>
      <c r="B559" s="23">
        <v>4</v>
      </c>
      <c r="C559" s="23" t="s">
        <v>34</v>
      </c>
      <c r="D559" s="23" t="s">
        <v>31</v>
      </c>
      <c r="E559" s="46">
        <v>26.151245119999999</v>
      </c>
      <c r="F559" s="46">
        <v>427.6748657</v>
      </c>
      <c r="G559" s="23">
        <v>4</v>
      </c>
      <c r="H559" s="46">
        <v>6</v>
      </c>
      <c r="I559" s="46">
        <v>0</v>
      </c>
      <c r="J559" s="46"/>
      <c r="K559" s="24"/>
      <c r="L559" s="24"/>
      <c r="M559" s="24"/>
      <c r="N559" s="24"/>
      <c r="O559" s="24"/>
      <c r="P559" s="24"/>
      <c r="Q559" s="24"/>
    </row>
    <row r="560" spans="1:17" x14ac:dyDescent="0.2">
      <c r="A560" s="23" t="s">
        <v>56</v>
      </c>
      <c r="B560" s="23">
        <v>5</v>
      </c>
      <c r="C560" s="23" t="s">
        <v>34</v>
      </c>
      <c r="D560" s="23" t="s">
        <v>31</v>
      </c>
      <c r="E560" s="46">
        <v>24.694744109999998</v>
      </c>
      <c r="F560" s="46">
        <v>1124.7299800000001</v>
      </c>
      <c r="G560" s="23">
        <v>5</v>
      </c>
      <c r="H560" s="46">
        <v>7</v>
      </c>
      <c r="I560" s="46">
        <v>24.661708829999998</v>
      </c>
      <c r="J560" s="46">
        <v>1.392023166</v>
      </c>
      <c r="K560" s="24"/>
      <c r="L560" s="24"/>
      <c r="M560" s="24"/>
      <c r="N560" s="24"/>
      <c r="O560" s="24"/>
      <c r="P560" s="24"/>
      <c r="Q560" s="24"/>
    </row>
    <row r="561" spans="1:17" x14ac:dyDescent="0.2">
      <c r="A561" s="23" t="s">
        <v>58</v>
      </c>
      <c r="B561" s="23">
        <v>5</v>
      </c>
      <c r="C561" s="23" t="s">
        <v>34</v>
      </c>
      <c r="D561" s="23" t="s">
        <v>31</v>
      </c>
      <c r="E561" s="46">
        <v>24.603593830000001</v>
      </c>
      <c r="F561" s="46">
        <v>1194.8916019999999</v>
      </c>
      <c r="G561" s="23">
        <v>5</v>
      </c>
      <c r="H561" s="46">
        <v>8</v>
      </c>
      <c r="I561" s="46">
        <v>0</v>
      </c>
      <c r="J561" s="46"/>
      <c r="K561" s="24"/>
      <c r="L561" s="24"/>
      <c r="M561" s="24"/>
      <c r="N561" s="24"/>
      <c r="O561" s="24"/>
      <c r="P561" s="24"/>
      <c r="Q561" s="24"/>
    </row>
    <row r="562" spans="1:17" x14ac:dyDescent="0.2">
      <c r="A562" s="23" t="s">
        <v>59</v>
      </c>
      <c r="B562" s="23">
        <v>5</v>
      </c>
      <c r="C562" s="23" t="s">
        <v>34</v>
      </c>
      <c r="D562" s="23" t="s">
        <v>31</v>
      </c>
      <c r="E562" s="46">
        <v>24.68678856</v>
      </c>
      <c r="F562" s="46">
        <v>1130.6860349999999</v>
      </c>
      <c r="G562" s="23">
        <v>5</v>
      </c>
      <c r="H562" s="46">
        <v>9</v>
      </c>
      <c r="I562" s="46">
        <v>0</v>
      </c>
      <c r="J562" s="46"/>
      <c r="K562" s="24"/>
      <c r="L562" s="24"/>
      <c r="M562" s="24"/>
      <c r="N562" s="24"/>
      <c r="O562" s="24"/>
      <c r="P562" s="24"/>
      <c r="Q562" s="24"/>
    </row>
    <row r="563" spans="1:17" x14ac:dyDescent="0.2">
      <c r="A563" s="23" t="s">
        <v>61</v>
      </c>
      <c r="B563" s="23">
        <v>6</v>
      </c>
      <c r="C563" s="23" t="s">
        <v>34</v>
      </c>
      <c r="D563" s="23" t="s">
        <v>31</v>
      </c>
      <c r="E563" s="46">
        <v>24.318002700000001</v>
      </c>
      <c r="F563" s="46">
        <v>1444.3398440000001</v>
      </c>
      <c r="G563" s="23">
        <v>6</v>
      </c>
      <c r="H563" s="46">
        <v>10</v>
      </c>
      <c r="I563" s="46">
        <v>24.397881829999999</v>
      </c>
      <c r="J563" s="46">
        <v>1.3873521230000001</v>
      </c>
      <c r="K563" s="24"/>
      <c r="L563" s="24"/>
      <c r="M563" s="24"/>
      <c r="N563" s="24"/>
      <c r="O563" s="24"/>
      <c r="P563" s="24"/>
      <c r="Q563" s="24"/>
    </row>
    <row r="564" spans="1:17" x14ac:dyDescent="0.2">
      <c r="A564" s="23" t="s">
        <v>62</v>
      </c>
      <c r="B564" s="23">
        <v>6</v>
      </c>
      <c r="C564" s="23" t="s">
        <v>34</v>
      </c>
      <c r="D564" s="23" t="s">
        <v>31</v>
      </c>
      <c r="E564" s="46">
        <v>24.367967610000001</v>
      </c>
      <c r="F564" s="46">
        <v>1397.2163089999999</v>
      </c>
      <c r="G564" s="23">
        <v>6</v>
      </c>
      <c r="H564" s="46">
        <v>11</v>
      </c>
      <c r="I564" s="46">
        <v>0</v>
      </c>
      <c r="J564" s="46"/>
      <c r="K564" s="24"/>
      <c r="L564" s="24"/>
      <c r="M564" s="24"/>
      <c r="N564" s="24"/>
      <c r="O564" s="24"/>
      <c r="P564" s="24"/>
      <c r="Q564" s="24"/>
    </row>
    <row r="565" spans="1:17" x14ac:dyDescent="0.2">
      <c r="A565" s="23" t="s">
        <v>64</v>
      </c>
      <c r="B565" s="23">
        <v>6</v>
      </c>
      <c r="C565" s="23" t="s">
        <v>34</v>
      </c>
      <c r="D565" s="23" t="s">
        <v>31</v>
      </c>
      <c r="E565" s="46">
        <v>24.507675169999999</v>
      </c>
      <c r="F565" s="46">
        <v>1273.454712</v>
      </c>
      <c r="G565" s="23">
        <v>6</v>
      </c>
      <c r="H565" s="46">
        <v>12</v>
      </c>
      <c r="I565" s="46">
        <v>0</v>
      </c>
      <c r="J565" s="46"/>
      <c r="K565" s="24"/>
      <c r="L565" s="24"/>
      <c r="M565" s="24"/>
      <c r="N565" s="24"/>
      <c r="O565" s="24"/>
      <c r="P565" s="24"/>
      <c r="Q565" s="24"/>
    </row>
    <row r="566" spans="1:17" x14ac:dyDescent="0.2">
      <c r="A566" s="23" t="s">
        <v>65</v>
      </c>
      <c r="B566" s="23">
        <v>7</v>
      </c>
      <c r="C566" s="23" t="s">
        <v>34</v>
      </c>
      <c r="D566" s="23" t="s">
        <v>31</v>
      </c>
      <c r="E566" s="46">
        <v>25.621892930000001</v>
      </c>
      <c r="F566" s="46">
        <v>607.76428220000003</v>
      </c>
      <c r="G566" s="23">
        <v>7</v>
      </c>
      <c r="H566" s="46">
        <v>1</v>
      </c>
      <c r="I566" s="46">
        <v>25.700291320000002</v>
      </c>
      <c r="J566" s="46">
        <v>1.4099380459999999</v>
      </c>
      <c r="K566" s="24"/>
      <c r="L566" s="24"/>
      <c r="M566" s="24"/>
      <c r="N566" s="24"/>
      <c r="O566" s="24"/>
      <c r="P566" s="24"/>
      <c r="Q566" s="24"/>
    </row>
    <row r="567" spans="1:17" x14ac:dyDescent="0.2">
      <c r="A567" s="23" t="s">
        <v>66</v>
      </c>
      <c r="B567" s="23">
        <v>7</v>
      </c>
      <c r="C567" s="23" t="s">
        <v>34</v>
      </c>
      <c r="D567" s="23" t="s">
        <v>31</v>
      </c>
      <c r="E567" s="46">
        <v>25.687866209999999</v>
      </c>
      <c r="F567" s="46">
        <v>581.71990970000002</v>
      </c>
      <c r="G567" s="23">
        <v>7</v>
      </c>
      <c r="H567" s="46">
        <v>2</v>
      </c>
      <c r="I567" s="46">
        <v>0</v>
      </c>
      <c r="J567" s="46"/>
      <c r="K567" s="24"/>
      <c r="L567" s="24"/>
      <c r="M567" s="24"/>
      <c r="N567" s="24"/>
      <c r="O567" s="24"/>
      <c r="P567" s="24"/>
      <c r="Q567" s="24"/>
    </row>
    <row r="568" spans="1:17" x14ac:dyDescent="0.2">
      <c r="A568" s="23" t="s">
        <v>67</v>
      </c>
      <c r="B568" s="23">
        <v>7</v>
      </c>
      <c r="C568" s="23" t="s">
        <v>34</v>
      </c>
      <c r="D568" s="23" t="s">
        <v>31</v>
      </c>
      <c r="E568" s="46">
        <v>25.79111481</v>
      </c>
      <c r="F568" s="46">
        <v>543.18225099999995</v>
      </c>
      <c r="G568" s="23">
        <v>7</v>
      </c>
      <c r="H568" s="46">
        <v>3</v>
      </c>
      <c r="I568" s="46">
        <v>0</v>
      </c>
      <c r="J568" s="46"/>
      <c r="K568" s="24"/>
      <c r="L568" s="24"/>
      <c r="M568" s="24"/>
      <c r="N568" s="24"/>
      <c r="O568" s="24"/>
      <c r="P568" s="24"/>
      <c r="Q568" s="24"/>
    </row>
    <row r="569" spans="1:17" x14ac:dyDescent="0.2">
      <c r="A569" s="23" t="s">
        <v>68</v>
      </c>
      <c r="B569" s="23">
        <v>8</v>
      </c>
      <c r="C569" s="23" t="s">
        <v>34</v>
      </c>
      <c r="D569" s="23" t="s">
        <v>31</v>
      </c>
      <c r="E569" s="46">
        <v>25.896236420000001</v>
      </c>
      <c r="F569" s="46">
        <v>506.5673218</v>
      </c>
      <c r="G569" s="23">
        <v>8</v>
      </c>
      <c r="H569" s="46">
        <v>4</v>
      </c>
      <c r="I569" s="46">
        <v>25.844147360000001</v>
      </c>
      <c r="J569" s="46">
        <v>1.4123622090000001</v>
      </c>
      <c r="K569" s="24"/>
      <c r="L569" s="24"/>
      <c r="M569" s="24"/>
      <c r="N569" s="24"/>
      <c r="O569" s="24"/>
      <c r="P569" s="24"/>
      <c r="Q569" s="24"/>
    </row>
    <row r="570" spans="1:17" x14ac:dyDescent="0.2">
      <c r="A570" s="23" t="s">
        <v>69</v>
      </c>
      <c r="B570" s="23">
        <v>8</v>
      </c>
      <c r="C570" s="23" t="s">
        <v>34</v>
      </c>
      <c r="D570" s="23" t="s">
        <v>31</v>
      </c>
      <c r="E570" s="46">
        <v>25.811021799999999</v>
      </c>
      <c r="F570" s="46">
        <v>536.05090329999996</v>
      </c>
      <c r="G570" s="23">
        <v>8</v>
      </c>
      <c r="H570" s="46">
        <v>5</v>
      </c>
      <c r="I570" s="46">
        <v>0</v>
      </c>
      <c r="J570" s="46"/>
      <c r="K570" s="24"/>
      <c r="L570" s="24"/>
      <c r="M570" s="24"/>
      <c r="N570" s="24"/>
      <c r="O570" s="24"/>
      <c r="P570" s="24"/>
      <c r="Q570" s="24"/>
    </row>
    <row r="571" spans="1:17" x14ac:dyDescent="0.2">
      <c r="A571" s="23" t="s">
        <v>70</v>
      </c>
      <c r="B571" s="23">
        <v>8</v>
      </c>
      <c r="C571" s="23" t="s">
        <v>34</v>
      </c>
      <c r="D571" s="23" t="s">
        <v>31</v>
      </c>
      <c r="E571" s="46">
        <v>25.82518387</v>
      </c>
      <c r="F571" s="46">
        <v>531.03466800000001</v>
      </c>
      <c r="G571" s="23">
        <v>8</v>
      </c>
      <c r="H571" s="46">
        <v>6</v>
      </c>
      <c r="I571" s="46">
        <v>0</v>
      </c>
      <c r="J571" s="46"/>
      <c r="K571" s="24"/>
      <c r="L571" s="24"/>
      <c r="M571" s="24"/>
      <c r="N571" s="24"/>
      <c r="O571" s="24"/>
      <c r="P571" s="24"/>
      <c r="Q571" s="24"/>
    </row>
    <row r="572" spans="1:17" x14ac:dyDescent="0.2">
      <c r="A572" s="23" t="s">
        <v>71</v>
      </c>
      <c r="B572" s="23">
        <v>9</v>
      </c>
      <c r="C572" s="23" t="s">
        <v>34</v>
      </c>
      <c r="D572" s="23" t="s">
        <v>31</v>
      </c>
      <c r="E572" s="46">
        <v>26.550388340000001</v>
      </c>
      <c r="F572" s="46">
        <v>328.12084959999999</v>
      </c>
      <c r="G572" s="23">
        <v>9</v>
      </c>
      <c r="H572" s="46">
        <v>7</v>
      </c>
      <c r="I572" s="46">
        <v>27.28786723</v>
      </c>
      <c r="J572" s="46">
        <v>1.435969593</v>
      </c>
      <c r="K572" s="24"/>
      <c r="L572" s="24"/>
      <c r="M572" s="24"/>
      <c r="N572" s="24"/>
      <c r="O572" s="24"/>
      <c r="P572" s="24"/>
      <c r="Q572" s="24"/>
    </row>
    <row r="573" spans="1:17" x14ac:dyDescent="0.2">
      <c r="A573" s="23" t="s">
        <v>72</v>
      </c>
      <c r="B573" s="23">
        <v>9</v>
      </c>
      <c r="C573" s="23" t="s">
        <v>34</v>
      </c>
      <c r="D573" s="23" t="s">
        <v>31</v>
      </c>
      <c r="E573" s="46">
        <v>28.883411410000001</v>
      </c>
      <c r="F573" s="46">
        <v>69.724067689999998</v>
      </c>
      <c r="G573" s="23">
        <v>9</v>
      </c>
      <c r="H573" s="46">
        <v>8</v>
      </c>
      <c r="I573" s="46">
        <v>0</v>
      </c>
      <c r="J573" s="46"/>
      <c r="K573" s="24"/>
      <c r="L573" s="24"/>
      <c r="M573" s="24"/>
      <c r="N573" s="24"/>
      <c r="O573" s="24"/>
      <c r="P573" s="24"/>
      <c r="Q573" s="24"/>
    </row>
    <row r="574" spans="1:17" x14ac:dyDescent="0.2">
      <c r="A574" s="23" t="s">
        <v>73</v>
      </c>
      <c r="B574" s="23">
        <v>9</v>
      </c>
      <c r="C574" s="23" t="s">
        <v>34</v>
      </c>
      <c r="D574" s="23" t="s">
        <v>31</v>
      </c>
      <c r="E574" s="46">
        <v>26.429801940000001</v>
      </c>
      <c r="F574" s="46">
        <v>355.46838380000003</v>
      </c>
      <c r="G574" s="23">
        <v>9</v>
      </c>
      <c r="H574" s="46">
        <v>9</v>
      </c>
      <c r="I574" s="46">
        <v>0</v>
      </c>
      <c r="J574" s="46"/>
      <c r="K574" s="24"/>
      <c r="L574" s="24"/>
      <c r="M574" s="24"/>
      <c r="N574" s="24"/>
      <c r="O574" s="24"/>
      <c r="P574" s="24"/>
      <c r="Q574" s="24"/>
    </row>
    <row r="575" spans="1:17" x14ac:dyDescent="0.2">
      <c r="A575" s="23" t="s">
        <v>74</v>
      </c>
      <c r="B575" s="23">
        <v>10</v>
      </c>
      <c r="C575" s="23" t="s">
        <v>34</v>
      </c>
      <c r="D575" s="23" t="s">
        <v>31</v>
      </c>
      <c r="E575" s="46">
        <v>26.630077360000001</v>
      </c>
      <c r="F575" s="46">
        <v>311.21325680000001</v>
      </c>
      <c r="G575" s="23">
        <v>10</v>
      </c>
      <c r="H575" s="46">
        <v>10</v>
      </c>
      <c r="I575" s="46">
        <v>26.548018769999999</v>
      </c>
      <c r="J575" s="46">
        <v>1.424032116</v>
      </c>
      <c r="K575" s="24"/>
      <c r="L575" s="24"/>
      <c r="M575" s="24"/>
      <c r="N575" s="24"/>
      <c r="O575" s="24"/>
      <c r="P575" s="24"/>
      <c r="Q575" s="24"/>
    </row>
    <row r="576" spans="1:17" x14ac:dyDescent="0.2">
      <c r="A576" s="23" t="s">
        <v>75</v>
      </c>
      <c r="B576" s="23">
        <v>10</v>
      </c>
      <c r="C576" s="23" t="s">
        <v>34</v>
      </c>
      <c r="D576" s="23" t="s">
        <v>31</v>
      </c>
      <c r="E576" s="46">
        <v>26.50356674</v>
      </c>
      <c r="F576" s="46">
        <v>338.48022459999999</v>
      </c>
      <c r="G576" s="23">
        <v>10</v>
      </c>
      <c r="H576" s="46">
        <v>11</v>
      </c>
      <c r="I576" s="46">
        <v>0</v>
      </c>
      <c r="J576" s="46"/>
      <c r="K576" s="24"/>
      <c r="L576" s="24"/>
      <c r="M576" s="24"/>
      <c r="N576" s="24"/>
      <c r="O576" s="24"/>
      <c r="P576" s="24"/>
      <c r="Q576" s="24"/>
    </row>
    <row r="577" spans="1:17" x14ac:dyDescent="0.2">
      <c r="A577" s="23" t="s">
        <v>76</v>
      </c>
      <c r="B577" s="23">
        <v>10</v>
      </c>
      <c r="C577" s="23" t="s">
        <v>34</v>
      </c>
      <c r="D577" s="23" t="s">
        <v>31</v>
      </c>
      <c r="E577" s="46">
        <v>26.510412219999999</v>
      </c>
      <c r="F577" s="46">
        <v>336.94546509999998</v>
      </c>
      <c r="G577" s="23">
        <v>10</v>
      </c>
      <c r="H577" s="46">
        <v>12</v>
      </c>
      <c r="I577" s="46">
        <v>0</v>
      </c>
      <c r="J577" s="46"/>
      <c r="K577" s="24"/>
      <c r="L577" s="24"/>
      <c r="M577" s="24"/>
      <c r="N577" s="24"/>
      <c r="O577" s="24"/>
      <c r="P577" s="24"/>
      <c r="Q577" s="24"/>
    </row>
    <row r="578" spans="1:17" x14ac:dyDescent="0.2">
      <c r="A578" s="23" t="s">
        <v>77</v>
      </c>
      <c r="B578" s="23">
        <v>11</v>
      </c>
      <c r="C578" s="23" t="s">
        <v>34</v>
      </c>
      <c r="D578" s="23" t="s">
        <v>31</v>
      </c>
      <c r="E578" s="46">
        <v>26.727556230000001</v>
      </c>
      <c r="F578" s="46">
        <v>291.71127319999999</v>
      </c>
      <c r="G578" s="23">
        <v>11</v>
      </c>
      <c r="H578" s="46">
        <v>1</v>
      </c>
      <c r="I578" s="46">
        <v>26.657435100000001</v>
      </c>
      <c r="J578" s="46">
        <v>1.4258183609999999</v>
      </c>
      <c r="K578" s="24"/>
      <c r="L578" s="24"/>
      <c r="M578" s="24"/>
      <c r="N578" s="24"/>
      <c r="O578" s="24"/>
      <c r="P578" s="24"/>
      <c r="Q578" s="24"/>
    </row>
    <row r="579" spans="1:17" x14ac:dyDescent="0.2">
      <c r="A579" s="23" t="s">
        <v>79</v>
      </c>
      <c r="B579" s="23">
        <v>11</v>
      </c>
      <c r="C579" s="23" t="s">
        <v>34</v>
      </c>
      <c r="D579" s="23" t="s">
        <v>31</v>
      </c>
      <c r="E579" s="46">
        <v>26.601015090000001</v>
      </c>
      <c r="F579" s="46">
        <v>317.27600100000001</v>
      </c>
      <c r="G579" s="23">
        <v>11</v>
      </c>
      <c r="H579" s="46">
        <v>2</v>
      </c>
      <c r="I579" s="46">
        <v>0</v>
      </c>
      <c r="J579" s="46"/>
      <c r="K579" s="24"/>
      <c r="L579" s="24"/>
      <c r="M579" s="24"/>
      <c r="N579" s="24"/>
      <c r="O579" s="24"/>
      <c r="P579" s="24"/>
      <c r="Q579" s="24"/>
    </row>
    <row r="580" spans="1:17" x14ac:dyDescent="0.2">
      <c r="A580" s="23" t="s">
        <v>81</v>
      </c>
      <c r="B580" s="23">
        <v>11</v>
      </c>
      <c r="C580" s="23" t="s">
        <v>34</v>
      </c>
      <c r="D580" s="23" t="s">
        <v>31</v>
      </c>
      <c r="E580" s="46">
        <v>26.64373398</v>
      </c>
      <c r="F580" s="46">
        <v>308.4044495</v>
      </c>
      <c r="G580" s="23">
        <v>11</v>
      </c>
      <c r="H580" s="46">
        <v>3</v>
      </c>
      <c r="I580" s="46">
        <v>0</v>
      </c>
      <c r="J580" s="46"/>
      <c r="K580" s="24"/>
      <c r="L580" s="24"/>
      <c r="M580" s="24"/>
      <c r="N580" s="24"/>
      <c r="O580" s="24"/>
      <c r="P580" s="24"/>
      <c r="Q580" s="24"/>
    </row>
    <row r="581" spans="1:17" x14ac:dyDescent="0.2">
      <c r="A581" s="23" t="s">
        <v>83</v>
      </c>
      <c r="B581" s="23">
        <v>12</v>
      </c>
      <c r="C581" s="23" t="s">
        <v>34</v>
      </c>
      <c r="D581" s="23" t="s">
        <v>31</v>
      </c>
      <c r="E581" s="46">
        <v>25.018907550000002</v>
      </c>
      <c r="F581" s="46">
        <v>906.95623780000005</v>
      </c>
      <c r="G581" s="23">
        <v>12</v>
      </c>
      <c r="H581" s="46">
        <v>4</v>
      </c>
      <c r="I581" s="46">
        <v>25.168429060000001</v>
      </c>
      <c r="J581" s="46">
        <v>1.400856109</v>
      </c>
      <c r="K581" s="24"/>
      <c r="L581" s="24"/>
      <c r="M581" s="24"/>
      <c r="N581" s="24"/>
      <c r="O581" s="24"/>
      <c r="P581" s="24"/>
      <c r="Q581" s="24"/>
    </row>
    <row r="582" spans="1:17" x14ac:dyDescent="0.2">
      <c r="A582" s="23" t="s">
        <v>85</v>
      </c>
      <c r="B582" s="23">
        <v>12</v>
      </c>
      <c r="C582" s="23" t="s">
        <v>34</v>
      </c>
      <c r="D582" s="23" t="s">
        <v>31</v>
      </c>
      <c r="E582" s="46">
        <v>25.191272739999999</v>
      </c>
      <c r="F582" s="46">
        <v>808.89184569999998</v>
      </c>
      <c r="G582" s="23">
        <v>12</v>
      </c>
      <c r="H582" s="46">
        <v>5</v>
      </c>
      <c r="I582" s="46">
        <v>0</v>
      </c>
      <c r="J582" s="46"/>
      <c r="K582" s="24"/>
      <c r="L582" s="24"/>
      <c r="M582" s="24"/>
      <c r="N582" s="24"/>
      <c r="O582" s="24"/>
      <c r="P582" s="24"/>
      <c r="Q582" s="24"/>
    </row>
    <row r="583" spans="1:17" x14ac:dyDescent="0.2">
      <c r="A583" s="23" t="s">
        <v>87</v>
      </c>
      <c r="B583" s="23">
        <v>12</v>
      </c>
      <c r="C583" s="23" t="s">
        <v>34</v>
      </c>
      <c r="D583" s="23" t="s">
        <v>31</v>
      </c>
      <c r="E583" s="46">
        <v>25.29510689</v>
      </c>
      <c r="F583" s="46">
        <v>755.01098630000001</v>
      </c>
      <c r="G583" s="23">
        <v>12</v>
      </c>
      <c r="H583" s="46">
        <v>6</v>
      </c>
      <c r="I583" s="46">
        <v>0</v>
      </c>
      <c r="J583" s="46"/>
      <c r="K583" s="24"/>
      <c r="L583" s="24"/>
      <c r="M583" s="24"/>
      <c r="N583" s="24"/>
      <c r="O583" s="24"/>
      <c r="P583" s="24"/>
      <c r="Q583" s="24"/>
    </row>
    <row r="584" spans="1:17" x14ac:dyDescent="0.2">
      <c r="A584" s="23" t="s">
        <v>89</v>
      </c>
      <c r="B584" s="23">
        <v>13</v>
      </c>
      <c r="C584" s="23" t="s">
        <v>34</v>
      </c>
      <c r="D584" s="23" t="s">
        <v>31</v>
      </c>
      <c r="E584" s="46">
        <v>25.644062040000001</v>
      </c>
      <c r="F584" s="46">
        <v>598.88500980000003</v>
      </c>
      <c r="G584" s="23">
        <v>13</v>
      </c>
      <c r="H584" s="46">
        <v>7</v>
      </c>
      <c r="I584" s="46">
        <v>25.577615739999999</v>
      </c>
      <c r="J584" s="46">
        <v>1.4078600590000001</v>
      </c>
      <c r="K584" s="24"/>
      <c r="L584" s="24"/>
      <c r="M584" s="24"/>
      <c r="N584" s="24"/>
      <c r="O584" s="24"/>
      <c r="P584" s="24"/>
      <c r="Q584" s="24"/>
    </row>
    <row r="585" spans="1:17" x14ac:dyDescent="0.2">
      <c r="A585" s="23" t="s">
        <v>91</v>
      </c>
      <c r="B585" s="23">
        <v>13</v>
      </c>
      <c r="C585" s="23" t="s">
        <v>34</v>
      </c>
      <c r="D585" s="23" t="s">
        <v>31</v>
      </c>
      <c r="E585" s="46">
        <v>25.465835569999999</v>
      </c>
      <c r="F585" s="46">
        <v>674.10760500000004</v>
      </c>
      <c r="G585" s="23">
        <v>13</v>
      </c>
      <c r="H585" s="46">
        <v>8</v>
      </c>
      <c r="I585" s="46">
        <v>0</v>
      </c>
      <c r="J585" s="46"/>
      <c r="K585" s="24"/>
      <c r="L585" s="24"/>
      <c r="M585" s="24"/>
      <c r="N585" s="24"/>
      <c r="O585" s="24"/>
      <c r="P585" s="24"/>
      <c r="Q585" s="24"/>
    </row>
    <row r="586" spans="1:17" x14ac:dyDescent="0.2">
      <c r="A586" s="23" t="s">
        <v>93</v>
      </c>
      <c r="B586" s="23">
        <v>13</v>
      </c>
      <c r="C586" s="23" t="s">
        <v>34</v>
      </c>
      <c r="D586" s="23" t="s">
        <v>31</v>
      </c>
      <c r="E586" s="46">
        <v>25.622949599999998</v>
      </c>
      <c r="F586" s="46">
        <v>607.3380737</v>
      </c>
      <c r="G586" s="23">
        <v>13</v>
      </c>
      <c r="H586" s="46">
        <v>9</v>
      </c>
      <c r="I586" s="46">
        <v>0</v>
      </c>
      <c r="J586" s="46"/>
      <c r="K586" s="24"/>
      <c r="L586" s="24"/>
      <c r="M586" s="24"/>
      <c r="N586" s="24"/>
      <c r="O586" s="24"/>
      <c r="P586" s="24"/>
      <c r="Q586" s="24"/>
    </row>
    <row r="587" spans="1:17" x14ac:dyDescent="0.2">
      <c r="A587" s="23" t="s">
        <v>95</v>
      </c>
      <c r="B587" s="23">
        <v>14</v>
      </c>
      <c r="C587" s="23" t="s">
        <v>34</v>
      </c>
      <c r="D587" s="23" t="s">
        <v>31</v>
      </c>
      <c r="E587" s="46">
        <v>25.359828950000001</v>
      </c>
      <c r="F587" s="46">
        <v>723.25720209999997</v>
      </c>
      <c r="G587" s="23">
        <v>14</v>
      </c>
      <c r="H587" s="46">
        <v>10</v>
      </c>
      <c r="I587" s="46">
        <v>25.4378891</v>
      </c>
      <c r="J587" s="46">
        <v>1.40548107</v>
      </c>
      <c r="K587" s="24"/>
      <c r="L587" s="24"/>
      <c r="M587" s="24"/>
      <c r="N587" s="24"/>
      <c r="O587" s="24"/>
      <c r="P587" s="24"/>
      <c r="Q587" s="24"/>
    </row>
    <row r="588" spans="1:17" x14ac:dyDescent="0.2">
      <c r="A588" s="23" t="s">
        <v>97</v>
      </c>
      <c r="B588" s="23">
        <v>14</v>
      </c>
      <c r="C588" s="23" t="s">
        <v>34</v>
      </c>
      <c r="D588" s="23" t="s">
        <v>31</v>
      </c>
      <c r="E588" s="46">
        <v>25.506126399999999</v>
      </c>
      <c r="F588" s="46">
        <v>656.31549070000005</v>
      </c>
      <c r="G588" s="23">
        <v>14</v>
      </c>
      <c r="H588" s="46">
        <v>11</v>
      </c>
      <c r="I588" s="46">
        <v>0</v>
      </c>
      <c r="J588" s="46"/>
      <c r="K588" s="24"/>
      <c r="L588" s="24"/>
      <c r="M588" s="24"/>
      <c r="N588" s="24"/>
      <c r="O588" s="24"/>
      <c r="P588" s="24"/>
      <c r="Q588" s="24"/>
    </row>
    <row r="589" spans="1:17" x14ac:dyDescent="0.2">
      <c r="A589" s="23" t="s">
        <v>99</v>
      </c>
      <c r="B589" s="23">
        <v>14</v>
      </c>
      <c r="C589" s="23" t="s">
        <v>34</v>
      </c>
      <c r="D589" s="23" t="s">
        <v>31</v>
      </c>
      <c r="E589" s="46">
        <v>25.447711940000001</v>
      </c>
      <c r="F589" s="46">
        <v>682.26733400000001</v>
      </c>
      <c r="G589" s="23">
        <v>14</v>
      </c>
      <c r="H589" s="46">
        <v>12</v>
      </c>
      <c r="I589" s="46">
        <v>0</v>
      </c>
      <c r="J589" s="46"/>
      <c r="K589" s="24"/>
      <c r="L589" s="24"/>
      <c r="M589" s="24"/>
      <c r="N589" s="24"/>
      <c r="O589" s="24"/>
      <c r="P589" s="24"/>
      <c r="Q589" s="24"/>
    </row>
    <row r="590" spans="1:17" x14ac:dyDescent="0.2">
      <c r="A590" s="23" t="s">
        <v>101</v>
      </c>
      <c r="B590" s="23">
        <v>15</v>
      </c>
      <c r="C590" s="23" t="s">
        <v>34</v>
      </c>
      <c r="D590" s="23" t="s">
        <v>31</v>
      </c>
      <c r="E590" s="46">
        <v>26.67642975</v>
      </c>
      <c r="F590" s="46">
        <v>301.78237919999998</v>
      </c>
      <c r="G590" s="23">
        <v>15</v>
      </c>
      <c r="H590" s="46">
        <v>1</v>
      </c>
      <c r="I590" s="46">
        <v>26.544534680000002</v>
      </c>
      <c r="J590" s="46">
        <v>1.4239751169999999</v>
      </c>
      <c r="K590" s="24"/>
      <c r="L590" s="24"/>
      <c r="M590" s="24"/>
      <c r="N590" s="24"/>
      <c r="O590" s="24"/>
      <c r="P590" s="24"/>
      <c r="Q590" s="24"/>
    </row>
    <row r="591" spans="1:17" x14ac:dyDescent="0.2">
      <c r="A591" s="23" t="s">
        <v>102</v>
      </c>
      <c r="B591" s="23">
        <v>15</v>
      </c>
      <c r="C591" s="23" t="s">
        <v>34</v>
      </c>
      <c r="D591" s="23" t="s">
        <v>31</v>
      </c>
      <c r="E591" s="46">
        <v>26.42412186</v>
      </c>
      <c r="F591" s="46">
        <v>356.8113098</v>
      </c>
      <c r="G591" s="23">
        <v>15</v>
      </c>
      <c r="H591" s="46">
        <v>2</v>
      </c>
      <c r="I591" s="46">
        <v>0</v>
      </c>
      <c r="J591" s="46"/>
      <c r="K591" s="24"/>
      <c r="L591" s="24"/>
      <c r="M591" s="24"/>
      <c r="N591" s="24"/>
      <c r="O591" s="24"/>
      <c r="P591" s="24"/>
      <c r="Q591" s="24"/>
    </row>
    <row r="592" spans="1:17" x14ac:dyDescent="0.2">
      <c r="A592" s="23" t="s">
        <v>103</v>
      </c>
      <c r="B592" s="23">
        <v>15</v>
      </c>
      <c r="C592" s="23" t="s">
        <v>34</v>
      </c>
      <c r="D592" s="23" t="s">
        <v>31</v>
      </c>
      <c r="E592" s="46">
        <v>26.533052439999999</v>
      </c>
      <c r="F592" s="46">
        <v>331.91894530000002</v>
      </c>
      <c r="G592" s="23">
        <v>15</v>
      </c>
      <c r="H592" s="46">
        <v>3</v>
      </c>
      <c r="I592" s="46">
        <v>0</v>
      </c>
      <c r="J592" s="46"/>
      <c r="K592" s="24"/>
      <c r="L592" s="24"/>
      <c r="M592" s="24"/>
      <c r="N592" s="24"/>
      <c r="O592" s="24"/>
      <c r="P592" s="24"/>
      <c r="Q592" s="24"/>
    </row>
    <row r="593" spans="1:17" x14ac:dyDescent="0.2">
      <c r="A593" s="23" t="s">
        <v>104</v>
      </c>
      <c r="B593" s="23">
        <v>16</v>
      </c>
      <c r="C593" s="23" t="s">
        <v>34</v>
      </c>
      <c r="D593" s="23" t="s">
        <v>31</v>
      </c>
      <c r="E593" s="46">
        <v>24.462118149999998</v>
      </c>
      <c r="F593" s="46">
        <v>1312.5577390000001</v>
      </c>
      <c r="G593" s="23">
        <v>16</v>
      </c>
      <c r="H593" s="46">
        <v>4</v>
      </c>
      <c r="I593" s="46">
        <v>24.364915849999999</v>
      </c>
      <c r="J593" s="46">
        <v>1.386764916</v>
      </c>
      <c r="K593" s="24"/>
      <c r="L593" s="24"/>
      <c r="M593" s="24"/>
      <c r="N593" s="24"/>
      <c r="O593" s="24"/>
      <c r="P593" s="24"/>
      <c r="Q593" s="24"/>
    </row>
    <row r="594" spans="1:17" x14ac:dyDescent="0.2">
      <c r="A594" s="23" t="s">
        <v>105</v>
      </c>
      <c r="B594" s="23">
        <v>16</v>
      </c>
      <c r="C594" s="23" t="s">
        <v>34</v>
      </c>
      <c r="D594" s="23" t="s">
        <v>31</v>
      </c>
      <c r="E594" s="46">
        <v>24.376085280000002</v>
      </c>
      <c r="F594" s="46">
        <v>1389.7067870000001</v>
      </c>
      <c r="G594" s="23">
        <v>16</v>
      </c>
      <c r="H594" s="46">
        <v>5</v>
      </c>
      <c r="I594" s="46">
        <v>0</v>
      </c>
      <c r="J594" s="46"/>
      <c r="K594" s="24"/>
      <c r="L594" s="24"/>
      <c r="M594" s="24"/>
      <c r="N594" s="24"/>
      <c r="O594" s="24"/>
      <c r="P594" s="24"/>
      <c r="Q594" s="24"/>
    </row>
    <row r="595" spans="1:17" x14ac:dyDescent="0.2">
      <c r="A595" s="23" t="s">
        <v>106</v>
      </c>
      <c r="B595" s="23">
        <v>16</v>
      </c>
      <c r="C595" s="23" t="s">
        <v>34</v>
      </c>
      <c r="D595" s="23" t="s">
        <v>31</v>
      </c>
      <c r="E595" s="46">
        <v>24.25654411</v>
      </c>
      <c r="F595" s="46">
        <v>1504.4887699999999</v>
      </c>
      <c r="G595" s="23">
        <v>16</v>
      </c>
      <c r="H595" s="46">
        <v>6</v>
      </c>
      <c r="I595" s="46">
        <v>0</v>
      </c>
      <c r="J595" s="46"/>
      <c r="K595" s="24"/>
      <c r="L595" s="24"/>
      <c r="M595" s="24"/>
      <c r="N595" s="24"/>
      <c r="O595" s="24"/>
      <c r="P595" s="24"/>
      <c r="Q595" s="24"/>
    </row>
    <row r="596" spans="1:17" x14ac:dyDescent="0.2">
      <c r="A596" s="23" t="s">
        <v>107</v>
      </c>
      <c r="B596" s="23">
        <v>17</v>
      </c>
      <c r="C596" s="23" t="s">
        <v>34</v>
      </c>
      <c r="D596" s="23" t="s">
        <v>31</v>
      </c>
      <c r="E596" s="46">
        <v>25.7322731</v>
      </c>
      <c r="F596" s="46">
        <v>564.82073969999999</v>
      </c>
      <c r="G596" s="23">
        <v>17</v>
      </c>
      <c r="H596" s="46">
        <v>7</v>
      </c>
      <c r="I596" s="46">
        <v>25.780921939999999</v>
      </c>
      <c r="J596" s="46">
        <v>1.411298444</v>
      </c>
      <c r="K596" s="24"/>
      <c r="L596" s="24"/>
      <c r="M596" s="24"/>
      <c r="N596" s="24"/>
      <c r="O596" s="24"/>
      <c r="P596" s="24"/>
      <c r="Q596" s="24"/>
    </row>
    <row r="597" spans="1:17" x14ac:dyDescent="0.2">
      <c r="A597" s="23" t="s">
        <v>108</v>
      </c>
      <c r="B597" s="23">
        <v>17</v>
      </c>
      <c r="C597" s="23" t="s">
        <v>34</v>
      </c>
      <c r="D597" s="23" t="s">
        <v>31</v>
      </c>
      <c r="E597" s="46">
        <v>25.902976989999999</v>
      </c>
      <c r="F597" s="46">
        <v>504.305542</v>
      </c>
      <c r="G597" s="23">
        <v>17</v>
      </c>
      <c r="H597" s="46">
        <v>8</v>
      </c>
      <c r="I597" s="46">
        <v>0</v>
      </c>
      <c r="J597" s="46"/>
      <c r="K597" s="24"/>
      <c r="L597" s="24"/>
      <c r="M597" s="24"/>
      <c r="N597" s="24"/>
      <c r="O597" s="24"/>
      <c r="P597" s="24"/>
      <c r="Q597" s="24"/>
    </row>
    <row r="598" spans="1:17" x14ac:dyDescent="0.2">
      <c r="A598" s="23" t="s">
        <v>109</v>
      </c>
      <c r="B598" s="23">
        <v>17</v>
      </c>
      <c r="C598" s="23" t="s">
        <v>34</v>
      </c>
      <c r="D598" s="23" t="s">
        <v>31</v>
      </c>
      <c r="E598" s="46">
        <v>25.70751572</v>
      </c>
      <c r="F598" s="46">
        <v>574.18078609999998</v>
      </c>
      <c r="G598" s="23">
        <v>17</v>
      </c>
      <c r="H598" s="46">
        <v>9</v>
      </c>
      <c r="I598" s="46">
        <v>0</v>
      </c>
      <c r="J598" s="46"/>
      <c r="K598" s="24"/>
      <c r="L598" s="24"/>
      <c r="M598" s="24"/>
      <c r="N598" s="24"/>
      <c r="O598" s="24"/>
      <c r="P598" s="24"/>
      <c r="Q598" s="24"/>
    </row>
    <row r="599" spans="1:17" x14ac:dyDescent="0.2">
      <c r="A599" s="23" t="s">
        <v>110</v>
      </c>
      <c r="B599" s="23">
        <v>18</v>
      </c>
      <c r="C599" s="23" t="s">
        <v>34</v>
      </c>
      <c r="D599" s="23" t="s">
        <v>31</v>
      </c>
      <c r="E599" s="46">
        <v>25.435480120000001</v>
      </c>
      <c r="F599" s="46">
        <v>687.83020020000004</v>
      </c>
      <c r="G599" s="23">
        <v>18</v>
      </c>
      <c r="H599" s="46">
        <v>10</v>
      </c>
      <c r="I599" s="46">
        <v>25.297690070000002</v>
      </c>
      <c r="J599" s="46">
        <v>1.403080868</v>
      </c>
      <c r="K599" s="24"/>
      <c r="L599" s="24"/>
      <c r="M599" s="24"/>
      <c r="N599" s="24"/>
      <c r="O599" s="24"/>
      <c r="P599" s="24"/>
      <c r="Q599" s="24"/>
    </row>
    <row r="600" spans="1:17" x14ac:dyDescent="0.2">
      <c r="A600" s="23" t="s">
        <v>111</v>
      </c>
      <c r="B600" s="23">
        <v>18</v>
      </c>
      <c r="C600" s="23" t="s">
        <v>34</v>
      </c>
      <c r="D600" s="23" t="s">
        <v>31</v>
      </c>
      <c r="E600" s="46">
        <v>25.125635150000001</v>
      </c>
      <c r="F600" s="46">
        <v>844.91870119999999</v>
      </c>
      <c r="G600" s="23">
        <v>18</v>
      </c>
      <c r="H600" s="46">
        <v>11</v>
      </c>
      <c r="I600" s="46">
        <v>0</v>
      </c>
      <c r="J600" s="46"/>
      <c r="K600" s="24"/>
      <c r="L600" s="24"/>
      <c r="M600" s="24"/>
      <c r="N600" s="24"/>
      <c r="O600" s="24"/>
      <c r="P600" s="24"/>
      <c r="Q600" s="24"/>
    </row>
    <row r="601" spans="1:17" x14ac:dyDescent="0.2">
      <c r="A601" s="23" t="s">
        <v>112</v>
      </c>
      <c r="B601" s="23">
        <v>18</v>
      </c>
      <c r="C601" s="23" t="s">
        <v>34</v>
      </c>
      <c r="D601" s="23" t="s">
        <v>31</v>
      </c>
      <c r="E601" s="46">
        <v>25.331954960000001</v>
      </c>
      <c r="F601" s="46">
        <v>736.76556400000004</v>
      </c>
      <c r="G601" s="23">
        <v>18</v>
      </c>
      <c r="H601" s="46">
        <v>12</v>
      </c>
      <c r="I601" s="46">
        <v>0</v>
      </c>
      <c r="J601" s="46"/>
      <c r="K601" s="24"/>
      <c r="L601" s="24"/>
      <c r="M601" s="24"/>
      <c r="N601" s="24"/>
      <c r="O601" s="24"/>
      <c r="P601" s="24"/>
      <c r="Q601" s="24"/>
    </row>
    <row r="602" spans="1:17" x14ac:dyDescent="0.2">
      <c r="A602" s="23" t="s">
        <v>113</v>
      </c>
      <c r="B602" s="23"/>
      <c r="C602" s="23"/>
      <c r="D602" s="23"/>
      <c r="E602" s="23"/>
      <c r="F602" s="23"/>
      <c r="G602" s="23"/>
      <c r="H602" s="46">
        <v>1</v>
      </c>
      <c r="I602" s="46" t="e">
        <v>#DIV/0!</v>
      </c>
      <c r="J602" s="46" t="e">
        <v>#DIV/0!</v>
      </c>
      <c r="K602" s="24"/>
      <c r="L602" s="24"/>
      <c r="M602" s="24"/>
      <c r="N602" s="24"/>
      <c r="O602" s="24"/>
      <c r="P602" s="24"/>
      <c r="Q602" s="24"/>
    </row>
    <row r="603" spans="1:17" x14ac:dyDescent="0.2">
      <c r="A603" s="23" t="s">
        <v>114</v>
      </c>
      <c r="B603" s="23"/>
      <c r="C603" s="23"/>
      <c r="D603" s="23"/>
      <c r="E603" s="23"/>
      <c r="F603" s="23"/>
      <c r="G603" s="23"/>
      <c r="H603" s="46">
        <v>2</v>
      </c>
      <c r="I603" s="46">
        <v>0</v>
      </c>
      <c r="J603" s="46"/>
      <c r="K603" s="24"/>
      <c r="L603" s="24"/>
      <c r="M603" s="24"/>
      <c r="N603" s="24"/>
      <c r="O603" s="24"/>
      <c r="P603" s="24"/>
      <c r="Q603" s="24"/>
    </row>
    <row r="604" spans="1:17" x14ac:dyDescent="0.2">
      <c r="A604" s="23" t="s">
        <v>115</v>
      </c>
      <c r="B604" s="23"/>
      <c r="C604" s="23"/>
      <c r="D604" s="23"/>
      <c r="E604" s="23"/>
      <c r="F604" s="23"/>
      <c r="G604" s="23"/>
      <c r="H604" s="46">
        <v>3</v>
      </c>
      <c r="I604" s="46">
        <v>0</v>
      </c>
      <c r="J604" s="46"/>
      <c r="K604" s="24"/>
      <c r="L604" s="24"/>
      <c r="M604" s="24"/>
      <c r="N604" s="24"/>
      <c r="O604" s="24"/>
      <c r="P604" s="24"/>
      <c r="Q604" s="24"/>
    </row>
    <row r="605" spans="1:17" x14ac:dyDescent="0.2">
      <c r="A605" s="23" t="s">
        <v>116</v>
      </c>
      <c r="B605" s="23"/>
      <c r="C605" s="23"/>
      <c r="D605" s="23"/>
      <c r="E605" s="23"/>
      <c r="F605" s="23"/>
      <c r="G605" s="23"/>
      <c r="H605" s="46">
        <v>4</v>
      </c>
      <c r="I605" s="46" t="e">
        <v>#DIV/0!</v>
      </c>
      <c r="J605" s="46" t="e">
        <v>#DIV/0!</v>
      </c>
      <c r="K605" s="24"/>
      <c r="L605" s="24"/>
      <c r="M605" s="24"/>
      <c r="N605" s="24"/>
      <c r="O605" s="24"/>
      <c r="P605" s="24"/>
      <c r="Q605" s="24"/>
    </row>
    <row r="606" spans="1:17" x14ac:dyDescent="0.2">
      <c r="A606" s="23" t="s">
        <v>117</v>
      </c>
      <c r="B606" s="23"/>
      <c r="C606" s="23"/>
      <c r="D606" s="23"/>
      <c r="E606" s="23"/>
      <c r="F606" s="23"/>
      <c r="G606" s="23"/>
      <c r="H606" s="46">
        <v>5</v>
      </c>
      <c r="I606" s="46">
        <v>0</v>
      </c>
      <c r="J606" s="46"/>
      <c r="K606" s="24"/>
      <c r="L606" s="24"/>
      <c r="M606" s="24"/>
      <c r="N606" s="24"/>
      <c r="O606" s="24"/>
      <c r="P606" s="24"/>
      <c r="Q606" s="24"/>
    </row>
    <row r="607" spans="1:17" x14ac:dyDescent="0.2">
      <c r="A607" s="23" t="s">
        <v>118</v>
      </c>
      <c r="B607" s="23"/>
      <c r="C607" s="23"/>
      <c r="D607" s="23"/>
      <c r="E607" s="23"/>
      <c r="F607" s="23"/>
      <c r="G607" s="23"/>
      <c r="H607" s="46">
        <v>6</v>
      </c>
      <c r="I607" s="46">
        <v>0</v>
      </c>
      <c r="J607" s="46"/>
      <c r="K607" s="24"/>
      <c r="L607" s="24"/>
      <c r="M607" s="24"/>
      <c r="N607" s="24"/>
      <c r="O607" s="24"/>
      <c r="P607" s="24"/>
      <c r="Q607" s="24"/>
    </row>
    <row r="608" spans="1:17" x14ac:dyDescent="0.2">
      <c r="A608" s="23" t="s">
        <v>119</v>
      </c>
      <c r="B608" s="23">
        <v>19</v>
      </c>
      <c r="C608" s="23" t="s">
        <v>34</v>
      </c>
      <c r="D608" s="23" t="s">
        <v>31</v>
      </c>
      <c r="E608" s="46">
        <v>26.36572838</v>
      </c>
      <c r="F608" s="46">
        <v>370.91506959999998</v>
      </c>
      <c r="G608" s="23">
        <v>19</v>
      </c>
      <c r="H608" s="46">
        <v>7</v>
      </c>
      <c r="I608" s="46">
        <v>26.304911300000001</v>
      </c>
      <c r="J608" s="46">
        <v>1.420036842</v>
      </c>
      <c r="K608" s="24"/>
      <c r="L608" s="24"/>
      <c r="M608" s="24"/>
      <c r="N608" s="24"/>
      <c r="O608" s="24"/>
      <c r="P608" s="24"/>
      <c r="Q608" s="24"/>
    </row>
    <row r="609" spans="1:17" x14ac:dyDescent="0.2">
      <c r="A609" s="23" t="s">
        <v>120</v>
      </c>
      <c r="B609" s="23">
        <v>19</v>
      </c>
      <c r="C609" s="23" t="s">
        <v>34</v>
      </c>
      <c r="D609" s="23" t="s">
        <v>31</v>
      </c>
      <c r="E609" s="46">
        <v>26.340669630000001</v>
      </c>
      <c r="F609" s="46">
        <v>377.13717650000001</v>
      </c>
      <c r="G609" s="23">
        <v>19</v>
      </c>
      <c r="H609" s="46">
        <v>8</v>
      </c>
      <c r="I609" s="46">
        <v>0</v>
      </c>
      <c r="J609" s="46"/>
      <c r="K609" s="24"/>
      <c r="L609" s="24"/>
      <c r="M609" s="24"/>
      <c r="N609" s="24"/>
      <c r="O609" s="24"/>
      <c r="P609" s="24"/>
      <c r="Q609" s="24"/>
    </row>
    <row r="610" spans="1:17" x14ac:dyDescent="0.2">
      <c r="A610" s="23" t="s">
        <v>121</v>
      </c>
      <c r="B610" s="23">
        <v>19</v>
      </c>
      <c r="C610" s="23" t="s">
        <v>34</v>
      </c>
      <c r="D610" s="23" t="s">
        <v>31</v>
      </c>
      <c r="E610" s="46">
        <v>26.20833588</v>
      </c>
      <c r="F610" s="46">
        <v>411.76882929999999</v>
      </c>
      <c r="G610" s="23">
        <v>19</v>
      </c>
      <c r="H610" s="46">
        <v>9</v>
      </c>
      <c r="I610" s="46">
        <v>0</v>
      </c>
      <c r="J610" s="46"/>
      <c r="K610" s="24"/>
      <c r="L610" s="24"/>
      <c r="M610" s="24"/>
      <c r="N610" s="24"/>
      <c r="O610" s="24"/>
      <c r="P610" s="24"/>
      <c r="Q610" s="24"/>
    </row>
    <row r="611" spans="1:17" x14ac:dyDescent="0.2">
      <c r="A611" s="23" t="s">
        <v>122</v>
      </c>
      <c r="B611" s="23">
        <v>20</v>
      </c>
      <c r="C611" s="23" t="s">
        <v>34</v>
      </c>
      <c r="D611" s="23" t="s">
        <v>31</v>
      </c>
      <c r="E611" s="46">
        <v>25.85544586</v>
      </c>
      <c r="F611" s="46">
        <v>520.47253420000004</v>
      </c>
      <c r="G611" s="23">
        <v>20</v>
      </c>
      <c r="H611" s="46">
        <v>10</v>
      </c>
      <c r="I611" s="46">
        <v>25.996715550000001</v>
      </c>
      <c r="J611" s="46">
        <v>1.414918482</v>
      </c>
      <c r="K611" s="24"/>
      <c r="L611" s="24"/>
      <c r="M611" s="24"/>
      <c r="N611" s="24"/>
      <c r="O611" s="24"/>
      <c r="P611" s="24"/>
      <c r="Q611" s="24"/>
    </row>
    <row r="612" spans="1:17" x14ac:dyDescent="0.2">
      <c r="A612" s="23" t="s">
        <v>123</v>
      </c>
      <c r="B612" s="23">
        <v>20</v>
      </c>
      <c r="C612" s="23" t="s">
        <v>34</v>
      </c>
      <c r="D612" s="23" t="s">
        <v>31</v>
      </c>
      <c r="E612" s="46">
        <v>25.972934720000001</v>
      </c>
      <c r="F612" s="46">
        <v>481.41955569999999</v>
      </c>
      <c r="G612" s="23">
        <v>20</v>
      </c>
      <c r="H612" s="46">
        <v>11</v>
      </c>
      <c r="I612" s="46">
        <v>0</v>
      </c>
      <c r="J612" s="46"/>
      <c r="K612" s="24"/>
      <c r="L612" s="24"/>
      <c r="M612" s="24"/>
      <c r="N612" s="24"/>
      <c r="O612" s="24"/>
      <c r="P612" s="24"/>
      <c r="Q612" s="24"/>
    </row>
    <row r="613" spans="1:17" x14ac:dyDescent="0.2">
      <c r="A613" s="23" t="s">
        <v>124</v>
      </c>
      <c r="B613" s="23">
        <v>20</v>
      </c>
      <c r="C613" s="23" t="s">
        <v>34</v>
      </c>
      <c r="D613" s="23" t="s">
        <v>31</v>
      </c>
      <c r="E613" s="46">
        <v>26.161766050000001</v>
      </c>
      <c r="F613" s="46">
        <v>424.69815060000002</v>
      </c>
      <c r="G613" s="23">
        <v>20</v>
      </c>
      <c r="H613" s="46">
        <v>12</v>
      </c>
      <c r="I613" s="46">
        <v>0</v>
      </c>
      <c r="J613" s="46"/>
      <c r="K613" s="24"/>
      <c r="L613" s="24"/>
      <c r="M613" s="24"/>
      <c r="N613" s="24"/>
      <c r="O613" s="24"/>
      <c r="P613" s="24"/>
      <c r="Q613" s="24"/>
    </row>
    <row r="614" spans="1:17" x14ac:dyDescent="0.2">
      <c r="A614" s="23" t="s">
        <v>125</v>
      </c>
      <c r="B614" s="23"/>
      <c r="C614" s="23"/>
      <c r="D614" s="23"/>
      <c r="E614" s="23"/>
      <c r="F614" s="23"/>
      <c r="G614" s="23"/>
      <c r="H614" s="46">
        <v>1</v>
      </c>
      <c r="I614" s="46" t="e">
        <v>#DIV/0!</v>
      </c>
      <c r="J614" s="46" t="e">
        <v>#DIV/0!</v>
      </c>
      <c r="K614" s="24"/>
      <c r="L614" s="24"/>
      <c r="M614" s="24"/>
      <c r="N614" s="24"/>
      <c r="O614" s="24"/>
      <c r="P614" s="24"/>
      <c r="Q614" s="24"/>
    </row>
    <row r="615" spans="1:17" x14ac:dyDescent="0.2">
      <c r="A615" s="23" t="s">
        <v>126</v>
      </c>
      <c r="B615" s="23"/>
      <c r="C615" s="23"/>
      <c r="D615" s="23"/>
      <c r="E615" s="23"/>
      <c r="F615" s="23"/>
      <c r="G615" s="23"/>
      <c r="H615" s="46">
        <v>2</v>
      </c>
      <c r="I615" s="46">
        <v>0</v>
      </c>
      <c r="J615" s="46"/>
      <c r="K615" s="24"/>
      <c r="L615" s="24"/>
      <c r="M615" s="24"/>
      <c r="N615" s="24"/>
      <c r="O615" s="24"/>
      <c r="P615" s="24"/>
      <c r="Q615" s="24"/>
    </row>
    <row r="616" spans="1:17" x14ac:dyDescent="0.2">
      <c r="A616" s="23" t="s">
        <v>127</v>
      </c>
      <c r="B616" s="23"/>
      <c r="C616" s="23"/>
      <c r="D616" s="23"/>
      <c r="E616" s="23"/>
      <c r="F616" s="23"/>
      <c r="G616" s="23"/>
      <c r="H616" s="46">
        <v>3</v>
      </c>
      <c r="I616" s="46">
        <v>0</v>
      </c>
      <c r="J616" s="46"/>
      <c r="K616" s="24"/>
      <c r="L616" s="24"/>
      <c r="M616" s="24"/>
      <c r="N616" s="24"/>
      <c r="O616" s="24"/>
      <c r="P616" s="24"/>
      <c r="Q616" s="24"/>
    </row>
    <row r="617" spans="1:17" x14ac:dyDescent="0.2">
      <c r="A617" s="23" t="s">
        <v>128</v>
      </c>
      <c r="B617" s="23"/>
      <c r="C617" s="23"/>
      <c r="D617" s="23"/>
      <c r="E617" s="23"/>
      <c r="F617" s="23"/>
      <c r="G617" s="23"/>
      <c r="H617" s="46">
        <v>4</v>
      </c>
      <c r="I617" s="46" t="e">
        <v>#DIV/0!</v>
      </c>
      <c r="J617" s="46" t="e">
        <v>#DIV/0!</v>
      </c>
      <c r="K617" s="24"/>
      <c r="L617" s="24"/>
      <c r="M617" s="24"/>
      <c r="N617" s="24"/>
      <c r="O617" s="24"/>
      <c r="P617" s="24"/>
      <c r="Q617" s="24"/>
    </row>
    <row r="618" spans="1:17" x14ac:dyDescent="0.2">
      <c r="A618" s="23" t="s">
        <v>129</v>
      </c>
      <c r="B618" s="23"/>
      <c r="C618" s="23"/>
      <c r="D618" s="23"/>
      <c r="E618" s="23"/>
      <c r="F618" s="23"/>
      <c r="G618" s="23"/>
      <c r="H618" s="46">
        <v>5</v>
      </c>
      <c r="I618" s="46">
        <v>0</v>
      </c>
      <c r="J618" s="46"/>
      <c r="K618" s="24"/>
      <c r="L618" s="24"/>
      <c r="M618" s="24"/>
      <c r="N618" s="24"/>
      <c r="O618" s="24"/>
      <c r="P618" s="24"/>
      <c r="Q618" s="24"/>
    </row>
    <row r="619" spans="1:17" x14ac:dyDescent="0.2">
      <c r="A619" s="23" t="s">
        <v>130</v>
      </c>
      <c r="B619" s="23"/>
      <c r="C619" s="23"/>
      <c r="D619" s="23"/>
      <c r="E619" s="23"/>
      <c r="F619" s="23"/>
      <c r="G619" s="23"/>
      <c r="H619" s="46">
        <v>6</v>
      </c>
      <c r="I619" s="46">
        <v>0</v>
      </c>
      <c r="J619" s="46"/>
      <c r="K619" s="24"/>
      <c r="L619" s="24"/>
      <c r="M619" s="24"/>
      <c r="N619" s="24"/>
      <c r="O619" s="24"/>
      <c r="P619" s="24"/>
      <c r="Q619" s="24"/>
    </row>
    <row r="620" spans="1:17" x14ac:dyDescent="0.2">
      <c r="A620" s="23" t="s">
        <v>131</v>
      </c>
      <c r="B620" s="23"/>
      <c r="C620" s="23"/>
      <c r="D620" s="23"/>
      <c r="E620" s="23"/>
      <c r="F620" s="23"/>
      <c r="G620" s="23"/>
      <c r="H620" s="46">
        <v>7</v>
      </c>
      <c r="I620" s="46" t="e">
        <v>#DIV/0!</v>
      </c>
      <c r="J620" s="46" t="e">
        <v>#DIV/0!</v>
      </c>
      <c r="K620" s="24"/>
      <c r="L620" s="24"/>
      <c r="M620" s="24"/>
      <c r="N620" s="24"/>
      <c r="O620" s="24"/>
      <c r="P620" s="24"/>
      <c r="Q620" s="24"/>
    </row>
    <row r="621" spans="1:17" x14ac:dyDescent="0.2">
      <c r="A621" s="23" t="s">
        <v>132</v>
      </c>
      <c r="B621" s="23"/>
      <c r="C621" s="23"/>
      <c r="D621" s="23"/>
      <c r="E621" s="23"/>
      <c r="F621" s="23"/>
      <c r="G621" s="23"/>
      <c r="H621" s="46">
        <v>8</v>
      </c>
      <c r="I621" s="46">
        <v>0</v>
      </c>
      <c r="J621" s="46"/>
      <c r="K621" s="24"/>
      <c r="L621" s="24"/>
      <c r="M621" s="24"/>
      <c r="N621" s="24"/>
      <c r="O621" s="24"/>
      <c r="P621" s="24"/>
      <c r="Q621" s="24"/>
    </row>
    <row r="622" spans="1:17" x14ac:dyDescent="0.2">
      <c r="A622" s="23" t="s">
        <v>133</v>
      </c>
      <c r="B622" s="23"/>
      <c r="C622" s="23"/>
      <c r="D622" s="23"/>
      <c r="E622" s="23"/>
      <c r="F622" s="23"/>
      <c r="G622" s="23"/>
      <c r="H622" s="46">
        <v>9</v>
      </c>
      <c r="I622" s="46">
        <v>0</v>
      </c>
      <c r="J622" s="46"/>
      <c r="K622" s="24"/>
      <c r="L622" s="24"/>
      <c r="M622" s="24"/>
      <c r="N622" s="24"/>
      <c r="O622" s="24"/>
      <c r="P622" s="24"/>
      <c r="Q622" s="24"/>
    </row>
    <row r="623" spans="1:17" x14ac:dyDescent="0.2">
      <c r="A623" s="23" t="s">
        <v>134</v>
      </c>
      <c r="B623" s="23"/>
      <c r="C623" s="23"/>
      <c r="D623" s="23"/>
      <c r="E623" s="23"/>
      <c r="F623" s="23"/>
      <c r="G623" s="23"/>
      <c r="H623" s="46">
        <v>10</v>
      </c>
      <c r="I623" s="46" t="e">
        <v>#DIV/0!</v>
      </c>
      <c r="J623" s="46" t="e">
        <v>#DIV/0!</v>
      </c>
      <c r="K623" s="24"/>
      <c r="L623" s="24"/>
      <c r="M623" s="24"/>
      <c r="N623" s="24"/>
      <c r="O623" s="24"/>
      <c r="P623" s="24"/>
      <c r="Q623" s="24"/>
    </row>
    <row r="624" spans="1:17" x14ac:dyDescent="0.2">
      <c r="A624" s="23" t="s">
        <v>135</v>
      </c>
      <c r="B624" s="23"/>
      <c r="C624" s="23"/>
      <c r="D624" s="23"/>
      <c r="E624" s="23"/>
      <c r="F624" s="23"/>
      <c r="G624" s="23"/>
      <c r="H624" s="46">
        <v>11</v>
      </c>
      <c r="I624" s="46">
        <v>0</v>
      </c>
      <c r="J624" s="46"/>
      <c r="K624" s="24"/>
      <c r="L624" s="23" t="s">
        <v>177</v>
      </c>
      <c r="M624" s="23"/>
      <c r="N624" s="23"/>
      <c r="O624" s="24"/>
      <c r="P624" s="24"/>
      <c r="Q624" s="24"/>
    </row>
    <row r="625" spans="1:17" x14ac:dyDescent="0.2">
      <c r="A625" s="23" t="s">
        <v>136</v>
      </c>
      <c r="B625" s="23"/>
      <c r="C625" s="23"/>
      <c r="D625" s="23"/>
      <c r="E625" s="23"/>
      <c r="F625" s="23"/>
      <c r="G625" s="23"/>
      <c r="H625" s="46">
        <v>12</v>
      </c>
      <c r="I625" s="46">
        <v>0</v>
      </c>
      <c r="J625" s="46"/>
      <c r="K625" s="24"/>
      <c r="L625" s="23" t="s">
        <v>178</v>
      </c>
      <c r="M625" s="23"/>
      <c r="N625" s="23"/>
      <c r="O625" s="24"/>
      <c r="P625" s="24"/>
      <c r="Q625" s="24"/>
    </row>
    <row r="626" spans="1:17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3"/>
      <c r="M626" s="23" t="s">
        <v>184</v>
      </c>
      <c r="N626" s="46">
        <v>-3.47</v>
      </c>
      <c r="O626" s="24"/>
      <c r="P626" s="24"/>
      <c r="Q626" s="24"/>
    </row>
    <row r="627" spans="1:17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3"/>
      <c r="M627" s="23" t="s">
        <v>185</v>
      </c>
      <c r="N627" s="46">
        <v>35.299999999999997</v>
      </c>
      <c r="O627" s="24"/>
      <c r="P627" s="24"/>
      <c r="Q627" s="24"/>
    </row>
    <row r="628" spans="1:17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3"/>
      <c r="M628" s="23" t="s">
        <v>186</v>
      </c>
      <c r="N628" s="46">
        <v>6.14</v>
      </c>
      <c r="O628" s="24"/>
      <c r="P628" s="24"/>
      <c r="Q628" s="24"/>
    </row>
    <row r="629" spans="1:17" x14ac:dyDescent="0.2">
      <c r="A629" s="23" t="s">
        <v>2</v>
      </c>
      <c r="B629" s="23" t="s">
        <v>3</v>
      </c>
      <c r="C629" s="23" t="s">
        <v>4</v>
      </c>
      <c r="D629" s="23" t="s">
        <v>5</v>
      </c>
      <c r="E629" s="23" t="s">
        <v>8</v>
      </c>
      <c r="F629" s="23" t="s">
        <v>11</v>
      </c>
      <c r="G629" s="23" t="s">
        <v>179</v>
      </c>
      <c r="H629" s="23" t="s">
        <v>243</v>
      </c>
      <c r="I629" s="23" t="s">
        <v>244</v>
      </c>
      <c r="J629" s="23" t="s">
        <v>245</v>
      </c>
      <c r="K629" s="23" t="s">
        <v>246</v>
      </c>
      <c r="L629" s="23" t="s">
        <v>247</v>
      </c>
      <c r="M629" s="23"/>
      <c r="N629" s="23"/>
      <c r="O629" s="23"/>
      <c r="P629" s="23"/>
      <c r="Q629" s="23"/>
    </row>
    <row r="630" spans="1:17" x14ac:dyDescent="0.2">
      <c r="A630" s="23" t="s">
        <v>22</v>
      </c>
      <c r="B630" s="23"/>
      <c r="C630" s="23" t="s">
        <v>34</v>
      </c>
      <c r="D630" s="23" t="s">
        <v>21</v>
      </c>
      <c r="E630" s="48">
        <v>21.366256709999998</v>
      </c>
      <c r="F630" s="46">
        <v>10000</v>
      </c>
      <c r="G630" s="23" t="s">
        <v>21</v>
      </c>
      <c r="H630" s="46">
        <v>4</v>
      </c>
      <c r="I630" s="46">
        <v>21.456097280000002</v>
      </c>
      <c r="J630" s="46">
        <v>4</v>
      </c>
      <c r="K630" s="23">
        <v>9763.3155119999992</v>
      </c>
      <c r="L630" s="23">
        <v>59946.757239999999</v>
      </c>
      <c r="M630" s="23"/>
      <c r="N630" s="23"/>
      <c r="O630" s="23"/>
      <c r="P630" s="23"/>
      <c r="Q630" s="23"/>
    </row>
    <row r="631" spans="1:17" x14ac:dyDescent="0.2">
      <c r="A631" s="23" t="s">
        <v>25</v>
      </c>
      <c r="B631" s="23"/>
      <c r="C631" s="23" t="s">
        <v>34</v>
      </c>
      <c r="D631" s="23" t="s">
        <v>21</v>
      </c>
      <c r="E631" s="46">
        <v>24.922584530000002</v>
      </c>
      <c r="F631" s="46">
        <v>1000</v>
      </c>
      <c r="G631" s="23" t="s">
        <v>21</v>
      </c>
      <c r="H631" s="46">
        <v>7</v>
      </c>
      <c r="I631" s="46">
        <v>24.81399218</v>
      </c>
      <c r="J631" s="46">
        <v>3</v>
      </c>
      <c r="K631" s="23">
        <v>1051.73002</v>
      </c>
      <c r="L631" s="23">
        <v>6457.6223200000004</v>
      </c>
      <c r="M631" s="23"/>
      <c r="N631" s="23"/>
      <c r="O631" s="23"/>
      <c r="P631" s="23"/>
      <c r="Q631" s="23"/>
    </row>
    <row r="632" spans="1:17" x14ac:dyDescent="0.2">
      <c r="A632" s="23" t="s">
        <v>28</v>
      </c>
      <c r="B632" s="23"/>
      <c r="C632" s="23" t="s">
        <v>34</v>
      </c>
      <c r="D632" s="23" t="s">
        <v>21</v>
      </c>
      <c r="E632" s="46">
        <v>28.466619489999999</v>
      </c>
      <c r="F632" s="46">
        <v>100</v>
      </c>
      <c r="G632" s="23" t="s">
        <v>21</v>
      </c>
      <c r="H632" s="46">
        <v>10</v>
      </c>
      <c r="I632" s="46">
        <v>28.244294480000001</v>
      </c>
      <c r="J632" s="46">
        <v>2</v>
      </c>
      <c r="K632" s="23">
        <v>107.9802998</v>
      </c>
      <c r="L632" s="23">
        <v>662.99904079999999</v>
      </c>
      <c r="M632" s="23"/>
      <c r="N632" s="23"/>
      <c r="O632" s="23"/>
      <c r="P632" s="23"/>
      <c r="Q632" s="23"/>
    </row>
    <row r="633" spans="1:17" x14ac:dyDescent="0.2">
      <c r="A633" s="23" t="s">
        <v>33</v>
      </c>
      <c r="B633" s="23"/>
      <c r="C633" s="23" t="s">
        <v>34</v>
      </c>
      <c r="D633" s="23" t="s">
        <v>21</v>
      </c>
      <c r="E633" s="46">
        <v>31.651166920000001</v>
      </c>
      <c r="F633" s="46">
        <v>10</v>
      </c>
      <c r="G633" s="23" t="s">
        <v>21</v>
      </c>
      <c r="H633" s="46">
        <v>1</v>
      </c>
      <c r="I633" s="46">
        <v>31.98391406</v>
      </c>
      <c r="J633" s="46">
        <v>1</v>
      </c>
      <c r="K633" s="23">
        <v>9.0290979389999997</v>
      </c>
      <c r="L633" s="23">
        <v>55.438661349999997</v>
      </c>
      <c r="M633" s="23"/>
      <c r="N633" s="23"/>
      <c r="O633" s="23"/>
      <c r="P633" s="23"/>
      <c r="Q633" s="23"/>
    </row>
    <row r="634" spans="1:17" x14ac:dyDescent="0.2">
      <c r="A634" s="23" t="s">
        <v>37</v>
      </c>
      <c r="B634" s="23"/>
      <c r="C634" s="23" t="s">
        <v>34</v>
      </c>
      <c r="D634" s="23" t="s">
        <v>21</v>
      </c>
      <c r="E634" s="46">
        <v>33.730934140000002</v>
      </c>
      <c r="F634" s="46">
        <v>2</v>
      </c>
      <c r="G634" s="23" t="s">
        <v>21</v>
      </c>
      <c r="H634" s="46">
        <v>4</v>
      </c>
      <c r="I634" s="46">
        <v>34.158039090000003</v>
      </c>
      <c r="J634" s="46">
        <v>0.30102999600000002</v>
      </c>
      <c r="K634" s="23">
        <v>2.1335133380000002</v>
      </c>
      <c r="L634" s="23">
        <v>13.09977189</v>
      </c>
      <c r="M634" s="23"/>
      <c r="N634" s="23"/>
      <c r="O634" s="23"/>
      <c r="P634" s="23"/>
      <c r="Q634" s="23"/>
    </row>
    <row r="635" spans="1:17" x14ac:dyDescent="0.2">
      <c r="A635" s="23" t="s">
        <v>40</v>
      </c>
      <c r="B635" s="23">
        <v>1</v>
      </c>
      <c r="C635" s="23" t="s">
        <v>34</v>
      </c>
      <c r="D635" s="23" t="s">
        <v>31</v>
      </c>
      <c r="E635" s="46">
        <v>24.67008972</v>
      </c>
      <c r="F635" s="46">
        <v>1143.290405</v>
      </c>
      <c r="G635" s="23">
        <v>1</v>
      </c>
      <c r="H635" s="46">
        <v>7</v>
      </c>
      <c r="I635" s="46">
        <v>24.72073237</v>
      </c>
      <c r="J635" s="46">
        <v>1.3930613329999999</v>
      </c>
      <c r="K635" s="23">
        <v>1118.871719</v>
      </c>
      <c r="L635" s="23">
        <v>6869.8723540000001</v>
      </c>
      <c r="M635" s="23"/>
      <c r="N635" s="23"/>
      <c r="O635" s="23"/>
      <c r="P635" s="23"/>
      <c r="Q635" s="23"/>
    </row>
    <row r="636" spans="1:17" x14ac:dyDescent="0.2">
      <c r="A636" s="23" t="s">
        <v>43</v>
      </c>
      <c r="B636" s="23">
        <v>2</v>
      </c>
      <c r="C636" s="23" t="s">
        <v>34</v>
      </c>
      <c r="D636" s="23" t="s">
        <v>31</v>
      </c>
      <c r="E636" s="46">
        <v>25.385189059999998</v>
      </c>
      <c r="F636" s="46">
        <v>711.18243410000002</v>
      </c>
      <c r="G636" s="23">
        <v>2</v>
      </c>
      <c r="H636" s="46">
        <v>10</v>
      </c>
      <c r="I636" s="46">
        <v>25.41887474</v>
      </c>
      <c r="J636" s="46">
        <v>1.405156321</v>
      </c>
      <c r="K636" s="23">
        <v>704.02248540000005</v>
      </c>
      <c r="L636" s="23">
        <v>4322.6980610000001</v>
      </c>
      <c r="M636" s="23"/>
      <c r="N636" s="23"/>
      <c r="O636" s="23"/>
      <c r="P636" s="23"/>
      <c r="Q636" s="23"/>
    </row>
    <row r="637" spans="1:17" x14ac:dyDescent="0.2">
      <c r="A637" s="23" t="s">
        <v>47</v>
      </c>
      <c r="B637" s="23">
        <v>3</v>
      </c>
      <c r="C637" s="23" t="s">
        <v>34</v>
      </c>
      <c r="D637" s="23" t="s">
        <v>31</v>
      </c>
      <c r="E637" s="46">
        <v>25.109685899999999</v>
      </c>
      <c r="F637" s="46">
        <v>853.91247559999999</v>
      </c>
      <c r="G637" s="23">
        <v>3</v>
      </c>
      <c r="H637" s="46">
        <v>1</v>
      </c>
      <c r="I637" s="46">
        <v>25.150908789999999</v>
      </c>
      <c r="J637" s="46">
        <v>1.400553682</v>
      </c>
      <c r="K637" s="23">
        <v>841.02740489999996</v>
      </c>
      <c r="L637" s="23">
        <v>5163.9082660000004</v>
      </c>
      <c r="M637" s="23"/>
      <c r="N637" s="23"/>
      <c r="O637" s="23"/>
      <c r="P637" s="23"/>
      <c r="Q637" s="23"/>
    </row>
    <row r="638" spans="1:17" x14ac:dyDescent="0.2">
      <c r="A638" s="23" t="s">
        <v>52</v>
      </c>
      <c r="B638" s="23">
        <v>4</v>
      </c>
      <c r="C638" s="23" t="s">
        <v>34</v>
      </c>
      <c r="D638" s="23" t="s">
        <v>31</v>
      </c>
      <c r="E638" s="46">
        <v>25.958784099999999</v>
      </c>
      <c r="F638" s="46">
        <v>485.96343990000003</v>
      </c>
      <c r="G638" s="23">
        <v>4</v>
      </c>
      <c r="H638" s="46">
        <v>4</v>
      </c>
      <c r="I638" s="46">
        <v>26.129646300000001</v>
      </c>
      <c r="J638" s="46">
        <v>1.4171335309999999</v>
      </c>
      <c r="K638" s="23">
        <v>439.29193220000002</v>
      </c>
      <c r="L638" s="23">
        <v>2697.2524640000001</v>
      </c>
      <c r="M638" s="23"/>
      <c r="N638" s="23"/>
      <c r="O638" s="23"/>
      <c r="P638" s="23"/>
      <c r="Q638" s="23"/>
    </row>
    <row r="639" spans="1:17" x14ac:dyDescent="0.2">
      <c r="A639" s="23" t="s">
        <v>56</v>
      </c>
      <c r="B639" s="23">
        <v>5</v>
      </c>
      <c r="C639" s="23" t="s">
        <v>34</v>
      </c>
      <c r="D639" s="23" t="s">
        <v>31</v>
      </c>
      <c r="E639" s="46">
        <v>24.694744109999998</v>
      </c>
      <c r="F639" s="46">
        <v>1124.7299800000001</v>
      </c>
      <c r="G639" s="23">
        <v>5</v>
      </c>
      <c r="H639" s="46">
        <v>7</v>
      </c>
      <c r="I639" s="46">
        <v>24.661708829999998</v>
      </c>
      <c r="J639" s="46">
        <v>1.392023166</v>
      </c>
      <c r="K639" s="23">
        <v>1163.563159</v>
      </c>
      <c r="L639" s="23">
        <v>7144.2777960000003</v>
      </c>
      <c r="M639" s="23"/>
      <c r="N639" s="23"/>
      <c r="O639" s="23"/>
      <c r="P639" s="23"/>
      <c r="Q639" s="23"/>
    </row>
    <row r="640" spans="1:17" x14ac:dyDescent="0.2">
      <c r="A640" s="23" t="s">
        <v>61</v>
      </c>
      <c r="B640" s="23">
        <v>6</v>
      </c>
      <c r="C640" s="23" t="s">
        <v>34</v>
      </c>
      <c r="D640" s="23" t="s">
        <v>31</v>
      </c>
      <c r="E640" s="46">
        <v>24.318002700000001</v>
      </c>
      <c r="F640" s="46">
        <v>1444.3398440000001</v>
      </c>
      <c r="G640" s="23">
        <v>6</v>
      </c>
      <c r="H640" s="46">
        <v>10</v>
      </c>
      <c r="I640" s="46">
        <v>24.397881829999999</v>
      </c>
      <c r="J640" s="46">
        <v>1.3873521230000001</v>
      </c>
      <c r="K640" s="23">
        <v>1386.1837379999999</v>
      </c>
      <c r="L640" s="23">
        <v>8511.1681489999992</v>
      </c>
      <c r="M640" s="23"/>
      <c r="N640" s="23"/>
      <c r="O640" s="23"/>
      <c r="P640" s="23"/>
      <c r="Q640" s="23"/>
    </row>
    <row r="641" spans="1:17" x14ac:dyDescent="0.2">
      <c r="A641" s="23" t="s">
        <v>65</v>
      </c>
      <c r="B641" s="23">
        <v>7</v>
      </c>
      <c r="C641" s="23" t="s">
        <v>34</v>
      </c>
      <c r="D641" s="23" t="s">
        <v>31</v>
      </c>
      <c r="E641" s="46">
        <v>25.621892930000001</v>
      </c>
      <c r="F641" s="46">
        <v>607.76428220000003</v>
      </c>
      <c r="G641" s="23">
        <v>7</v>
      </c>
      <c r="H641" s="46">
        <v>1</v>
      </c>
      <c r="I641" s="46">
        <v>25.700291320000002</v>
      </c>
      <c r="J641" s="46">
        <v>1.4099380459999999</v>
      </c>
      <c r="K641" s="23">
        <v>584.09925529999998</v>
      </c>
      <c r="L641" s="23">
        <v>3586.369428</v>
      </c>
      <c r="M641" s="23"/>
      <c r="N641" s="23"/>
      <c r="O641" s="23"/>
      <c r="P641" s="23"/>
      <c r="Q641" s="23"/>
    </row>
    <row r="642" spans="1:17" x14ac:dyDescent="0.2">
      <c r="A642" s="23" t="s">
        <v>68</v>
      </c>
      <c r="B642" s="23">
        <v>8</v>
      </c>
      <c r="C642" s="23" t="s">
        <v>34</v>
      </c>
      <c r="D642" s="23" t="s">
        <v>31</v>
      </c>
      <c r="E642" s="46">
        <v>25.896236420000001</v>
      </c>
      <c r="F642" s="46">
        <v>506.5673218</v>
      </c>
      <c r="G642" s="23">
        <v>8</v>
      </c>
      <c r="H642" s="46">
        <v>4</v>
      </c>
      <c r="I642" s="46">
        <v>25.844147360000001</v>
      </c>
      <c r="J642" s="46">
        <v>1.4123622090000001</v>
      </c>
      <c r="K642" s="23">
        <v>530.92060179999999</v>
      </c>
      <c r="L642" s="23">
        <v>3259.8524950000001</v>
      </c>
      <c r="M642" s="23"/>
      <c r="N642" s="23"/>
      <c r="O642" s="23"/>
      <c r="P642" s="23"/>
      <c r="Q642" s="23"/>
    </row>
    <row r="643" spans="1:17" x14ac:dyDescent="0.2">
      <c r="A643" s="23" t="s">
        <v>71</v>
      </c>
      <c r="B643" s="23">
        <v>9</v>
      </c>
      <c r="C643" s="23" t="s">
        <v>34</v>
      </c>
      <c r="D643" s="23" t="s">
        <v>31</v>
      </c>
      <c r="E643" s="46">
        <v>26.550388340000001</v>
      </c>
      <c r="F643" s="46">
        <v>328.12084959999999</v>
      </c>
      <c r="G643" s="23">
        <v>9</v>
      </c>
      <c r="H643" s="46">
        <v>7</v>
      </c>
      <c r="I643" s="46">
        <v>27.28786723</v>
      </c>
      <c r="J643" s="46">
        <v>1.435969593</v>
      </c>
      <c r="K643" s="23">
        <v>203.6910657</v>
      </c>
      <c r="L643" s="23">
        <v>1250.663143</v>
      </c>
      <c r="M643" s="23"/>
      <c r="N643" s="23"/>
      <c r="O643" s="23"/>
      <c r="P643" s="23"/>
      <c r="Q643" s="23"/>
    </row>
    <row r="644" spans="1:17" x14ac:dyDescent="0.2">
      <c r="A644" s="23" t="s">
        <v>74</v>
      </c>
      <c r="B644" s="23">
        <v>10</v>
      </c>
      <c r="C644" s="23" t="s">
        <v>34</v>
      </c>
      <c r="D644" s="23" t="s">
        <v>31</v>
      </c>
      <c r="E644" s="46">
        <v>26.630077360000001</v>
      </c>
      <c r="F644" s="46">
        <v>311.21325680000001</v>
      </c>
      <c r="G644" s="23">
        <v>10</v>
      </c>
      <c r="H644" s="46">
        <v>10</v>
      </c>
      <c r="I644" s="46">
        <v>26.548018769999999</v>
      </c>
      <c r="J644" s="46">
        <v>1.424032116</v>
      </c>
      <c r="K644" s="23">
        <v>332.8011295</v>
      </c>
      <c r="L644" s="23">
        <v>2043.3989349999999</v>
      </c>
      <c r="M644" s="23"/>
      <c r="N644" s="23"/>
      <c r="O644" s="23"/>
      <c r="P644" s="23"/>
      <c r="Q644" s="23"/>
    </row>
    <row r="645" spans="1:17" x14ac:dyDescent="0.2">
      <c r="A645" s="23" t="s">
        <v>77</v>
      </c>
      <c r="B645" s="23">
        <v>11</v>
      </c>
      <c r="C645" s="23" t="s">
        <v>34</v>
      </c>
      <c r="D645" s="23" t="s">
        <v>31</v>
      </c>
      <c r="E645" s="46">
        <v>26.727556230000001</v>
      </c>
      <c r="F645" s="46">
        <v>291.71127319999999</v>
      </c>
      <c r="G645" s="23">
        <v>11</v>
      </c>
      <c r="H645" s="46">
        <v>1</v>
      </c>
      <c r="I645" s="46">
        <v>26.657435100000001</v>
      </c>
      <c r="J645" s="46">
        <v>1.4258183609999999</v>
      </c>
      <c r="K645" s="23">
        <v>309.49433859999999</v>
      </c>
      <c r="L645" s="23">
        <v>1900.295239</v>
      </c>
      <c r="M645" s="23"/>
      <c r="N645" s="23"/>
      <c r="O645" s="23"/>
      <c r="P645" s="23"/>
      <c r="Q645" s="23"/>
    </row>
    <row r="646" spans="1:17" x14ac:dyDescent="0.2">
      <c r="A646" s="23" t="s">
        <v>83</v>
      </c>
      <c r="B646" s="23">
        <v>12</v>
      </c>
      <c r="C646" s="23" t="s">
        <v>34</v>
      </c>
      <c r="D646" s="23" t="s">
        <v>31</v>
      </c>
      <c r="E646" s="46">
        <v>25.018907550000002</v>
      </c>
      <c r="F646" s="46">
        <v>906.95623780000005</v>
      </c>
      <c r="G646" s="23">
        <v>12</v>
      </c>
      <c r="H646" s="46">
        <v>4</v>
      </c>
      <c r="I646" s="46">
        <v>25.168429060000001</v>
      </c>
      <c r="J646" s="46">
        <v>1.400856109</v>
      </c>
      <c r="K646" s="23">
        <v>831.30631330000006</v>
      </c>
      <c r="L646" s="23">
        <v>5104.2207639999997</v>
      </c>
      <c r="M646" s="23"/>
      <c r="N646" s="23"/>
      <c r="O646" s="23"/>
      <c r="P646" s="23"/>
      <c r="Q646" s="23"/>
    </row>
    <row r="647" spans="1:17" x14ac:dyDescent="0.2">
      <c r="A647" s="23" t="s">
        <v>89</v>
      </c>
      <c r="B647" s="23">
        <v>13</v>
      </c>
      <c r="C647" s="23" t="s">
        <v>34</v>
      </c>
      <c r="D647" s="23" t="s">
        <v>31</v>
      </c>
      <c r="E647" s="46">
        <v>25.644062040000001</v>
      </c>
      <c r="F647" s="46">
        <v>598.88500980000003</v>
      </c>
      <c r="G647" s="23">
        <v>13</v>
      </c>
      <c r="H647" s="46">
        <v>7</v>
      </c>
      <c r="I647" s="46">
        <v>25.577615739999999</v>
      </c>
      <c r="J647" s="46">
        <v>1.4078600590000001</v>
      </c>
      <c r="K647" s="23">
        <v>633.6360019</v>
      </c>
      <c r="L647" s="23">
        <v>3890.5250510000001</v>
      </c>
      <c r="M647" s="23"/>
      <c r="N647" s="23"/>
      <c r="O647" s="23"/>
      <c r="P647" s="23"/>
      <c r="Q647" s="23"/>
    </row>
    <row r="648" spans="1:17" x14ac:dyDescent="0.2">
      <c r="A648" s="23" t="s">
        <v>95</v>
      </c>
      <c r="B648" s="23">
        <v>14</v>
      </c>
      <c r="C648" s="23" t="s">
        <v>34</v>
      </c>
      <c r="D648" s="23" t="s">
        <v>31</v>
      </c>
      <c r="E648" s="46">
        <v>25.359828950000001</v>
      </c>
      <c r="F648" s="46">
        <v>723.25720209999997</v>
      </c>
      <c r="G648" s="23">
        <v>14</v>
      </c>
      <c r="H648" s="46">
        <v>10</v>
      </c>
      <c r="I648" s="46">
        <v>25.4378891</v>
      </c>
      <c r="J648" s="46">
        <v>1.40548107</v>
      </c>
      <c r="K648" s="23">
        <v>695.19539689999999</v>
      </c>
      <c r="L648" s="23">
        <v>4268.4997370000001</v>
      </c>
      <c r="M648" s="23"/>
      <c r="N648" s="23"/>
      <c r="O648" s="23"/>
      <c r="P648" s="23"/>
      <c r="Q648" s="23"/>
    </row>
    <row r="649" spans="1:17" x14ac:dyDescent="0.2">
      <c r="A649" s="23" t="s">
        <v>101</v>
      </c>
      <c r="B649" s="23">
        <v>15</v>
      </c>
      <c r="C649" s="23" t="s">
        <v>34</v>
      </c>
      <c r="D649" s="23" t="s">
        <v>31</v>
      </c>
      <c r="E649" s="46">
        <v>26.67642975</v>
      </c>
      <c r="F649" s="46">
        <v>301.78237919999998</v>
      </c>
      <c r="G649" s="23">
        <v>15</v>
      </c>
      <c r="H649" s="46">
        <v>1</v>
      </c>
      <c r="I649" s="46">
        <v>26.544534680000002</v>
      </c>
      <c r="J649" s="46">
        <v>1.4239751169999999</v>
      </c>
      <c r="K649" s="23">
        <v>333.57143409999998</v>
      </c>
      <c r="L649" s="23">
        <v>2048.1286049999999</v>
      </c>
      <c r="M649" s="23"/>
      <c r="N649" s="23"/>
      <c r="O649" s="23"/>
      <c r="P649" s="23"/>
      <c r="Q649" s="23"/>
    </row>
    <row r="650" spans="1:17" x14ac:dyDescent="0.2">
      <c r="A650" s="23" t="s">
        <v>104</v>
      </c>
      <c r="B650" s="23">
        <v>16</v>
      </c>
      <c r="C650" s="23" t="s">
        <v>34</v>
      </c>
      <c r="D650" s="23" t="s">
        <v>31</v>
      </c>
      <c r="E650" s="46">
        <v>24.462118149999998</v>
      </c>
      <c r="F650" s="46">
        <v>1312.5577390000001</v>
      </c>
      <c r="G650" s="23">
        <v>16</v>
      </c>
      <c r="H650" s="46">
        <v>4</v>
      </c>
      <c r="I650" s="46">
        <v>24.364915849999999</v>
      </c>
      <c r="J650" s="46">
        <v>1.386764916</v>
      </c>
      <c r="K650" s="23">
        <v>1416.8408879999999</v>
      </c>
      <c r="L650" s="23">
        <v>8699.4030490000005</v>
      </c>
      <c r="M650" s="23"/>
      <c r="N650" s="23"/>
      <c r="O650" s="23"/>
      <c r="P650" s="23"/>
      <c r="Q650" s="23"/>
    </row>
    <row r="651" spans="1:17" x14ac:dyDescent="0.2">
      <c r="A651" s="23" t="s">
        <v>107</v>
      </c>
      <c r="B651" s="23">
        <v>17</v>
      </c>
      <c r="C651" s="23" t="s">
        <v>34</v>
      </c>
      <c r="D651" s="23" t="s">
        <v>31</v>
      </c>
      <c r="E651" s="46">
        <v>25.7322731</v>
      </c>
      <c r="F651" s="46">
        <v>564.82073969999999</v>
      </c>
      <c r="G651" s="23">
        <v>17</v>
      </c>
      <c r="H651" s="46">
        <v>7</v>
      </c>
      <c r="I651" s="46">
        <v>25.780921939999999</v>
      </c>
      <c r="J651" s="46">
        <v>1.411298444</v>
      </c>
      <c r="K651" s="23">
        <v>553.66894200000002</v>
      </c>
      <c r="L651" s="23">
        <v>3399.5273040000002</v>
      </c>
      <c r="M651" s="23"/>
      <c r="N651" s="23"/>
      <c r="O651" s="23"/>
      <c r="P651" s="23"/>
      <c r="Q651" s="23"/>
    </row>
    <row r="652" spans="1:17" x14ac:dyDescent="0.2">
      <c r="A652" s="23" t="s">
        <v>110</v>
      </c>
      <c r="B652" s="23">
        <v>18</v>
      </c>
      <c r="C652" s="23" t="s">
        <v>34</v>
      </c>
      <c r="D652" s="23" t="s">
        <v>31</v>
      </c>
      <c r="E652" s="46">
        <v>25.435480120000001</v>
      </c>
      <c r="F652" s="46">
        <v>687.83020020000004</v>
      </c>
      <c r="G652" s="23">
        <v>18</v>
      </c>
      <c r="H652" s="46">
        <v>10</v>
      </c>
      <c r="I652" s="46">
        <v>25.297690070000002</v>
      </c>
      <c r="J652" s="46">
        <v>1.403080868</v>
      </c>
      <c r="K652" s="23">
        <v>762.97457369999995</v>
      </c>
      <c r="L652" s="23">
        <v>4684.6638819999998</v>
      </c>
      <c r="M652" s="23"/>
      <c r="N652" s="23"/>
      <c r="O652" s="23"/>
      <c r="P652" s="23"/>
      <c r="Q652" s="23"/>
    </row>
    <row r="653" spans="1:17" x14ac:dyDescent="0.2">
      <c r="A653" s="23" t="s">
        <v>119</v>
      </c>
      <c r="B653" s="23">
        <v>19</v>
      </c>
      <c r="C653" s="23" t="s">
        <v>34</v>
      </c>
      <c r="D653" s="23" t="s">
        <v>31</v>
      </c>
      <c r="E653" s="46">
        <v>26.36572838</v>
      </c>
      <c r="F653" s="46">
        <v>370.91506959999998</v>
      </c>
      <c r="G653" s="23">
        <v>19</v>
      </c>
      <c r="H653" s="46">
        <v>7</v>
      </c>
      <c r="I653" s="46">
        <v>26.304911300000001</v>
      </c>
      <c r="J653" s="46">
        <v>1.420036842</v>
      </c>
      <c r="K653" s="23">
        <v>391.06106929999999</v>
      </c>
      <c r="L653" s="23">
        <v>2401.1149650000002</v>
      </c>
      <c r="M653" s="23"/>
      <c r="N653" s="23"/>
      <c r="O653" s="23"/>
      <c r="P653" s="23"/>
      <c r="Q653" s="23"/>
    </row>
    <row r="654" spans="1:17" x14ac:dyDescent="0.2">
      <c r="A654" s="23" t="s">
        <v>122</v>
      </c>
      <c r="B654" s="23">
        <v>20</v>
      </c>
      <c r="C654" s="23" t="s">
        <v>34</v>
      </c>
      <c r="D654" s="23" t="s">
        <v>31</v>
      </c>
      <c r="E654" s="46">
        <v>25.85544586</v>
      </c>
      <c r="F654" s="46">
        <v>520.47253420000004</v>
      </c>
      <c r="G654" s="23">
        <v>20</v>
      </c>
      <c r="H654" s="46">
        <v>10</v>
      </c>
      <c r="I654" s="46">
        <v>25.996715550000001</v>
      </c>
      <c r="J654" s="46">
        <v>1.414918482</v>
      </c>
      <c r="K654" s="23">
        <v>479.80172210000001</v>
      </c>
      <c r="L654" s="23">
        <v>2945.9825740000001</v>
      </c>
      <c r="M654" s="23"/>
      <c r="N654" s="23"/>
      <c r="O654" s="23"/>
      <c r="P654" s="23"/>
      <c r="Q654" s="23"/>
    </row>
    <row r="655" spans="1:17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4"/>
      <c r="N655" s="24"/>
      <c r="O655" s="24"/>
      <c r="P655" s="24"/>
      <c r="Q655" s="24"/>
    </row>
    <row r="656" spans="1:17" x14ac:dyDescent="0.2">
      <c r="A656" s="23" t="s">
        <v>248</v>
      </c>
    </row>
    <row r="657" spans="1:17" x14ac:dyDescent="0.2">
      <c r="A657" s="21" t="s">
        <v>2</v>
      </c>
      <c r="B657" s="21" t="s">
        <v>3</v>
      </c>
      <c r="C657" s="21" t="s">
        <v>4</v>
      </c>
      <c r="D657" s="21" t="s">
        <v>5</v>
      </c>
      <c r="E657" s="21" t="s">
        <v>8</v>
      </c>
      <c r="F657" s="21" t="s">
        <v>11</v>
      </c>
      <c r="G657" s="21" t="s">
        <v>179</v>
      </c>
      <c r="H657" s="21" t="s">
        <v>243</v>
      </c>
      <c r="I657" s="21" t="s">
        <v>244</v>
      </c>
      <c r="J657" s="21" t="s">
        <v>245</v>
      </c>
      <c r="K657" s="21"/>
      <c r="L657" s="21"/>
      <c r="M657" s="21"/>
      <c r="N657" s="21"/>
      <c r="O657" s="21"/>
      <c r="P657" s="21"/>
      <c r="Q657" s="24"/>
    </row>
    <row r="658" spans="1:17" x14ac:dyDescent="0.2">
      <c r="A658" s="21" t="s">
        <v>12</v>
      </c>
      <c r="B658" s="21" t="s">
        <v>13</v>
      </c>
      <c r="C658" s="21" t="s">
        <v>34</v>
      </c>
      <c r="D658" s="21" t="s">
        <v>21</v>
      </c>
      <c r="E658" s="43">
        <v>23.373144149780273</v>
      </c>
      <c r="F658" s="43">
        <v>10000</v>
      </c>
      <c r="G658" s="21" t="str">
        <f t="shared" ref="G658:G753" si="25">IF(D658="UNKNOWN",B658,D658)</f>
        <v>STANDARD</v>
      </c>
      <c r="H658" s="43" t="str">
        <f ca="1">IFERROR(__xludf.DUMMYFUNCTION("REGEXEXTRACT(A9,""\d+"")"),"1")</f>
        <v>1</v>
      </c>
      <c r="I658" s="43">
        <f t="shared" ref="I658:I721" ca="1" si="26">IF(MOD(H658,3)=1,AVERAGE(E658:E660),0)</f>
        <v>21.974822362263996</v>
      </c>
      <c r="J658" s="43">
        <f t="shared" ref="J658:J673" ca="1" si="27">IF(I658&gt;0,IF(D658="STANDARD",LOG10(F658),LOG10(I658)),"")</f>
        <v>4</v>
      </c>
      <c r="K658" s="43"/>
      <c r="L658" s="43"/>
      <c r="M658" s="43"/>
      <c r="N658" s="43"/>
      <c r="O658" s="43"/>
      <c r="P658" s="43"/>
      <c r="Q658" s="24"/>
    </row>
    <row r="659" spans="1:17" x14ac:dyDescent="0.2">
      <c r="A659" s="21" t="s">
        <v>18</v>
      </c>
      <c r="B659" s="21" t="s">
        <v>13</v>
      </c>
      <c r="C659" s="21" t="s">
        <v>34</v>
      </c>
      <c r="D659" s="21" t="s">
        <v>21</v>
      </c>
      <c r="E659" s="43">
        <v>21.306301116943359</v>
      </c>
      <c r="F659" s="43">
        <v>10000</v>
      </c>
      <c r="G659" s="21" t="str">
        <f t="shared" si="25"/>
        <v>STANDARD</v>
      </c>
      <c r="H659" s="43" t="str">
        <f ca="1">IFERROR(__xludf.DUMMYFUNCTION("REGEXEXTRACT(A10,""\d+"")"),"2")</f>
        <v>2</v>
      </c>
      <c r="I659" s="43">
        <f t="shared" ca="1" si="26"/>
        <v>0</v>
      </c>
      <c r="J659" s="43" t="str">
        <f t="shared" ca="1" si="27"/>
        <v/>
      </c>
      <c r="K659" s="43"/>
      <c r="L659" s="43"/>
      <c r="M659" s="43"/>
      <c r="N659" s="43"/>
      <c r="O659" s="43"/>
      <c r="P659" s="43"/>
      <c r="Q659" s="24"/>
    </row>
    <row r="660" spans="1:17" x14ac:dyDescent="0.2">
      <c r="A660" s="21" t="s">
        <v>20</v>
      </c>
      <c r="B660" s="21" t="s">
        <v>13</v>
      </c>
      <c r="C660" s="21" t="s">
        <v>34</v>
      </c>
      <c r="D660" s="21" t="s">
        <v>21</v>
      </c>
      <c r="E660" s="43">
        <v>21.245021820068359</v>
      </c>
      <c r="F660" s="43">
        <v>10000</v>
      </c>
      <c r="G660" s="21" t="str">
        <f t="shared" si="25"/>
        <v>STANDARD</v>
      </c>
      <c r="H660" s="43" t="str">
        <f ca="1">IFERROR(__xludf.DUMMYFUNCTION("REGEXEXTRACT(A11,""\d+"")"),"3")</f>
        <v>3</v>
      </c>
      <c r="I660" s="43">
        <f t="shared" ca="1" si="26"/>
        <v>0</v>
      </c>
      <c r="J660" s="43" t="str">
        <f t="shared" ca="1" si="27"/>
        <v/>
      </c>
      <c r="K660" s="43"/>
      <c r="L660" s="43"/>
      <c r="M660" s="43"/>
      <c r="N660" s="43"/>
      <c r="O660" s="43"/>
      <c r="P660" s="43"/>
      <c r="Q660" s="24"/>
    </row>
    <row r="661" spans="1:17" x14ac:dyDescent="0.2">
      <c r="A661" s="21" t="s">
        <v>22</v>
      </c>
      <c r="B661" s="21" t="s">
        <v>13</v>
      </c>
      <c r="C661" s="21" t="s">
        <v>34</v>
      </c>
      <c r="D661" s="21" t="s">
        <v>21</v>
      </c>
      <c r="E661" s="43">
        <v>28.438959121704102</v>
      </c>
      <c r="F661" s="43">
        <v>100</v>
      </c>
      <c r="G661" s="21" t="str">
        <f t="shared" si="25"/>
        <v>STANDARD</v>
      </c>
      <c r="H661" s="43" t="str">
        <f ca="1">IFERROR(__xludf.DUMMYFUNCTION("REGEXEXTRACT(A12,""\d+"")"),"4")</f>
        <v>4</v>
      </c>
      <c r="I661" s="43">
        <f t="shared" ca="1" si="26"/>
        <v>28.856496175130207</v>
      </c>
      <c r="J661" s="43">
        <f t="shared" ca="1" si="27"/>
        <v>2</v>
      </c>
      <c r="K661" s="43"/>
      <c r="L661" s="43"/>
      <c r="M661" s="43"/>
      <c r="N661" s="43"/>
      <c r="O661" s="43"/>
      <c r="P661" s="43"/>
      <c r="Q661" s="24"/>
    </row>
    <row r="662" spans="1:17" x14ac:dyDescent="0.2">
      <c r="A662" s="21" t="s">
        <v>23</v>
      </c>
      <c r="B662" s="21" t="s">
        <v>13</v>
      </c>
      <c r="C662" s="21" t="s">
        <v>34</v>
      </c>
      <c r="D662" s="21" t="s">
        <v>21</v>
      </c>
      <c r="E662" s="43">
        <v>28.93206787109375</v>
      </c>
      <c r="F662" s="43">
        <v>100</v>
      </c>
      <c r="G662" s="21" t="str">
        <f t="shared" si="25"/>
        <v>STANDARD</v>
      </c>
      <c r="H662" s="43" t="str">
        <f ca="1">IFERROR(__xludf.DUMMYFUNCTION("REGEXEXTRACT(A13,""\d+"")"),"5")</f>
        <v>5</v>
      </c>
      <c r="I662" s="43">
        <f t="shared" ca="1" si="26"/>
        <v>0</v>
      </c>
      <c r="J662" s="43" t="str">
        <f t="shared" ca="1" si="27"/>
        <v/>
      </c>
      <c r="K662" s="43"/>
      <c r="L662" s="43"/>
      <c r="M662" s="43"/>
      <c r="N662" s="43"/>
      <c r="O662" s="43"/>
      <c r="P662" s="43"/>
      <c r="Q662" s="24"/>
    </row>
    <row r="663" spans="1:17" x14ac:dyDescent="0.2">
      <c r="A663" s="21" t="s">
        <v>24</v>
      </c>
      <c r="B663" s="21" t="s">
        <v>13</v>
      </c>
      <c r="C663" s="21" t="s">
        <v>34</v>
      </c>
      <c r="D663" s="21" t="s">
        <v>21</v>
      </c>
      <c r="E663" s="43">
        <v>29.198461532592773</v>
      </c>
      <c r="F663" s="43">
        <v>100</v>
      </c>
      <c r="G663" s="21" t="str">
        <f t="shared" si="25"/>
        <v>STANDARD</v>
      </c>
      <c r="H663" s="43" t="str">
        <f ca="1">IFERROR(__xludf.DUMMYFUNCTION("REGEXEXTRACT(A14,""\d+"")"),"6")</f>
        <v>6</v>
      </c>
      <c r="I663" s="43">
        <f t="shared" ca="1" si="26"/>
        <v>0</v>
      </c>
      <c r="J663" s="43" t="str">
        <f t="shared" ca="1" si="27"/>
        <v/>
      </c>
      <c r="K663" s="43"/>
      <c r="L663" s="43"/>
      <c r="M663" s="43"/>
      <c r="N663" s="43"/>
      <c r="O663" s="43"/>
      <c r="P663" s="43"/>
      <c r="Q663" s="24"/>
    </row>
    <row r="664" spans="1:17" x14ac:dyDescent="0.2">
      <c r="A664" s="21" t="s">
        <v>25</v>
      </c>
      <c r="B664" s="21" t="s">
        <v>13</v>
      </c>
      <c r="C664" s="21" t="s">
        <v>34</v>
      </c>
      <c r="D664" s="21" t="s">
        <v>21</v>
      </c>
      <c r="E664" s="43">
        <v>24.818544387817383</v>
      </c>
      <c r="F664" s="43">
        <v>1000</v>
      </c>
      <c r="G664" s="21" t="str">
        <f t="shared" si="25"/>
        <v>STANDARD</v>
      </c>
      <c r="H664" s="43" t="str">
        <f ca="1">IFERROR(__xludf.DUMMYFUNCTION("REGEXEXTRACT(A15,""\d+"")"),"7")</f>
        <v>7</v>
      </c>
      <c r="I664" s="43">
        <f t="shared" ca="1" si="26"/>
        <v>24.776684443155926</v>
      </c>
      <c r="J664" s="43">
        <f t="shared" ca="1" si="27"/>
        <v>3</v>
      </c>
      <c r="K664" s="43"/>
      <c r="L664" s="43"/>
      <c r="M664" s="43"/>
      <c r="N664" s="43"/>
      <c r="O664" s="43"/>
      <c r="P664" s="43"/>
      <c r="Q664" s="24"/>
    </row>
    <row r="665" spans="1:17" x14ac:dyDescent="0.2">
      <c r="A665" s="21" t="s">
        <v>26</v>
      </c>
      <c r="B665" s="21" t="s">
        <v>13</v>
      </c>
      <c r="C665" s="21" t="s">
        <v>34</v>
      </c>
      <c r="D665" s="21" t="s">
        <v>21</v>
      </c>
      <c r="E665" s="43">
        <v>24.799949645996094</v>
      </c>
      <c r="F665" s="43">
        <v>1000</v>
      </c>
      <c r="G665" s="21" t="str">
        <f t="shared" si="25"/>
        <v>STANDARD</v>
      </c>
      <c r="H665" s="43" t="str">
        <f ca="1">IFERROR(__xludf.DUMMYFUNCTION("REGEXEXTRACT(A16,""\d+"")"),"8")</f>
        <v>8</v>
      </c>
      <c r="I665" s="43">
        <f t="shared" ca="1" si="26"/>
        <v>0</v>
      </c>
      <c r="J665" s="43" t="str">
        <f t="shared" ca="1" si="27"/>
        <v/>
      </c>
      <c r="K665" s="43"/>
      <c r="L665" s="43"/>
      <c r="M665" s="43"/>
      <c r="N665" s="43"/>
      <c r="O665" s="43"/>
      <c r="P665" s="43"/>
      <c r="Q665" s="24"/>
    </row>
    <row r="666" spans="1:17" x14ac:dyDescent="0.2">
      <c r="A666" s="21" t="s">
        <v>27</v>
      </c>
      <c r="B666" s="21" t="s">
        <v>13</v>
      </c>
      <c r="C666" s="21" t="s">
        <v>34</v>
      </c>
      <c r="D666" s="21" t="s">
        <v>21</v>
      </c>
      <c r="E666" s="43">
        <v>24.711559295654297</v>
      </c>
      <c r="F666" s="43">
        <v>1000</v>
      </c>
      <c r="G666" s="21" t="str">
        <f t="shared" si="25"/>
        <v>STANDARD</v>
      </c>
      <c r="H666" s="43" t="str">
        <f ca="1">IFERROR(__xludf.DUMMYFUNCTION("REGEXEXTRACT(A17,""\d+"")"),"9")</f>
        <v>9</v>
      </c>
      <c r="I666" s="43">
        <f t="shared" ca="1" si="26"/>
        <v>0</v>
      </c>
      <c r="J666" s="43" t="str">
        <f t="shared" ca="1" si="27"/>
        <v/>
      </c>
      <c r="K666" s="43"/>
      <c r="L666" s="43"/>
      <c r="M666" s="43"/>
      <c r="N666" s="43"/>
      <c r="O666" s="43"/>
      <c r="P666" s="43"/>
      <c r="Q666" s="24"/>
    </row>
    <row r="667" spans="1:17" x14ac:dyDescent="0.2">
      <c r="A667" s="21" t="s">
        <v>28</v>
      </c>
      <c r="B667" s="21" t="s">
        <v>13</v>
      </c>
      <c r="C667" s="21" t="s">
        <v>34</v>
      </c>
      <c r="D667" s="21" t="s">
        <v>21</v>
      </c>
      <c r="E667" s="43">
        <v>36.554222106933594</v>
      </c>
      <c r="F667" s="43">
        <v>10</v>
      </c>
      <c r="G667" s="21" t="str">
        <f t="shared" si="25"/>
        <v>STANDARD</v>
      </c>
      <c r="H667" s="43" t="str">
        <f ca="1">IFERROR(__xludf.DUMMYFUNCTION("REGEXEXTRACT(A18,""\d+"")"),"10")</f>
        <v>10</v>
      </c>
      <c r="I667" s="43">
        <f t="shared" ca="1" si="26"/>
        <v>35.867005666097008</v>
      </c>
      <c r="J667" s="43">
        <f t="shared" ca="1" si="27"/>
        <v>1</v>
      </c>
      <c r="K667" s="43"/>
      <c r="L667" s="43"/>
      <c r="M667" s="43"/>
      <c r="N667" s="43"/>
      <c r="O667" s="43"/>
      <c r="P667" s="43"/>
      <c r="Q667" s="24"/>
    </row>
    <row r="668" spans="1:17" x14ac:dyDescent="0.2">
      <c r="A668" s="21" t="s">
        <v>29</v>
      </c>
      <c r="B668" s="21" t="s">
        <v>13</v>
      </c>
      <c r="C668" s="21" t="s">
        <v>34</v>
      </c>
      <c r="D668" s="21" t="s">
        <v>21</v>
      </c>
      <c r="E668" s="43">
        <v>33.955402374267578</v>
      </c>
      <c r="F668" s="43">
        <v>10</v>
      </c>
      <c r="G668" s="21" t="str">
        <f t="shared" si="25"/>
        <v>STANDARD</v>
      </c>
      <c r="H668" s="43" t="str">
        <f ca="1">IFERROR(__xludf.DUMMYFUNCTION("REGEXEXTRACT(A19,""\d+"")"),"11")</f>
        <v>11</v>
      </c>
      <c r="I668" s="43">
        <f t="shared" ca="1" si="26"/>
        <v>0</v>
      </c>
      <c r="J668" s="43" t="str">
        <f t="shared" ca="1" si="27"/>
        <v/>
      </c>
      <c r="K668" s="43"/>
      <c r="L668" s="43"/>
      <c r="M668" s="43"/>
      <c r="N668" s="43"/>
      <c r="O668" s="43"/>
      <c r="P668" s="43"/>
      <c r="Q668" s="24"/>
    </row>
    <row r="669" spans="1:17" x14ac:dyDescent="0.2">
      <c r="A669" s="21" t="s">
        <v>32</v>
      </c>
      <c r="B669" s="21" t="s">
        <v>13</v>
      </c>
      <c r="C669" s="21" t="s">
        <v>34</v>
      </c>
      <c r="D669" s="21" t="s">
        <v>21</v>
      </c>
      <c r="E669" s="43">
        <v>37.091392517089844</v>
      </c>
      <c r="F669" s="43">
        <v>10</v>
      </c>
      <c r="G669" s="21" t="str">
        <f t="shared" si="25"/>
        <v>STANDARD</v>
      </c>
      <c r="H669" s="43" t="str">
        <f ca="1">IFERROR(__xludf.DUMMYFUNCTION("REGEXEXTRACT(A20,""\d+"")"),"12")</f>
        <v>12</v>
      </c>
      <c r="I669" s="43">
        <f t="shared" ca="1" si="26"/>
        <v>0</v>
      </c>
      <c r="J669" s="43" t="str">
        <f t="shared" ca="1" si="27"/>
        <v/>
      </c>
      <c r="K669" s="43"/>
      <c r="L669" s="43"/>
      <c r="M669" s="43"/>
      <c r="N669" s="43"/>
      <c r="O669" s="43"/>
      <c r="P669" s="43"/>
      <c r="Q669" s="24"/>
    </row>
    <row r="670" spans="1:17" x14ac:dyDescent="0.2">
      <c r="A670" s="21" t="s">
        <v>33</v>
      </c>
      <c r="B670" s="21" t="s">
        <v>13</v>
      </c>
      <c r="C670" s="21" t="s">
        <v>34</v>
      </c>
      <c r="D670" s="21" t="s">
        <v>21</v>
      </c>
      <c r="E670" s="21" t="s">
        <v>19</v>
      </c>
      <c r="F670" s="43">
        <v>2</v>
      </c>
      <c r="G670" s="21" t="str">
        <f t="shared" si="25"/>
        <v>STANDARD</v>
      </c>
      <c r="H670" s="43" t="str">
        <f ca="1">IFERROR(__xludf.DUMMYFUNCTION("REGEXEXTRACT(A21,""\d+"")"),"1")</f>
        <v>1</v>
      </c>
      <c r="I670" s="43">
        <f t="shared" ca="1" si="26"/>
        <v>33.808540344238281</v>
      </c>
      <c r="J670" s="43">
        <f t="shared" ca="1" si="27"/>
        <v>0.3010299956639812</v>
      </c>
      <c r="K670" s="43"/>
      <c r="L670" s="43"/>
      <c r="M670" s="43"/>
      <c r="N670" s="43"/>
      <c r="O670" s="43"/>
      <c r="P670" s="43"/>
      <c r="Q670" s="24"/>
    </row>
    <row r="671" spans="1:17" x14ac:dyDescent="0.2">
      <c r="A671" s="21" t="s">
        <v>35</v>
      </c>
      <c r="B671" s="21" t="s">
        <v>13</v>
      </c>
      <c r="C671" s="21" t="s">
        <v>34</v>
      </c>
      <c r="D671" s="21" t="s">
        <v>21</v>
      </c>
      <c r="E671" s="21" t="s">
        <v>19</v>
      </c>
      <c r="F671" s="43">
        <v>2</v>
      </c>
      <c r="G671" s="21" t="str">
        <f t="shared" si="25"/>
        <v>STANDARD</v>
      </c>
      <c r="H671" s="43" t="str">
        <f ca="1">IFERROR(__xludf.DUMMYFUNCTION("REGEXEXTRACT(A22,""\d+"")"),"2")</f>
        <v>2</v>
      </c>
      <c r="I671" s="43">
        <f t="shared" ca="1" si="26"/>
        <v>0</v>
      </c>
      <c r="J671" s="43" t="str">
        <f t="shared" ca="1" si="27"/>
        <v/>
      </c>
      <c r="K671" s="43"/>
      <c r="L671" s="43"/>
      <c r="M671" s="43"/>
      <c r="N671" s="43"/>
      <c r="O671" s="43"/>
      <c r="P671" s="43"/>
      <c r="Q671" s="24"/>
    </row>
    <row r="672" spans="1:17" x14ac:dyDescent="0.2">
      <c r="A672" s="21" t="s">
        <v>36</v>
      </c>
      <c r="B672" s="21" t="s">
        <v>13</v>
      </c>
      <c r="C672" s="21" t="s">
        <v>34</v>
      </c>
      <c r="D672" s="21" t="s">
        <v>21</v>
      </c>
      <c r="E672" s="43">
        <v>33.808540344238281</v>
      </c>
      <c r="F672" s="43">
        <v>2</v>
      </c>
      <c r="G672" s="21" t="str">
        <f t="shared" si="25"/>
        <v>STANDARD</v>
      </c>
      <c r="H672" s="43" t="str">
        <f ca="1">IFERROR(__xludf.DUMMYFUNCTION("REGEXEXTRACT(A23,""\d+"")"),"3")</f>
        <v>3</v>
      </c>
      <c r="I672" s="43">
        <f t="shared" ca="1" si="26"/>
        <v>0</v>
      </c>
      <c r="J672" s="43" t="str">
        <f t="shared" ca="1" si="27"/>
        <v/>
      </c>
      <c r="K672" s="43"/>
      <c r="L672" s="43"/>
      <c r="M672" s="43"/>
      <c r="N672" s="43"/>
      <c r="O672" s="43"/>
      <c r="P672" s="43"/>
      <c r="Q672" s="24"/>
    </row>
    <row r="673" spans="1:17" x14ac:dyDescent="0.2">
      <c r="A673" s="21" t="s">
        <v>37</v>
      </c>
      <c r="B673" s="21" t="s">
        <v>249</v>
      </c>
      <c r="C673" s="21" t="s">
        <v>34</v>
      </c>
      <c r="D673" s="21" t="s">
        <v>31</v>
      </c>
      <c r="E673" s="43">
        <v>25.522396087646484</v>
      </c>
      <c r="F673" s="43">
        <v>1016.4089965820312</v>
      </c>
      <c r="G673" s="21" t="str">
        <f t="shared" si="25"/>
        <v>21</v>
      </c>
      <c r="H673" s="43" t="str">
        <f ca="1">IFERROR(__xludf.DUMMYFUNCTION("REGEXEXTRACT(A24,""\d+"")"),"4")</f>
        <v>4</v>
      </c>
      <c r="I673" s="43">
        <f t="shared" ca="1" si="26"/>
        <v>25.480958302815754</v>
      </c>
      <c r="J673" s="43">
        <f t="shared" ca="1" si="27"/>
        <v>1.4062157571718961</v>
      </c>
      <c r="K673" s="43"/>
      <c r="L673" s="43"/>
      <c r="M673" s="43"/>
      <c r="N673" s="43"/>
      <c r="O673" s="43"/>
      <c r="P673" s="43"/>
      <c r="Q673" s="24"/>
    </row>
    <row r="674" spans="1:17" x14ac:dyDescent="0.2">
      <c r="A674" s="21" t="s">
        <v>38</v>
      </c>
      <c r="B674" s="21" t="s">
        <v>249</v>
      </c>
      <c r="C674" s="21" t="s">
        <v>34</v>
      </c>
      <c r="D674" s="21" t="s">
        <v>31</v>
      </c>
      <c r="E674" s="43">
        <v>25.407506942749023</v>
      </c>
      <c r="F674" s="43">
        <v>1083.38134765625</v>
      </c>
      <c r="G674" s="21" t="str">
        <f t="shared" si="25"/>
        <v>21</v>
      </c>
      <c r="H674" s="43" t="str">
        <f ca="1">IFERROR(__xludf.DUMMYFUNCTION("REGEXEXTRACT(A25,""\d+"")"),"5")</f>
        <v>5</v>
      </c>
      <c r="I674" s="43">
        <f t="shared" ca="1" si="26"/>
        <v>0</v>
      </c>
      <c r="J674" s="43" t="str">
        <f ca="1">IF(I674=0,"",IF(D674="STANDARD",LOG10(F674),LOG10(I674)))</f>
        <v/>
      </c>
      <c r="K674" s="43"/>
      <c r="L674" s="43"/>
      <c r="M674" s="43"/>
      <c r="N674" s="43"/>
      <c r="O674" s="43"/>
      <c r="P674" s="43"/>
      <c r="Q674" s="24"/>
    </row>
    <row r="675" spans="1:17" x14ac:dyDescent="0.2">
      <c r="A675" s="21" t="s">
        <v>39</v>
      </c>
      <c r="B675" s="21" t="s">
        <v>249</v>
      </c>
      <c r="C675" s="21" t="s">
        <v>34</v>
      </c>
      <c r="D675" s="21" t="s">
        <v>31</v>
      </c>
      <c r="E675" s="43">
        <v>25.512971878051758</v>
      </c>
      <c r="F675" s="43">
        <v>1021.7432250976562</v>
      </c>
      <c r="G675" s="21" t="str">
        <f t="shared" si="25"/>
        <v>21</v>
      </c>
      <c r="H675" s="43" t="str">
        <f ca="1">IFERROR(__xludf.DUMMYFUNCTION("REGEXEXTRACT(A26,""\d+"")"),"6")</f>
        <v>6</v>
      </c>
      <c r="I675" s="43">
        <f t="shared" ca="1" si="26"/>
        <v>0</v>
      </c>
      <c r="J675" s="43" t="str">
        <f t="shared" ref="J675:J753" ca="1" si="28">IF(I675&gt;0,IF(D675="STANDARD",LOG10(F675),LOG10(I675)),"")</f>
        <v/>
      </c>
      <c r="K675" s="43"/>
      <c r="L675" s="43"/>
      <c r="M675" s="43"/>
      <c r="N675" s="43"/>
      <c r="O675" s="43"/>
      <c r="P675" s="43"/>
      <c r="Q675" s="24"/>
    </row>
    <row r="676" spans="1:17" x14ac:dyDescent="0.2">
      <c r="A676" s="21" t="s">
        <v>40</v>
      </c>
      <c r="B676" s="21" t="s">
        <v>250</v>
      </c>
      <c r="C676" s="21" t="s">
        <v>34</v>
      </c>
      <c r="D676" s="21" t="s">
        <v>31</v>
      </c>
      <c r="E676" s="43">
        <v>25.882217407226562</v>
      </c>
      <c r="F676" s="43">
        <v>832.2899169921875</v>
      </c>
      <c r="G676" s="21" t="str">
        <f t="shared" si="25"/>
        <v>22</v>
      </c>
      <c r="H676" s="43" t="str">
        <f ca="1">IFERROR(__xludf.DUMMYFUNCTION("REGEXEXTRACT(A27,""\d+"")"),"7")</f>
        <v>7</v>
      </c>
      <c r="I676" s="43">
        <f t="shared" ca="1" si="26"/>
        <v>25.693366368611652</v>
      </c>
      <c r="J676" s="43">
        <f t="shared" ca="1" si="28"/>
        <v>1.4098210096587915</v>
      </c>
      <c r="K676" s="43"/>
      <c r="L676" s="43"/>
      <c r="M676" s="43"/>
      <c r="N676" s="43"/>
      <c r="O676" s="43"/>
      <c r="P676" s="43"/>
      <c r="Q676" s="24"/>
    </row>
    <row r="677" spans="1:17" x14ac:dyDescent="0.2">
      <c r="A677" s="21" t="s">
        <v>41</v>
      </c>
      <c r="B677" s="21" t="s">
        <v>250</v>
      </c>
      <c r="C677" s="21" t="s">
        <v>34</v>
      </c>
      <c r="D677" s="21" t="s">
        <v>31</v>
      </c>
      <c r="E677" s="43">
        <v>25.484783172607422</v>
      </c>
      <c r="F677" s="43">
        <v>1037.865966796875</v>
      </c>
      <c r="G677" s="21" t="str">
        <f t="shared" si="25"/>
        <v>22</v>
      </c>
      <c r="H677" s="43" t="str">
        <f ca="1">IFERROR(__xludf.DUMMYFUNCTION("REGEXEXTRACT(A28,""\d+"")"),"8")</f>
        <v>8</v>
      </c>
      <c r="I677" s="43">
        <f t="shared" ca="1" si="26"/>
        <v>0</v>
      </c>
      <c r="J677" s="43" t="str">
        <f t="shared" ca="1" si="28"/>
        <v/>
      </c>
      <c r="K677" s="43"/>
      <c r="L677" s="43"/>
      <c r="M677" s="43"/>
      <c r="N677" s="43"/>
      <c r="O677" s="43"/>
      <c r="P677" s="43"/>
      <c r="Q677" s="24"/>
    </row>
    <row r="678" spans="1:17" x14ac:dyDescent="0.2">
      <c r="A678" s="21" t="s">
        <v>42</v>
      </c>
      <c r="B678" s="21" t="s">
        <v>250</v>
      </c>
      <c r="C678" s="21" t="s">
        <v>34</v>
      </c>
      <c r="D678" s="21" t="s">
        <v>31</v>
      </c>
      <c r="E678" s="43">
        <v>25.713098526000977</v>
      </c>
      <c r="F678" s="43">
        <v>914.25732421875</v>
      </c>
      <c r="G678" s="21" t="str">
        <f t="shared" si="25"/>
        <v>22</v>
      </c>
      <c r="H678" s="43" t="str">
        <f ca="1">IFERROR(__xludf.DUMMYFUNCTION("REGEXEXTRACT(A29,""\d+"")"),"9")</f>
        <v>9</v>
      </c>
      <c r="I678" s="43">
        <f t="shared" ca="1" si="26"/>
        <v>0</v>
      </c>
      <c r="J678" s="43" t="str">
        <f t="shared" ca="1" si="28"/>
        <v/>
      </c>
      <c r="K678" s="43"/>
      <c r="L678" s="43"/>
      <c r="M678" s="43"/>
      <c r="N678" s="43"/>
      <c r="O678" s="43"/>
      <c r="P678" s="43"/>
      <c r="Q678" s="24"/>
    </row>
    <row r="679" spans="1:17" x14ac:dyDescent="0.2">
      <c r="A679" s="21" t="s">
        <v>43</v>
      </c>
      <c r="B679" s="21" t="s">
        <v>251</v>
      </c>
      <c r="C679" s="21" t="s">
        <v>34</v>
      </c>
      <c r="D679" s="21" t="s">
        <v>31</v>
      </c>
      <c r="E679" s="43">
        <v>24.910058975219727</v>
      </c>
      <c r="F679" s="43">
        <v>1428.1461181640625</v>
      </c>
      <c r="G679" s="21" t="str">
        <f t="shared" si="25"/>
        <v>23</v>
      </c>
      <c r="H679" s="43" t="str">
        <f ca="1">IFERROR(__xludf.DUMMYFUNCTION("REGEXEXTRACT(A30,""\d+"")"),"10")</f>
        <v>10</v>
      </c>
      <c r="I679" s="43">
        <f t="shared" ca="1" si="26"/>
        <v>25.118868509928387</v>
      </c>
      <c r="J679" s="43">
        <f t="shared" ca="1" si="28"/>
        <v>1.4000000725268655</v>
      </c>
      <c r="K679" s="43"/>
      <c r="L679" s="43"/>
      <c r="M679" s="43"/>
      <c r="N679" s="43"/>
      <c r="O679" s="43"/>
      <c r="P679" s="43"/>
      <c r="Q679" s="24"/>
    </row>
    <row r="680" spans="1:17" x14ac:dyDescent="0.2">
      <c r="A680" s="21" t="s">
        <v>44</v>
      </c>
      <c r="B680" s="21" t="s">
        <v>251</v>
      </c>
      <c r="C680" s="21" t="s">
        <v>34</v>
      </c>
      <c r="D680" s="21" t="s">
        <v>31</v>
      </c>
      <c r="E680" s="43">
        <v>25.166866302490234</v>
      </c>
      <c r="F680" s="43">
        <v>1238.3037109375</v>
      </c>
      <c r="G680" s="21" t="str">
        <f t="shared" si="25"/>
        <v>23</v>
      </c>
      <c r="H680" s="43" t="str">
        <f ca="1">IFERROR(__xludf.DUMMYFUNCTION("REGEXEXTRACT(A31,""\d+"")"),"11")</f>
        <v>11</v>
      </c>
      <c r="I680" s="43">
        <f t="shared" ca="1" si="26"/>
        <v>0</v>
      </c>
      <c r="J680" s="43" t="str">
        <f t="shared" ca="1" si="28"/>
        <v/>
      </c>
      <c r="K680" s="43"/>
      <c r="L680" s="43"/>
      <c r="M680" s="43"/>
      <c r="N680" s="43"/>
      <c r="O680" s="43"/>
      <c r="P680" s="43"/>
      <c r="Q680" s="24"/>
    </row>
    <row r="681" spans="1:17" x14ac:dyDescent="0.2">
      <c r="A681" s="21" t="s">
        <v>46</v>
      </c>
      <c r="B681" s="21" t="s">
        <v>251</v>
      </c>
      <c r="C681" s="21" t="s">
        <v>34</v>
      </c>
      <c r="D681" s="21" t="s">
        <v>31</v>
      </c>
      <c r="E681" s="43">
        <v>25.279680252075195</v>
      </c>
      <c r="F681" s="43">
        <v>1163.09423828125</v>
      </c>
      <c r="G681" s="21" t="str">
        <f t="shared" si="25"/>
        <v>23</v>
      </c>
      <c r="H681" s="43" t="str">
        <f ca="1">IFERROR(__xludf.DUMMYFUNCTION("REGEXEXTRACT(A32,""\d+"")"),"12")</f>
        <v>12</v>
      </c>
      <c r="I681" s="43">
        <f t="shared" ca="1" si="26"/>
        <v>0</v>
      </c>
      <c r="J681" s="43" t="str">
        <f t="shared" ca="1" si="28"/>
        <v/>
      </c>
      <c r="K681" s="43"/>
      <c r="L681" s="43"/>
      <c r="M681" s="43"/>
      <c r="N681" s="43"/>
      <c r="O681" s="43"/>
      <c r="P681" s="43"/>
      <c r="Q681" s="24"/>
    </row>
    <row r="682" spans="1:17" x14ac:dyDescent="0.2">
      <c r="A682" s="21" t="s">
        <v>47</v>
      </c>
      <c r="B682" s="21" t="s">
        <v>252</v>
      </c>
      <c r="C682" s="21" t="s">
        <v>34</v>
      </c>
      <c r="D682" s="21" t="s">
        <v>31</v>
      </c>
      <c r="E682" s="43">
        <v>26.511796951293945</v>
      </c>
      <c r="F682" s="43">
        <v>586.69366455078125</v>
      </c>
      <c r="G682" s="21" t="str">
        <f t="shared" si="25"/>
        <v>24</v>
      </c>
      <c r="H682" s="43" t="str">
        <f ca="1">IFERROR(__xludf.DUMMYFUNCTION("REGEXEXTRACT(A33,""\d+"")"),"1")</f>
        <v>1</v>
      </c>
      <c r="I682" s="43">
        <f t="shared" ca="1" si="26"/>
        <v>26.133872350056965</v>
      </c>
      <c r="J682" s="43">
        <f t="shared" ca="1" si="28"/>
        <v>1.4172037654740086</v>
      </c>
      <c r="K682" s="43"/>
      <c r="L682" s="43"/>
      <c r="M682" s="43"/>
      <c r="N682" s="43"/>
      <c r="O682" s="43"/>
      <c r="P682" s="43"/>
      <c r="Q682" s="24"/>
    </row>
    <row r="683" spans="1:17" x14ac:dyDescent="0.2">
      <c r="A683" s="21" t="s">
        <v>49</v>
      </c>
      <c r="B683" s="21" t="s">
        <v>252</v>
      </c>
      <c r="C683" s="21" t="s">
        <v>34</v>
      </c>
      <c r="D683" s="21" t="s">
        <v>31</v>
      </c>
      <c r="E683" s="43">
        <v>26.459653854370117</v>
      </c>
      <c r="F683" s="43">
        <v>603.933349609375</v>
      </c>
      <c r="G683" s="21" t="str">
        <f t="shared" si="25"/>
        <v>24</v>
      </c>
      <c r="H683" s="43" t="str">
        <f ca="1">IFERROR(__xludf.DUMMYFUNCTION("REGEXEXTRACT(A34,""\d+"")"),"2")</f>
        <v>2</v>
      </c>
      <c r="I683" s="43">
        <f t="shared" ca="1" si="26"/>
        <v>0</v>
      </c>
      <c r="J683" s="43" t="str">
        <f t="shared" ca="1" si="28"/>
        <v/>
      </c>
      <c r="K683" s="43"/>
      <c r="L683" s="43"/>
      <c r="M683" s="43"/>
      <c r="N683" s="43"/>
      <c r="O683" s="43"/>
      <c r="P683" s="43"/>
      <c r="Q683" s="24"/>
    </row>
    <row r="684" spans="1:17" x14ac:dyDescent="0.2">
      <c r="A684" s="21" t="s">
        <v>50</v>
      </c>
      <c r="B684" s="21" t="s">
        <v>252</v>
      </c>
      <c r="C684" s="21" t="s">
        <v>34</v>
      </c>
      <c r="D684" s="21" t="s">
        <v>31</v>
      </c>
      <c r="E684" s="43">
        <v>25.430166244506836</v>
      </c>
      <c r="F684" s="43">
        <v>1069.83203125</v>
      </c>
      <c r="G684" s="21" t="str">
        <f t="shared" si="25"/>
        <v>24</v>
      </c>
      <c r="H684" s="43" t="str">
        <f ca="1">IFERROR(__xludf.DUMMYFUNCTION("REGEXEXTRACT(A35,""\d+"")"),"3")</f>
        <v>3</v>
      </c>
      <c r="I684" s="43">
        <f t="shared" ca="1" si="26"/>
        <v>0</v>
      </c>
      <c r="J684" s="43" t="str">
        <f t="shared" ca="1" si="28"/>
        <v/>
      </c>
      <c r="K684" s="43"/>
      <c r="L684" s="43"/>
      <c r="M684" s="43"/>
      <c r="N684" s="43"/>
      <c r="O684" s="43"/>
      <c r="P684" s="43"/>
      <c r="Q684" s="24"/>
    </row>
    <row r="685" spans="1:17" x14ac:dyDescent="0.2">
      <c r="A685" s="21" t="s">
        <v>52</v>
      </c>
      <c r="B685" s="21" t="s">
        <v>253</v>
      </c>
      <c r="C685" s="21" t="s">
        <v>34</v>
      </c>
      <c r="D685" s="21" t="s">
        <v>31</v>
      </c>
      <c r="E685" s="43">
        <v>25.40214729309082</v>
      </c>
      <c r="F685" s="43">
        <v>1086.6112060546875</v>
      </c>
      <c r="G685" s="21" t="str">
        <f t="shared" si="25"/>
        <v>25</v>
      </c>
      <c r="H685" s="43" t="str">
        <f ca="1">IFERROR(__xludf.DUMMYFUNCTION("REGEXEXTRACT(A36,""\d+"")"),"4")</f>
        <v>4</v>
      </c>
      <c r="I685" s="43">
        <f t="shared" ca="1" si="26"/>
        <v>25.458660125732422</v>
      </c>
      <c r="J685" s="43">
        <f t="shared" ca="1" si="28"/>
        <v>1.4058355432566345</v>
      </c>
      <c r="K685" s="43"/>
      <c r="L685" s="43"/>
      <c r="M685" s="43"/>
      <c r="N685" s="43"/>
      <c r="O685" s="43"/>
      <c r="P685" s="43"/>
      <c r="Q685" s="24"/>
    </row>
    <row r="686" spans="1:17" x14ac:dyDescent="0.2">
      <c r="A686" s="21" t="s">
        <v>53</v>
      </c>
      <c r="B686" s="21" t="s">
        <v>253</v>
      </c>
      <c r="C686" s="21" t="s">
        <v>34</v>
      </c>
      <c r="D686" s="21" t="s">
        <v>31</v>
      </c>
      <c r="E686" s="43">
        <v>25.358642578125</v>
      </c>
      <c r="F686" s="43">
        <v>1113.18701171875</v>
      </c>
      <c r="G686" s="21" t="str">
        <f t="shared" si="25"/>
        <v>25</v>
      </c>
      <c r="H686" s="43" t="str">
        <f ca="1">IFERROR(__xludf.DUMMYFUNCTION("REGEXEXTRACT(A37,""\d+"")"),"5")</f>
        <v>5</v>
      </c>
      <c r="I686" s="43">
        <f t="shared" ca="1" si="26"/>
        <v>0</v>
      </c>
      <c r="J686" s="43" t="str">
        <f t="shared" ca="1" si="28"/>
        <v/>
      </c>
      <c r="K686" s="43"/>
      <c r="L686" s="43"/>
      <c r="M686" s="43"/>
      <c r="N686" s="43"/>
      <c r="O686" s="43"/>
      <c r="P686" s="43"/>
      <c r="Q686" s="24"/>
    </row>
    <row r="687" spans="1:17" x14ac:dyDescent="0.2">
      <c r="A687" s="21" t="s">
        <v>55</v>
      </c>
      <c r="B687" s="21" t="s">
        <v>253</v>
      </c>
      <c r="C687" s="21" t="s">
        <v>34</v>
      </c>
      <c r="D687" s="21" t="s">
        <v>31</v>
      </c>
      <c r="E687" s="43">
        <v>25.615190505981445</v>
      </c>
      <c r="F687" s="43">
        <v>965.35089111328125</v>
      </c>
      <c r="G687" s="21" t="str">
        <f t="shared" si="25"/>
        <v>25</v>
      </c>
      <c r="H687" s="43" t="str">
        <f ca="1">IFERROR(__xludf.DUMMYFUNCTION("REGEXEXTRACT(A38,""\d+"")"),"6")</f>
        <v>6</v>
      </c>
      <c r="I687" s="43">
        <f t="shared" ca="1" si="26"/>
        <v>0</v>
      </c>
      <c r="J687" s="43" t="str">
        <f t="shared" ca="1" si="28"/>
        <v/>
      </c>
      <c r="K687" s="43"/>
      <c r="L687" s="43"/>
      <c r="M687" s="43"/>
      <c r="N687" s="43"/>
      <c r="O687" s="43"/>
      <c r="P687" s="43"/>
      <c r="Q687" s="24"/>
    </row>
    <row r="688" spans="1:17" x14ac:dyDescent="0.2">
      <c r="A688" s="21" t="s">
        <v>56</v>
      </c>
      <c r="B688" s="21" t="s">
        <v>254</v>
      </c>
      <c r="C688" s="21" t="s">
        <v>34</v>
      </c>
      <c r="D688" s="21" t="s">
        <v>31</v>
      </c>
      <c r="E688" s="43">
        <v>25.378772735595703</v>
      </c>
      <c r="F688" s="43">
        <v>1100.8101806640625</v>
      </c>
      <c r="G688" s="21" t="str">
        <f t="shared" si="25"/>
        <v>26</v>
      </c>
      <c r="H688" s="43" t="str">
        <f ca="1">IFERROR(__xludf.DUMMYFUNCTION("REGEXEXTRACT(A39,""\d+"")"),"7")</f>
        <v>7</v>
      </c>
      <c r="I688" s="43">
        <f t="shared" ca="1" si="26"/>
        <v>25.537052154541016</v>
      </c>
      <c r="J688" s="43">
        <f t="shared" ca="1" si="28"/>
        <v>1.4071707634479627</v>
      </c>
      <c r="K688" s="43"/>
      <c r="L688" s="43"/>
      <c r="M688" s="43"/>
      <c r="N688" s="43"/>
      <c r="O688" s="43"/>
      <c r="P688" s="43"/>
      <c r="Q688" s="24"/>
    </row>
    <row r="689" spans="1:17" x14ac:dyDescent="0.2">
      <c r="A689" s="21" t="s">
        <v>58</v>
      </c>
      <c r="B689" s="21" t="s">
        <v>254</v>
      </c>
      <c r="C689" s="21" t="s">
        <v>34</v>
      </c>
      <c r="D689" s="21" t="s">
        <v>31</v>
      </c>
      <c r="E689" s="43">
        <v>25.681886672973633</v>
      </c>
      <c r="F689" s="43">
        <v>930.24462890625</v>
      </c>
      <c r="G689" s="21" t="str">
        <f t="shared" si="25"/>
        <v>26</v>
      </c>
      <c r="H689" s="43" t="str">
        <f ca="1">IFERROR(__xludf.DUMMYFUNCTION("REGEXEXTRACT(A40,""\d+"")"),"8")</f>
        <v>8</v>
      </c>
      <c r="I689" s="43">
        <f t="shared" ca="1" si="26"/>
        <v>0</v>
      </c>
      <c r="J689" s="43" t="str">
        <f t="shared" ca="1" si="28"/>
        <v/>
      </c>
      <c r="K689" s="43"/>
      <c r="L689" s="43"/>
      <c r="M689" s="43"/>
      <c r="N689" s="43"/>
      <c r="O689" s="43"/>
      <c r="P689" s="43"/>
      <c r="Q689" s="24"/>
    </row>
    <row r="690" spans="1:17" x14ac:dyDescent="0.2">
      <c r="A690" s="21" t="s">
        <v>59</v>
      </c>
      <c r="B690" s="21" t="s">
        <v>254</v>
      </c>
      <c r="C690" s="21" t="s">
        <v>34</v>
      </c>
      <c r="D690" s="21" t="s">
        <v>31</v>
      </c>
      <c r="E690" s="43">
        <v>25.550497055053711</v>
      </c>
      <c r="F690" s="43">
        <v>1000.6683349609375</v>
      </c>
      <c r="G690" s="21" t="str">
        <f t="shared" si="25"/>
        <v>26</v>
      </c>
      <c r="H690" s="43" t="str">
        <f ca="1">IFERROR(__xludf.DUMMYFUNCTION("REGEXEXTRACT(A41,""\d+"")"),"9")</f>
        <v>9</v>
      </c>
      <c r="I690" s="43">
        <f t="shared" ca="1" si="26"/>
        <v>0</v>
      </c>
      <c r="J690" s="43" t="str">
        <f t="shared" ca="1" si="28"/>
        <v/>
      </c>
      <c r="K690" s="43"/>
      <c r="L690" s="43"/>
      <c r="M690" s="43"/>
      <c r="N690" s="43"/>
      <c r="O690" s="43"/>
      <c r="P690" s="43"/>
      <c r="Q690" s="24"/>
    </row>
    <row r="691" spans="1:17" x14ac:dyDescent="0.2">
      <c r="A691" s="21" t="s">
        <v>61</v>
      </c>
      <c r="B691" s="21" t="s">
        <v>255</v>
      </c>
      <c r="C691" s="21" t="s">
        <v>34</v>
      </c>
      <c r="D691" s="21" t="s">
        <v>31</v>
      </c>
      <c r="E691" s="43">
        <v>24.933504104614258</v>
      </c>
      <c r="F691" s="43">
        <v>1409.669677734375</v>
      </c>
      <c r="G691" s="21" t="str">
        <f t="shared" si="25"/>
        <v>27</v>
      </c>
      <c r="H691" s="43" t="str">
        <f ca="1">IFERROR(__xludf.DUMMYFUNCTION("REGEXEXTRACT(A42,""\d+"")"),"10")</f>
        <v>10</v>
      </c>
      <c r="I691" s="43">
        <f t="shared" ca="1" si="26"/>
        <v>25.214802424112957</v>
      </c>
      <c r="J691" s="43">
        <f t="shared" ca="1" si="28"/>
        <v>1.40165556950274</v>
      </c>
      <c r="K691" s="43"/>
      <c r="L691" s="43"/>
      <c r="M691" s="43"/>
      <c r="N691" s="43"/>
      <c r="O691" s="43"/>
      <c r="P691" s="43"/>
      <c r="Q691" s="24"/>
    </row>
    <row r="692" spans="1:17" x14ac:dyDescent="0.2">
      <c r="A692" s="21" t="s">
        <v>62</v>
      </c>
      <c r="B692" s="21" t="s">
        <v>255</v>
      </c>
      <c r="C692" s="21" t="s">
        <v>34</v>
      </c>
      <c r="D692" s="21" t="s">
        <v>31</v>
      </c>
      <c r="E692" s="43">
        <v>25.54741096496582</v>
      </c>
      <c r="F692" s="43">
        <v>1002.385009765625</v>
      </c>
      <c r="G692" s="21" t="str">
        <f t="shared" si="25"/>
        <v>27</v>
      </c>
      <c r="H692" s="43" t="str">
        <f ca="1">IFERROR(__xludf.DUMMYFUNCTION("REGEXEXTRACT(A43,""\d+"")"),"11")</f>
        <v>11</v>
      </c>
      <c r="I692" s="43">
        <f t="shared" ca="1" si="26"/>
        <v>0</v>
      </c>
      <c r="J692" s="43" t="str">
        <f t="shared" ca="1" si="28"/>
        <v/>
      </c>
      <c r="K692" s="43"/>
      <c r="L692" s="43"/>
      <c r="M692" s="43"/>
      <c r="N692" s="43"/>
      <c r="O692" s="43"/>
      <c r="P692" s="43"/>
      <c r="Q692" s="24"/>
    </row>
    <row r="693" spans="1:17" x14ac:dyDescent="0.2">
      <c r="A693" s="21" t="s">
        <v>64</v>
      </c>
      <c r="B693" s="21" t="s">
        <v>255</v>
      </c>
      <c r="C693" s="21" t="s">
        <v>34</v>
      </c>
      <c r="D693" s="21" t="s">
        <v>31</v>
      </c>
      <c r="E693" s="43">
        <v>25.163492202758789</v>
      </c>
      <c r="F693" s="43">
        <v>1240.6265869140625</v>
      </c>
      <c r="G693" s="21" t="str">
        <f t="shared" si="25"/>
        <v>27</v>
      </c>
      <c r="H693" s="43" t="str">
        <f ca="1">IFERROR(__xludf.DUMMYFUNCTION("REGEXEXTRACT(A44,""\d+"")"),"12")</f>
        <v>12</v>
      </c>
      <c r="I693" s="43">
        <f t="shared" ca="1" si="26"/>
        <v>0</v>
      </c>
      <c r="J693" s="43" t="str">
        <f t="shared" ca="1" si="28"/>
        <v/>
      </c>
      <c r="K693" s="43"/>
      <c r="L693" s="43"/>
      <c r="M693" s="43"/>
      <c r="N693" s="43"/>
      <c r="O693" s="43"/>
      <c r="P693" s="43"/>
      <c r="Q693" s="24"/>
    </row>
    <row r="694" spans="1:17" x14ac:dyDescent="0.2">
      <c r="A694" s="21" t="s">
        <v>65</v>
      </c>
      <c r="B694" s="21" t="s">
        <v>96</v>
      </c>
      <c r="C694" s="21" t="s">
        <v>34</v>
      </c>
      <c r="D694" s="21" t="s">
        <v>31</v>
      </c>
      <c r="E694" s="43">
        <v>25.996709823608398</v>
      </c>
      <c r="F694" s="43">
        <v>781.0115966796875</v>
      </c>
      <c r="G694" s="21" t="str">
        <f t="shared" si="25"/>
        <v>28</v>
      </c>
      <c r="H694" s="43" t="str">
        <f ca="1">IFERROR(__xludf.DUMMYFUNCTION("REGEXEXTRACT(A45,""\d+"")"),"1")</f>
        <v>1</v>
      </c>
      <c r="I694" s="43">
        <f t="shared" ca="1" si="26"/>
        <v>26.250777244567871</v>
      </c>
      <c r="J694" s="43">
        <f t="shared" ca="1" si="28"/>
        <v>1.4191421667145341</v>
      </c>
      <c r="K694" s="43"/>
      <c r="L694" s="43"/>
      <c r="M694" s="43"/>
      <c r="N694" s="43"/>
      <c r="O694" s="43"/>
      <c r="P694" s="43"/>
      <c r="Q694" s="24"/>
    </row>
    <row r="695" spans="1:17" x14ac:dyDescent="0.2">
      <c r="A695" s="21" t="s">
        <v>66</v>
      </c>
      <c r="B695" s="21" t="s">
        <v>96</v>
      </c>
      <c r="C695" s="21" t="s">
        <v>34</v>
      </c>
      <c r="D695" s="21" t="s">
        <v>31</v>
      </c>
      <c r="E695" s="43">
        <v>26.504844665527344</v>
      </c>
      <c r="F695" s="43">
        <v>588.9635009765625</v>
      </c>
      <c r="G695" s="21" t="str">
        <f t="shared" si="25"/>
        <v>28</v>
      </c>
      <c r="H695" s="43" t="str">
        <f ca="1">IFERROR(__xludf.DUMMYFUNCTION("REGEXEXTRACT(A46,""\d+"")"),"2")</f>
        <v>2</v>
      </c>
      <c r="I695" s="43">
        <f t="shared" ca="1" si="26"/>
        <v>0</v>
      </c>
      <c r="J695" s="43" t="str">
        <f t="shared" ca="1" si="28"/>
        <v/>
      </c>
      <c r="K695" s="43"/>
      <c r="L695" s="43"/>
      <c r="M695" s="43"/>
      <c r="N695" s="43"/>
      <c r="O695" s="43"/>
      <c r="P695" s="43"/>
      <c r="Q695" s="24"/>
    </row>
    <row r="696" spans="1:17" x14ac:dyDescent="0.2">
      <c r="A696" s="21" t="s">
        <v>67</v>
      </c>
      <c r="B696" s="21" t="s">
        <v>96</v>
      </c>
      <c r="C696" s="21" t="s">
        <v>34</v>
      </c>
      <c r="D696" s="21" t="s">
        <v>31</v>
      </c>
      <c r="E696" s="21" t="s">
        <v>19</v>
      </c>
      <c r="F696" s="21" t="s">
        <v>13</v>
      </c>
      <c r="G696" s="21" t="str">
        <f t="shared" si="25"/>
        <v>28</v>
      </c>
      <c r="H696" s="43" t="str">
        <f ca="1">IFERROR(__xludf.DUMMYFUNCTION("REGEXEXTRACT(A47,""\d+"")"),"3")</f>
        <v>3</v>
      </c>
      <c r="I696" s="43">
        <f t="shared" ca="1" si="26"/>
        <v>0</v>
      </c>
      <c r="J696" s="43" t="str">
        <f t="shared" ca="1" si="28"/>
        <v/>
      </c>
      <c r="K696" s="21"/>
      <c r="L696" s="21"/>
      <c r="M696" s="21"/>
      <c r="N696" s="21"/>
      <c r="O696" s="21"/>
      <c r="P696" s="21"/>
      <c r="Q696" s="24"/>
    </row>
    <row r="697" spans="1:17" x14ac:dyDescent="0.2">
      <c r="A697" s="21" t="s">
        <v>68</v>
      </c>
      <c r="B697" s="21" t="s">
        <v>98</v>
      </c>
      <c r="C697" s="21" t="s">
        <v>34</v>
      </c>
      <c r="D697" s="21" t="s">
        <v>31</v>
      </c>
      <c r="E697" s="43">
        <v>25.333227157592773</v>
      </c>
      <c r="F697" s="43">
        <v>1129.0123291015625</v>
      </c>
      <c r="G697" s="21" t="str">
        <f t="shared" si="25"/>
        <v>29</v>
      </c>
      <c r="H697" s="43" t="str">
        <f ca="1">IFERROR(__xludf.DUMMYFUNCTION("REGEXEXTRACT(A48,""\d+"")"),"4")</f>
        <v>4</v>
      </c>
      <c r="I697" s="43">
        <f t="shared" ca="1" si="26"/>
        <v>25.421074549357098</v>
      </c>
      <c r="J697" s="43">
        <f t="shared" ca="1" si="28"/>
        <v>1.4051939042428945</v>
      </c>
      <c r="K697" s="43"/>
      <c r="L697" s="43"/>
      <c r="M697" s="43"/>
      <c r="N697" s="43"/>
      <c r="O697" s="43"/>
      <c r="P697" s="43"/>
      <c r="Q697" s="24"/>
    </row>
    <row r="698" spans="1:17" x14ac:dyDescent="0.2">
      <c r="A698" s="21" t="s">
        <v>69</v>
      </c>
      <c r="B698" s="21" t="s">
        <v>98</v>
      </c>
      <c r="C698" s="21" t="s">
        <v>34</v>
      </c>
      <c r="D698" s="21" t="s">
        <v>31</v>
      </c>
      <c r="E698" s="43">
        <v>25.437732696533203</v>
      </c>
      <c r="F698" s="43">
        <v>1065.3455810546875</v>
      </c>
      <c r="G698" s="21" t="str">
        <f t="shared" si="25"/>
        <v>29</v>
      </c>
      <c r="H698" s="43" t="str">
        <f ca="1">IFERROR(__xludf.DUMMYFUNCTION("REGEXEXTRACT(A49,""\d+"")"),"5")</f>
        <v>5</v>
      </c>
      <c r="I698" s="43">
        <f t="shared" ca="1" si="26"/>
        <v>0</v>
      </c>
      <c r="J698" s="43" t="str">
        <f t="shared" ca="1" si="28"/>
        <v/>
      </c>
      <c r="K698" s="43"/>
      <c r="L698" s="43"/>
      <c r="M698" s="43"/>
      <c r="N698" s="43"/>
      <c r="O698" s="43"/>
      <c r="P698" s="43"/>
      <c r="Q698" s="24"/>
    </row>
    <row r="699" spans="1:17" x14ac:dyDescent="0.2">
      <c r="A699" s="21" t="s">
        <v>70</v>
      </c>
      <c r="B699" s="21" t="s">
        <v>98</v>
      </c>
      <c r="C699" s="21" t="s">
        <v>34</v>
      </c>
      <c r="D699" s="21" t="s">
        <v>31</v>
      </c>
      <c r="E699" s="43">
        <v>25.492263793945312</v>
      </c>
      <c r="F699" s="43">
        <v>1033.562744140625</v>
      </c>
      <c r="G699" s="21" t="str">
        <f t="shared" si="25"/>
        <v>29</v>
      </c>
      <c r="H699" s="43" t="str">
        <f ca="1">IFERROR(__xludf.DUMMYFUNCTION("REGEXEXTRACT(A50,""\d+"")"),"6")</f>
        <v>6</v>
      </c>
      <c r="I699" s="43">
        <f t="shared" ca="1" si="26"/>
        <v>0</v>
      </c>
      <c r="J699" s="43" t="str">
        <f t="shared" ca="1" si="28"/>
        <v/>
      </c>
      <c r="K699" s="43"/>
      <c r="L699" s="43"/>
      <c r="M699" s="43"/>
      <c r="N699" s="43"/>
      <c r="O699" s="43"/>
      <c r="P699" s="43"/>
      <c r="Q699" s="24"/>
    </row>
    <row r="700" spans="1:17" x14ac:dyDescent="0.2">
      <c r="A700" s="21" t="s">
        <v>71</v>
      </c>
      <c r="B700" s="21" t="s">
        <v>100</v>
      </c>
      <c r="C700" s="21" t="s">
        <v>34</v>
      </c>
      <c r="D700" s="21" t="s">
        <v>31</v>
      </c>
      <c r="E700" s="43">
        <v>25.543491363525391</v>
      </c>
      <c r="F700" s="43">
        <v>1004.5696411132812</v>
      </c>
      <c r="G700" s="21" t="str">
        <f t="shared" si="25"/>
        <v>30</v>
      </c>
      <c r="H700" s="43" t="str">
        <f ca="1">IFERROR(__xludf.DUMMYFUNCTION("REGEXEXTRACT(A51,""\d+"")"),"7")</f>
        <v>7</v>
      </c>
      <c r="I700" s="43">
        <f t="shared" ca="1" si="26"/>
        <v>26.237567901611328</v>
      </c>
      <c r="J700" s="43">
        <f t="shared" ca="1" si="28"/>
        <v>1.4189235755259291</v>
      </c>
      <c r="K700" s="43"/>
      <c r="L700" s="43"/>
      <c r="M700" s="43"/>
      <c r="N700" s="43"/>
      <c r="O700" s="43"/>
      <c r="P700" s="43"/>
      <c r="Q700" s="24"/>
    </row>
    <row r="701" spans="1:17" x14ac:dyDescent="0.2">
      <c r="A701" s="21" t="s">
        <v>72</v>
      </c>
      <c r="B701" s="21" t="s">
        <v>100</v>
      </c>
      <c r="C701" s="21" t="s">
        <v>34</v>
      </c>
      <c r="D701" s="21" t="s">
        <v>31</v>
      </c>
      <c r="E701" s="43">
        <v>27.777759552001953</v>
      </c>
      <c r="F701" s="43">
        <v>290.4315185546875</v>
      </c>
      <c r="G701" s="21" t="str">
        <f t="shared" si="25"/>
        <v>30</v>
      </c>
      <c r="H701" s="43" t="str">
        <f ca="1">IFERROR(__xludf.DUMMYFUNCTION("REGEXEXTRACT(A52,""\d+"")"),"8")</f>
        <v>8</v>
      </c>
      <c r="I701" s="43">
        <f t="shared" ca="1" si="26"/>
        <v>0</v>
      </c>
      <c r="J701" s="43" t="str">
        <f t="shared" ca="1" si="28"/>
        <v/>
      </c>
      <c r="K701" s="43"/>
      <c r="L701" s="43"/>
      <c r="M701" s="43"/>
      <c r="N701" s="43"/>
      <c r="O701" s="43"/>
      <c r="P701" s="43"/>
      <c r="Q701" s="24"/>
    </row>
    <row r="702" spans="1:17" x14ac:dyDescent="0.2">
      <c r="A702" s="21" t="s">
        <v>73</v>
      </c>
      <c r="B702" s="21" t="s">
        <v>100</v>
      </c>
      <c r="C702" s="21" t="s">
        <v>34</v>
      </c>
      <c r="D702" s="21" t="s">
        <v>31</v>
      </c>
      <c r="E702" s="43">
        <v>25.391452789306641</v>
      </c>
      <c r="F702" s="43">
        <v>1093.084716796875</v>
      </c>
      <c r="G702" s="21" t="str">
        <f t="shared" si="25"/>
        <v>30</v>
      </c>
      <c r="H702" s="43" t="str">
        <f ca="1">IFERROR(__xludf.DUMMYFUNCTION("REGEXEXTRACT(A53,""\d+"")"),"9")</f>
        <v>9</v>
      </c>
      <c r="I702" s="43">
        <f t="shared" ca="1" si="26"/>
        <v>0</v>
      </c>
      <c r="J702" s="43" t="str">
        <f t="shared" ca="1" si="28"/>
        <v/>
      </c>
      <c r="K702" s="43"/>
      <c r="L702" s="43"/>
      <c r="M702" s="43"/>
      <c r="N702" s="43"/>
      <c r="O702" s="43"/>
      <c r="P702" s="43"/>
      <c r="Q702" s="24"/>
    </row>
    <row r="703" spans="1:17" x14ac:dyDescent="0.2">
      <c r="A703" s="21" t="s">
        <v>74</v>
      </c>
      <c r="B703" s="21" t="s">
        <v>256</v>
      </c>
      <c r="C703" s="21" t="s">
        <v>34</v>
      </c>
      <c r="D703" s="21" t="s">
        <v>31</v>
      </c>
      <c r="E703" s="43">
        <v>24.515480041503906</v>
      </c>
      <c r="F703" s="43">
        <v>1778.076904296875</v>
      </c>
      <c r="G703" s="21" t="str">
        <f t="shared" si="25"/>
        <v>31</v>
      </c>
      <c r="H703" s="43" t="str">
        <f ca="1">IFERROR(__xludf.DUMMYFUNCTION("REGEXEXTRACT(A54,""\d+"")"),"10")</f>
        <v>10</v>
      </c>
      <c r="I703" s="43">
        <f t="shared" ca="1" si="26"/>
        <v>24.529389699300129</v>
      </c>
      <c r="J703" s="43">
        <f t="shared" ca="1" si="28"/>
        <v>1.3896867429261777</v>
      </c>
      <c r="K703" s="43"/>
      <c r="L703" s="43"/>
      <c r="M703" s="43"/>
      <c r="N703" s="43"/>
      <c r="O703" s="43"/>
      <c r="P703" s="43"/>
      <c r="Q703" s="24"/>
    </row>
    <row r="704" spans="1:17" x14ac:dyDescent="0.2">
      <c r="A704" s="21" t="s">
        <v>75</v>
      </c>
      <c r="B704" s="21" t="s">
        <v>256</v>
      </c>
      <c r="C704" s="21" t="s">
        <v>34</v>
      </c>
      <c r="D704" s="21" t="s">
        <v>31</v>
      </c>
      <c r="E704" s="43">
        <v>24.518440246582031</v>
      </c>
      <c r="F704" s="43">
        <v>1775.1558837890625</v>
      </c>
      <c r="G704" s="21" t="str">
        <f t="shared" si="25"/>
        <v>31</v>
      </c>
      <c r="H704" s="43" t="str">
        <f ca="1">IFERROR(__xludf.DUMMYFUNCTION("REGEXEXTRACT(A55,""\d+"")"),"11")</f>
        <v>11</v>
      </c>
      <c r="I704" s="43">
        <f t="shared" ca="1" si="26"/>
        <v>0</v>
      </c>
      <c r="J704" s="43" t="str">
        <f t="shared" ca="1" si="28"/>
        <v/>
      </c>
      <c r="K704" s="43"/>
      <c r="L704" s="43"/>
      <c r="M704" s="43"/>
      <c r="N704" s="43"/>
      <c r="O704" s="43"/>
      <c r="P704" s="43"/>
      <c r="Q704" s="24"/>
    </row>
    <row r="705" spans="1:17" x14ac:dyDescent="0.2">
      <c r="A705" s="21" t="s">
        <v>76</v>
      </c>
      <c r="B705" s="21" t="s">
        <v>256</v>
      </c>
      <c r="C705" s="21" t="s">
        <v>34</v>
      </c>
      <c r="D705" s="21" t="s">
        <v>31</v>
      </c>
      <c r="E705" s="43">
        <v>24.554248809814453</v>
      </c>
      <c r="F705" s="43">
        <v>1740.19921875</v>
      </c>
      <c r="G705" s="21" t="str">
        <f t="shared" si="25"/>
        <v>31</v>
      </c>
      <c r="H705" s="43" t="str">
        <f ca="1">IFERROR(__xludf.DUMMYFUNCTION("REGEXEXTRACT(A56,""\d+"")"),"12")</f>
        <v>12</v>
      </c>
      <c r="I705" s="43">
        <f t="shared" ca="1" si="26"/>
        <v>0</v>
      </c>
      <c r="J705" s="43" t="str">
        <f t="shared" ca="1" si="28"/>
        <v/>
      </c>
      <c r="K705" s="43"/>
      <c r="L705" s="43"/>
      <c r="M705" s="43"/>
      <c r="N705" s="43"/>
      <c r="O705" s="43"/>
      <c r="P705" s="43"/>
      <c r="Q705" s="24"/>
    </row>
    <row r="706" spans="1:17" x14ac:dyDescent="0.2">
      <c r="A706" s="21" t="s">
        <v>77</v>
      </c>
      <c r="B706" s="21" t="s">
        <v>257</v>
      </c>
      <c r="C706" s="21" t="s">
        <v>34</v>
      </c>
      <c r="D706" s="21" t="s">
        <v>31</v>
      </c>
      <c r="E706" s="43">
        <v>23.841590881347656</v>
      </c>
      <c r="F706" s="43">
        <v>2585.24609375</v>
      </c>
      <c r="G706" s="21" t="str">
        <f t="shared" si="25"/>
        <v>32</v>
      </c>
      <c r="H706" s="43" t="str">
        <f ca="1">IFERROR(__xludf.DUMMYFUNCTION("REGEXEXTRACT(A57,""\d+"")"),"1")</f>
        <v>1</v>
      </c>
      <c r="I706" s="43">
        <f t="shared" ca="1" si="26"/>
        <v>23.960020065307617</v>
      </c>
      <c r="J706" s="43">
        <f t="shared" ca="1" si="28"/>
        <v>1.3794871774171371</v>
      </c>
      <c r="K706" s="43"/>
      <c r="L706" s="43"/>
      <c r="M706" s="43"/>
      <c r="N706" s="43"/>
      <c r="O706" s="43"/>
      <c r="P706" s="43"/>
      <c r="Q706" s="24"/>
    </row>
    <row r="707" spans="1:17" x14ac:dyDescent="0.2">
      <c r="A707" s="21" t="s">
        <v>79</v>
      </c>
      <c r="B707" s="21" t="s">
        <v>257</v>
      </c>
      <c r="C707" s="21" t="s">
        <v>34</v>
      </c>
      <c r="D707" s="21" t="s">
        <v>31</v>
      </c>
      <c r="E707" s="43">
        <v>24.205324172973633</v>
      </c>
      <c r="F707" s="43">
        <v>2112.3427734375</v>
      </c>
      <c r="G707" s="21" t="str">
        <f t="shared" si="25"/>
        <v>32</v>
      </c>
      <c r="H707" s="43" t="str">
        <f ca="1">IFERROR(__xludf.DUMMYFUNCTION("REGEXEXTRACT(A58,""\d+"")"),"2")</f>
        <v>2</v>
      </c>
      <c r="I707" s="43">
        <f t="shared" ca="1" si="26"/>
        <v>0</v>
      </c>
      <c r="J707" s="43" t="str">
        <f t="shared" ca="1" si="28"/>
        <v/>
      </c>
      <c r="K707" s="43"/>
      <c r="L707" s="43"/>
      <c r="M707" s="43"/>
      <c r="N707" s="43"/>
      <c r="O707" s="43"/>
      <c r="P707" s="43"/>
      <c r="Q707" s="24"/>
    </row>
    <row r="708" spans="1:17" x14ac:dyDescent="0.2">
      <c r="A708" s="21" t="s">
        <v>81</v>
      </c>
      <c r="B708" s="21" t="s">
        <v>257</v>
      </c>
      <c r="C708" s="21" t="s">
        <v>34</v>
      </c>
      <c r="D708" s="21" t="s">
        <v>31</v>
      </c>
      <c r="E708" s="43">
        <v>23.833145141601562</v>
      </c>
      <c r="F708" s="43">
        <v>2597.40185546875</v>
      </c>
      <c r="G708" s="21" t="str">
        <f t="shared" si="25"/>
        <v>32</v>
      </c>
      <c r="H708" s="43" t="str">
        <f ca="1">IFERROR(__xludf.DUMMYFUNCTION("REGEXEXTRACT(A59,""\d+"")"),"3")</f>
        <v>3</v>
      </c>
      <c r="I708" s="43">
        <f t="shared" ca="1" si="26"/>
        <v>0</v>
      </c>
      <c r="J708" s="43" t="str">
        <f t="shared" ca="1" si="28"/>
        <v/>
      </c>
      <c r="K708" s="43"/>
      <c r="L708" s="43"/>
      <c r="M708" s="43"/>
      <c r="N708" s="43"/>
      <c r="O708" s="43"/>
      <c r="P708" s="43"/>
      <c r="Q708" s="24"/>
    </row>
    <row r="709" spans="1:17" x14ac:dyDescent="0.2">
      <c r="A709" s="21" t="s">
        <v>83</v>
      </c>
      <c r="B709" s="21" t="s">
        <v>258</v>
      </c>
      <c r="C709" s="21" t="s">
        <v>34</v>
      </c>
      <c r="D709" s="21" t="s">
        <v>31</v>
      </c>
      <c r="E709" s="43">
        <v>24.990320205688477</v>
      </c>
      <c r="F709" s="43">
        <v>1365.8800048828125</v>
      </c>
      <c r="G709" s="21" t="str">
        <f t="shared" si="25"/>
        <v>33</v>
      </c>
      <c r="H709" s="43" t="str">
        <f ca="1">IFERROR(__xludf.DUMMYFUNCTION("REGEXEXTRACT(A60,""\d+"")"),"4")</f>
        <v>4</v>
      </c>
      <c r="I709" s="43">
        <f t="shared" ca="1" si="26"/>
        <v>25.107136408487957</v>
      </c>
      <c r="J709" s="43">
        <f t="shared" ca="1" si="28"/>
        <v>1.3997971821310375</v>
      </c>
      <c r="K709" s="43"/>
      <c r="L709" s="43"/>
      <c r="M709" s="43"/>
      <c r="N709" s="43"/>
      <c r="O709" s="43"/>
      <c r="P709" s="43"/>
      <c r="Q709" s="24"/>
    </row>
    <row r="710" spans="1:17" x14ac:dyDescent="0.2">
      <c r="A710" s="21" t="s">
        <v>85</v>
      </c>
      <c r="B710" s="21" t="s">
        <v>258</v>
      </c>
      <c r="C710" s="21" t="s">
        <v>34</v>
      </c>
      <c r="D710" s="21" t="s">
        <v>31</v>
      </c>
      <c r="E710" s="43">
        <v>25.119422912597656</v>
      </c>
      <c r="F710" s="43">
        <v>1271.3677978515625</v>
      </c>
      <c r="G710" s="21" t="str">
        <f t="shared" si="25"/>
        <v>33</v>
      </c>
      <c r="H710" s="43" t="str">
        <f ca="1">IFERROR(__xludf.DUMMYFUNCTION("REGEXEXTRACT(A61,""\d+"")"),"5")</f>
        <v>5</v>
      </c>
      <c r="I710" s="43">
        <f t="shared" ca="1" si="26"/>
        <v>0</v>
      </c>
      <c r="J710" s="43" t="str">
        <f t="shared" ca="1" si="28"/>
        <v/>
      </c>
      <c r="K710" s="43"/>
      <c r="L710" s="43"/>
      <c r="M710" s="43"/>
      <c r="N710" s="43"/>
      <c r="O710" s="43"/>
      <c r="P710" s="43"/>
      <c r="Q710" s="24"/>
    </row>
    <row r="711" spans="1:17" x14ac:dyDescent="0.2">
      <c r="A711" s="21" t="s">
        <v>87</v>
      </c>
      <c r="B711" s="21" t="s">
        <v>258</v>
      </c>
      <c r="C711" s="21" t="s">
        <v>34</v>
      </c>
      <c r="D711" s="21" t="s">
        <v>31</v>
      </c>
      <c r="E711" s="43">
        <v>25.211666107177734</v>
      </c>
      <c r="F711" s="43">
        <v>1207.871826171875</v>
      </c>
      <c r="G711" s="21" t="str">
        <f t="shared" si="25"/>
        <v>33</v>
      </c>
      <c r="H711" s="43" t="str">
        <f ca="1">IFERROR(__xludf.DUMMYFUNCTION("REGEXEXTRACT(A62,""\d+"")"),"6")</f>
        <v>6</v>
      </c>
      <c r="I711" s="43">
        <f t="shared" ca="1" si="26"/>
        <v>0</v>
      </c>
      <c r="J711" s="43" t="str">
        <f t="shared" ca="1" si="28"/>
        <v/>
      </c>
      <c r="K711" s="43"/>
      <c r="L711" s="43"/>
      <c r="M711" s="43"/>
      <c r="N711" s="43"/>
      <c r="O711" s="43"/>
      <c r="P711" s="43"/>
      <c r="Q711" s="24"/>
    </row>
    <row r="712" spans="1:17" x14ac:dyDescent="0.2">
      <c r="A712" s="21" t="s">
        <v>89</v>
      </c>
      <c r="B712" s="21" t="s">
        <v>259</v>
      </c>
      <c r="C712" s="21" t="s">
        <v>34</v>
      </c>
      <c r="D712" s="21" t="s">
        <v>31</v>
      </c>
      <c r="E712" s="43">
        <v>25.992343902587891</v>
      </c>
      <c r="F712" s="43">
        <v>782.90777587890625</v>
      </c>
      <c r="G712" s="21" t="str">
        <f t="shared" si="25"/>
        <v>34</v>
      </c>
      <c r="H712" s="43" t="str">
        <f ca="1">IFERROR(__xludf.DUMMYFUNCTION("REGEXEXTRACT(A63,""\d+"")"),"7")</f>
        <v>7</v>
      </c>
      <c r="I712" s="43">
        <f t="shared" ca="1" si="26"/>
        <v>26.080729802449543</v>
      </c>
      <c r="J712" s="43">
        <f t="shared" ca="1" si="28"/>
        <v>1.4163197398490761</v>
      </c>
      <c r="K712" s="43"/>
      <c r="L712" s="43"/>
      <c r="M712" s="43"/>
      <c r="N712" s="43"/>
      <c r="O712" s="43"/>
      <c r="P712" s="43"/>
      <c r="Q712" s="24"/>
    </row>
    <row r="713" spans="1:17" x14ac:dyDescent="0.2">
      <c r="A713" s="21" t="s">
        <v>91</v>
      </c>
      <c r="B713" s="21" t="s">
        <v>259</v>
      </c>
      <c r="C713" s="21" t="s">
        <v>34</v>
      </c>
      <c r="D713" s="21" t="s">
        <v>31</v>
      </c>
      <c r="E713" s="43">
        <v>25.982019424438477</v>
      </c>
      <c r="F713" s="43">
        <v>787.41015625</v>
      </c>
      <c r="G713" s="21" t="str">
        <f t="shared" si="25"/>
        <v>34</v>
      </c>
      <c r="H713" s="43" t="str">
        <f ca="1">IFERROR(__xludf.DUMMYFUNCTION("REGEXEXTRACT(A64,""\d+"")"),"8")</f>
        <v>8</v>
      </c>
      <c r="I713" s="43">
        <f t="shared" ca="1" si="26"/>
        <v>0</v>
      </c>
      <c r="J713" s="43" t="str">
        <f t="shared" ca="1" si="28"/>
        <v/>
      </c>
      <c r="K713" s="43"/>
      <c r="L713" s="43"/>
      <c r="M713" s="43"/>
      <c r="N713" s="43"/>
      <c r="O713" s="43"/>
      <c r="P713" s="43"/>
      <c r="Q713" s="24"/>
    </row>
    <row r="714" spans="1:17" x14ac:dyDescent="0.2">
      <c r="A714" s="21" t="s">
        <v>93</v>
      </c>
      <c r="B714" s="21" t="s">
        <v>259</v>
      </c>
      <c r="C714" s="21" t="s">
        <v>34</v>
      </c>
      <c r="D714" s="21" t="s">
        <v>31</v>
      </c>
      <c r="E714" s="43">
        <v>26.267826080322266</v>
      </c>
      <c r="F714" s="43">
        <v>671.83172607421875</v>
      </c>
      <c r="G714" s="21" t="str">
        <f t="shared" si="25"/>
        <v>34</v>
      </c>
      <c r="H714" s="43" t="str">
        <f ca="1">IFERROR(__xludf.DUMMYFUNCTION("REGEXEXTRACT(A65,""\d+"")"),"9")</f>
        <v>9</v>
      </c>
      <c r="I714" s="43">
        <f t="shared" ca="1" si="26"/>
        <v>0</v>
      </c>
      <c r="J714" s="43" t="str">
        <f t="shared" ca="1" si="28"/>
        <v/>
      </c>
      <c r="K714" s="43"/>
      <c r="L714" s="43"/>
      <c r="M714" s="43"/>
      <c r="N714" s="43"/>
      <c r="O714" s="43"/>
      <c r="P714" s="43"/>
      <c r="Q714" s="24"/>
    </row>
    <row r="715" spans="1:17" x14ac:dyDescent="0.2">
      <c r="A715" s="21" t="s">
        <v>95</v>
      </c>
      <c r="B715" s="21" t="s">
        <v>260</v>
      </c>
      <c r="C715" s="21" t="s">
        <v>34</v>
      </c>
      <c r="D715" s="21" t="s">
        <v>31</v>
      </c>
      <c r="E715" s="43">
        <v>25.171564102172852</v>
      </c>
      <c r="F715" s="43">
        <v>1235.076904296875</v>
      </c>
      <c r="G715" s="21" t="str">
        <f t="shared" si="25"/>
        <v>35</v>
      </c>
      <c r="H715" s="43" t="str">
        <f ca="1">IFERROR(__xludf.DUMMYFUNCTION("REGEXEXTRACT(A66,""\d+"")"),"10")</f>
        <v>10</v>
      </c>
      <c r="I715" s="43">
        <f t="shared" ca="1" si="26"/>
        <v>25.209941864013672</v>
      </c>
      <c r="J715" s="43">
        <f t="shared" ca="1" si="28"/>
        <v>1.4015718441624763</v>
      </c>
      <c r="K715" s="43"/>
      <c r="L715" s="43"/>
      <c r="M715" s="43"/>
      <c r="N715" s="43"/>
      <c r="O715" s="43"/>
      <c r="P715" s="43"/>
      <c r="Q715" s="24"/>
    </row>
    <row r="716" spans="1:17" x14ac:dyDescent="0.2">
      <c r="A716" s="21" t="s">
        <v>97</v>
      </c>
      <c r="B716" s="21" t="s">
        <v>260</v>
      </c>
      <c r="C716" s="21" t="s">
        <v>34</v>
      </c>
      <c r="D716" s="21" t="s">
        <v>31</v>
      </c>
      <c r="E716" s="43">
        <v>25.239034652709961</v>
      </c>
      <c r="F716" s="43">
        <v>1189.64990234375</v>
      </c>
      <c r="G716" s="21" t="str">
        <f t="shared" si="25"/>
        <v>35</v>
      </c>
      <c r="H716" s="43" t="str">
        <f ca="1">IFERROR(__xludf.DUMMYFUNCTION("REGEXEXTRACT(A67,""\d+"")"),"11")</f>
        <v>11</v>
      </c>
      <c r="I716" s="43">
        <f t="shared" ca="1" si="26"/>
        <v>0</v>
      </c>
      <c r="J716" s="43" t="str">
        <f t="shared" ca="1" si="28"/>
        <v/>
      </c>
      <c r="K716" s="43"/>
      <c r="L716" s="43"/>
      <c r="M716" s="43"/>
      <c r="N716" s="43"/>
      <c r="O716" s="43"/>
      <c r="P716" s="43"/>
      <c r="Q716" s="24"/>
    </row>
    <row r="717" spans="1:17" x14ac:dyDescent="0.2">
      <c r="A717" s="21" t="s">
        <v>99</v>
      </c>
      <c r="B717" s="21" t="s">
        <v>260</v>
      </c>
      <c r="C717" s="21" t="s">
        <v>34</v>
      </c>
      <c r="D717" s="21" t="s">
        <v>31</v>
      </c>
      <c r="E717" s="43">
        <v>25.219226837158203</v>
      </c>
      <c r="F717" s="43">
        <v>1202.8101806640625</v>
      </c>
      <c r="G717" s="21" t="str">
        <f t="shared" si="25"/>
        <v>35</v>
      </c>
      <c r="H717" s="43" t="str">
        <f ca="1">IFERROR(__xludf.DUMMYFUNCTION("REGEXEXTRACT(A68,""\d+"")"),"12")</f>
        <v>12</v>
      </c>
      <c r="I717" s="43">
        <f t="shared" ca="1" si="26"/>
        <v>0</v>
      </c>
      <c r="J717" s="43" t="str">
        <f t="shared" ca="1" si="28"/>
        <v/>
      </c>
      <c r="K717" s="43"/>
      <c r="L717" s="43"/>
      <c r="M717" s="43"/>
      <c r="N717" s="43"/>
      <c r="O717" s="43"/>
      <c r="P717" s="43"/>
      <c r="Q717" s="24"/>
    </row>
    <row r="718" spans="1:17" x14ac:dyDescent="0.2">
      <c r="A718" s="21" t="s">
        <v>101</v>
      </c>
      <c r="B718" s="21" t="s">
        <v>13</v>
      </c>
      <c r="C718" s="21" t="s">
        <v>13</v>
      </c>
      <c r="D718" s="21" t="s">
        <v>13</v>
      </c>
      <c r="E718" s="21" t="s">
        <v>13</v>
      </c>
      <c r="F718" s="21" t="s">
        <v>13</v>
      </c>
      <c r="G718" s="21" t="str">
        <f t="shared" si="25"/>
        <v/>
      </c>
      <c r="H718" s="43" t="str">
        <f ca="1">IFERROR(__xludf.DUMMYFUNCTION("REGEXEXTRACT(A69,""\d+"")"),"1")</f>
        <v>1</v>
      </c>
      <c r="I718" s="43" t="e">
        <f t="shared" ca="1" si="26"/>
        <v>#DIV/0!</v>
      </c>
      <c r="J718" s="43" t="e">
        <f t="shared" ca="1" si="28"/>
        <v>#DIV/0!</v>
      </c>
      <c r="K718" s="21"/>
      <c r="L718" s="21"/>
      <c r="M718" s="21"/>
      <c r="N718" s="21"/>
      <c r="O718" s="21"/>
      <c r="P718" s="21"/>
      <c r="Q718" s="24"/>
    </row>
    <row r="719" spans="1:17" x14ac:dyDescent="0.2">
      <c r="A719" s="21" t="s">
        <v>102</v>
      </c>
      <c r="B719" s="21" t="s">
        <v>13</v>
      </c>
      <c r="C719" s="21" t="s">
        <v>13</v>
      </c>
      <c r="D719" s="21" t="s">
        <v>13</v>
      </c>
      <c r="E719" s="21" t="s">
        <v>13</v>
      </c>
      <c r="F719" s="21" t="s">
        <v>13</v>
      </c>
      <c r="G719" s="21" t="str">
        <f t="shared" si="25"/>
        <v/>
      </c>
      <c r="H719" s="43" t="str">
        <f ca="1">IFERROR(__xludf.DUMMYFUNCTION("REGEXEXTRACT(A70,""\d+"")"),"2")</f>
        <v>2</v>
      </c>
      <c r="I719" s="43">
        <f t="shared" ca="1" si="26"/>
        <v>0</v>
      </c>
      <c r="J719" s="43" t="str">
        <f t="shared" ca="1" si="28"/>
        <v/>
      </c>
      <c r="K719" s="21"/>
      <c r="L719" s="21"/>
      <c r="M719" s="21"/>
      <c r="N719" s="21"/>
      <c r="O719" s="21"/>
      <c r="P719" s="21"/>
      <c r="Q719" s="24"/>
    </row>
    <row r="720" spans="1:17" x14ac:dyDescent="0.2">
      <c r="A720" s="21" t="s">
        <v>103</v>
      </c>
      <c r="B720" s="21" t="s">
        <v>13</v>
      </c>
      <c r="C720" s="21" t="s">
        <v>13</v>
      </c>
      <c r="D720" s="21" t="s">
        <v>13</v>
      </c>
      <c r="E720" s="21" t="s">
        <v>13</v>
      </c>
      <c r="F720" s="21" t="s">
        <v>13</v>
      </c>
      <c r="G720" s="21" t="str">
        <f t="shared" si="25"/>
        <v/>
      </c>
      <c r="H720" s="43" t="str">
        <f ca="1">IFERROR(__xludf.DUMMYFUNCTION("REGEXEXTRACT(A71,""\d+"")"),"3")</f>
        <v>3</v>
      </c>
      <c r="I720" s="43">
        <f t="shared" ca="1" si="26"/>
        <v>0</v>
      </c>
      <c r="J720" s="43" t="str">
        <f t="shared" ca="1" si="28"/>
        <v/>
      </c>
      <c r="K720" s="21"/>
      <c r="L720" s="21"/>
      <c r="M720" s="21"/>
      <c r="N720" s="21"/>
      <c r="O720" s="21"/>
      <c r="P720" s="21"/>
      <c r="Q720" s="24"/>
    </row>
    <row r="721" spans="1:17" x14ac:dyDescent="0.2">
      <c r="A721" s="21" t="s">
        <v>104</v>
      </c>
      <c r="B721" s="21" t="s">
        <v>13</v>
      </c>
      <c r="C721" s="21" t="s">
        <v>13</v>
      </c>
      <c r="D721" s="21" t="s">
        <v>13</v>
      </c>
      <c r="E721" s="21" t="s">
        <v>13</v>
      </c>
      <c r="F721" s="21" t="s">
        <v>13</v>
      </c>
      <c r="G721" s="21" t="str">
        <f t="shared" si="25"/>
        <v/>
      </c>
      <c r="H721" s="43" t="str">
        <f ca="1">IFERROR(__xludf.DUMMYFUNCTION("REGEXEXTRACT(A72,""\d+"")"),"4")</f>
        <v>4</v>
      </c>
      <c r="I721" s="43" t="e">
        <f t="shared" ca="1" si="26"/>
        <v>#DIV/0!</v>
      </c>
      <c r="J721" s="43" t="e">
        <f t="shared" ca="1" si="28"/>
        <v>#DIV/0!</v>
      </c>
      <c r="K721" s="21"/>
      <c r="L721" s="21"/>
      <c r="M721" s="21"/>
      <c r="N721" s="21"/>
      <c r="O721" s="21"/>
      <c r="P721" s="21"/>
      <c r="Q721" s="24"/>
    </row>
    <row r="722" spans="1:17" x14ac:dyDescent="0.2">
      <c r="A722" s="21" t="s">
        <v>105</v>
      </c>
      <c r="B722" s="21" t="s">
        <v>13</v>
      </c>
      <c r="C722" s="21" t="s">
        <v>13</v>
      </c>
      <c r="D722" s="21" t="s">
        <v>13</v>
      </c>
      <c r="E722" s="21" t="s">
        <v>13</v>
      </c>
      <c r="F722" s="21" t="s">
        <v>13</v>
      </c>
      <c r="G722" s="21" t="str">
        <f t="shared" si="25"/>
        <v/>
      </c>
      <c r="H722" s="43" t="str">
        <f ca="1">IFERROR(__xludf.DUMMYFUNCTION("REGEXEXTRACT(A73,""\d+"")"),"5")</f>
        <v>5</v>
      </c>
      <c r="I722" s="43">
        <f t="shared" ref="I722:I753" ca="1" si="29">IF(MOD(H722,3)=1,AVERAGE(E722:E724),0)</f>
        <v>0</v>
      </c>
      <c r="J722" s="43" t="str">
        <f t="shared" ca="1" si="28"/>
        <v/>
      </c>
      <c r="K722" s="21"/>
      <c r="L722" s="21"/>
      <c r="M722" s="21"/>
      <c r="N722" s="21"/>
      <c r="O722" s="21"/>
      <c r="P722" s="21"/>
      <c r="Q722" s="24"/>
    </row>
    <row r="723" spans="1:17" x14ac:dyDescent="0.2">
      <c r="A723" s="21" t="s">
        <v>106</v>
      </c>
      <c r="B723" s="21" t="s">
        <v>13</v>
      </c>
      <c r="C723" s="21" t="s">
        <v>13</v>
      </c>
      <c r="D723" s="21" t="s">
        <v>13</v>
      </c>
      <c r="E723" s="21" t="s">
        <v>13</v>
      </c>
      <c r="F723" s="21" t="s">
        <v>13</v>
      </c>
      <c r="G723" s="21" t="str">
        <f t="shared" si="25"/>
        <v/>
      </c>
      <c r="H723" s="43" t="str">
        <f ca="1">IFERROR(__xludf.DUMMYFUNCTION("REGEXEXTRACT(A74,""\d+"")"),"6")</f>
        <v>6</v>
      </c>
      <c r="I723" s="43">
        <f t="shared" ca="1" si="29"/>
        <v>0</v>
      </c>
      <c r="J723" s="43" t="str">
        <f t="shared" ca="1" si="28"/>
        <v/>
      </c>
      <c r="K723" s="21"/>
      <c r="L723" s="21"/>
      <c r="M723" s="21"/>
      <c r="N723" s="21"/>
      <c r="O723" s="21"/>
      <c r="P723" s="21"/>
      <c r="Q723" s="24"/>
    </row>
    <row r="724" spans="1:17" x14ac:dyDescent="0.2">
      <c r="A724" s="21" t="s">
        <v>107</v>
      </c>
      <c r="B724" s="21" t="s">
        <v>261</v>
      </c>
      <c r="C724" s="21" t="s">
        <v>34</v>
      </c>
      <c r="D724" s="21" t="s">
        <v>31</v>
      </c>
      <c r="E724" s="43">
        <v>27.128114700317383</v>
      </c>
      <c r="F724" s="43">
        <v>416.62664794921875</v>
      </c>
      <c r="G724" s="21" t="str">
        <f t="shared" si="25"/>
        <v>36</v>
      </c>
      <c r="H724" s="43" t="str">
        <f ca="1">IFERROR(__xludf.DUMMYFUNCTION("REGEXEXTRACT(A75,""\d+"")"),"7")</f>
        <v>7</v>
      </c>
      <c r="I724" s="43">
        <f t="shared" ca="1" si="29"/>
        <v>26.94067891438802</v>
      </c>
      <c r="J724" s="43">
        <f t="shared" ca="1" si="28"/>
        <v>1.4304085358954013</v>
      </c>
      <c r="K724" s="43"/>
      <c r="L724" s="43"/>
      <c r="M724" s="43"/>
      <c r="N724" s="43"/>
      <c r="O724" s="43"/>
      <c r="P724" s="43"/>
      <c r="Q724" s="24"/>
    </row>
    <row r="725" spans="1:17" x14ac:dyDescent="0.2">
      <c r="A725" s="21" t="s">
        <v>108</v>
      </c>
      <c r="B725" s="21" t="s">
        <v>261</v>
      </c>
      <c r="C725" s="21" t="s">
        <v>34</v>
      </c>
      <c r="D725" s="21" t="s">
        <v>31</v>
      </c>
      <c r="E725" s="43">
        <v>26.756759643554688</v>
      </c>
      <c r="F725" s="43">
        <v>512.06256103515625</v>
      </c>
      <c r="G725" s="21" t="str">
        <f t="shared" si="25"/>
        <v>36</v>
      </c>
      <c r="H725" s="43" t="str">
        <f ca="1">IFERROR(__xludf.DUMMYFUNCTION("REGEXEXTRACT(A76,""\d+"")"),"8")</f>
        <v>8</v>
      </c>
      <c r="I725" s="43">
        <f t="shared" ca="1" si="29"/>
        <v>0</v>
      </c>
      <c r="J725" s="43" t="str">
        <f t="shared" ca="1" si="28"/>
        <v/>
      </c>
      <c r="K725" s="43"/>
      <c r="L725" s="43"/>
      <c r="M725" s="43"/>
      <c r="N725" s="43"/>
      <c r="O725" s="43"/>
      <c r="P725" s="43"/>
      <c r="Q725" s="24"/>
    </row>
    <row r="726" spans="1:17" x14ac:dyDescent="0.2">
      <c r="A726" s="21" t="s">
        <v>109</v>
      </c>
      <c r="B726" s="21" t="s">
        <v>261</v>
      </c>
      <c r="C726" s="21" t="s">
        <v>34</v>
      </c>
      <c r="D726" s="21" t="s">
        <v>31</v>
      </c>
      <c r="E726" s="43">
        <v>26.937162399291992</v>
      </c>
      <c r="F726" s="43">
        <v>463.24139404296875</v>
      </c>
      <c r="G726" s="21" t="str">
        <f t="shared" si="25"/>
        <v>36</v>
      </c>
      <c r="H726" s="43" t="str">
        <f ca="1">IFERROR(__xludf.DUMMYFUNCTION("REGEXEXTRACT(A77,""\d+"")"),"9")</f>
        <v>9</v>
      </c>
      <c r="I726" s="43">
        <f t="shared" ca="1" si="29"/>
        <v>0</v>
      </c>
      <c r="J726" s="43" t="str">
        <f t="shared" ca="1" si="28"/>
        <v/>
      </c>
      <c r="K726" s="43"/>
      <c r="L726" s="43"/>
      <c r="M726" s="43"/>
      <c r="N726" s="43"/>
      <c r="O726" s="43"/>
      <c r="P726" s="43"/>
      <c r="Q726" s="24"/>
    </row>
    <row r="727" spans="1:17" x14ac:dyDescent="0.2">
      <c r="A727" s="21" t="s">
        <v>110</v>
      </c>
      <c r="B727" s="21"/>
      <c r="C727" s="21"/>
      <c r="D727" s="21"/>
      <c r="E727" s="43"/>
      <c r="F727" s="43"/>
      <c r="G727" s="21"/>
      <c r="H727" s="43">
        <v>10</v>
      </c>
      <c r="I727" s="43"/>
      <c r="J727" s="43"/>
      <c r="K727" s="43"/>
      <c r="L727" s="43"/>
      <c r="M727" s="43"/>
      <c r="N727" s="43"/>
      <c r="O727" s="43"/>
      <c r="P727" s="43"/>
      <c r="Q727" s="24"/>
    </row>
    <row r="728" spans="1:17" x14ac:dyDescent="0.2">
      <c r="A728" s="21" t="s">
        <v>111</v>
      </c>
      <c r="B728" s="21"/>
      <c r="C728" s="21"/>
      <c r="D728" s="21"/>
      <c r="E728" s="43"/>
      <c r="F728" s="43"/>
      <c r="G728" s="21"/>
      <c r="H728" s="43">
        <v>11</v>
      </c>
      <c r="I728" s="43"/>
      <c r="J728" s="43"/>
      <c r="K728" s="43"/>
      <c r="L728" s="43"/>
      <c r="M728" s="43"/>
      <c r="N728" s="43"/>
      <c r="O728" s="43"/>
      <c r="P728" s="43"/>
      <c r="Q728" s="24"/>
    </row>
    <row r="729" spans="1:17" x14ac:dyDescent="0.2">
      <c r="A729" s="21" t="s">
        <v>112</v>
      </c>
      <c r="B729" s="21"/>
      <c r="C729" s="21"/>
      <c r="D729" s="21"/>
      <c r="E729" s="43"/>
      <c r="F729" s="43"/>
      <c r="G729" s="21"/>
      <c r="H729" s="43">
        <v>12</v>
      </c>
      <c r="I729" s="43"/>
      <c r="J729" s="43"/>
      <c r="K729" s="43"/>
      <c r="L729" s="43"/>
      <c r="M729" s="43"/>
      <c r="N729" s="43"/>
      <c r="O729" s="43"/>
      <c r="P729" s="43"/>
      <c r="Q729" s="24"/>
    </row>
    <row r="730" spans="1:17" x14ac:dyDescent="0.2">
      <c r="A730" s="21" t="s">
        <v>113</v>
      </c>
      <c r="B730" s="21" t="s">
        <v>13</v>
      </c>
      <c r="C730" s="21" t="s">
        <v>13</v>
      </c>
      <c r="D730" s="21" t="s">
        <v>13</v>
      </c>
      <c r="E730" s="21" t="s">
        <v>13</v>
      </c>
      <c r="F730" s="21" t="s">
        <v>13</v>
      </c>
      <c r="G730" s="21" t="str">
        <f t="shared" si="25"/>
        <v/>
      </c>
      <c r="H730" s="43" t="str">
        <f ca="1">IFERROR(__xludf.DUMMYFUNCTION("REGEXEXTRACT(A81,""\d+"")"),"1")</f>
        <v>1</v>
      </c>
      <c r="I730" s="43" t="e">
        <f t="shared" ca="1" si="29"/>
        <v>#DIV/0!</v>
      </c>
      <c r="J730" s="43" t="e">
        <f t="shared" ca="1" si="28"/>
        <v>#DIV/0!</v>
      </c>
      <c r="K730" s="21"/>
      <c r="L730" s="21"/>
      <c r="M730" s="21"/>
      <c r="N730" s="21"/>
      <c r="O730" s="21"/>
      <c r="P730" s="21"/>
      <c r="Q730" s="24"/>
    </row>
    <row r="731" spans="1:17" x14ac:dyDescent="0.2">
      <c r="A731" s="21" t="s">
        <v>114</v>
      </c>
      <c r="B731" s="21" t="s">
        <v>13</v>
      </c>
      <c r="C731" s="21" t="s">
        <v>13</v>
      </c>
      <c r="D731" s="21" t="s">
        <v>13</v>
      </c>
      <c r="E731" s="21" t="s">
        <v>13</v>
      </c>
      <c r="F731" s="21" t="s">
        <v>13</v>
      </c>
      <c r="G731" s="21" t="str">
        <f t="shared" si="25"/>
        <v/>
      </c>
      <c r="H731" s="43" t="str">
        <f ca="1">IFERROR(__xludf.DUMMYFUNCTION("REGEXEXTRACT(A82,""\d+"")"),"2")</f>
        <v>2</v>
      </c>
      <c r="I731" s="43">
        <f t="shared" ca="1" si="29"/>
        <v>0</v>
      </c>
      <c r="J731" s="43" t="str">
        <f t="shared" ca="1" si="28"/>
        <v/>
      </c>
      <c r="K731" s="21"/>
      <c r="L731" s="21"/>
      <c r="M731" s="21"/>
      <c r="N731" s="21"/>
      <c r="O731" s="21"/>
      <c r="P731" s="21"/>
      <c r="Q731" s="24"/>
    </row>
    <row r="732" spans="1:17" x14ac:dyDescent="0.2">
      <c r="A732" s="21" t="s">
        <v>115</v>
      </c>
      <c r="B732" s="21" t="s">
        <v>13</v>
      </c>
      <c r="C732" s="21" t="s">
        <v>13</v>
      </c>
      <c r="D732" s="21" t="s">
        <v>13</v>
      </c>
      <c r="E732" s="21" t="s">
        <v>13</v>
      </c>
      <c r="F732" s="21" t="s">
        <v>13</v>
      </c>
      <c r="G732" s="21" t="str">
        <f t="shared" si="25"/>
        <v/>
      </c>
      <c r="H732" s="43" t="str">
        <f ca="1">IFERROR(__xludf.DUMMYFUNCTION("REGEXEXTRACT(A83,""\d+"")"),"3")</f>
        <v>3</v>
      </c>
      <c r="I732" s="43">
        <f t="shared" ca="1" si="29"/>
        <v>0</v>
      </c>
      <c r="J732" s="43" t="str">
        <f t="shared" ca="1" si="28"/>
        <v/>
      </c>
      <c r="K732" s="21"/>
      <c r="L732" s="21"/>
      <c r="M732" s="21"/>
      <c r="N732" s="21"/>
      <c r="O732" s="21"/>
      <c r="P732" s="21"/>
      <c r="Q732" s="24"/>
    </row>
    <row r="733" spans="1:17" x14ac:dyDescent="0.2">
      <c r="A733" s="21" t="s">
        <v>116</v>
      </c>
      <c r="B733" s="21" t="s">
        <v>13</v>
      </c>
      <c r="C733" s="21" t="s">
        <v>13</v>
      </c>
      <c r="D733" s="21" t="s">
        <v>13</v>
      </c>
      <c r="E733" s="21" t="s">
        <v>13</v>
      </c>
      <c r="F733" s="21" t="s">
        <v>13</v>
      </c>
      <c r="G733" s="21" t="str">
        <f t="shared" si="25"/>
        <v/>
      </c>
      <c r="H733" s="43" t="str">
        <f ca="1">IFERROR(__xludf.DUMMYFUNCTION("REGEXEXTRACT(A84,""\d+"")"),"4")</f>
        <v>4</v>
      </c>
      <c r="I733" s="43" t="e">
        <f t="shared" ca="1" si="29"/>
        <v>#DIV/0!</v>
      </c>
      <c r="J733" s="43" t="e">
        <f t="shared" ca="1" si="28"/>
        <v>#DIV/0!</v>
      </c>
      <c r="K733" s="21"/>
      <c r="L733" s="21"/>
      <c r="M733" s="21"/>
      <c r="N733" s="21"/>
      <c r="O733" s="21"/>
      <c r="P733" s="21"/>
      <c r="Q733" s="24"/>
    </row>
    <row r="734" spans="1:17" x14ac:dyDescent="0.2">
      <c r="A734" s="21" t="s">
        <v>117</v>
      </c>
      <c r="B734" s="21" t="s">
        <v>13</v>
      </c>
      <c r="C734" s="21" t="s">
        <v>13</v>
      </c>
      <c r="D734" s="21" t="s">
        <v>13</v>
      </c>
      <c r="E734" s="21" t="s">
        <v>13</v>
      </c>
      <c r="F734" s="21" t="s">
        <v>13</v>
      </c>
      <c r="G734" s="21" t="str">
        <f t="shared" si="25"/>
        <v/>
      </c>
      <c r="H734" s="43" t="str">
        <f ca="1">IFERROR(__xludf.DUMMYFUNCTION("REGEXEXTRACT(A85,""\d+"")"),"5")</f>
        <v>5</v>
      </c>
      <c r="I734" s="43">
        <f t="shared" ca="1" si="29"/>
        <v>0</v>
      </c>
      <c r="J734" s="43" t="str">
        <f t="shared" ca="1" si="28"/>
        <v/>
      </c>
      <c r="K734" s="21"/>
      <c r="L734" s="21"/>
      <c r="M734" s="21"/>
      <c r="N734" s="21"/>
      <c r="O734" s="21"/>
      <c r="P734" s="21"/>
      <c r="Q734" s="24"/>
    </row>
    <row r="735" spans="1:17" x14ac:dyDescent="0.2">
      <c r="A735" s="21" t="s">
        <v>118</v>
      </c>
      <c r="B735" s="21" t="s">
        <v>13</v>
      </c>
      <c r="C735" s="21" t="s">
        <v>13</v>
      </c>
      <c r="D735" s="21" t="s">
        <v>13</v>
      </c>
      <c r="E735" s="21" t="s">
        <v>13</v>
      </c>
      <c r="F735" s="21" t="s">
        <v>13</v>
      </c>
      <c r="G735" s="21" t="str">
        <f t="shared" si="25"/>
        <v/>
      </c>
      <c r="H735" s="43" t="str">
        <f ca="1">IFERROR(__xludf.DUMMYFUNCTION("REGEXEXTRACT(A86,""\d+"")"),"6")</f>
        <v>6</v>
      </c>
      <c r="I735" s="43">
        <f t="shared" ca="1" si="29"/>
        <v>0</v>
      </c>
      <c r="J735" s="43" t="str">
        <f t="shared" ca="1" si="28"/>
        <v/>
      </c>
      <c r="K735" s="21"/>
      <c r="L735" s="21"/>
      <c r="M735" s="21"/>
      <c r="N735" s="21"/>
      <c r="O735" s="21"/>
      <c r="P735" s="21"/>
      <c r="Q735" s="24"/>
    </row>
    <row r="736" spans="1:17" x14ac:dyDescent="0.2">
      <c r="A736" s="21" t="s">
        <v>119</v>
      </c>
      <c r="B736" s="21" t="s">
        <v>13</v>
      </c>
      <c r="C736" s="21" t="s">
        <v>13</v>
      </c>
      <c r="D736" s="21" t="s">
        <v>13</v>
      </c>
      <c r="E736" s="21" t="s">
        <v>13</v>
      </c>
      <c r="F736" s="21" t="s">
        <v>13</v>
      </c>
      <c r="G736" s="21" t="str">
        <f t="shared" si="25"/>
        <v/>
      </c>
      <c r="H736" s="43" t="str">
        <f ca="1">IFERROR(__xludf.DUMMYFUNCTION("REGEXEXTRACT(A87,""\d+"")"),"7")</f>
        <v>7</v>
      </c>
      <c r="I736" s="43" t="e">
        <f t="shared" ca="1" si="29"/>
        <v>#DIV/0!</v>
      </c>
      <c r="J736" s="43" t="e">
        <f t="shared" ca="1" si="28"/>
        <v>#DIV/0!</v>
      </c>
      <c r="K736" s="21"/>
      <c r="L736" s="21"/>
      <c r="M736" s="21"/>
      <c r="N736" s="21"/>
      <c r="O736" s="21"/>
      <c r="P736" s="21"/>
      <c r="Q736" s="24"/>
    </row>
    <row r="737" spans="1:17" x14ac:dyDescent="0.2">
      <c r="A737" s="21" t="s">
        <v>120</v>
      </c>
      <c r="B737" s="21" t="s">
        <v>13</v>
      </c>
      <c r="C737" s="21" t="s">
        <v>13</v>
      </c>
      <c r="D737" s="21" t="s">
        <v>13</v>
      </c>
      <c r="E737" s="21" t="s">
        <v>13</v>
      </c>
      <c r="F737" s="21" t="s">
        <v>13</v>
      </c>
      <c r="G737" s="21" t="str">
        <f t="shared" si="25"/>
        <v/>
      </c>
      <c r="H737" s="43" t="str">
        <f ca="1">IFERROR(__xludf.DUMMYFUNCTION("REGEXEXTRACT(A88,""\d+"")"),"8")</f>
        <v>8</v>
      </c>
      <c r="I737" s="43">
        <f t="shared" ca="1" si="29"/>
        <v>0</v>
      </c>
      <c r="J737" s="43" t="str">
        <f t="shared" ca="1" si="28"/>
        <v/>
      </c>
      <c r="K737" s="21"/>
      <c r="L737" s="21"/>
      <c r="M737" s="21"/>
      <c r="N737" s="21"/>
      <c r="O737" s="21"/>
      <c r="P737" s="21"/>
      <c r="Q737" s="24"/>
    </row>
    <row r="738" spans="1:17" x14ac:dyDescent="0.2">
      <c r="A738" s="21" t="s">
        <v>121</v>
      </c>
      <c r="B738" s="21" t="s">
        <v>13</v>
      </c>
      <c r="C738" s="21" t="s">
        <v>13</v>
      </c>
      <c r="D738" s="21" t="s">
        <v>13</v>
      </c>
      <c r="E738" s="21" t="s">
        <v>13</v>
      </c>
      <c r="F738" s="21" t="s">
        <v>13</v>
      </c>
      <c r="G738" s="21" t="str">
        <f t="shared" si="25"/>
        <v/>
      </c>
      <c r="H738" s="43" t="str">
        <f ca="1">IFERROR(__xludf.DUMMYFUNCTION("REGEXEXTRACT(A89,""\d+"")"),"9")</f>
        <v>9</v>
      </c>
      <c r="I738" s="43">
        <f t="shared" ca="1" si="29"/>
        <v>0</v>
      </c>
      <c r="J738" s="43" t="str">
        <f t="shared" ca="1" si="28"/>
        <v/>
      </c>
      <c r="K738" s="21"/>
      <c r="L738" s="21"/>
      <c r="M738" s="21"/>
      <c r="N738" s="21"/>
      <c r="O738" s="21"/>
      <c r="P738" s="21"/>
      <c r="Q738" s="24"/>
    </row>
    <row r="739" spans="1:17" x14ac:dyDescent="0.2">
      <c r="A739" s="21" t="s">
        <v>122</v>
      </c>
      <c r="B739" s="21" t="s">
        <v>13</v>
      </c>
      <c r="C739" s="21" t="s">
        <v>34</v>
      </c>
      <c r="D739" s="21" t="s">
        <v>15</v>
      </c>
      <c r="E739" s="43">
        <v>27.782344818115234</v>
      </c>
      <c r="F739" s="21" t="s">
        <v>13</v>
      </c>
      <c r="G739" s="21" t="str">
        <f t="shared" si="25"/>
        <v>NTC</v>
      </c>
      <c r="H739" s="43" t="str">
        <f ca="1">IFERROR(__xludf.DUMMYFUNCTION("REGEXEXTRACT(A90,""\d+"")"),"10")</f>
        <v>10</v>
      </c>
      <c r="I739" s="43">
        <f t="shared" ca="1" si="29"/>
        <v>27.789903004964192</v>
      </c>
      <c r="J739" s="43">
        <f t="shared" ca="1" si="28"/>
        <v>1.4438870309629661</v>
      </c>
      <c r="K739" s="21"/>
      <c r="L739" s="21"/>
      <c r="M739" s="21"/>
      <c r="N739" s="21"/>
      <c r="O739" s="21"/>
      <c r="P739" s="21"/>
      <c r="Q739" s="24"/>
    </row>
    <row r="740" spans="1:17" x14ac:dyDescent="0.2">
      <c r="A740" s="21" t="s">
        <v>123</v>
      </c>
      <c r="B740" s="21" t="s">
        <v>13</v>
      </c>
      <c r="C740" s="21" t="s">
        <v>34</v>
      </c>
      <c r="D740" s="21" t="s">
        <v>15</v>
      </c>
      <c r="E740" s="43">
        <v>27.576656341552734</v>
      </c>
      <c r="F740" s="21" t="s">
        <v>13</v>
      </c>
      <c r="G740" s="21" t="str">
        <f t="shared" si="25"/>
        <v>NTC</v>
      </c>
      <c r="H740" s="43" t="str">
        <f ca="1">IFERROR(__xludf.DUMMYFUNCTION("REGEXEXTRACT(A91,""\d+"")"),"11")</f>
        <v>11</v>
      </c>
      <c r="I740" s="43">
        <f t="shared" ca="1" si="29"/>
        <v>0</v>
      </c>
      <c r="J740" s="43" t="str">
        <f t="shared" ca="1" si="28"/>
        <v/>
      </c>
      <c r="K740" s="21"/>
      <c r="L740" s="21"/>
      <c r="M740" s="21"/>
      <c r="N740" s="21"/>
      <c r="O740" s="21"/>
      <c r="P740" s="21"/>
      <c r="Q740" s="24"/>
    </row>
    <row r="741" spans="1:17" x14ac:dyDescent="0.2">
      <c r="A741" s="21" t="s">
        <v>124</v>
      </c>
      <c r="B741" s="21" t="s">
        <v>13</v>
      </c>
      <c r="C741" s="21" t="s">
        <v>34</v>
      </c>
      <c r="D741" s="21" t="s">
        <v>15</v>
      </c>
      <c r="E741" s="43">
        <v>28.010707855224609</v>
      </c>
      <c r="F741" s="21" t="s">
        <v>13</v>
      </c>
      <c r="G741" s="21" t="str">
        <f t="shared" si="25"/>
        <v>NTC</v>
      </c>
      <c r="H741" s="43" t="str">
        <f ca="1">IFERROR(__xludf.DUMMYFUNCTION("REGEXEXTRACT(A92,""\d+"")"),"12")</f>
        <v>12</v>
      </c>
      <c r="I741" s="43">
        <f t="shared" ca="1" si="29"/>
        <v>0</v>
      </c>
      <c r="J741" s="43" t="str">
        <f t="shared" ca="1" si="28"/>
        <v/>
      </c>
      <c r="K741" s="21"/>
      <c r="L741" s="21"/>
      <c r="M741" s="21"/>
      <c r="N741" s="21"/>
      <c r="O741" s="21"/>
      <c r="P741" s="21"/>
      <c r="Q741" s="24"/>
    </row>
    <row r="742" spans="1:17" x14ac:dyDescent="0.2">
      <c r="A742" s="21" t="s">
        <v>125</v>
      </c>
      <c r="B742" s="21" t="s">
        <v>13</v>
      </c>
      <c r="C742" s="21" t="s">
        <v>13</v>
      </c>
      <c r="D742" s="21" t="s">
        <v>13</v>
      </c>
      <c r="E742" s="21" t="s">
        <v>13</v>
      </c>
      <c r="F742" s="21" t="s">
        <v>13</v>
      </c>
      <c r="G742" s="21" t="str">
        <f t="shared" si="25"/>
        <v/>
      </c>
      <c r="H742" s="43" t="str">
        <f ca="1">IFERROR(__xludf.DUMMYFUNCTION("REGEXEXTRACT(A93,""\d+"")"),"1")</f>
        <v>1</v>
      </c>
      <c r="I742" s="43" t="e">
        <f t="shared" ca="1" si="29"/>
        <v>#DIV/0!</v>
      </c>
      <c r="J742" s="43" t="e">
        <f t="shared" ca="1" si="28"/>
        <v>#DIV/0!</v>
      </c>
      <c r="K742" s="21"/>
      <c r="L742" s="21"/>
      <c r="M742" s="21"/>
      <c r="N742" s="21"/>
      <c r="O742" s="21"/>
      <c r="P742" s="21"/>
      <c r="Q742" s="24"/>
    </row>
    <row r="743" spans="1:17" x14ac:dyDescent="0.2">
      <c r="A743" s="21" t="s">
        <v>126</v>
      </c>
      <c r="B743" s="21" t="s">
        <v>13</v>
      </c>
      <c r="C743" s="21" t="s">
        <v>13</v>
      </c>
      <c r="D743" s="21" t="s">
        <v>13</v>
      </c>
      <c r="E743" s="21" t="s">
        <v>13</v>
      </c>
      <c r="F743" s="21" t="s">
        <v>13</v>
      </c>
      <c r="G743" s="21" t="str">
        <f t="shared" si="25"/>
        <v/>
      </c>
      <c r="H743" s="43" t="str">
        <f ca="1">IFERROR(__xludf.DUMMYFUNCTION("REGEXEXTRACT(A94,""\d+"")"),"2")</f>
        <v>2</v>
      </c>
      <c r="I743" s="43">
        <f t="shared" ca="1" si="29"/>
        <v>0</v>
      </c>
      <c r="J743" s="43" t="str">
        <f t="shared" ca="1" si="28"/>
        <v/>
      </c>
      <c r="K743" s="21"/>
      <c r="L743" s="21"/>
      <c r="M743" s="21"/>
      <c r="N743" s="21"/>
      <c r="O743" s="21"/>
      <c r="P743" s="21"/>
      <c r="Q743" s="24"/>
    </row>
    <row r="744" spans="1:17" x14ac:dyDescent="0.2">
      <c r="A744" s="21" t="s">
        <v>127</v>
      </c>
      <c r="B744" s="21" t="s">
        <v>13</v>
      </c>
      <c r="C744" s="21" t="s">
        <v>13</v>
      </c>
      <c r="D744" s="21" t="s">
        <v>13</v>
      </c>
      <c r="E744" s="21" t="s">
        <v>13</v>
      </c>
      <c r="F744" s="21" t="s">
        <v>13</v>
      </c>
      <c r="G744" s="21" t="str">
        <f t="shared" si="25"/>
        <v/>
      </c>
      <c r="H744" s="43" t="str">
        <f ca="1">IFERROR(__xludf.DUMMYFUNCTION("REGEXEXTRACT(A95,""\d+"")"),"3")</f>
        <v>3</v>
      </c>
      <c r="I744" s="43">
        <f t="shared" ca="1" si="29"/>
        <v>0</v>
      </c>
      <c r="J744" s="43" t="str">
        <f t="shared" ca="1" si="28"/>
        <v/>
      </c>
      <c r="K744" s="21"/>
      <c r="L744" s="21"/>
      <c r="M744" s="21"/>
      <c r="N744" s="21"/>
      <c r="O744" s="21"/>
      <c r="P744" s="21"/>
      <c r="Q744" s="24"/>
    </row>
    <row r="745" spans="1:17" x14ac:dyDescent="0.2">
      <c r="A745" s="21" t="s">
        <v>128</v>
      </c>
      <c r="B745" s="21" t="s">
        <v>13</v>
      </c>
      <c r="C745" s="21" t="s">
        <v>13</v>
      </c>
      <c r="D745" s="21" t="s">
        <v>13</v>
      </c>
      <c r="E745" s="21" t="s">
        <v>13</v>
      </c>
      <c r="F745" s="21" t="s">
        <v>13</v>
      </c>
      <c r="G745" s="21" t="str">
        <f t="shared" si="25"/>
        <v/>
      </c>
      <c r="H745" s="43" t="str">
        <f ca="1">IFERROR(__xludf.DUMMYFUNCTION("REGEXEXTRACT(A96,""\d+"")"),"4")</f>
        <v>4</v>
      </c>
      <c r="I745" s="43" t="e">
        <f t="shared" ca="1" si="29"/>
        <v>#DIV/0!</v>
      </c>
      <c r="J745" s="43" t="e">
        <f t="shared" ca="1" si="28"/>
        <v>#DIV/0!</v>
      </c>
      <c r="K745" s="21"/>
      <c r="L745" s="21"/>
      <c r="M745" s="21"/>
      <c r="N745" s="21"/>
      <c r="O745" s="21"/>
      <c r="P745" s="21"/>
      <c r="Q745" s="24"/>
    </row>
    <row r="746" spans="1:17" x14ac:dyDescent="0.2">
      <c r="A746" s="21" t="s">
        <v>129</v>
      </c>
      <c r="B746" s="21" t="s">
        <v>13</v>
      </c>
      <c r="C746" s="21" t="s">
        <v>13</v>
      </c>
      <c r="D746" s="21" t="s">
        <v>13</v>
      </c>
      <c r="E746" s="21" t="s">
        <v>13</v>
      </c>
      <c r="F746" s="21" t="s">
        <v>13</v>
      </c>
      <c r="G746" s="21" t="str">
        <f t="shared" si="25"/>
        <v/>
      </c>
      <c r="H746" s="43" t="str">
        <f ca="1">IFERROR(__xludf.DUMMYFUNCTION("REGEXEXTRACT(A97,""\d+"")"),"5")</f>
        <v>5</v>
      </c>
      <c r="I746" s="43">
        <f t="shared" ca="1" si="29"/>
        <v>0</v>
      </c>
      <c r="J746" s="43" t="str">
        <f t="shared" ca="1" si="28"/>
        <v/>
      </c>
      <c r="K746" s="21"/>
      <c r="L746" s="21"/>
      <c r="M746" s="21"/>
      <c r="N746" s="21"/>
      <c r="O746" s="21"/>
      <c r="P746" s="21"/>
      <c r="Q746" s="24"/>
    </row>
    <row r="747" spans="1:17" x14ac:dyDescent="0.2">
      <c r="A747" s="21" t="s">
        <v>130</v>
      </c>
      <c r="B747" s="21" t="s">
        <v>13</v>
      </c>
      <c r="C747" s="21" t="s">
        <v>13</v>
      </c>
      <c r="D747" s="21" t="s">
        <v>13</v>
      </c>
      <c r="E747" s="21" t="s">
        <v>13</v>
      </c>
      <c r="F747" s="21" t="s">
        <v>13</v>
      </c>
      <c r="G747" s="21" t="str">
        <f t="shared" si="25"/>
        <v/>
      </c>
      <c r="H747" s="43" t="str">
        <f ca="1">IFERROR(__xludf.DUMMYFUNCTION("REGEXEXTRACT(A98,""\d+"")"),"6")</f>
        <v>6</v>
      </c>
      <c r="I747" s="43">
        <f t="shared" ca="1" si="29"/>
        <v>0</v>
      </c>
      <c r="J747" s="43" t="str">
        <f t="shared" ca="1" si="28"/>
        <v/>
      </c>
      <c r="K747" s="21"/>
      <c r="L747" s="21"/>
      <c r="M747" s="21"/>
      <c r="N747" s="21"/>
      <c r="O747" s="21"/>
      <c r="P747" s="21"/>
      <c r="Q747" s="24"/>
    </row>
    <row r="748" spans="1:17" x14ac:dyDescent="0.2">
      <c r="A748" s="21" t="s">
        <v>131</v>
      </c>
      <c r="B748" s="21" t="s">
        <v>13</v>
      </c>
      <c r="C748" s="21" t="s">
        <v>13</v>
      </c>
      <c r="D748" s="21" t="s">
        <v>13</v>
      </c>
      <c r="E748" s="21" t="s">
        <v>13</v>
      </c>
      <c r="F748" s="21" t="s">
        <v>13</v>
      </c>
      <c r="G748" s="21" t="str">
        <f t="shared" si="25"/>
        <v/>
      </c>
      <c r="H748" s="43" t="str">
        <f ca="1">IFERROR(__xludf.DUMMYFUNCTION("REGEXEXTRACT(A99,""\d+"")"),"7")</f>
        <v>7</v>
      </c>
      <c r="I748" s="43" t="e">
        <f t="shared" ca="1" si="29"/>
        <v>#DIV/0!</v>
      </c>
      <c r="J748" s="43" t="e">
        <f t="shared" ca="1" si="28"/>
        <v>#DIV/0!</v>
      </c>
      <c r="K748" s="21"/>
      <c r="L748" s="21"/>
      <c r="M748" s="21"/>
      <c r="N748" s="21"/>
      <c r="O748" s="21"/>
      <c r="P748" s="21"/>
      <c r="Q748" s="24"/>
    </row>
    <row r="749" spans="1:17" x14ac:dyDescent="0.2">
      <c r="A749" s="21" t="s">
        <v>132</v>
      </c>
      <c r="B749" s="21" t="s">
        <v>13</v>
      </c>
      <c r="C749" s="21" t="s">
        <v>13</v>
      </c>
      <c r="D749" s="21" t="s">
        <v>13</v>
      </c>
      <c r="E749" s="21" t="s">
        <v>13</v>
      </c>
      <c r="F749" s="21" t="s">
        <v>13</v>
      </c>
      <c r="G749" s="21" t="str">
        <f t="shared" si="25"/>
        <v/>
      </c>
      <c r="H749" s="43" t="str">
        <f ca="1">IFERROR(__xludf.DUMMYFUNCTION("REGEXEXTRACT(A100,""\d+"")"),"8")</f>
        <v>8</v>
      </c>
      <c r="I749" s="43">
        <f t="shared" ca="1" si="29"/>
        <v>0</v>
      </c>
      <c r="J749" s="43" t="str">
        <f t="shared" ca="1" si="28"/>
        <v/>
      </c>
      <c r="K749" s="21"/>
      <c r="L749" s="21"/>
      <c r="M749" s="21"/>
      <c r="N749" s="21"/>
      <c r="O749" s="21"/>
      <c r="P749" s="21"/>
      <c r="Q749" s="24"/>
    </row>
    <row r="750" spans="1:17" x14ac:dyDescent="0.2">
      <c r="A750" s="21" t="s">
        <v>133</v>
      </c>
      <c r="B750" s="21" t="s">
        <v>13</v>
      </c>
      <c r="C750" s="21" t="s">
        <v>13</v>
      </c>
      <c r="D750" s="21" t="s">
        <v>13</v>
      </c>
      <c r="E750" s="21" t="s">
        <v>13</v>
      </c>
      <c r="F750" s="21" t="s">
        <v>13</v>
      </c>
      <c r="G750" s="21" t="str">
        <f t="shared" si="25"/>
        <v/>
      </c>
      <c r="H750" s="43" t="str">
        <f ca="1">IFERROR(__xludf.DUMMYFUNCTION("REGEXEXTRACT(A101,""\d+"")"),"9")</f>
        <v>9</v>
      </c>
      <c r="I750" s="43">
        <f t="shared" ca="1" si="29"/>
        <v>0</v>
      </c>
      <c r="J750" s="43" t="str">
        <f t="shared" ca="1" si="28"/>
        <v/>
      </c>
      <c r="K750" s="21"/>
      <c r="L750" s="21"/>
      <c r="M750" s="21"/>
      <c r="N750" s="21"/>
      <c r="O750" s="21"/>
      <c r="P750" s="21"/>
      <c r="Q750" s="24"/>
    </row>
    <row r="751" spans="1:17" x14ac:dyDescent="0.2">
      <c r="A751" s="21" t="s">
        <v>134</v>
      </c>
      <c r="B751" s="21" t="s">
        <v>13</v>
      </c>
      <c r="C751" s="21" t="s">
        <v>13</v>
      </c>
      <c r="D751" s="21" t="s">
        <v>13</v>
      </c>
      <c r="E751" s="21" t="s">
        <v>13</v>
      </c>
      <c r="F751" s="21" t="s">
        <v>13</v>
      </c>
      <c r="G751" s="21" t="str">
        <f t="shared" si="25"/>
        <v/>
      </c>
      <c r="H751" s="43" t="str">
        <f ca="1">IFERROR(__xludf.DUMMYFUNCTION("REGEXEXTRACT(A102,""\d+"")"),"10")</f>
        <v>10</v>
      </c>
      <c r="I751" s="43" t="e">
        <f t="shared" ca="1" si="29"/>
        <v>#DIV/0!</v>
      </c>
      <c r="J751" s="43" t="e">
        <f t="shared" ca="1" si="28"/>
        <v>#DIV/0!</v>
      </c>
      <c r="K751" s="21"/>
      <c r="L751" s="21"/>
      <c r="M751" s="21"/>
      <c r="N751" s="21"/>
      <c r="O751" s="21"/>
      <c r="P751" s="21"/>
      <c r="Q751" s="24"/>
    </row>
    <row r="752" spans="1:17" x14ac:dyDescent="0.2">
      <c r="A752" s="21" t="s">
        <v>135</v>
      </c>
      <c r="B752" s="21" t="s">
        <v>13</v>
      </c>
      <c r="C752" s="21" t="s">
        <v>13</v>
      </c>
      <c r="D752" s="21" t="s">
        <v>13</v>
      </c>
      <c r="E752" s="21" t="s">
        <v>13</v>
      </c>
      <c r="F752" s="21" t="s">
        <v>13</v>
      </c>
      <c r="G752" s="21" t="str">
        <f t="shared" si="25"/>
        <v/>
      </c>
      <c r="H752" s="43" t="str">
        <f ca="1">IFERROR(__xludf.DUMMYFUNCTION("REGEXEXTRACT(A103,""\d+"")"),"11")</f>
        <v>11</v>
      </c>
      <c r="I752" s="43">
        <f t="shared" ca="1" si="29"/>
        <v>0</v>
      </c>
      <c r="J752" s="43" t="str">
        <f t="shared" ca="1" si="28"/>
        <v/>
      </c>
      <c r="K752" s="21"/>
      <c r="L752" s="21" t="s">
        <v>177</v>
      </c>
      <c r="M752" s="21"/>
      <c r="N752" s="21"/>
      <c r="O752" s="21"/>
      <c r="P752" s="21"/>
      <c r="Q752" s="24"/>
    </row>
    <row r="753" spans="1:17" x14ac:dyDescent="0.2">
      <c r="A753" s="21" t="s">
        <v>136</v>
      </c>
      <c r="B753" s="21" t="s">
        <v>13</v>
      </c>
      <c r="C753" s="21" t="s">
        <v>13</v>
      </c>
      <c r="D753" s="21" t="s">
        <v>13</v>
      </c>
      <c r="E753" s="21" t="s">
        <v>13</v>
      </c>
      <c r="F753" s="21" t="s">
        <v>13</v>
      </c>
      <c r="G753" s="21" t="str">
        <f t="shared" si="25"/>
        <v/>
      </c>
      <c r="H753" s="43" t="str">
        <f ca="1">IFERROR(__xludf.DUMMYFUNCTION("REGEXEXTRACT(A104,""\d+"")"),"12")</f>
        <v>12</v>
      </c>
      <c r="I753" s="43">
        <f t="shared" ca="1" si="29"/>
        <v>0</v>
      </c>
      <c r="J753" s="43" t="str">
        <f t="shared" ca="1" si="28"/>
        <v/>
      </c>
      <c r="K753" s="21"/>
      <c r="L753" s="21" t="s">
        <v>178</v>
      </c>
      <c r="M753" s="21"/>
      <c r="N753" s="21"/>
      <c r="O753" s="21"/>
      <c r="P753" s="21"/>
      <c r="Q753" s="24"/>
    </row>
    <row r="754" spans="1:17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 t="s">
        <v>184</v>
      </c>
      <c r="N754" s="43">
        <v>-3.76</v>
      </c>
      <c r="O754" s="21"/>
      <c r="P754" s="21"/>
      <c r="Q754" s="24"/>
    </row>
    <row r="755" spans="1:17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 t="s">
        <v>185</v>
      </c>
      <c r="N755" s="43">
        <v>36.799999999999997</v>
      </c>
      <c r="O755" s="21"/>
      <c r="P755" s="21"/>
      <c r="Q755" s="24"/>
    </row>
    <row r="756" spans="1:17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 t="s">
        <v>186</v>
      </c>
      <c r="N756" s="43">
        <v>6.14</v>
      </c>
      <c r="O756" s="21"/>
      <c r="P756" s="21"/>
      <c r="Q756" s="24"/>
    </row>
    <row r="757" spans="1:17" x14ac:dyDescent="0.2">
      <c r="A757" s="21" t="s">
        <v>2</v>
      </c>
      <c r="B757" s="21" t="s">
        <v>3</v>
      </c>
      <c r="C757" s="21" t="s">
        <v>4</v>
      </c>
      <c r="D757" s="21" t="s">
        <v>5</v>
      </c>
      <c r="E757" s="21" t="s">
        <v>8</v>
      </c>
      <c r="F757" s="21" t="s">
        <v>11</v>
      </c>
      <c r="G757" s="21" t="s">
        <v>179</v>
      </c>
      <c r="H757" s="21" t="s">
        <v>243</v>
      </c>
      <c r="I757" s="21" t="s">
        <v>244</v>
      </c>
      <c r="J757" s="21" t="s">
        <v>245</v>
      </c>
      <c r="K757" s="21" t="s">
        <v>246</v>
      </c>
      <c r="L757" s="21" t="s">
        <v>247</v>
      </c>
      <c r="M757" s="21"/>
      <c r="N757" s="21"/>
      <c r="O757" s="21"/>
      <c r="P757" s="21"/>
      <c r="Q757" s="23"/>
    </row>
    <row r="758" spans="1:17" x14ac:dyDescent="0.2">
      <c r="A758" s="21" t="s">
        <v>12</v>
      </c>
      <c r="B758" s="21" t="s">
        <v>13</v>
      </c>
      <c r="C758" s="21" t="s">
        <v>34</v>
      </c>
      <c r="D758" s="21" t="s">
        <v>21</v>
      </c>
      <c r="E758" s="21">
        <v>23.373144149780273</v>
      </c>
      <c r="F758" s="21">
        <v>10000</v>
      </c>
      <c r="G758" s="21" t="s">
        <v>21</v>
      </c>
      <c r="H758" s="21" t="s">
        <v>262</v>
      </c>
      <c r="I758" s="21">
        <v>21.974822362263996</v>
      </c>
      <c r="J758" s="21">
        <v>4</v>
      </c>
      <c r="K758" s="21" t="e">
        <f t="shared" ref="K758:K778" si="30">10^((I758-$N$106)/$N$105)</f>
        <v>#DIV/0!</v>
      </c>
      <c r="L758" s="21" t="e">
        <f t="shared" ref="L758:L778" si="31">K758*$N$107</f>
        <v>#DIV/0!</v>
      </c>
      <c r="M758" s="21"/>
      <c r="N758" s="21"/>
      <c r="O758" s="21"/>
      <c r="P758" s="21"/>
      <c r="Q758" s="23"/>
    </row>
    <row r="759" spans="1:17" x14ac:dyDescent="0.2">
      <c r="A759" s="21" t="s">
        <v>22</v>
      </c>
      <c r="B759" s="21" t="s">
        <v>13</v>
      </c>
      <c r="C759" s="21" t="s">
        <v>34</v>
      </c>
      <c r="D759" s="21" t="s">
        <v>21</v>
      </c>
      <c r="E759" s="21">
        <v>28.438959121704102</v>
      </c>
      <c r="F759" s="21">
        <v>100</v>
      </c>
      <c r="G759" s="21" t="s">
        <v>21</v>
      </c>
      <c r="H759" s="21" t="s">
        <v>78</v>
      </c>
      <c r="I759" s="21">
        <v>28.856496175130207</v>
      </c>
      <c r="J759" s="21">
        <v>2</v>
      </c>
      <c r="K759" s="21" t="e">
        <f t="shared" si="30"/>
        <v>#DIV/0!</v>
      </c>
      <c r="L759" s="21" t="e">
        <f t="shared" si="31"/>
        <v>#DIV/0!</v>
      </c>
      <c r="M759" s="21"/>
      <c r="N759" s="21"/>
      <c r="O759" s="21"/>
      <c r="P759" s="21"/>
      <c r="Q759" s="23"/>
    </row>
    <row r="760" spans="1:17" x14ac:dyDescent="0.2">
      <c r="A760" s="21" t="s">
        <v>25</v>
      </c>
      <c r="B760" s="21" t="s">
        <v>13</v>
      </c>
      <c r="C760" s="21" t="s">
        <v>34</v>
      </c>
      <c r="D760" s="21" t="s">
        <v>21</v>
      </c>
      <c r="E760" s="21">
        <v>24.818544387817383</v>
      </c>
      <c r="F760" s="21">
        <v>1000</v>
      </c>
      <c r="G760" s="21" t="s">
        <v>21</v>
      </c>
      <c r="H760" s="21" t="s">
        <v>263</v>
      </c>
      <c r="I760" s="21">
        <v>24.776684443155926</v>
      </c>
      <c r="J760" s="21">
        <v>3</v>
      </c>
      <c r="K760" s="21" t="e">
        <f t="shared" si="30"/>
        <v>#DIV/0!</v>
      </c>
      <c r="L760" s="21" t="e">
        <f t="shared" si="31"/>
        <v>#DIV/0!</v>
      </c>
      <c r="M760" s="21"/>
      <c r="N760" s="21"/>
      <c r="O760" s="21"/>
      <c r="P760" s="21"/>
      <c r="Q760" s="23"/>
    </row>
    <row r="761" spans="1:17" x14ac:dyDescent="0.2">
      <c r="A761" s="21" t="s">
        <v>28</v>
      </c>
      <c r="B761" s="21" t="s">
        <v>13</v>
      </c>
      <c r="C761" s="21" t="s">
        <v>34</v>
      </c>
      <c r="D761" s="21" t="s">
        <v>21</v>
      </c>
      <c r="E761" s="21">
        <v>36.554222106933594</v>
      </c>
      <c r="F761" s="21">
        <v>10</v>
      </c>
      <c r="G761" s="21" t="s">
        <v>21</v>
      </c>
      <c r="H761" s="21" t="s">
        <v>264</v>
      </c>
      <c r="I761" s="21">
        <v>35.867005666097008</v>
      </c>
      <c r="J761" s="21">
        <v>1</v>
      </c>
      <c r="K761" s="21" t="e">
        <f t="shared" si="30"/>
        <v>#DIV/0!</v>
      </c>
      <c r="L761" s="21" t="e">
        <f t="shared" si="31"/>
        <v>#DIV/0!</v>
      </c>
      <c r="M761" s="21"/>
      <c r="N761" s="21"/>
      <c r="O761" s="21"/>
      <c r="P761" s="21"/>
      <c r="Q761" s="23"/>
    </row>
    <row r="762" spans="1:17" x14ac:dyDescent="0.2">
      <c r="A762" s="21" t="s">
        <v>33</v>
      </c>
      <c r="B762" s="21" t="s">
        <v>13</v>
      </c>
      <c r="C762" s="21" t="s">
        <v>34</v>
      </c>
      <c r="D762" s="21" t="s">
        <v>21</v>
      </c>
      <c r="E762" s="21" t="s">
        <v>19</v>
      </c>
      <c r="F762" s="21">
        <v>2</v>
      </c>
      <c r="G762" s="21" t="s">
        <v>21</v>
      </c>
      <c r="H762" s="21" t="s">
        <v>262</v>
      </c>
      <c r="I762" s="21">
        <v>33.808540344238281</v>
      </c>
      <c r="J762" s="21">
        <v>0.3010299956639812</v>
      </c>
      <c r="K762" s="21" t="e">
        <f t="shared" si="30"/>
        <v>#DIV/0!</v>
      </c>
      <c r="L762" s="21" t="e">
        <f t="shared" si="31"/>
        <v>#DIV/0!</v>
      </c>
      <c r="M762" s="21"/>
      <c r="N762" s="21"/>
      <c r="O762" s="21"/>
      <c r="P762" s="21"/>
      <c r="Q762" s="23"/>
    </row>
    <row r="763" spans="1:17" x14ac:dyDescent="0.2">
      <c r="A763" s="21" t="s">
        <v>37</v>
      </c>
      <c r="B763" s="21" t="s">
        <v>249</v>
      </c>
      <c r="C763" s="21" t="s">
        <v>34</v>
      </c>
      <c r="D763" s="21" t="s">
        <v>31</v>
      </c>
      <c r="E763" s="21">
        <v>25.522396087646484</v>
      </c>
      <c r="F763" s="21">
        <v>1016.4089965820312</v>
      </c>
      <c r="G763" s="21" t="s">
        <v>249</v>
      </c>
      <c r="H763" s="21" t="s">
        <v>78</v>
      </c>
      <c r="I763" s="21">
        <v>25.480958302815754</v>
      </c>
      <c r="J763" s="21">
        <v>1.4062157571718961</v>
      </c>
      <c r="K763" s="21" t="e">
        <f t="shared" si="30"/>
        <v>#DIV/0!</v>
      </c>
      <c r="L763" s="21" t="e">
        <f t="shared" si="31"/>
        <v>#DIV/0!</v>
      </c>
      <c r="M763" s="21"/>
      <c r="N763" s="21"/>
      <c r="O763" s="21"/>
      <c r="P763" s="21"/>
      <c r="Q763" s="23"/>
    </row>
    <row r="764" spans="1:17" x14ac:dyDescent="0.2">
      <c r="A764" s="21" t="s">
        <v>40</v>
      </c>
      <c r="B764" s="21" t="s">
        <v>250</v>
      </c>
      <c r="C764" s="21" t="s">
        <v>34</v>
      </c>
      <c r="D764" s="21" t="s">
        <v>31</v>
      </c>
      <c r="E764" s="21">
        <v>25.882217407226562</v>
      </c>
      <c r="F764" s="21">
        <v>832.2899169921875</v>
      </c>
      <c r="G764" s="21" t="s">
        <v>250</v>
      </c>
      <c r="H764" s="21" t="s">
        <v>263</v>
      </c>
      <c r="I764" s="21">
        <v>25.693366368611652</v>
      </c>
      <c r="J764" s="21">
        <v>1.4098210096587915</v>
      </c>
      <c r="K764" s="21" t="e">
        <f t="shared" si="30"/>
        <v>#DIV/0!</v>
      </c>
      <c r="L764" s="21" t="e">
        <f t="shared" si="31"/>
        <v>#DIV/0!</v>
      </c>
      <c r="M764" s="21"/>
      <c r="N764" s="21"/>
      <c r="O764" s="21"/>
      <c r="P764" s="21"/>
      <c r="Q764" s="23"/>
    </row>
    <row r="765" spans="1:17" x14ac:dyDescent="0.2">
      <c r="A765" s="21" t="s">
        <v>43</v>
      </c>
      <c r="B765" s="21" t="s">
        <v>251</v>
      </c>
      <c r="C765" s="21" t="s">
        <v>34</v>
      </c>
      <c r="D765" s="21" t="s">
        <v>31</v>
      </c>
      <c r="E765" s="21">
        <v>24.910058975219727</v>
      </c>
      <c r="F765" s="21">
        <v>1428.1461181640625</v>
      </c>
      <c r="G765" s="21" t="s">
        <v>251</v>
      </c>
      <c r="H765" s="21" t="s">
        <v>264</v>
      </c>
      <c r="I765" s="21">
        <v>25.118868509928387</v>
      </c>
      <c r="J765" s="21">
        <v>1.4000000725268653</v>
      </c>
      <c r="K765" s="21" t="e">
        <f t="shared" si="30"/>
        <v>#DIV/0!</v>
      </c>
      <c r="L765" s="21" t="e">
        <f t="shared" si="31"/>
        <v>#DIV/0!</v>
      </c>
      <c r="M765" s="21"/>
      <c r="N765" s="21"/>
      <c r="O765" s="21"/>
      <c r="P765" s="21"/>
      <c r="Q765" s="23"/>
    </row>
    <row r="766" spans="1:17" x14ac:dyDescent="0.2">
      <c r="A766" s="21" t="s">
        <v>47</v>
      </c>
      <c r="B766" s="21" t="s">
        <v>252</v>
      </c>
      <c r="C766" s="21" t="s">
        <v>34</v>
      </c>
      <c r="D766" s="21" t="s">
        <v>31</v>
      </c>
      <c r="E766" s="21">
        <v>26.511796951293945</v>
      </c>
      <c r="F766" s="21">
        <v>586.69366455078125</v>
      </c>
      <c r="G766" s="21" t="s">
        <v>252</v>
      </c>
      <c r="H766" s="21" t="s">
        <v>262</v>
      </c>
      <c r="I766" s="21">
        <v>26.133872350056965</v>
      </c>
      <c r="J766" s="21">
        <v>1.4172037654740086</v>
      </c>
      <c r="K766" s="21" t="e">
        <f t="shared" si="30"/>
        <v>#DIV/0!</v>
      </c>
      <c r="L766" s="21" t="e">
        <f t="shared" si="31"/>
        <v>#DIV/0!</v>
      </c>
      <c r="M766" s="21"/>
      <c r="N766" s="21"/>
      <c r="O766" s="21"/>
      <c r="P766" s="21"/>
      <c r="Q766" s="23"/>
    </row>
    <row r="767" spans="1:17" x14ac:dyDescent="0.2">
      <c r="A767" s="21" t="s">
        <v>52</v>
      </c>
      <c r="B767" s="21" t="s">
        <v>253</v>
      </c>
      <c r="C767" s="21" t="s">
        <v>34</v>
      </c>
      <c r="D767" s="21" t="s">
        <v>31</v>
      </c>
      <c r="E767" s="21">
        <v>25.40214729309082</v>
      </c>
      <c r="F767" s="21">
        <v>1086.6112060546875</v>
      </c>
      <c r="G767" s="21" t="s">
        <v>253</v>
      </c>
      <c r="H767" s="21" t="s">
        <v>78</v>
      </c>
      <c r="I767" s="21">
        <v>25.458660125732422</v>
      </c>
      <c r="J767" s="21">
        <v>1.4058355432566345</v>
      </c>
      <c r="K767" s="21" t="e">
        <f t="shared" si="30"/>
        <v>#DIV/0!</v>
      </c>
      <c r="L767" s="21" t="e">
        <f t="shared" si="31"/>
        <v>#DIV/0!</v>
      </c>
      <c r="M767" s="21"/>
      <c r="N767" s="21"/>
      <c r="O767" s="21"/>
      <c r="P767" s="21"/>
      <c r="Q767" s="23"/>
    </row>
    <row r="768" spans="1:17" x14ac:dyDescent="0.2">
      <c r="A768" s="21" t="s">
        <v>56</v>
      </c>
      <c r="B768" s="21" t="s">
        <v>254</v>
      </c>
      <c r="C768" s="21" t="s">
        <v>34</v>
      </c>
      <c r="D768" s="21" t="s">
        <v>31</v>
      </c>
      <c r="E768" s="21">
        <v>25.378772735595703</v>
      </c>
      <c r="F768" s="21">
        <v>1100.8101806640625</v>
      </c>
      <c r="G768" s="21" t="s">
        <v>254</v>
      </c>
      <c r="H768" s="21" t="s">
        <v>263</v>
      </c>
      <c r="I768" s="21">
        <v>25.537052154541016</v>
      </c>
      <c r="J768" s="21">
        <v>1.4071707634479627</v>
      </c>
      <c r="K768" s="21" t="e">
        <f t="shared" si="30"/>
        <v>#DIV/0!</v>
      </c>
      <c r="L768" s="21" t="e">
        <f t="shared" si="31"/>
        <v>#DIV/0!</v>
      </c>
      <c r="M768" s="21"/>
      <c r="N768" s="21"/>
      <c r="O768" s="21"/>
      <c r="P768" s="21"/>
      <c r="Q768" s="23"/>
    </row>
    <row r="769" spans="1:17" x14ac:dyDescent="0.2">
      <c r="A769" s="21" t="s">
        <v>61</v>
      </c>
      <c r="B769" s="21" t="s">
        <v>255</v>
      </c>
      <c r="C769" s="21" t="s">
        <v>34</v>
      </c>
      <c r="D769" s="21" t="s">
        <v>31</v>
      </c>
      <c r="E769" s="21">
        <v>24.933504104614258</v>
      </c>
      <c r="F769" s="21">
        <v>1409.669677734375</v>
      </c>
      <c r="G769" s="21" t="s">
        <v>255</v>
      </c>
      <c r="H769" s="21" t="s">
        <v>264</v>
      </c>
      <c r="I769" s="21">
        <v>25.214802424112957</v>
      </c>
      <c r="J769" s="21">
        <v>1.40165556950274</v>
      </c>
      <c r="K769" s="21" t="e">
        <f t="shared" si="30"/>
        <v>#DIV/0!</v>
      </c>
      <c r="L769" s="21" t="e">
        <f t="shared" si="31"/>
        <v>#DIV/0!</v>
      </c>
      <c r="M769" s="21"/>
      <c r="N769" s="21"/>
      <c r="O769" s="21"/>
      <c r="P769" s="21"/>
      <c r="Q769" s="23"/>
    </row>
    <row r="770" spans="1:17" x14ac:dyDescent="0.2">
      <c r="A770" s="21" t="s">
        <v>65</v>
      </c>
      <c r="B770" s="21" t="s">
        <v>96</v>
      </c>
      <c r="C770" s="21" t="s">
        <v>34</v>
      </c>
      <c r="D770" s="21" t="s">
        <v>31</v>
      </c>
      <c r="E770" s="21">
        <v>25.996709823608398</v>
      </c>
      <c r="F770" s="21">
        <v>781.0115966796875</v>
      </c>
      <c r="G770" s="21" t="s">
        <v>96</v>
      </c>
      <c r="H770" s="21" t="s">
        <v>262</v>
      </c>
      <c r="I770" s="21">
        <v>26.250777244567871</v>
      </c>
      <c r="J770" s="21">
        <v>1.4191421667145341</v>
      </c>
      <c r="K770" s="21" t="e">
        <f t="shared" si="30"/>
        <v>#DIV/0!</v>
      </c>
      <c r="L770" s="21" t="e">
        <f t="shared" si="31"/>
        <v>#DIV/0!</v>
      </c>
      <c r="M770" s="21"/>
      <c r="N770" s="21"/>
      <c r="O770" s="21"/>
      <c r="P770" s="21"/>
      <c r="Q770" s="23"/>
    </row>
    <row r="771" spans="1:17" x14ac:dyDescent="0.2">
      <c r="A771" s="21" t="s">
        <v>68</v>
      </c>
      <c r="B771" s="21" t="s">
        <v>98</v>
      </c>
      <c r="C771" s="21" t="s">
        <v>34</v>
      </c>
      <c r="D771" s="21" t="s">
        <v>31</v>
      </c>
      <c r="E771" s="21">
        <v>25.333227157592773</v>
      </c>
      <c r="F771" s="21">
        <v>1129.0123291015625</v>
      </c>
      <c r="G771" s="21" t="s">
        <v>98</v>
      </c>
      <c r="H771" s="21" t="s">
        <v>78</v>
      </c>
      <c r="I771" s="21">
        <v>25.421074549357098</v>
      </c>
      <c r="J771" s="21">
        <v>1.4051939042428945</v>
      </c>
      <c r="K771" s="21" t="e">
        <f t="shared" si="30"/>
        <v>#DIV/0!</v>
      </c>
      <c r="L771" s="21" t="e">
        <f t="shared" si="31"/>
        <v>#DIV/0!</v>
      </c>
      <c r="M771" s="21"/>
      <c r="N771" s="21"/>
      <c r="O771" s="21"/>
      <c r="P771" s="21"/>
      <c r="Q771" s="23"/>
    </row>
    <row r="772" spans="1:17" x14ac:dyDescent="0.2">
      <c r="A772" s="21" t="s">
        <v>71</v>
      </c>
      <c r="B772" s="21" t="s">
        <v>100</v>
      </c>
      <c r="C772" s="21" t="s">
        <v>34</v>
      </c>
      <c r="D772" s="21" t="s">
        <v>31</v>
      </c>
      <c r="E772" s="21">
        <v>25.543491363525391</v>
      </c>
      <c r="F772" s="21">
        <v>1004.5696411132812</v>
      </c>
      <c r="G772" s="21" t="s">
        <v>100</v>
      </c>
      <c r="H772" s="21" t="s">
        <v>263</v>
      </c>
      <c r="I772" s="21">
        <v>26.237567901611328</v>
      </c>
      <c r="J772" s="21">
        <v>1.4189235755259291</v>
      </c>
      <c r="K772" s="21" t="e">
        <f t="shared" si="30"/>
        <v>#DIV/0!</v>
      </c>
      <c r="L772" s="21" t="e">
        <f t="shared" si="31"/>
        <v>#DIV/0!</v>
      </c>
      <c r="M772" s="21"/>
      <c r="N772" s="21"/>
      <c r="O772" s="21"/>
      <c r="P772" s="21"/>
      <c r="Q772" s="23"/>
    </row>
    <row r="773" spans="1:17" x14ac:dyDescent="0.2">
      <c r="A773" s="21" t="s">
        <v>74</v>
      </c>
      <c r="B773" s="21" t="s">
        <v>256</v>
      </c>
      <c r="C773" s="21" t="s">
        <v>34</v>
      </c>
      <c r="D773" s="21" t="s">
        <v>31</v>
      </c>
      <c r="E773" s="21">
        <v>24.515480041503906</v>
      </c>
      <c r="F773" s="21">
        <v>1778.076904296875</v>
      </c>
      <c r="G773" s="21" t="s">
        <v>256</v>
      </c>
      <c r="H773" s="21" t="s">
        <v>264</v>
      </c>
      <c r="I773" s="21">
        <v>24.529389699300129</v>
      </c>
      <c r="J773" s="21">
        <v>1.3896867429261774</v>
      </c>
      <c r="K773" s="21" t="e">
        <f t="shared" si="30"/>
        <v>#DIV/0!</v>
      </c>
      <c r="L773" s="21" t="e">
        <f t="shared" si="31"/>
        <v>#DIV/0!</v>
      </c>
      <c r="M773" s="21"/>
      <c r="N773" s="21"/>
      <c r="O773" s="21"/>
      <c r="P773" s="21"/>
      <c r="Q773" s="23"/>
    </row>
    <row r="774" spans="1:17" x14ac:dyDescent="0.2">
      <c r="A774" s="21" t="s">
        <v>77</v>
      </c>
      <c r="B774" s="21" t="s">
        <v>257</v>
      </c>
      <c r="C774" s="21" t="s">
        <v>34</v>
      </c>
      <c r="D774" s="21" t="s">
        <v>31</v>
      </c>
      <c r="E774" s="21">
        <v>23.841590881347656</v>
      </c>
      <c r="F774" s="21">
        <v>2585.24609375</v>
      </c>
      <c r="G774" s="21" t="s">
        <v>257</v>
      </c>
      <c r="H774" s="21" t="s">
        <v>262</v>
      </c>
      <c r="I774" s="21">
        <v>23.960020065307617</v>
      </c>
      <c r="J774" s="21">
        <v>1.3794871774171371</v>
      </c>
      <c r="K774" s="21" t="e">
        <f t="shared" si="30"/>
        <v>#DIV/0!</v>
      </c>
      <c r="L774" s="21" t="e">
        <f t="shared" si="31"/>
        <v>#DIV/0!</v>
      </c>
      <c r="M774" s="21"/>
      <c r="N774" s="21"/>
      <c r="O774" s="21"/>
      <c r="P774" s="21"/>
      <c r="Q774" s="23"/>
    </row>
    <row r="775" spans="1:17" x14ac:dyDescent="0.2">
      <c r="A775" s="21" t="s">
        <v>83</v>
      </c>
      <c r="B775" s="21" t="s">
        <v>258</v>
      </c>
      <c r="C775" s="21" t="s">
        <v>34</v>
      </c>
      <c r="D775" s="21" t="s">
        <v>31</v>
      </c>
      <c r="E775" s="21">
        <v>24.990320205688477</v>
      </c>
      <c r="F775" s="21">
        <v>1365.8800048828125</v>
      </c>
      <c r="G775" s="21" t="s">
        <v>258</v>
      </c>
      <c r="H775" s="21" t="s">
        <v>78</v>
      </c>
      <c r="I775" s="21">
        <v>25.107136408487957</v>
      </c>
      <c r="J775" s="21">
        <v>1.3997971821310375</v>
      </c>
      <c r="K775" s="21" t="e">
        <f t="shared" si="30"/>
        <v>#DIV/0!</v>
      </c>
      <c r="L775" s="21" t="e">
        <f t="shared" si="31"/>
        <v>#DIV/0!</v>
      </c>
      <c r="M775" s="21"/>
      <c r="N775" s="21"/>
      <c r="O775" s="21"/>
      <c r="P775" s="21"/>
      <c r="Q775" s="23"/>
    </row>
    <row r="776" spans="1:17" x14ac:dyDescent="0.2">
      <c r="A776" s="21" t="s">
        <v>89</v>
      </c>
      <c r="B776" s="21" t="s">
        <v>259</v>
      </c>
      <c r="C776" s="21" t="s">
        <v>34</v>
      </c>
      <c r="D776" s="21" t="s">
        <v>31</v>
      </c>
      <c r="E776" s="21">
        <v>25.992343902587891</v>
      </c>
      <c r="F776" s="21">
        <v>782.90777587890625</v>
      </c>
      <c r="G776" s="21" t="s">
        <v>259</v>
      </c>
      <c r="H776" s="21" t="s">
        <v>263</v>
      </c>
      <c r="I776" s="21">
        <v>26.080729802449543</v>
      </c>
      <c r="J776" s="21">
        <v>1.4163197398490763</v>
      </c>
      <c r="K776" s="21" t="e">
        <f t="shared" si="30"/>
        <v>#DIV/0!</v>
      </c>
      <c r="L776" s="21" t="e">
        <f t="shared" si="31"/>
        <v>#DIV/0!</v>
      </c>
      <c r="M776" s="21"/>
      <c r="N776" s="21"/>
      <c r="O776" s="21"/>
      <c r="P776" s="21"/>
      <c r="Q776" s="23"/>
    </row>
    <row r="777" spans="1:17" x14ac:dyDescent="0.2">
      <c r="A777" s="21" t="s">
        <v>95</v>
      </c>
      <c r="B777" s="21" t="s">
        <v>260</v>
      </c>
      <c r="C777" s="21" t="s">
        <v>34</v>
      </c>
      <c r="D777" s="21" t="s">
        <v>31</v>
      </c>
      <c r="E777" s="21">
        <v>25.171564102172852</v>
      </c>
      <c r="F777" s="21">
        <v>1235.076904296875</v>
      </c>
      <c r="G777" s="21" t="s">
        <v>260</v>
      </c>
      <c r="H777" s="21" t="s">
        <v>264</v>
      </c>
      <c r="I777" s="21">
        <v>25.209941864013672</v>
      </c>
      <c r="J777" s="21">
        <v>1.4015718441624763</v>
      </c>
      <c r="K777" s="21" t="e">
        <f t="shared" si="30"/>
        <v>#DIV/0!</v>
      </c>
      <c r="L777" s="21" t="e">
        <f t="shared" si="31"/>
        <v>#DIV/0!</v>
      </c>
      <c r="M777" s="21"/>
      <c r="N777" s="21"/>
      <c r="O777" s="21"/>
      <c r="P777" s="21"/>
      <c r="Q777" s="23"/>
    </row>
    <row r="778" spans="1:17" x14ac:dyDescent="0.2">
      <c r="A778" s="21" t="s">
        <v>107</v>
      </c>
      <c r="B778" s="21" t="s">
        <v>261</v>
      </c>
      <c r="C778" s="21" t="s">
        <v>34</v>
      </c>
      <c r="D778" s="21" t="s">
        <v>31</v>
      </c>
      <c r="E778" s="21">
        <v>27.128114700317383</v>
      </c>
      <c r="F778" s="21">
        <v>416.62664794921875</v>
      </c>
      <c r="G778" s="21" t="s">
        <v>261</v>
      </c>
      <c r="H778" s="21" t="s">
        <v>263</v>
      </c>
      <c r="I778" s="21">
        <v>26.94067891438802</v>
      </c>
      <c r="J778" s="21">
        <v>1.4304085358954011</v>
      </c>
      <c r="K778" s="21" t="e">
        <f t="shared" si="30"/>
        <v>#DIV/0!</v>
      </c>
      <c r="L778" s="21" t="e">
        <f t="shared" si="31"/>
        <v>#DIV/0!</v>
      </c>
      <c r="M778" s="21"/>
      <c r="N778" s="21"/>
      <c r="O778" s="21"/>
      <c r="P778" s="21"/>
      <c r="Q778" s="23"/>
    </row>
    <row r="779" spans="1:17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3"/>
    </row>
    <row r="780" spans="1:17" x14ac:dyDescent="0.2">
      <c r="A780" s="23"/>
      <c r="B780" s="23"/>
      <c r="C780" s="23"/>
      <c r="D780" s="23"/>
      <c r="E780" s="46"/>
      <c r="F780" s="46"/>
      <c r="G780" s="23"/>
      <c r="H780" s="46"/>
      <c r="I780" s="46"/>
      <c r="J780" s="46"/>
      <c r="K780" s="23"/>
      <c r="L780" s="23"/>
      <c r="M780" s="23"/>
      <c r="N780" s="23"/>
      <c r="O780" s="23"/>
      <c r="P780" s="23"/>
      <c r="Q780" s="23"/>
    </row>
    <row r="781" spans="1:17" x14ac:dyDescent="0.2">
      <c r="A781" s="23"/>
      <c r="B781" s="23"/>
      <c r="C781" s="23"/>
      <c r="D781" s="23"/>
      <c r="E781" s="46"/>
      <c r="F781" s="46"/>
      <c r="G781" s="23"/>
      <c r="H781" s="46"/>
      <c r="I781" s="46"/>
      <c r="J781" s="46"/>
      <c r="K781" s="23"/>
      <c r="L781" s="23"/>
      <c r="M781" s="23"/>
      <c r="N781" s="23"/>
      <c r="O781" s="23"/>
      <c r="P781" s="23"/>
      <c r="Q781" s="23"/>
    </row>
    <row r="782" spans="1:17" x14ac:dyDescent="0.2">
      <c r="A782" s="23"/>
      <c r="B782" s="23"/>
      <c r="C782" s="23"/>
      <c r="D782" s="23"/>
      <c r="E782" s="46"/>
      <c r="F782" s="46"/>
      <c r="G782" s="23"/>
      <c r="H782" s="46"/>
      <c r="I782" s="46"/>
      <c r="J782" s="46"/>
      <c r="K782" s="23"/>
      <c r="L782" s="23"/>
      <c r="M782" s="23"/>
      <c r="N782" s="23"/>
      <c r="O782" s="23"/>
      <c r="P782" s="23"/>
      <c r="Q782" s="23"/>
    </row>
    <row r="783" spans="1:17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4"/>
      <c r="N783" s="24"/>
      <c r="O783" s="24"/>
      <c r="P783" s="24"/>
      <c r="Q783" s="24"/>
    </row>
    <row r="785" spans="1:10" x14ac:dyDescent="0.2">
      <c r="A785" s="23" t="s">
        <v>265</v>
      </c>
    </row>
    <row r="786" spans="1:10" x14ac:dyDescent="0.2">
      <c r="A786" s="21" t="s">
        <v>2</v>
      </c>
      <c r="B786" s="21" t="s">
        <v>3</v>
      </c>
      <c r="C786" s="21" t="s">
        <v>4</v>
      </c>
      <c r="D786" s="21" t="s">
        <v>5</v>
      </c>
      <c r="E786" s="21" t="s">
        <v>8</v>
      </c>
      <c r="F786" s="21" t="s">
        <v>11</v>
      </c>
      <c r="G786" s="21" t="s">
        <v>179</v>
      </c>
      <c r="H786" s="21" t="s">
        <v>243</v>
      </c>
      <c r="I786" s="21" t="s">
        <v>244</v>
      </c>
      <c r="J786" s="21" t="s">
        <v>245</v>
      </c>
    </row>
    <row r="787" spans="1:10" x14ac:dyDescent="0.2">
      <c r="A787" s="21" t="s">
        <v>12</v>
      </c>
      <c r="B787" s="21" t="s">
        <v>13</v>
      </c>
      <c r="C787" s="21" t="s">
        <v>14</v>
      </c>
      <c r="D787" s="21" t="s">
        <v>15</v>
      </c>
      <c r="E787" s="49" t="s">
        <v>19</v>
      </c>
      <c r="F787" s="21" t="s">
        <v>13</v>
      </c>
      <c r="G787" s="21" t="str">
        <f t="shared" ref="G787:G882" si="32">IF(D787="UNKNOWN",B787,D787)</f>
        <v>NTC</v>
      </c>
      <c r="H787" s="43" t="str">
        <f ca="1">IFERROR(__xludf.DUMMYFUNCTION("REGEXEXTRACT(A9,""\d+"")"),"1")</f>
        <v>1</v>
      </c>
      <c r="I787" s="43" t="e">
        <f t="shared" ref="I787:I850" ca="1" si="33">IF(MOD(H787,3)=1,AVERAGE(E787:E789),0)</f>
        <v>#DIV/0!</v>
      </c>
      <c r="J787" s="43" t="e">
        <f t="shared" ref="J787:J802" ca="1" si="34">IF(I787&gt;0,IF(D787="STANDARD",LOG10(F787),LOG10(I787)),"")</f>
        <v>#DIV/0!</v>
      </c>
    </row>
    <row r="788" spans="1:10" x14ac:dyDescent="0.2">
      <c r="A788" s="21" t="s">
        <v>18</v>
      </c>
      <c r="B788" s="21" t="s">
        <v>13</v>
      </c>
      <c r="C788" s="21" t="s">
        <v>14</v>
      </c>
      <c r="D788" s="21" t="s">
        <v>15</v>
      </c>
      <c r="E788" s="49" t="s">
        <v>19</v>
      </c>
      <c r="F788" s="21" t="s">
        <v>13</v>
      </c>
      <c r="G788" s="21" t="str">
        <f t="shared" si="32"/>
        <v>NTC</v>
      </c>
      <c r="H788" s="43" t="str">
        <f ca="1">IFERROR(__xludf.DUMMYFUNCTION("REGEXEXTRACT(A10,""\d+"")"),"2")</f>
        <v>2</v>
      </c>
      <c r="I788" s="43">
        <f t="shared" ca="1" si="33"/>
        <v>0</v>
      </c>
      <c r="J788" s="43" t="str">
        <f t="shared" ca="1" si="34"/>
        <v/>
      </c>
    </row>
    <row r="789" spans="1:10" x14ac:dyDescent="0.2">
      <c r="A789" s="21" t="s">
        <v>20</v>
      </c>
      <c r="B789" s="21" t="s">
        <v>13</v>
      </c>
      <c r="C789" s="21" t="s">
        <v>14</v>
      </c>
      <c r="D789" s="21" t="s">
        <v>15</v>
      </c>
      <c r="E789" s="49" t="s">
        <v>19</v>
      </c>
      <c r="F789" s="21" t="s">
        <v>13</v>
      </c>
      <c r="G789" s="21" t="str">
        <f t="shared" si="32"/>
        <v>NTC</v>
      </c>
      <c r="H789" s="43" t="str">
        <f ca="1">IFERROR(__xludf.DUMMYFUNCTION("REGEXEXTRACT(A11,""\d+"")"),"3")</f>
        <v>3</v>
      </c>
      <c r="I789" s="43">
        <f t="shared" ca="1" si="33"/>
        <v>0</v>
      </c>
      <c r="J789" s="43" t="str">
        <f t="shared" ca="1" si="34"/>
        <v/>
      </c>
    </row>
    <row r="790" spans="1:10" x14ac:dyDescent="0.2">
      <c r="A790" s="21" t="s">
        <v>22</v>
      </c>
      <c r="B790" s="21" t="s">
        <v>13</v>
      </c>
      <c r="C790" s="21" t="s">
        <v>14</v>
      </c>
      <c r="D790" s="21" t="s">
        <v>21</v>
      </c>
      <c r="E790" s="43">
        <v>20.763265609741211</v>
      </c>
      <c r="F790" s="43">
        <v>10000</v>
      </c>
      <c r="G790" s="21" t="str">
        <f t="shared" si="32"/>
        <v>STANDARD</v>
      </c>
      <c r="H790" s="43" t="str">
        <f ca="1">IFERROR(__xludf.DUMMYFUNCTION("REGEXEXTRACT(A12,""\d+"")"),"4")</f>
        <v>4</v>
      </c>
      <c r="I790" s="43">
        <f t="shared" ca="1" si="33"/>
        <v>20.893543243408203</v>
      </c>
      <c r="J790" s="43">
        <f t="shared" ca="1" si="34"/>
        <v>4</v>
      </c>
    </row>
    <row r="791" spans="1:10" x14ac:dyDescent="0.2">
      <c r="A791" s="21" t="s">
        <v>23</v>
      </c>
      <c r="B791" s="21" t="s">
        <v>13</v>
      </c>
      <c r="C791" s="21" t="s">
        <v>14</v>
      </c>
      <c r="D791" s="21" t="s">
        <v>21</v>
      </c>
      <c r="E791" s="43">
        <v>20.951797485351562</v>
      </c>
      <c r="F791" s="43">
        <v>10000</v>
      </c>
      <c r="G791" s="21" t="str">
        <f t="shared" si="32"/>
        <v>STANDARD</v>
      </c>
      <c r="H791" s="43" t="str">
        <f ca="1">IFERROR(__xludf.DUMMYFUNCTION("REGEXEXTRACT(A13,""\d+"")"),"5")</f>
        <v>5</v>
      </c>
      <c r="I791" s="43">
        <f t="shared" ca="1" si="33"/>
        <v>0</v>
      </c>
      <c r="J791" s="43" t="str">
        <f t="shared" ca="1" si="34"/>
        <v/>
      </c>
    </row>
    <row r="792" spans="1:10" x14ac:dyDescent="0.2">
      <c r="A792" s="21" t="s">
        <v>24</v>
      </c>
      <c r="B792" s="21" t="s">
        <v>13</v>
      </c>
      <c r="C792" s="21" t="s">
        <v>14</v>
      </c>
      <c r="D792" s="21" t="s">
        <v>21</v>
      </c>
      <c r="E792" s="43">
        <v>20.965566635131836</v>
      </c>
      <c r="F792" s="43">
        <v>10000</v>
      </c>
      <c r="G792" s="21" t="str">
        <f t="shared" si="32"/>
        <v>STANDARD</v>
      </c>
      <c r="H792" s="43" t="str">
        <f ca="1">IFERROR(__xludf.DUMMYFUNCTION("REGEXEXTRACT(A14,""\d+"")"),"6")</f>
        <v>6</v>
      </c>
      <c r="I792" s="43">
        <f t="shared" ca="1" si="33"/>
        <v>0</v>
      </c>
      <c r="J792" s="43" t="str">
        <f t="shared" ca="1" si="34"/>
        <v/>
      </c>
    </row>
    <row r="793" spans="1:10" x14ac:dyDescent="0.2">
      <c r="A793" s="21" t="s">
        <v>25</v>
      </c>
      <c r="B793" s="21" t="s">
        <v>13</v>
      </c>
      <c r="C793" s="21" t="s">
        <v>14</v>
      </c>
      <c r="D793" s="21" t="s">
        <v>21</v>
      </c>
      <c r="E793" s="43">
        <v>24.315052032470703</v>
      </c>
      <c r="F793" s="43">
        <v>1000</v>
      </c>
      <c r="G793" s="21" t="str">
        <f t="shared" si="32"/>
        <v>STANDARD</v>
      </c>
      <c r="H793" s="43" t="str">
        <f ca="1">IFERROR(__xludf.DUMMYFUNCTION("REGEXEXTRACT(A15,""\d+"")"),"7")</f>
        <v>7</v>
      </c>
      <c r="I793" s="43">
        <f t="shared" ca="1" si="33"/>
        <v>24.510770161946613</v>
      </c>
      <c r="J793" s="43">
        <f t="shared" ca="1" si="34"/>
        <v>3</v>
      </c>
    </row>
    <row r="794" spans="1:10" x14ac:dyDescent="0.2">
      <c r="A794" s="21" t="s">
        <v>26</v>
      </c>
      <c r="B794" s="21" t="s">
        <v>13</v>
      </c>
      <c r="C794" s="21" t="s">
        <v>14</v>
      </c>
      <c r="D794" s="21" t="s">
        <v>21</v>
      </c>
      <c r="E794" s="43">
        <v>24.62135124206543</v>
      </c>
      <c r="F794" s="43">
        <v>1000</v>
      </c>
      <c r="G794" s="21" t="str">
        <f t="shared" si="32"/>
        <v>STANDARD</v>
      </c>
      <c r="H794" s="43" t="str">
        <f ca="1">IFERROR(__xludf.DUMMYFUNCTION("REGEXEXTRACT(A16,""\d+"")"),"8")</f>
        <v>8</v>
      </c>
      <c r="I794" s="43">
        <f t="shared" ca="1" si="33"/>
        <v>0</v>
      </c>
      <c r="J794" s="43" t="str">
        <f t="shared" ca="1" si="34"/>
        <v/>
      </c>
    </row>
    <row r="795" spans="1:10" x14ac:dyDescent="0.2">
      <c r="A795" s="21" t="s">
        <v>27</v>
      </c>
      <c r="B795" s="21" t="s">
        <v>13</v>
      </c>
      <c r="C795" s="21" t="s">
        <v>14</v>
      </c>
      <c r="D795" s="21" t="s">
        <v>21</v>
      </c>
      <c r="E795" s="43">
        <v>24.595907211303711</v>
      </c>
      <c r="F795" s="43">
        <v>1000</v>
      </c>
      <c r="G795" s="21" t="str">
        <f t="shared" si="32"/>
        <v>STANDARD</v>
      </c>
      <c r="H795" s="43" t="str">
        <f ca="1">IFERROR(__xludf.DUMMYFUNCTION("REGEXEXTRACT(A17,""\d+"")"),"9")</f>
        <v>9</v>
      </c>
      <c r="I795" s="43">
        <f t="shared" ca="1" si="33"/>
        <v>0</v>
      </c>
      <c r="J795" s="43" t="str">
        <f t="shared" ca="1" si="34"/>
        <v/>
      </c>
    </row>
    <row r="796" spans="1:10" x14ac:dyDescent="0.2">
      <c r="A796" s="21" t="s">
        <v>28</v>
      </c>
      <c r="B796" s="21" t="s">
        <v>13</v>
      </c>
      <c r="C796" s="21" t="s">
        <v>14</v>
      </c>
      <c r="D796" s="21" t="s">
        <v>21</v>
      </c>
      <c r="E796" s="43">
        <v>28.424053192138672</v>
      </c>
      <c r="F796" s="43">
        <v>100</v>
      </c>
      <c r="G796" s="21" t="str">
        <f t="shared" si="32"/>
        <v>STANDARD</v>
      </c>
      <c r="H796" s="43" t="str">
        <f ca="1">IFERROR(__xludf.DUMMYFUNCTION("REGEXEXTRACT(A18,""\d+"")"),"10")</f>
        <v>10</v>
      </c>
      <c r="I796" s="43">
        <f t="shared" ca="1" si="33"/>
        <v>28.545348485310871</v>
      </c>
      <c r="J796" s="43">
        <f t="shared" ca="1" si="34"/>
        <v>2</v>
      </c>
    </row>
    <row r="797" spans="1:10" x14ac:dyDescent="0.2">
      <c r="A797" s="21" t="s">
        <v>29</v>
      </c>
      <c r="B797" s="21" t="s">
        <v>13</v>
      </c>
      <c r="C797" s="21" t="s">
        <v>14</v>
      </c>
      <c r="D797" s="21" t="s">
        <v>21</v>
      </c>
      <c r="E797" s="43">
        <v>28.820810317993164</v>
      </c>
      <c r="F797" s="43">
        <v>100</v>
      </c>
      <c r="G797" s="21" t="str">
        <f t="shared" si="32"/>
        <v>STANDARD</v>
      </c>
      <c r="H797" s="43" t="str">
        <f ca="1">IFERROR(__xludf.DUMMYFUNCTION("REGEXEXTRACT(A19,""\d+"")"),"11")</f>
        <v>11</v>
      </c>
      <c r="I797" s="43">
        <f t="shared" ca="1" si="33"/>
        <v>0</v>
      </c>
      <c r="J797" s="43" t="str">
        <f t="shared" ca="1" si="34"/>
        <v/>
      </c>
    </row>
    <row r="798" spans="1:10" x14ac:dyDescent="0.2">
      <c r="A798" s="21" t="s">
        <v>32</v>
      </c>
      <c r="B798" s="21" t="s">
        <v>13</v>
      </c>
      <c r="C798" s="21" t="s">
        <v>14</v>
      </c>
      <c r="D798" s="21" t="s">
        <v>21</v>
      </c>
      <c r="E798" s="43">
        <v>28.391181945800781</v>
      </c>
      <c r="F798" s="43">
        <v>100</v>
      </c>
      <c r="G798" s="21" t="str">
        <f t="shared" si="32"/>
        <v>STANDARD</v>
      </c>
      <c r="H798" s="43" t="str">
        <f ca="1">IFERROR(__xludf.DUMMYFUNCTION("REGEXEXTRACT(A20,""\d+"")"),"12")</f>
        <v>12</v>
      </c>
      <c r="I798" s="43">
        <f t="shared" ca="1" si="33"/>
        <v>0</v>
      </c>
      <c r="J798" s="43" t="str">
        <f t="shared" ca="1" si="34"/>
        <v/>
      </c>
    </row>
    <row r="799" spans="1:10" x14ac:dyDescent="0.2">
      <c r="A799" s="21" t="s">
        <v>33</v>
      </c>
      <c r="B799" s="21" t="s">
        <v>13</v>
      </c>
      <c r="C799" s="21" t="s">
        <v>14</v>
      </c>
      <c r="D799" s="21" t="s">
        <v>21</v>
      </c>
      <c r="E799" s="43">
        <v>33.688526153564453</v>
      </c>
      <c r="F799" s="43">
        <v>10</v>
      </c>
      <c r="G799" s="21" t="str">
        <f t="shared" si="32"/>
        <v>STANDARD</v>
      </c>
      <c r="H799" s="43" t="str">
        <f ca="1">IFERROR(__xludf.DUMMYFUNCTION("REGEXEXTRACT(A21,""\d+"")"),"1")</f>
        <v>1</v>
      </c>
      <c r="I799" s="43">
        <f t="shared" ca="1" si="33"/>
        <v>32.318310419718422</v>
      </c>
      <c r="J799" s="43">
        <f t="shared" ca="1" si="34"/>
        <v>1</v>
      </c>
    </row>
    <row r="800" spans="1:10" x14ac:dyDescent="0.2">
      <c r="A800" s="21" t="s">
        <v>35</v>
      </c>
      <c r="B800" s="21" t="s">
        <v>13</v>
      </c>
      <c r="C800" s="21" t="s">
        <v>14</v>
      </c>
      <c r="D800" s="21" t="s">
        <v>21</v>
      </c>
      <c r="E800" s="43">
        <v>31.431051254272461</v>
      </c>
      <c r="F800" s="43">
        <v>10</v>
      </c>
      <c r="G800" s="21" t="str">
        <f t="shared" si="32"/>
        <v>STANDARD</v>
      </c>
      <c r="H800" s="43" t="str">
        <f ca="1">IFERROR(__xludf.DUMMYFUNCTION("REGEXEXTRACT(A22,""\d+"")"),"2")</f>
        <v>2</v>
      </c>
      <c r="I800" s="43">
        <f t="shared" ca="1" si="33"/>
        <v>0</v>
      </c>
      <c r="J800" s="43" t="str">
        <f t="shared" ca="1" si="34"/>
        <v/>
      </c>
    </row>
    <row r="801" spans="1:10" x14ac:dyDescent="0.2">
      <c r="A801" s="21" t="s">
        <v>36</v>
      </c>
      <c r="B801" s="21" t="s">
        <v>13</v>
      </c>
      <c r="C801" s="21" t="s">
        <v>14</v>
      </c>
      <c r="D801" s="21" t="s">
        <v>21</v>
      </c>
      <c r="E801" s="43">
        <v>31.835353851318359</v>
      </c>
      <c r="F801" s="43">
        <v>10</v>
      </c>
      <c r="G801" s="21" t="str">
        <f t="shared" si="32"/>
        <v>STANDARD</v>
      </c>
      <c r="H801" s="43" t="str">
        <f ca="1">IFERROR(__xludf.DUMMYFUNCTION("REGEXEXTRACT(A23,""\d+"")"),"3")</f>
        <v>3</v>
      </c>
      <c r="I801" s="43">
        <f t="shared" ca="1" si="33"/>
        <v>0</v>
      </c>
      <c r="J801" s="43" t="str">
        <f t="shared" ca="1" si="34"/>
        <v/>
      </c>
    </row>
    <row r="802" spans="1:10" x14ac:dyDescent="0.2">
      <c r="A802" s="21" t="s">
        <v>37</v>
      </c>
      <c r="B802" s="21" t="s">
        <v>13</v>
      </c>
      <c r="C802" s="21" t="s">
        <v>14</v>
      </c>
      <c r="D802" s="21" t="s">
        <v>21</v>
      </c>
      <c r="E802" s="43">
        <v>32.557579040527344</v>
      </c>
      <c r="F802" s="43">
        <v>2</v>
      </c>
      <c r="G802" s="21" t="str">
        <f t="shared" si="32"/>
        <v>STANDARD</v>
      </c>
      <c r="H802" s="43" t="str">
        <f ca="1">IFERROR(__xludf.DUMMYFUNCTION("REGEXEXTRACT(A24,""\d+"")"),"4")</f>
        <v>4</v>
      </c>
      <c r="I802" s="43">
        <f t="shared" ca="1" si="33"/>
        <v>33.01971435546875</v>
      </c>
      <c r="J802" s="43">
        <f t="shared" ca="1" si="34"/>
        <v>0.3010299956639812</v>
      </c>
    </row>
    <row r="803" spans="1:10" x14ac:dyDescent="0.2">
      <c r="A803" s="21" t="s">
        <v>38</v>
      </c>
      <c r="B803" s="21" t="s">
        <v>13</v>
      </c>
      <c r="C803" s="21" t="s">
        <v>14</v>
      </c>
      <c r="D803" s="21" t="s">
        <v>21</v>
      </c>
      <c r="E803" s="43">
        <v>33.481849670410156</v>
      </c>
      <c r="F803" s="43">
        <v>2</v>
      </c>
      <c r="G803" s="21" t="str">
        <f t="shared" si="32"/>
        <v>STANDARD</v>
      </c>
      <c r="H803" s="43" t="str">
        <f ca="1">IFERROR(__xludf.DUMMYFUNCTION("REGEXEXTRACT(A25,""\d+"")"),"5")</f>
        <v>5</v>
      </c>
      <c r="I803" s="43">
        <f t="shared" ca="1" si="33"/>
        <v>0</v>
      </c>
      <c r="J803" s="43" t="str">
        <f ca="1">IF(I803=0,"",IF(D803="STANDARD",LOG10(F803),LOG10(I803)))</f>
        <v/>
      </c>
    </row>
    <row r="804" spans="1:10" x14ac:dyDescent="0.2">
      <c r="A804" s="21" t="s">
        <v>39</v>
      </c>
      <c r="B804" s="21" t="s">
        <v>13</v>
      </c>
      <c r="C804" s="21" t="s">
        <v>14</v>
      </c>
      <c r="D804" s="21" t="s">
        <v>21</v>
      </c>
      <c r="E804" s="21" t="s">
        <v>19</v>
      </c>
      <c r="F804" s="43">
        <v>2</v>
      </c>
      <c r="G804" s="21" t="str">
        <f t="shared" si="32"/>
        <v>STANDARD</v>
      </c>
      <c r="H804" s="43" t="str">
        <f ca="1">IFERROR(__xludf.DUMMYFUNCTION("REGEXEXTRACT(A26,""\d+"")"),"6")</f>
        <v>6</v>
      </c>
      <c r="I804" s="43">
        <f t="shared" ca="1" si="33"/>
        <v>0</v>
      </c>
      <c r="J804" s="43" t="str">
        <f t="shared" ref="J804:J882" ca="1" si="35">IF(I804&gt;0,IF(D804="STANDARD",LOG10(F804),LOG10(I804)),"")</f>
        <v/>
      </c>
    </row>
    <row r="805" spans="1:10" x14ac:dyDescent="0.2">
      <c r="A805" s="21" t="s">
        <v>40</v>
      </c>
      <c r="B805" s="21" t="s">
        <v>262</v>
      </c>
      <c r="C805" s="21" t="s">
        <v>14</v>
      </c>
      <c r="D805" s="21" t="s">
        <v>31</v>
      </c>
      <c r="E805" s="43">
        <v>26.147705078125</v>
      </c>
      <c r="F805" s="43">
        <v>369.60818481445312</v>
      </c>
      <c r="G805" s="21" t="str">
        <f t="shared" si="32"/>
        <v>1</v>
      </c>
      <c r="H805" s="43" t="str">
        <f ca="1">IFERROR(__xludf.DUMMYFUNCTION("REGEXEXTRACT(A27,""\d+"")"),"7")</f>
        <v>7</v>
      </c>
      <c r="I805" s="43">
        <f t="shared" ca="1" si="33"/>
        <v>25.829280217488606</v>
      </c>
      <c r="J805" s="43">
        <f t="shared" ca="1" si="35"/>
        <v>1.4121123038919237</v>
      </c>
    </row>
    <row r="806" spans="1:10" x14ac:dyDescent="0.2">
      <c r="A806" s="21" t="s">
        <v>41</v>
      </c>
      <c r="B806" s="21" t="s">
        <v>262</v>
      </c>
      <c r="C806" s="21" t="s">
        <v>14</v>
      </c>
      <c r="D806" s="21" t="s">
        <v>31</v>
      </c>
      <c r="E806" s="43">
        <v>25.445735931396484</v>
      </c>
      <c r="F806" s="43">
        <v>585.639404296875</v>
      </c>
      <c r="G806" s="21" t="str">
        <f t="shared" si="32"/>
        <v>1</v>
      </c>
      <c r="H806" s="43" t="str">
        <f ca="1">IFERROR(__xludf.DUMMYFUNCTION("REGEXEXTRACT(A28,""\d+"")"),"8")</f>
        <v>8</v>
      </c>
      <c r="I806" s="43">
        <f t="shared" ca="1" si="33"/>
        <v>0</v>
      </c>
      <c r="J806" s="43" t="str">
        <f t="shared" ca="1" si="35"/>
        <v/>
      </c>
    </row>
    <row r="807" spans="1:10" x14ac:dyDescent="0.2">
      <c r="A807" s="21" t="s">
        <v>42</v>
      </c>
      <c r="B807" s="21" t="s">
        <v>262</v>
      </c>
      <c r="C807" s="21" t="s">
        <v>14</v>
      </c>
      <c r="D807" s="21" t="s">
        <v>31</v>
      </c>
      <c r="E807" s="43">
        <v>25.894399642944336</v>
      </c>
      <c r="F807" s="43">
        <v>436.3865966796875</v>
      </c>
      <c r="G807" s="21" t="str">
        <f t="shared" si="32"/>
        <v>1</v>
      </c>
      <c r="H807" s="43" t="str">
        <f ca="1">IFERROR(__xludf.DUMMYFUNCTION("REGEXEXTRACT(A29,""\d+"")"),"9")</f>
        <v>9</v>
      </c>
      <c r="I807" s="43">
        <f t="shared" ca="1" si="33"/>
        <v>0</v>
      </c>
      <c r="J807" s="43" t="str">
        <f t="shared" ca="1" si="35"/>
        <v/>
      </c>
    </row>
    <row r="808" spans="1:10" x14ac:dyDescent="0.2">
      <c r="A808" s="21" t="s">
        <v>43</v>
      </c>
      <c r="B808" s="21" t="s">
        <v>266</v>
      </c>
      <c r="C808" s="21" t="s">
        <v>14</v>
      </c>
      <c r="D808" s="21" t="s">
        <v>31</v>
      </c>
      <c r="E808" s="43">
        <v>26.687740325927734</v>
      </c>
      <c r="F808" s="43">
        <v>259.39657592773438</v>
      </c>
      <c r="G808" s="21" t="str">
        <f t="shared" si="32"/>
        <v>2</v>
      </c>
      <c r="H808" s="43" t="str">
        <f ca="1">IFERROR(__xludf.DUMMYFUNCTION("REGEXEXTRACT(A30,""\d+"")"),"10")</f>
        <v>10</v>
      </c>
      <c r="I808" s="43">
        <f t="shared" ca="1" si="33"/>
        <v>26.868426640828449</v>
      </c>
      <c r="J808" s="43">
        <f t="shared" ca="1" si="35"/>
        <v>1.4292422357963164</v>
      </c>
    </row>
    <row r="809" spans="1:10" x14ac:dyDescent="0.2">
      <c r="A809" s="21" t="s">
        <v>44</v>
      </c>
      <c r="B809" s="21" t="s">
        <v>266</v>
      </c>
      <c r="C809" s="21" t="s">
        <v>14</v>
      </c>
      <c r="D809" s="21" t="s">
        <v>31</v>
      </c>
      <c r="E809" s="43">
        <v>26.698720932006836</v>
      </c>
      <c r="F809" s="43">
        <v>257.53573608398438</v>
      </c>
      <c r="G809" s="21" t="str">
        <f t="shared" si="32"/>
        <v>2</v>
      </c>
      <c r="H809" s="43" t="str">
        <f ca="1">IFERROR(__xludf.DUMMYFUNCTION("REGEXEXTRACT(A31,""\d+"")"),"11")</f>
        <v>11</v>
      </c>
      <c r="I809" s="43">
        <f t="shared" ca="1" si="33"/>
        <v>0</v>
      </c>
      <c r="J809" s="43" t="str">
        <f t="shared" ca="1" si="35"/>
        <v/>
      </c>
    </row>
    <row r="810" spans="1:10" x14ac:dyDescent="0.2">
      <c r="A810" s="21" t="s">
        <v>46</v>
      </c>
      <c r="B810" s="21" t="s">
        <v>266</v>
      </c>
      <c r="C810" s="21" t="s">
        <v>14</v>
      </c>
      <c r="D810" s="21" t="s">
        <v>31</v>
      </c>
      <c r="E810" s="43">
        <v>27.218818664550781</v>
      </c>
      <c r="F810" s="43">
        <v>183.12069702148438</v>
      </c>
      <c r="G810" s="21" t="str">
        <f t="shared" si="32"/>
        <v>2</v>
      </c>
      <c r="H810" s="43" t="str">
        <f ca="1">IFERROR(__xludf.DUMMYFUNCTION("REGEXEXTRACT(A32,""\d+"")"),"12")</f>
        <v>12</v>
      </c>
      <c r="I810" s="43">
        <f t="shared" ca="1" si="33"/>
        <v>0</v>
      </c>
      <c r="J810" s="43" t="str">
        <f t="shared" ca="1" si="35"/>
        <v/>
      </c>
    </row>
    <row r="811" spans="1:10" x14ac:dyDescent="0.2">
      <c r="A811" s="21" t="s">
        <v>47</v>
      </c>
      <c r="B811" s="21" t="s">
        <v>267</v>
      </c>
      <c r="C811" s="21" t="s">
        <v>14</v>
      </c>
      <c r="D811" s="21" t="s">
        <v>31</v>
      </c>
      <c r="E811" s="43">
        <v>26.478031158447266</v>
      </c>
      <c r="F811" s="43">
        <v>297.63214111328125</v>
      </c>
      <c r="G811" s="21" t="str">
        <f t="shared" si="32"/>
        <v>3</v>
      </c>
      <c r="H811" s="43" t="str">
        <f ca="1">IFERROR(__xludf.DUMMYFUNCTION("REGEXEXTRACT(A33,""\d+"")"),"1")</f>
        <v>1</v>
      </c>
      <c r="I811" s="43">
        <f t="shared" ca="1" si="33"/>
        <v>26.41353480021159</v>
      </c>
      <c r="J811" s="43">
        <f t="shared" ca="1" si="35"/>
        <v>1.4218265247018633</v>
      </c>
    </row>
    <row r="812" spans="1:10" x14ac:dyDescent="0.2">
      <c r="A812" s="21" t="s">
        <v>49</v>
      </c>
      <c r="B812" s="21" t="s">
        <v>267</v>
      </c>
      <c r="C812" s="21" t="s">
        <v>14</v>
      </c>
      <c r="D812" s="21" t="s">
        <v>31</v>
      </c>
      <c r="E812" s="43">
        <v>25.993938446044922</v>
      </c>
      <c r="F812" s="43">
        <v>408.8154296875</v>
      </c>
      <c r="G812" s="21" t="str">
        <f t="shared" si="32"/>
        <v>3</v>
      </c>
      <c r="H812" s="43" t="str">
        <f ca="1">IFERROR(__xludf.DUMMYFUNCTION("REGEXEXTRACT(A34,""\d+"")"),"2")</f>
        <v>2</v>
      </c>
      <c r="I812" s="43">
        <f t="shared" ca="1" si="33"/>
        <v>0</v>
      </c>
      <c r="J812" s="43" t="str">
        <f t="shared" ca="1" si="35"/>
        <v/>
      </c>
    </row>
    <row r="813" spans="1:10" x14ac:dyDescent="0.2">
      <c r="A813" s="21" t="s">
        <v>50</v>
      </c>
      <c r="B813" s="21" t="s">
        <v>267</v>
      </c>
      <c r="C813" s="21" t="s">
        <v>14</v>
      </c>
      <c r="D813" s="21" t="s">
        <v>31</v>
      </c>
      <c r="E813" s="43">
        <v>26.768634796142578</v>
      </c>
      <c r="F813" s="43">
        <v>245.99665832519531</v>
      </c>
      <c r="G813" s="21" t="str">
        <f t="shared" si="32"/>
        <v>3</v>
      </c>
      <c r="H813" s="43" t="str">
        <f ca="1">IFERROR(__xludf.DUMMYFUNCTION("REGEXEXTRACT(A35,""\d+"")"),"3")</f>
        <v>3</v>
      </c>
      <c r="I813" s="43">
        <f t="shared" ca="1" si="33"/>
        <v>0</v>
      </c>
      <c r="J813" s="43" t="str">
        <f t="shared" ca="1" si="35"/>
        <v/>
      </c>
    </row>
    <row r="814" spans="1:10" x14ac:dyDescent="0.2">
      <c r="A814" s="21" t="s">
        <v>52</v>
      </c>
      <c r="B814" s="21" t="s">
        <v>78</v>
      </c>
      <c r="C814" s="21" t="s">
        <v>14</v>
      </c>
      <c r="D814" s="21" t="s">
        <v>31</v>
      </c>
      <c r="E814" s="43">
        <v>27.755752563476562</v>
      </c>
      <c r="F814" s="43">
        <v>128.77845764160156</v>
      </c>
      <c r="G814" s="21" t="str">
        <f t="shared" si="32"/>
        <v>4</v>
      </c>
      <c r="H814" s="43" t="str">
        <f ca="1">IFERROR(__xludf.DUMMYFUNCTION("REGEXEXTRACT(A36,""\d+"")"),"4")</f>
        <v>4</v>
      </c>
      <c r="I814" s="43">
        <f t="shared" ca="1" si="33"/>
        <v>27.644399007161457</v>
      </c>
      <c r="J814" s="43">
        <f t="shared" ca="1" si="35"/>
        <v>1.4416071527587271</v>
      </c>
    </row>
    <row r="815" spans="1:10" x14ac:dyDescent="0.2">
      <c r="A815" s="21" t="s">
        <v>53</v>
      </c>
      <c r="B815" s="21" t="s">
        <v>78</v>
      </c>
      <c r="C815" s="21" t="s">
        <v>14</v>
      </c>
      <c r="D815" s="21" t="s">
        <v>31</v>
      </c>
      <c r="E815" s="43">
        <v>27.785354614257812</v>
      </c>
      <c r="F815" s="43">
        <v>126.30307006835938</v>
      </c>
      <c r="G815" s="21" t="str">
        <f t="shared" si="32"/>
        <v>4</v>
      </c>
      <c r="H815" s="43" t="str">
        <f ca="1">IFERROR(__xludf.DUMMYFUNCTION("REGEXEXTRACT(A37,""\d+"")"),"5")</f>
        <v>5</v>
      </c>
      <c r="I815" s="43">
        <f t="shared" ca="1" si="33"/>
        <v>0</v>
      </c>
      <c r="J815" s="43" t="str">
        <f t="shared" ca="1" si="35"/>
        <v/>
      </c>
    </row>
    <row r="816" spans="1:10" x14ac:dyDescent="0.2">
      <c r="A816" s="21" t="s">
        <v>55</v>
      </c>
      <c r="B816" s="21" t="s">
        <v>78</v>
      </c>
      <c r="C816" s="21" t="s">
        <v>14</v>
      </c>
      <c r="D816" s="21" t="s">
        <v>31</v>
      </c>
      <c r="E816" s="43">
        <v>27.39208984375</v>
      </c>
      <c r="F816" s="43">
        <v>163.45481872558594</v>
      </c>
      <c r="G816" s="21" t="str">
        <f t="shared" si="32"/>
        <v>4</v>
      </c>
      <c r="H816" s="43" t="str">
        <f ca="1">IFERROR(__xludf.DUMMYFUNCTION("REGEXEXTRACT(A38,""\d+"")"),"6")</f>
        <v>6</v>
      </c>
      <c r="I816" s="43">
        <f t="shared" ca="1" si="33"/>
        <v>0</v>
      </c>
      <c r="J816" s="43" t="str">
        <f t="shared" ca="1" si="35"/>
        <v/>
      </c>
    </row>
    <row r="817" spans="1:10" x14ac:dyDescent="0.2">
      <c r="A817" s="21" t="s">
        <v>56</v>
      </c>
      <c r="B817" s="21" t="s">
        <v>80</v>
      </c>
      <c r="C817" s="21" t="s">
        <v>14</v>
      </c>
      <c r="D817" s="21" t="s">
        <v>31</v>
      </c>
      <c r="E817" s="43">
        <v>25.833343505859375</v>
      </c>
      <c r="F817" s="43">
        <v>454.21072387695312</v>
      </c>
      <c r="G817" s="21" t="str">
        <f t="shared" si="32"/>
        <v>5</v>
      </c>
      <c r="H817" s="43" t="str">
        <f ca="1">IFERROR(__xludf.DUMMYFUNCTION("REGEXEXTRACT(A39,""\d+"")"),"7")</f>
        <v>7</v>
      </c>
      <c r="I817" s="43">
        <f t="shared" ca="1" si="33"/>
        <v>25.974662780761719</v>
      </c>
      <c r="J817" s="43">
        <f t="shared" ca="1" si="35"/>
        <v>1.4145499179845551</v>
      </c>
    </row>
    <row r="818" spans="1:10" x14ac:dyDescent="0.2">
      <c r="A818" s="21" t="s">
        <v>58</v>
      </c>
      <c r="B818" s="21" t="s">
        <v>80</v>
      </c>
      <c r="C818" s="21" t="s">
        <v>14</v>
      </c>
      <c r="D818" s="21" t="s">
        <v>31</v>
      </c>
      <c r="E818" s="43">
        <v>25.932390213012695</v>
      </c>
      <c r="F818" s="43">
        <v>425.6507568359375</v>
      </c>
      <c r="G818" s="21" t="str">
        <f t="shared" si="32"/>
        <v>5</v>
      </c>
      <c r="H818" s="43" t="str">
        <f ca="1">IFERROR(__xludf.DUMMYFUNCTION("REGEXEXTRACT(A40,""\d+"")"),"8")</f>
        <v>8</v>
      </c>
      <c r="I818" s="43">
        <f t="shared" ca="1" si="33"/>
        <v>0</v>
      </c>
      <c r="J818" s="43" t="str">
        <f t="shared" ca="1" si="35"/>
        <v/>
      </c>
    </row>
    <row r="819" spans="1:10" x14ac:dyDescent="0.2">
      <c r="A819" s="21" t="s">
        <v>59</v>
      </c>
      <c r="B819" s="21" t="s">
        <v>80</v>
      </c>
      <c r="C819" s="21" t="s">
        <v>14</v>
      </c>
      <c r="D819" s="21" t="s">
        <v>31</v>
      </c>
      <c r="E819" s="43">
        <v>26.158254623413086</v>
      </c>
      <c r="F819" s="43">
        <v>367.0604248046875</v>
      </c>
      <c r="G819" s="21" t="str">
        <f t="shared" si="32"/>
        <v>5</v>
      </c>
      <c r="H819" s="43" t="str">
        <f ca="1">IFERROR(__xludf.DUMMYFUNCTION("REGEXEXTRACT(A41,""\d+"")"),"9")</f>
        <v>9</v>
      </c>
      <c r="I819" s="43">
        <f t="shared" ca="1" si="33"/>
        <v>0</v>
      </c>
      <c r="J819" s="43" t="str">
        <f t="shared" ca="1" si="35"/>
        <v/>
      </c>
    </row>
    <row r="820" spans="1:10" x14ac:dyDescent="0.2">
      <c r="A820" s="21" t="s">
        <v>61</v>
      </c>
      <c r="B820" s="21" t="s">
        <v>82</v>
      </c>
      <c r="C820" s="21" t="s">
        <v>14</v>
      </c>
      <c r="D820" s="21" t="s">
        <v>31</v>
      </c>
      <c r="E820" s="43">
        <v>24.993574142456055</v>
      </c>
      <c r="F820" s="43">
        <v>787.74432373046875</v>
      </c>
      <c r="G820" s="21" t="str">
        <f t="shared" si="32"/>
        <v>6</v>
      </c>
      <c r="H820" s="43" t="str">
        <f ca="1">IFERROR(__xludf.DUMMYFUNCTION("REGEXEXTRACT(A42,""\d+"")"),"10")</f>
        <v>10</v>
      </c>
      <c r="I820" s="43">
        <f t="shared" ca="1" si="33"/>
        <v>25.199682235717773</v>
      </c>
      <c r="J820" s="43">
        <f t="shared" ca="1" si="35"/>
        <v>1.4013950644266071</v>
      </c>
    </row>
    <row r="821" spans="1:10" x14ac:dyDescent="0.2">
      <c r="A821" s="21" t="s">
        <v>62</v>
      </c>
      <c r="B821" s="21" t="s">
        <v>82</v>
      </c>
      <c r="C821" s="21" t="s">
        <v>14</v>
      </c>
      <c r="D821" s="21" t="s">
        <v>31</v>
      </c>
      <c r="E821" s="43">
        <v>25.413164138793945</v>
      </c>
      <c r="F821" s="43">
        <v>598.28106689453125</v>
      </c>
      <c r="G821" s="21" t="str">
        <f t="shared" si="32"/>
        <v>6</v>
      </c>
      <c r="H821" s="43" t="str">
        <f ca="1">IFERROR(__xludf.DUMMYFUNCTION("REGEXEXTRACT(A43,""\d+"")"),"11")</f>
        <v>11</v>
      </c>
      <c r="I821" s="43">
        <f t="shared" ca="1" si="33"/>
        <v>0</v>
      </c>
      <c r="J821" s="43" t="str">
        <f t="shared" ca="1" si="35"/>
        <v/>
      </c>
    </row>
    <row r="822" spans="1:10" x14ac:dyDescent="0.2">
      <c r="A822" s="21" t="s">
        <v>64</v>
      </c>
      <c r="B822" s="21" t="s">
        <v>82</v>
      </c>
      <c r="C822" s="21" t="s">
        <v>14</v>
      </c>
      <c r="D822" s="21" t="s">
        <v>31</v>
      </c>
      <c r="E822" s="43">
        <v>25.19230842590332</v>
      </c>
      <c r="F822" s="43">
        <v>691.5042724609375</v>
      </c>
      <c r="G822" s="21" t="str">
        <f t="shared" si="32"/>
        <v>6</v>
      </c>
      <c r="H822" s="43" t="str">
        <f ca="1">IFERROR(__xludf.DUMMYFUNCTION("REGEXEXTRACT(A44,""\d+"")"),"12")</f>
        <v>12</v>
      </c>
      <c r="I822" s="43">
        <f t="shared" ca="1" si="33"/>
        <v>0</v>
      </c>
      <c r="J822" s="43" t="str">
        <f t="shared" ca="1" si="35"/>
        <v/>
      </c>
    </row>
    <row r="823" spans="1:10" x14ac:dyDescent="0.2">
      <c r="A823" s="21" t="s">
        <v>65</v>
      </c>
      <c r="B823" s="21" t="s">
        <v>263</v>
      </c>
      <c r="C823" s="21" t="s">
        <v>14</v>
      </c>
      <c r="D823" s="21" t="s">
        <v>31</v>
      </c>
      <c r="E823" s="43">
        <v>26.856451034545898</v>
      </c>
      <c r="F823" s="43">
        <v>232.23258972167969</v>
      </c>
      <c r="G823" s="21" t="str">
        <f t="shared" si="32"/>
        <v>7</v>
      </c>
      <c r="H823" s="43" t="str">
        <f ca="1">IFERROR(__xludf.DUMMYFUNCTION("REGEXEXTRACT(A45,""\d+"")"),"1")</f>
        <v>1</v>
      </c>
      <c r="I823" s="43">
        <f t="shared" ca="1" si="33"/>
        <v>26.717371622721355</v>
      </c>
      <c r="J823" s="43">
        <f t="shared" ca="1" si="35"/>
        <v>1.426793731277503</v>
      </c>
    </row>
    <row r="824" spans="1:10" x14ac:dyDescent="0.2">
      <c r="A824" s="21" t="s">
        <v>66</v>
      </c>
      <c r="B824" s="21" t="s">
        <v>263</v>
      </c>
      <c r="C824" s="21" t="s">
        <v>14</v>
      </c>
      <c r="D824" s="21" t="s">
        <v>31</v>
      </c>
      <c r="E824" s="43">
        <v>26.569721221923828</v>
      </c>
      <c r="F824" s="43">
        <v>280.26617431640625</v>
      </c>
      <c r="G824" s="21" t="str">
        <f t="shared" si="32"/>
        <v>7</v>
      </c>
      <c r="H824" s="43" t="str">
        <f ca="1">IFERROR(__xludf.DUMMYFUNCTION("REGEXEXTRACT(A46,""\d+"")"),"2")</f>
        <v>2</v>
      </c>
      <c r="I824" s="43">
        <f t="shared" ca="1" si="33"/>
        <v>0</v>
      </c>
      <c r="J824" s="43" t="str">
        <f t="shared" ca="1" si="35"/>
        <v/>
      </c>
    </row>
    <row r="825" spans="1:10" x14ac:dyDescent="0.2">
      <c r="A825" s="21" t="s">
        <v>67</v>
      </c>
      <c r="B825" s="21" t="s">
        <v>263</v>
      </c>
      <c r="C825" s="21" t="s">
        <v>14</v>
      </c>
      <c r="D825" s="21" t="s">
        <v>31</v>
      </c>
      <c r="E825" s="43">
        <v>26.725942611694336</v>
      </c>
      <c r="F825" s="43">
        <v>252.97988891601562</v>
      </c>
      <c r="G825" s="21" t="str">
        <f t="shared" si="32"/>
        <v>7</v>
      </c>
      <c r="H825" s="43" t="str">
        <f ca="1">IFERROR(__xludf.DUMMYFUNCTION("REGEXEXTRACT(A47,""\d+"")"),"3")</f>
        <v>3</v>
      </c>
      <c r="I825" s="43">
        <f t="shared" ca="1" si="33"/>
        <v>0</v>
      </c>
      <c r="J825" s="43" t="str">
        <f t="shared" ca="1" si="35"/>
        <v/>
      </c>
    </row>
    <row r="826" spans="1:10" x14ac:dyDescent="0.2">
      <c r="A826" s="21" t="s">
        <v>68</v>
      </c>
      <c r="B826" s="21" t="s">
        <v>268</v>
      </c>
      <c r="C826" s="21" t="s">
        <v>14</v>
      </c>
      <c r="D826" s="21" t="s">
        <v>31</v>
      </c>
      <c r="E826" s="43">
        <v>26.48090934753418</v>
      </c>
      <c r="F826" s="43">
        <v>297.07101440429688</v>
      </c>
      <c r="G826" s="21" t="str">
        <f t="shared" si="32"/>
        <v>8</v>
      </c>
      <c r="H826" s="43" t="str">
        <f ca="1">IFERROR(__xludf.DUMMYFUNCTION("REGEXEXTRACT(A48,""\d+"")"),"4")</f>
        <v>4</v>
      </c>
      <c r="I826" s="43">
        <f t="shared" ca="1" si="33"/>
        <v>26.716941833496094</v>
      </c>
      <c r="J826" s="43">
        <f t="shared" ca="1" si="35"/>
        <v>1.4267867449394427</v>
      </c>
    </row>
    <row r="827" spans="1:10" x14ac:dyDescent="0.2">
      <c r="A827" s="21" t="s">
        <v>69</v>
      </c>
      <c r="B827" s="21" t="s">
        <v>268</v>
      </c>
      <c r="C827" s="21" t="s">
        <v>14</v>
      </c>
      <c r="D827" s="21" t="s">
        <v>31</v>
      </c>
      <c r="E827" s="43">
        <v>26.801731109619141</v>
      </c>
      <c r="F827" s="43">
        <v>240.71595764160156</v>
      </c>
      <c r="G827" s="21" t="str">
        <f t="shared" si="32"/>
        <v>8</v>
      </c>
      <c r="H827" s="43" t="str">
        <f ca="1">IFERROR(__xludf.DUMMYFUNCTION("REGEXEXTRACT(A49,""\d+"")"),"5")</f>
        <v>5</v>
      </c>
      <c r="I827" s="43">
        <f t="shared" ca="1" si="33"/>
        <v>0</v>
      </c>
      <c r="J827" s="43" t="str">
        <f t="shared" ca="1" si="35"/>
        <v/>
      </c>
    </row>
    <row r="828" spans="1:10" x14ac:dyDescent="0.2">
      <c r="A828" s="21" t="s">
        <v>70</v>
      </c>
      <c r="B828" s="21" t="s">
        <v>268</v>
      </c>
      <c r="C828" s="21" t="s">
        <v>14</v>
      </c>
      <c r="D828" s="21" t="s">
        <v>31</v>
      </c>
      <c r="E828" s="43">
        <v>26.868185043334961</v>
      </c>
      <c r="F828" s="43">
        <v>230.45272827148438</v>
      </c>
      <c r="G828" s="21" t="str">
        <f t="shared" si="32"/>
        <v>8</v>
      </c>
      <c r="H828" s="43" t="str">
        <f ca="1">IFERROR(__xludf.DUMMYFUNCTION("REGEXEXTRACT(A50,""\d+"")"),"6")</f>
        <v>6</v>
      </c>
      <c r="I828" s="43">
        <f t="shared" ca="1" si="33"/>
        <v>0</v>
      </c>
      <c r="J828" s="43" t="str">
        <f t="shared" ca="1" si="35"/>
        <v/>
      </c>
    </row>
    <row r="829" spans="1:10" x14ac:dyDescent="0.2">
      <c r="A829" s="21" t="s">
        <v>71</v>
      </c>
      <c r="B829" s="21" t="s">
        <v>269</v>
      </c>
      <c r="C829" s="21" t="s">
        <v>14</v>
      </c>
      <c r="D829" s="21" t="s">
        <v>31</v>
      </c>
      <c r="E829" s="43">
        <v>27.477338790893555</v>
      </c>
      <c r="F829" s="43">
        <v>154.56912231445312</v>
      </c>
      <c r="G829" s="21" t="str">
        <f t="shared" si="32"/>
        <v>9</v>
      </c>
      <c r="H829" s="43" t="str">
        <f ca="1">IFERROR(__xludf.DUMMYFUNCTION("REGEXEXTRACT(A51,""\d+"")"),"7")</f>
        <v>7</v>
      </c>
      <c r="I829" s="43">
        <f t="shared" ca="1" si="33"/>
        <v>28.581902186075848</v>
      </c>
      <c r="J829" s="43">
        <f t="shared" ca="1" si="35"/>
        <v>1.4560911286336091</v>
      </c>
    </row>
    <row r="830" spans="1:10" x14ac:dyDescent="0.2">
      <c r="A830" s="21" t="s">
        <v>72</v>
      </c>
      <c r="B830" s="21" t="s">
        <v>269</v>
      </c>
      <c r="C830" s="21" t="s">
        <v>14</v>
      </c>
      <c r="D830" s="21" t="s">
        <v>31</v>
      </c>
      <c r="E830" s="43">
        <v>29.898841857910156</v>
      </c>
      <c r="F830" s="43">
        <v>31.5928955078125</v>
      </c>
      <c r="G830" s="21" t="str">
        <f t="shared" si="32"/>
        <v>9</v>
      </c>
      <c r="H830" s="43" t="str">
        <f ca="1">IFERROR(__xludf.DUMMYFUNCTION("REGEXEXTRACT(A52,""\d+"")"),"8")</f>
        <v>8</v>
      </c>
      <c r="I830" s="43">
        <f t="shared" ca="1" si="33"/>
        <v>0</v>
      </c>
      <c r="J830" s="43" t="str">
        <f t="shared" ca="1" si="35"/>
        <v/>
      </c>
    </row>
    <row r="831" spans="1:10" x14ac:dyDescent="0.2">
      <c r="A831" s="21" t="s">
        <v>73</v>
      </c>
      <c r="B831" s="21" t="s">
        <v>269</v>
      </c>
      <c r="C831" s="21" t="s">
        <v>14</v>
      </c>
      <c r="D831" s="21" t="s">
        <v>31</v>
      </c>
      <c r="E831" s="43">
        <v>28.369525909423828</v>
      </c>
      <c r="F831" s="43">
        <v>86.112983703613281</v>
      </c>
      <c r="G831" s="21" t="str">
        <f t="shared" si="32"/>
        <v>9</v>
      </c>
      <c r="H831" s="43" t="str">
        <f ca="1">IFERROR(__xludf.DUMMYFUNCTION("REGEXEXTRACT(A53,""\d+"")"),"9")</f>
        <v>9</v>
      </c>
      <c r="I831" s="43">
        <f t="shared" ca="1" si="33"/>
        <v>0</v>
      </c>
      <c r="J831" s="43" t="str">
        <f t="shared" ca="1" si="35"/>
        <v/>
      </c>
    </row>
    <row r="832" spans="1:10" x14ac:dyDescent="0.2">
      <c r="A832" s="21" t="s">
        <v>74</v>
      </c>
      <c r="B832" s="21" t="s">
        <v>264</v>
      </c>
      <c r="C832" s="21" t="s">
        <v>14</v>
      </c>
      <c r="D832" s="21" t="s">
        <v>31</v>
      </c>
      <c r="E832" s="43">
        <v>27.196483612060547</v>
      </c>
      <c r="F832" s="43">
        <v>185.82212829589844</v>
      </c>
      <c r="G832" s="21" t="str">
        <f t="shared" si="32"/>
        <v>10</v>
      </c>
      <c r="H832" s="43" t="str">
        <f ca="1">IFERROR(__xludf.DUMMYFUNCTION("REGEXEXTRACT(A54,""\d+"")"),"10")</f>
        <v>10</v>
      </c>
      <c r="I832" s="43">
        <f t="shared" ca="1" si="33"/>
        <v>27.549353281656902</v>
      </c>
      <c r="J832" s="43">
        <f t="shared" ca="1" si="35"/>
        <v>1.4401114082874633</v>
      </c>
    </row>
    <row r="833" spans="1:10" x14ac:dyDescent="0.2">
      <c r="A833" s="21" t="s">
        <v>75</v>
      </c>
      <c r="B833" s="21" t="s">
        <v>264</v>
      </c>
      <c r="C833" s="21" t="s">
        <v>14</v>
      </c>
      <c r="D833" s="21" t="s">
        <v>31</v>
      </c>
      <c r="E833" s="43">
        <v>27.640920639038086</v>
      </c>
      <c r="F833" s="43">
        <v>138.84878540039062</v>
      </c>
      <c r="G833" s="21" t="str">
        <f t="shared" si="32"/>
        <v>10</v>
      </c>
      <c r="H833" s="43" t="str">
        <f ca="1">IFERROR(__xludf.DUMMYFUNCTION("REGEXEXTRACT(A55,""\d+"")"),"11")</f>
        <v>11</v>
      </c>
      <c r="I833" s="43">
        <f t="shared" ca="1" si="33"/>
        <v>0</v>
      </c>
      <c r="J833" s="43" t="str">
        <f t="shared" ca="1" si="35"/>
        <v/>
      </c>
    </row>
    <row r="834" spans="1:10" x14ac:dyDescent="0.2">
      <c r="A834" s="21" t="s">
        <v>76</v>
      </c>
      <c r="B834" s="21" t="s">
        <v>264</v>
      </c>
      <c r="C834" s="21" t="s">
        <v>14</v>
      </c>
      <c r="D834" s="21" t="s">
        <v>31</v>
      </c>
      <c r="E834" s="43">
        <v>27.81065559387207</v>
      </c>
      <c r="F834" s="43">
        <v>124.22509765625</v>
      </c>
      <c r="G834" s="21" t="str">
        <f t="shared" si="32"/>
        <v>10</v>
      </c>
      <c r="H834" s="43" t="str">
        <f ca="1">IFERROR(__xludf.DUMMYFUNCTION("REGEXEXTRACT(A56,""\d+"")"),"12")</f>
        <v>12</v>
      </c>
      <c r="I834" s="43">
        <f t="shared" ca="1" si="33"/>
        <v>0</v>
      </c>
      <c r="J834" s="43" t="str">
        <f t="shared" ca="1" si="35"/>
        <v/>
      </c>
    </row>
    <row r="835" spans="1:10" x14ac:dyDescent="0.2">
      <c r="A835" s="21" t="s">
        <v>77</v>
      </c>
      <c r="B835" s="21" t="s">
        <v>270</v>
      </c>
      <c r="C835" s="21" t="s">
        <v>14</v>
      </c>
      <c r="D835" s="21" t="s">
        <v>31</v>
      </c>
      <c r="E835" s="43">
        <v>27.716501235961914</v>
      </c>
      <c r="F835" s="43">
        <v>132.13571166992188</v>
      </c>
      <c r="G835" s="21" t="str">
        <f t="shared" si="32"/>
        <v>11</v>
      </c>
      <c r="H835" s="43" t="str">
        <f ca="1">IFERROR(__xludf.DUMMYFUNCTION("REGEXEXTRACT(A57,""\d+"")"),"1")</f>
        <v>1</v>
      </c>
      <c r="I835" s="43">
        <f t="shared" ca="1" si="33"/>
        <v>27.805863698323567</v>
      </c>
      <c r="J835" s="43">
        <f t="shared" ca="1" si="35"/>
        <v>1.4441363895618231</v>
      </c>
    </row>
    <row r="836" spans="1:10" x14ac:dyDescent="0.2">
      <c r="A836" s="21" t="s">
        <v>79</v>
      </c>
      <c r="B836" s="21" t="s">
        <v>270</v>
      </c>
      <c r="C836" s="21" t="s">
        <v>14</v>
      </c>
      <c r="D836" s="21" t="s">
        <v>31</v>
      </c>
      <c r="E836" s="43">
        <v>27.94892692565918</v>
      </c>
      <c r="F836" s="43">
        <v>113.45822906494141</v>
      </c>
      <c r="G836" s="21" t="str">
        <f t="shared" si="32"/>
        <v>11</v>
      </c>
      <c r="H836" s="43" t="str">
        <f ca="1">IFERROR(__xludf.DUMMYFUNCTION("REGEXEXTRACT(A58,""\d+"")"),"2")</f>
        <v>2</v>
      </c>
      <c r="I836" s="43">
        <f t="shared" ca="1" si="33"/>
        <v>0</v>
      </c>
      <c r="J836" s="43" t="str">
        <f t="shared" ca="1" si="35"/>
        <v/>
      </c>
    </row>
    <row r="837" spans="1:10" x14ac:dyDescent="0.2">
      <c r="A837" s="21" t="s">
        <v>81</v>
      </c>
      <c r="B837" s="21" t="s">
        <v>270</v>
      </c>
      <c r="C837" s="21" t="s">
        <v>14</v>
      </c>
      <c r="D837" s="21" t="s">
        <v>31</v>
      </c>
      <c r="E837" s="43">
        <v>27.752162933349609</v>
      </c>
      <c r="F837" s="43">
        <v>129.0819091796875</v>
      </c>
      <c r="G837" s="21" t="str">
        <f t="shared" si="32"/>
        <v>11</v>
      </c>
      <c r="H837" s="43" t="str">
        <f ca="1">IFERROR(__xludf.DUMMYFUNCTION("REGEXEXTRACT(A59,""\d+"")"),"3")</f>
        <v>3</v>
      </c>
      <c r="I837" s="43">
        <f t="shared" ca="1" si="33"/>
        <v>0</v>
      </c>
      <c r="J837" s="43" t="str">
        <f t="shared" ca="1" si="35"/>
        <v/>
      </c>
    </row>
    <row r="838" spans="1:10" x14ac:dyDescent="0.2">
      <c r="A838" s="21" t="s">
        <v>83</v>
      </c>
      <c r="B838" s="21" t="s">
        <v>271</v>
      </c>
      <c r="C838" s="21" t="s">
        <v>14</v>
      </c>
      <c r="D838" s="21" t="s">
        <v>31</v>
      </c>
      <c r="E838" s="43">
        <v>25.980449676513672</v>
      </c>
      <c r="F838" s="43">
        <v>412.44711303710938</v>
      </c>
      <c r="G838" s="21" t="str">
        <f t="shared" si="32"/>
        <v>12</v>
      </c>
      <c r="H838" s="43" t="str">
        <f ca="1">IFERROR(__xludf.DUMMYFUNCTION("REGEXEXTRACT(A60,""\d+"")"),"4")</f>
        <v>4</v>
      </c>
      <c r="I838" s="43">
        <f t="shared" ca="1" si="33"/>
        <v>25.761962254842121</v>
      </c>
      <c r="J838" s="43">
        <f t="shared" ca="1" si="35"/>
        <v>1.4109789395881571</v>
      </c>
    </row>
    <row r="839" spans="1:10" x14ac:dyDescent="0.2">
      <c r="A839" s="21" t="s">
        <v>85</v>
      </c>
      <c r="B839" s="21" t="s">
        <v>271</v>
      </c>
      <c r="C839" s="21" t="s">
        <v>14</v>
      </c>
      <c r="D839" s="21" t="s">
        <v>31</v>
      </c>
      <c r="E839" s="43">
        <v>25.585941314697266</v>
      </c>
      <c r="F839" s="43">
        <v>534.202880859375</v>
      </c>
      <c r="G839" s="21" t="str">
        <f t="shared" si="32"/>
        <v>12</v>
      </c>
      <c r="H839" s="43" t="str">
        <f ca="1">IFERROR(__xludf.DUMMYFUNCTION("REGEXEXTRACT(A61,""\d+"")"),"5")</f>
        <v>5</v>
      </c>
      <c r="I839" s="43">
        <f t="shared" ca="1" si="33"/>
        <v>0</v>
      </c>
      <c r="J839" s="43" t="str">
        <f t="shared" ca="1" si="35"/>
        <v/>
      </c>
    </row>
    <row r="840" spans="1:10" x14ac:dyDescent="0.2">
      <c r="A840" s="21" t="s">
        <v>87</v>
      </c>
      <c r="B840" s="21" t="s">
        <v>271</v>
      </c>
      <c r="C840" s="21" t="s">
        <v>14</v>
      </c>
      <c r="D840" s="21" t="s">
        <v>31</v>
      </c>
      <c r="E840" s="43">
        <v>25.71949577331543</v>
      </c>
      <c r="F840" s="43">
        <v>489.41357421875</v>
      </c>
      <c r="G840" s="21" t="str">
        <f t="shared" si="32"/>
        <v>12</v>
      </c>
      <c r="H840" s="43" t="str">
        <f ca="1">IFERROR(__xludf.DUMMYFUNCTION("REGEXEXTRACT(A62,""\d+"")"),"6")</f>
        <v>6</v>
      </c>
      <c r="I840" s="43">
        <f t="shared" ca="1" si="33"/>
        <v>0</v>
      </c>
      <c r="J840" s="43" t="str">
        <f t="shared" ca="1" si="35"/>
        <v/>
      </c>
    </row>
    <row r="841" spans="1:10" x14ac:dyDescent="0.2">
      <c r="A841" s="21" t="s">
        <v>89</v>
      </c>
      <c r="B841" s="21" t="s">
        <v>84</v>
      </c>
      <c r="C841" s="21" t="s">
        <v>14</v>
      </c>
      <c r="D841" s="21" t="s">
        <v>31</v>
      </c>
      <c r="E841" s="43">
        <v>28.482301712036133</v>
      </c>
      <c r="F841" s="43">
        <v>79.975189208984375</v>
      </c>
      <c r="G841" s="21" t="str">
        <f t="shared" si="32"/>
        <v>13</v>
      </c>
      <c r="H841" s="43" t="str">
        <f ca="1">IFERROR(__xludf.DUMMYFUNCTION("REGEXEXTRACT(A63,""\d+"")"),"7")</f>
        <v>7</v>
      </c>
      <c r="I841" s="43">
        <f t="shared" ca="1" si="33"/>
        <v>28.985698064168293</v>
      </c>
      <c r="J841" s="43">
        <f t="shared" ca="1" si="35"/>
        <v>1.4621837639707442</v>
      </c>
    </row>
    <row r="842" spans="1:10" x14ac:dyDescent="0.2">
      <c r="A842" s="21" t="s">
        <v>91</v>
      </c>
      <c r="B842" s="21" t="s">
        <v>84</v>
      </c>
      <c r="C842" s="21" t="s">
        <v>14</v>
      </c>
      <c r="D842" s="21" t="s">
        <v>31</v>
      </c>
      <c r="E842" s="43">
        <v>28.971475601196289</v>
      </c>
      <c r="F842" s="43">
        <v>58.031116485595703</v>
      </c>
      <c r="G842" s="21" t="str">
        <f t="shared" si="32"/>
        <v>13</v>
      </c>
      <c r="H842" s="43" t="str">
        <f ca="1">IFERROR(__xludf.DUMMYFUNCTION("REGEXEXTRACT(A64,""\d+"")"),"8")</f>
        <v>8</v>
      </c>
      <c r="I842" s="43">
        <f t="shared" ca="1" si="33"/>
        <v>0</v>
      </c>
      <c r="J842" s="43" t="str">
        <f t="shared" ca="1" si="35"/>
        <v/>
      </c>
    </row>
    <row r="843" spans="1:10" x14ac:dyDescent="0.2">
      <c r="A843" s="21" t="s">
        <v>93</v>
      </c>
      <c r="B843" s="21" t="s">
        <v>84</v>
      </c>
      <c r="C843" s="21" t="s">
        <v>14</v>
      </c>
      <c r="D843" s="21" t="s">
        <v>31</v>
      </c>
      <c r="E843" s="43">
        <v>29.503316879272461</v>
      </c>
      <c r="F843" s="43">
        <v>40.946506500244141</v>
      </c>
      <c r="G843" s="21" t="str">
        <f t="shared" si="32"/>
        <v>13</v>
      </c>
      <c r="H843" s="43" t="str">
        <f ca="1">IFERROR(__xludf.DUMMYFUNCTION("REGEXEXTRACT(A65,""\d+"")"),"9")</f>
        <v>9</v>
      </c>
      <c r="I843" s="43">
        <f t="shared" ca="1" si="33"/>
        <v>0</v>
      </c>
      <c r="J843" s="43" t="str">
        <f t="shared" ca="1" si="35"/>
        <v/>
      </c>
    </row>
    <row r="844" spans="1:10" x14ac:dyDescent="0.2">
      <c r="A844" s="21" t="s">
        <v>95</v>
      </c>
      <c r="B844" s="21" t="s">
        <v>86</v>
      </c>
      <c r="C844" s="21" t="s">
        <v>14</v>
      </c>
      <c r="D844" s="21" t="s">
        <v>31</v>
      </c>
      <c r="E844" s="43">
        <v>26.451974868774414</v>
      </c>
      <c r="F844" s="43">
        <v>302.76068115234375</v>
      </c>
      <c r="G844" s="21" t="str">
        <f t="shared" si="32"/>
        <v>14</v>
      </c>
      <c r="H844" s="43" t="str">
        <f ca="1">IFERROR(__xludf.DUMMYFUNCTION("REGEXEXTRACT(A66,""\d+"")"),"10")</f>
        <v>10</v>
      </c>
      <c r="I844" s="43">
        <f t="shared" ca="1" si="33"/>
        <v>26.578409194946289</v>
      </c>
      <c r="J844" s="43">
        <f t="shared" ca="1" si="35"/>
        <v>1.4245289834339574</v>
      </c>
    </row>
    <row r="845" spans="1:10" x14ac:dyDescent="0.2">
      <c r="A845" s="21" t="s">
        <v>97</v>
      </c>
      <c r="B845" s="21" t="s">
        <v>86</v>
      </c>
      <c r="C845" s="21" t="s">
        <v>14</v>
      </c>
      <c r="D845" s="21" t="s">
        <v>31</v>
      </c>
      <c r="E845" s="43">
        <v>26.637338638305664</v>
      </c>
      <c r="F845" s="43">
        <v>268.112060546875</v>
      </c>
      <c r="G845" s="21" t="str">
        <f t="shared" si="32"/>
        <v>14</v>
      </c>
      <c r="H845" s="43" t="str">
        <f ca="1">IFERROR(__xludf.DUMMYFUNCTION("REGEXEXTRACT(A67,""\d+"")"),"11")</f>
        <v>11</v>
      </c>
      <c r="I845" s="43">
        <f t="shared" ca="1" si="33"/>
        <v>0</v>
      </c>
      <c r="J845" s="43" t="str">
        <f t="shared" ca="1" si="35"/>
        <v/>
      </c>
    </row>
    <row r="846" spans="1:10" x14ac:dyDescent="0.2">
      <c r="A846" s="21" t="s">
        <v>99</v>
      </c>
      <c r="B846" s="21" t="s">
        <v>86</v>
      </c>
      <c r="C846" s="21" t="s">
        <v>14</v>
      </c>
      <c r="D846" s="21" t="s">
        <v>31</v>
      </c>
      <c r="E846" s="43">
        <v>26.645914077758789</v>
      </c>
      <c r="F846" s="43">
        <v>266.60879516601562</v>
      </c>
      <c r="G846" s="21" t="str">
        <f t="shared" si="32"/>
        <v>14</v>
      </c>
      <c r="H846" s="43" t="str">
        <f ca="1">IFERROR(__xludf.DUMMYFUNCTION("REGEXEXTRACT(A68,""\d+"")"),"12")</f>
        <v>12</v>
      </c>
      <c r="I846" s="43">
        <f t="shared" ca="1" si="33"/>
        <v>0</v>
      </c>
      <c r="J846" s="43" t="str">
        <f t="shared" ca="1" si="35"/>
        <v/>
      </c>
    </row>
    <row r="847" spans="1:10" x14ac:dyDescent="0.2">
      <c r="A847" s="21" t="s">
        <v>101</v>
      </c>
      <c r="B847" s="21" t="s">
        <v>88</v>
      </c>
      <c r="C847" s="21" t="s">
        <v>14</v>
      </c>
      <c r="D847" s="21" t="s">
        <v>31</v>
      </c>
      <c r="E847" s="43">
        <v>27.621110916137695</v>
      </c>
      <c r="F847" s="43">
        <v>140.66401672363281</v>
      </c>
      <c r="G847" s="21" t="str">
        <f t="shared" si="32"/>
        <v>15</v>
      </c>
      <c r="H847" s="43" t="str">
        <f ca="1">IFERROR(__xludf.DUMMYFUNCTION("REGEXEXTRACT(A69,""\d+"")"),"1")</f>
        <v>1</v>
      </c>
      <c r="I847" s="43">
        <f t="shared" ca="1" si="33"/>
        <v>27.542823155721027</v>
      </c>
      <c r="J847" s="43">
        <f t="shared" ca="1" si="35"/>
        <v>1.4400084536446534</v>
      </c>
    </row>
    <row r="848" spans="1:10" x14ac:dyDescent="0.2">
      <c r="A848" s="21" t="s">
        <v>102</v>
      </c>
      <c r="B848" s="21" t="s">
        <v>88</v>
      </c>
      <c r="C848" s="21" t="s">
        <v>14</v>
      </c>
      <c r="D848" s="21" t="s">
        <v>31</v>
      </c>
      <c r="E848" s="43">
        <v>27.370580673217773</v>
      </c>
      <c r="F848" s="43">
        <v>165.77635192871094</v>
      </c>
      <c r="G848" s="21" t="str">
        <f t="shared" si="32"/>
        <v>15</v>
      </c>
      <c r="H848" s="43" t="str">
        <f ca="1">IFERROR(__xludf.DUMMYFUNCTION("REGEXEXTRACT(A70,""\d+"")"),"2")</f>
        <v>2</v>
      </c>
      <c r="I848" s="43">
        <f t="shared" ca="1" si="33"/>
        <v>0</v>
      </c>
      <c r="J848" s="43" t="str">
        <f t="shared" ca="1" si="35"/>
        <v/>
      </c>
    </row>
    <row r="849" spans="1:10" x14ac:dyDescent="0.2">
      <c r="A849" s="21" t="s">
        <v>103</v>
      </c>
      <c r="B849" s="21" t="s">
        <v>88</v>
      </c>
      <c r="C849" s="21" t="s">
        <v>14</v>
      </c>
      <c r="D849" s="21" t="s">
        <v>31</v>
      </c>
      <c r="E849" s="43">
        <v>27.636777877807617</v>
      </c>
      <c r="F849" s="43">
        <v>139.22645568847656</v>
      </c>
      <c r="G849" s="21" t="str">
        <f t="shared" si="32"/>
        <v>15</v>
      </c>
      <c r="H849" s="43" t="str">
        <f ca="1">IFERROR(__xludf.DUMMYFUNCTION("REGEXEXTRACT(A71,""\d+"")"),"3")</f>
        <v>3</v>
      </c>
      <c r="I849" s="43">
        <f t="shared" ca="1" si="33"/>
        <v>0</v>
      </c>
      <c r="J849" s="43" t="str">
        <f t="shared" ca="1" si="35"/>
        <v/>
      </c>
    </row>
    <row r="850" spans="1:10" x14ac:dyDescent="0.2">
      <c r="A850" s="21" t="s">
        <v>104</v>
      </c>
      <c r="B850" s="21" t="s">
        <v>90</v>
      </c>
      <c r="C850" s="21" t="s">
        <v>14</v>
      </c>
      <c r="D850" s="21" t="s">
        <v>31</v>
      </c>
      <c r="E850" s="43">
        <v>27.800010681152344</v>
      </c>
      <c r="F850" s="43">
        <v>125.09516906738281</v>
      </c>
      <c r="G850" s="21" t="str">
        <f t="shared" si="32"/>
        <v>16</v>
      </c>
      <c r="H850" s="43" t="str">
        <f ca="1">IFERROR(__xludf.DUMMYFUNCTION("REGEXEXTRACT(A72,""\d+"")"),"4")</f>
        <v>4</v>
      </c>
      <c r="I850" s="43">
        <f t="shared" ca="1" si="33"/>
        <v>27.671550750732422</v>
      </c>
      <c r="J850" s="43">
        <f t="shared" ca="1" si="35"/>
        <v>1.4420334982668688</v>
      </c>
    </row>
    <row r="851" spans="1:10" x14ac:dyDescent="0.2">
      <c r="A851" s="21" t="s">
        <v>105</v>
      </c>
      <c r="B851" s="21" t="s">
        <v>90</v>
      </c>
      <c r="C851" s="21" t="s">
        <v>14</v>
      </c>
      <c r="D851" s="21" t="s">
        <v>31</v>
      </c>
      <c r="E851" s="43">
        <v>27.481479644775391</v>
      </c>
      <c r="F851" s="43">
        <v>154.1500244140625</v>
      </c>
      <c r="G851" s="21" t="str">
        <f t="shared" si="32"/>
        <v>16</v>
      </c>
      <c r="H851" s="43" t="str">
        <f ca="1">IFERROR(__xludf.DUMMYFUNCTION("REGEXEXTRACT(A73,""\d+"")"),"5")</f>
        <v>5</v>
      </c>
      <c r="I851" s="43">
        <f t="shared" ref="I851:I882" ca="1" si="36">IF(MOD(H851,3)=1,AVERAGE(E851:E853),0)</f>
        <v>0</v>
      </c>
      <c r="J851" s="43" t="str">
        <f t="shared" ca="1" si="35"/>
        <v/>
      </c>
    </row>
    <row r="852" spans="1:10" x14ac:dyDescent="0.2">
      <c r="A852" s="21" t="s">
        <v>106</v>
      </c>
      <c r="B852" s="21" t="s">
        <v>90</v>
      </c>
      <c r="C852" s="21" t="s">
        <v>14</v>
      </c>
      <c r="D852" s="21" t="s">
        <v>31</v>
      </c>
      <c r="E852" s="43">
        <v>27.733161926269531</v>
      </c>
      <c r="F852" s="43">
        <v>130.70011901855469</v>
      </c>
      <c r="G852" s="21" t="str">
        <f t="shared" si="32"/>
        <v>16</v>
      </c>
      <c r="H852" s="43" t="str">
        <f ca="1">IFERROR(__xludf.DUMMYFUNCTION("REGEXEXTRACT(A74,""\d+"")"),"6")</f>
        <v>6</v>
      </c>
      <c r="I852" s="43">
        <f t="shared" ca="1" si="36"/>
        <v>0</v>
      </c>
      <c r="J852" s="43" t="str">
        <f t="shared" ca="1" si="35"/>
        <v/>
      </c>
    </row>
    <row r="853" spans="1:10" x14ac:dyDescent="0.2">
      <c r="A853" s="21" t="s">
        <v>107</v>
      </c>
      <c r="B853" s="21" t="s">
        <v>92</v>
      </c>
      <c r="C853" s="21" t="s">
        <v>14</v>
      </c>
      <c r="D853" s="21" t="s">
        <v>31</v>
      </c>
      <c r="E853" s="43">
        <v>27.344928741455078</v>
      </c>
      <c r="F853" s="43">
        <v>168.58815002441406</v>
      </c>
      <c r="G853" s="21" t="str">
        <f t="shared" si="32"/>
        <v>17</v>
      </c>
      <c r="H853" s="43" t="str">
        <f ca="1">IFERROR(__xludf.DUMMYFUNCTION("REGEXEXTRACT(A75,""\d+"")"),"7")</f>
        <v>7</v>
      </c>
      <c r="I853" s="43">
        <f t="shared" ca="1" si="36"/>
        <v>27.638064066569012</v>
      </c>
      <c r="J853" s="43">
        <f t="shared" ca="1" si="35"/>
        <v>1.4415076192140346</v>
      </c>
    </row>
    <row r="854" spans="1:10" x14ac:dyDescent="0.2">
      <c r="A854" s="21" t="s">
        <v>108</v>
      </c>
      <c r="B854" s="21" t="s">
        <v>92</v>
      </c>
      <c r="C854" s="21" t="s">
        <v>14</v>
      </c>
      <c r="D854" s="21" t="s">
        <v>31</v>
      </c>
      <c r="E854" s="43">
        <v>27.790334701538086</v>
      </c>
      <c r="F854" s="43">
        <v>125.89132690429688</v>
      </c>
      <c r="G854" s="21" t="str">
        <f t="shared" si="32"/>
        <v>17</v>
      </c>
      <c r="H854" s="43" t="str">
        <f ca="1">IFERROR(__xludf.DUMMYFUNCTION("REGEXEXTRACT(A76,""\d+"")"),"8")</f>
        <v>8</v>
      </c>
      <c r="I854" s="43">
        <f t="shared" ca="1" si="36"/>
        <v>0</v>
      </c>
      <c r="J854" s="43" t="str">
        <f t="shared" ca="1" si="35"/>
        <v/>
      </c>
    </row>
    <row r="855" spans="1:10" x14ac:dyDescent="0.2">
      <c r="A855" s="21" t="s">
        <v>109</v>
      </c>
      <c r="B855" s="21" t="s">
        <v>92</v>
      </c>
      <c r="C855" s="21" t="s">
        <v>14</v>
      </c>
      <c r="D855" s="21" t="s">
        <v>31</v>
      </c>
      <c r="E855" s="43">
        <v>27.778928756713867</v>
      </c>
      <c r="F855" s="43">
        <v>126.83634185791016</v>
      </c>
      <c r="G855" s="21" t="str">
        <f t="shared" si="32"/>
        <v>17</v>
      </c>
      <c r="H855" s="43" t="str">
        <f ca="1">IFERROR(__xludf.DUMMYFUNCTION("REGEXEXTRACT(A77,""\d+"")"),"9")</f>
        <v>9</v>
      </c>
      <c r="I855" s="43">
        <f t="shared" ca="1" si="36"/>
        <v>0</v>
      </c>
      <c r="J855" s="43" t="str">
        <f t="shared" ca="1" si="35"/>
        <v/>
      </c>
    </row>
    <row r="856" spans="1:10" x14ac:dyDescent="0.2">
      <c r="A856" s="21" t="s">
        <v>110</v>
      </c>
      <c r="B856" s="21" t="s">
        <v>94</v>
      </c>
      <c r="C856" s="21" t="s">
        <v>14</v>
      </c>
      <c r="D856" s="21" t="s">
        <v>31</v>
      </c>
      <c r="E856" s="43">
        <v>27.666566848754883</v>
      </c>
      <c r="F856" s="43">
        <v>136.53350830078125</v>
      </c>
      <c r="G856" s="21" t="str">
        <f t="shared" si="32"/>
        <v>18</v>
      </c>
      <c r="H856" s="43" t="str">
        <f ca="1">IFERROR(__xludf.DUMMYFUNCTION("REGEXEXTRACT(A78,""\d+"")"),"10")</f>
        <v>10</v>
      </c>
      <c r="I856" s="43">
        <f t="shared" ca="1" si="36"/>
        <v>27.73822021484375</v>
      </c>
      <c r="J856" s="43">
        <f t="shared" ca="1" si="35"/>
        <v>1.443078591716737</v>
      </c>
    </row>
    <row r="857" spans="1:10" x14ac:dyDescent="0.2">
      <c r="A857" s="21" t="s">
        <v>111</v>
      </c>
      <c r="B857" s="21" t="s">
        <v>94</v>
      </c>
      <c r="C857" s="21" t="s">
        <v>14</v>
      </c>
      <c r="D857" s="21" t="s">
        <v>31</v>
      </c>
      <c r="E857" s="43">
        <v>27.640523910522461</v>
      </c>
      <c r="F857" s="43">
        <v>138.88491821289062</v>
      </c>
      <c r="G857" s="21" t="str">
        <f t="shared" si="32"/>
        <v>18</v>
      </c>
      <c r="H857" s="43" t="str">
        <f ca="1">IFERROR(__xludf.DUMMYFUNCTION("REGEXEXTRACT(A79,""\d+"")"),"11")</f>
        <v>11</v>
      </c>
      <c r="I857" s="43">
        <f t="shared" ca="1" si="36"/>
        <v>0</v>
      </c>
      <c r="J857" s="43" t="str">
        <f t="shared" ca="1" si="35"/>
        <v/>
      </c>
    </row>
    <row r="858" spans="1:10" x14ac:dyDescent="0.2">
      <c r="A858" s="21" t="s">
        <v>112</v>
      </c>
      <c r="B858" s="21" t="s">
        <v>94</v>
      </c>
      <c r="C858" s="21" t="s">
        <v>14</v>
      </c>
      <c r="D858" s="21" t="s">
        <v>31</v>
      </c>
      <c r="E858" s="43">
        <v>27.907569885253906</v>
      </c>
      <c r="F858" s="43">
        <v>116.57692718505859</v>
      </c>
      <c r="G858" s="21" t="str">
        <f t="shared" si="32"/>
        <v>18</v>
      </c>
      <c r="H858" s="43" t="str">
        <f ca="1">IFERROR(__xludf.DUMMYFUNCTION("REGEXEXTRACT(A80,""\d+"")"),"12")</f>
        <v>12</v>
      </c>
      <c r="I858" s="43">
        <f t="shared" ca="1" si="36"/>
        <v>0</v>
      </c>
      <c r="J858" s="43" t="str">
        <f t="shared" ca="1" si="35"/>
        <v/>
      </c>
    </row>
    <row r="859" spans="1:10" x14ac:dyDescent="0.2">
      <c r="A859" s="21" t="s">
        <v>113</v>
      </c>
      <c r="B859" s="21" t="s">
        <v>13</v>
      </c>
      <c r="C859" s="21" t="s">
        <v>13</v>
      </c>
      <c r="D859" s="21" t="s">
        <v>13</v>
      </c>
      <c r="E859" s="21" t="s">
        <v>13</v>
      </c>
      <c r="F859" s="21" t="s">
        <v>13</v>
      </c>
      <c r="G859" s="21" t="str">
        <f t="shared" si="32"/>
        <v/>
      </c>
      <c r="H859" s="43" t="str">
        <f ca="1">IFERROR(__xludf.DUMMYFUNCTION("REGEXEXTRACT(A81,""\d+"")"),"1")</f>
        <v>1</v>
      </c>
      <c r="I859" s="43" t="e">
        <f t="shared" ca="1" si="36"/>
        <v>#DIV/0!</v>
      </c>
      <c r="J859" s="43" t="e">
        <f t="shared" ca="1" si="35"/>
        <v>#DIV/0!</v>
      </c>
    </row>
    <row r="860" spans="1:10" x14ac:dyDescent="0.2">
      <c r="A860" s="21" t="s">
        <v>114</v>
      </c>
      <c r="B860" s="21" t="s">
        <v>13</v>
      </c>
      <c r="C860" s="21" t="s">
        <v>13</v>
      </c>
      <c r="D860" s="21" t="s">
        <v>13</v>
      </c>
      <c r="E860" s="21" t="s">
        <v>13</v>
      </c>
      <c r="F860" s="21" t="s">
        <v>13</v>
      </c>
      <c r="G860" s="21" t="str">
        <f t="shared" si="32"/>
        <v/>
      </c>
      <c r="H860" s="43" t="str">
        <f ca="1">IFERROR(__xludf.DUMMYFUNCTION("REGEXEXTRACT(A82,""\d+"")"),"2")</f>
        <v>2</v>
      </c>
      <c r="I860" s="43">
        <f t="shared" ca="1" si="36"/>
        <v>0</v>
      </c>
      <c r="J860" s="43" t="str">
        <f t="shared" ca="1" si="35"/>
        <v/>
      </c>
    </row>
    <row r="861" spans="1:10" x14ac:dyDescent="0.2">
      <c r="A861" s="21" t="s">
        <v>115</v>
      </c>
      <c r="B861" s="21" t="s">
        <v>13</v>
      </c>
      <c r="C861" s="21" t="s">
        <v>13</v>
      </c>
      <c r="D861" s="21" t="s">
        <v>13</v>
      </c>
      <c r="E861" s="21" t="s">
        <v>13</v>
      </c>
      <c r="F861" s="21" t="s">
        <v>13</v>
      </c>
      <c r="G861" s="21" t="str">
        <f t="shared" si="32"/>
        <v/>
      </c>
      <c r="H861" s="43" t="str">
        <f ca="1">IFERROR(__xludf.DUMMYFUNCTION("REGEXEXTRACT(A83,""\d+"")"),"3")</f>
        <v>3</v>
      </c>
      <c r="I861" s="43">
        <f t="shared" ca="1" si="36"/>
        <v>0</v>
      </c>
      <c r="J861" s="43" t="str">
        <f t="shared" ca="1" si="35"/>
        <v/>
      </c>
    </row>
    <row r="862" spans="1:10" x14ac:dyDescent="0.2">
      <c r="A862" s="21" t="s">
        <v>116</v>
      </c>
      <c r="B862" s="21" t="s">
        <v>13</v>
      </c>
      <c r="C862" s="21" t="s">
        <v>13</v>
      </c>
      <c r="D862" s="21" t="s">
        <v>13</v>
      </c>
      <c r="E862" s="21" t="s">
        <v>13</v>
      </c>
      <c r="F862" s="21" t="s">
        <v>13</v>
      </c>
      <c r="G862" s="21" t="str">
        <f t="shared" si="32"/>
        <v/>
      </c>
      <c r="H862" s="43" t="str">
        <f ca="1">IFERROR(__xludf.DUMMYFUNCTION("REGEXEXTRACT(A84,""\d+"")"),"4")</f>
        <v>4</v>
      </c>
      <c r="I862" s="43" t="e">
        <f t="shared" ca="1" si="36"/>
        <v>#DIV/0!</v>
      </c>
      <c r="J862" s="43" t="e">
        <f t="shared" ca="1" si="35"/>
        <v>#DIV/0!</v>
      </c>
    </row>
    <row r="863" spans="1:10" x14ac:dyDescent="0.2">
      <c r="A863" s="21" t="s">
        <v>117</v>
      </c>
      <c r="B863" s="21" t="s">
        <v>13</v>
      </c>
      <c r="C863" s="21" t="s">
        <v>13</v>
      </c>
      <c r="D863" s="21" t="s">
        <v>13</v>
      </c>
      <c r="E863" s="21" t="s">
        <v>13</v>
      </c>
      <c r="F863" s="21" t="s">
        <v>13</v>
      </c>
      <c r="G863" s="21" t="str">
        <f t="shared" si="32"/>
        <v/>
      </c>
      <c r="H863" s="43" t="str">
        <f ca="1">IFERROR(__xludf.DUMMYFUNCTION("REGEXEXTRACT(A85,""\d+"")"),"5")</f>
        <v>5</v>
      </c>
      <c r="I863" s="43">
        <f t="shared" ca="1" si="36"/>
        <v>0</v>
      </c>
      <c r="J863" s="43" t="str">
        <f t="shared" ca="1" si="35"/>
        <v/>
      </c>
    </row>
    <row r="864" spans="1:10" x14ac:dyDescent="0.2">
      <c r="A864" s="21" t="s">
        <v>118</v>
      </c>
      <c r="B864" s="21" t="s">
        <v>13</v>
      </c>
      <c r="C864" s="21" t="s">
        <v>13</v>
      </c>
      <c r="D864" s="21" t="s">
        <v>13</v>
      </c>
      <c r="E864" s="21" t="s">
        <v>13</v>
      </c>
      <c r="F864" s="21" t="s">
        <v>13</v>
      </c>
      <c r="G864" s="21" t="str">
        <f t="shared" si="32"/>
        <v/>
      </c>
      <c r="H864" s="43" t="str">
        <f ca="1">IFERROR(__xludf.DUMMYFUNCTION("REGEXEXTRACT(A86,""\d+"")"),"6")</f>
        <v>6</v>
      </c>
      <c r="I864" s="43">
        <f t="shared" ca="1" si="36"/>
        <v>0</v>
      </c>
      <c r="J864" s="43" t="str">
        <f t="shared" ca="1" si="35"/>
        <v/>
      </c>
    </row>
    <row r="865" spans="1:10" x14ac:dyDescent="0.2">
      <c r="A865" s="21" t="s">
        <v>119</v>
      </c>
      <c r="B865" s="21" t="s">
        <v>272</v>
      </c>
      <c r="C865" s="21" t="s">
        <v>14</v>
      </c>
      <c r="D865" s="21" t="s">
        <v>31</v>
      </c>
      <c r="E865" s="43">
        <v>29.42725944519043</v>
      </c>
      <c r="F865" s="43">
        <v>43.040225982666016</v>
      </c>
      <c r="G865" s="21" t="str">
        <f t="shared" si="32"/>
        <v>19</v>
      </c>
      <c r="H865" s="43" t="str">
        <f ca="1">IFERROR(__xludf.DUMMYFUNCTION("REGEXEXTRACT(A87,""\d+"")"),"7")</f>
        <v>7</v>
      </c>
      <c r="I865" s="43">
        <f t="shared" ca="1" si="36"/>
        <v>29.048704783121746</v>
      </c>
      <c r="J865" s="43">
        <f t="shared" ca="1" si="35"/>
        <v>1.4631267729369057</v>
      </c>
    </row>
    <row r="866" spans="1:10" x14ac:dyDescent="0.2">
      <c r="A866" s="21" t="s">
        <v>120</v>
      </c>
      <c r="B866" s="21" t="s">
        <v>272</v>
      </c>
      <c r="C866" s="21" t="s">
        <v>14</v>
      </c>
      <c r="D866" s="21" t="s">
        <v>31</v>
      </c>
      <c r="E866" s="43">
        <v>28.70587158203125</v>
      </c>
      <c r="F866" s="43">
        <v>69.070533752441406</v>
      </c>
      <c r="G866" s="21" t="str">
        <f t="shared" si="32"/>
        <v>19</v>
      </c>
      <c r="H866" s="43" t="str">
        <f ca="1">IFERROR(__xludf.DUMMYFUNCTION("REGEXEXTRACT(A88,""\d+"")"),"8")</f>
        <v>8</v>
      </c>
      <c r="I866" s="43">
        <f t="shared" ca="1" si="36"/>
        <v>0</v>
      </c>
      <c r="J866" s="43" t="str">
        <f t="shared" ca="1" si="35"/>
        <v/>
      </c>
    </row>
    <row r="867" spans="1:10" x14ac:dyDescent="0.2">
      <c r="A867" s="21" t="s">
        <v>121</v>
      </c>
      <c r="B867" s="21" t="s">
        <v>272</v>
      </c>
      <c r="C867" s="21" t="s">
        <v>14</v>
      </c>
      <c r="D867" s="21" t="s">
        <v>31</v>
      </c>
      <c r="E867" s="43">
        <v>29.012983322143555</v>
      </c>
      <c r="F867" s="43">
        <v>56.473072052001953</v>
      </c>
      <c r="G867" s="21" t="str">
        <f t="shared" si="32"/>
        <v>19</v>
      </c>
      <c r="H867" s="43" t="str">
        <f ca="1">IFERROR(__xludf.DUMMYFUNCTION("REGEXEXTRACT(A89,""\d+"")"),"9")</f>
        <v>9</v>
      </c>
      <c r="I867" s="43">
        <f t="shared" ca="1" si="36"/>
        <v>0</v>
      </c>
      <c r="J867" s="43" t="str">
        <f t="shared" ca="1" si="35"/>
        <v/>
      </c>
    </row>
    <row r="868" spans="1:10" x14ac:dyDescent="0.2">
      <c r="A868" s="21" t="s">
        <v>122</v>
      </c>
      <c r="B868" s="21" t="s">
        <v>273</v>
      </c>
      <c r="C868" s="21" t="s">
        <v>14</v>
      </c>
      <c r="D868" s="21" t="s">
        <v>31</v>
      </c>
      <c r="E868" s="43">
        <v>27.163654327392578</v>
      </c>
      <c r="F868" s="43">
        <v>189.8653564453125</v>
      </c>
      <c r="G868" s="21" t="str">
        <f t="shared" si="32"/>
        <v>20</v>
      </c>
      <c r="H868" s="43" t="str">
        <f ca="1">IFERROR(__xludf.DUMMYFUNCTION("REGEXEXTRACT(A90,""\d+"")"),"10")</f>
        <v>10</v>
      </c>
      <c r="I868" s="43">
        <f t="shared" ca="1" si="36"/>
        <v>27.289599100748699</v>
      </c>
      <c r="J868" s="43">
        <f t="shared" ca="1" si="35"/>
        <v>1.435997155691461</v>
      </c>
    </row>
    <row r="869" spans="1:10" x14ac:dyDescent="0.2">
      <c r="A869" s="21" t="s">
        <v>123</v>
      </c>
      <c r="B869" s="21" t="s">
        <v>273</v>
      </c>
      <c r="C869" s="21" t="s">
        <v>14</v>
      </c>
      <c r="D869" s="21" t="s">
        <v>31</v>
      </c>
      <c r="E869" s="43">
        <v>27.183971405029297</v>
      </c>
      <c r="F869" s="43">
        <v>187.35287475585938</v>
      </c>
      <c r="G869" s="21" t="str">
        <f t="shared" si="32"/>
        <v>20</v>
      </c>
      <c r="H869" s="43" t="str">
        <f ca="1">IFERROR(__xludf.DUMMYFUNCTION("REGEXEXTRACT(A91,""\d+"")"),"11")</f>
        <v>11</v>
      </c>
      <c r="I869" s="43">
        <f t="shared" ca="1" si="36"/>
        <v>0</v>
      </c>
      <c r="J869" s="43" t="str">
        <f t="shared" ca="1" si="35"/>
        <v/>
      </c>
    </row>
    <row r="870" spans="1:10" x14ac:dyDescent="0.2">
      <c r="A870" s="21" t="s">
        <v>124</v>
      </c>
      <c r="B870" s="21" t="s">
        <v>273</v>
      </c>
      <c r="C870" s="21" t="s">
        <v>14</v>
      </c>
      <c r="D870" s="21" t="s">
        <v>31</v>
      </c>
      <c r="E870" s="43">
        <v>27.521171569824219</v>
      </c>
      <c r="F870" s="43">
        <v>150.19004821777344</v>
      </c>
      <c r="G870" s="21" t="str">
        <f t="shared" si="32"/>
        <v>20</v>
      </c>
      <c r="H870" s="43" t="str">
        <f ca="1">IFERROR(__xludf.DUMMYFUNCTION("REGEXEXTRACT(A92,""\d+"")"),"12")</f>
        <v>12</v>
      </c>
      <c r="I870" s="43">
        <f t="shared" ca="1" si="36"/>
        <v>0</v>
      </c>
      <c r="J870" s="43" t="str">
        <f t="shared" ca="1" si="35"/>
        <v/>
      </c>
    </row>
    <row r="871" spans="1:10" x14ac:dyDescent="0.2">
      <c r="A871" s="21" t="s">
        <v>125</v>
      </c>
      <c r="B871" s="21" t="s">
        <v>13</v>
      </c>
      <c r="C871" s="21" t="s">
        <v>13</v>
      </c>
      <c r="D871" s="21" t="s">
        <v>13</v>
      </c>
      <c r="E871" s="21" t="s">
        <v>13</v>
      </c>
      <c r="F871" s="21" t="s">
        <v>13</v>
      </c>
      <c r="G871" s="21" t="str">
        <f t="shared" si="32"/>
        <v/>
      </c>
      <c r="H871" s="43" t="str">
        <f ca="1">IFERROR(__xludf.DUMMYFUNCTION("REGEXEXTRACT(A93,""\d+"")"),"1")</f>
        <v>1</v>
      </c>
      <c r="I871" s="43" t="e">
        <f t="shared" ca="1" si="36"/>
        <v>#DIV/0!</v>
      </c>
      <c r="J871" s="43" t="e">
        <f t="shared" ca="1" si="35"/>
        <v>#DIV/0!</v>
      </c>
    </row>
    <row r="872" spans="1:10" x14ac:dyDescent="0.2">
      <c r="A872" s="21" t="s">
        <v>126</v>
      </c>
      <c r="B872" s="21" t="s">
        <v>13</v>
      </c>
      <c r="C872" s="21" t="s">
        <v>13</v>
      </c>
      <c r="D872" s="21" t="s">
        <v>13</v>
      </c>
      <c r="E872" s="21" t="s">
        <v>13</v>
      </c>
      <c r="F872" s="21" t="s">
        <v>13</v>
      </c>
      <c r="G872" s="21" t="str">
        <f t="shared" si="32"/>
        <v/>
      </c>
      <c r="H872" s="43" t="str">
        <f ca="1">IFERROR(__xludf.DUMMYFUNCTION("REGEXEXTRACT(A94,""\d+"")"),"2")</f>
        <v>2</v>
      </c>
      <c r="I872" s="43">
        <f t="shared" ca="1" si="36"/>
        <v>0</v>
      </c>
      <c r="J872" s="43" t="str">
        <f t="shared" ca="1" si="35"/>
        <v/>
      </c>
    </row>
    <row r="873" spans="1:10" x14ac:dyDescent="0.2">
      <c r="A873" s="21" t="s">
        <v>127</v>
      </c>
      <c r="B873" s="21" t="s">
        <v>13</v>
      </c>
      <c r="C873" s="21" t="s">
        <v>13</v>
      </c>
      <c r="D873" s="21" t="s">
        <v>13</v>
      </c>
      <c r="E873" s="21" t="s">
        <v>13</v>
      </c>
      <c r="F873" s="21" t="s">
        <v>13</v>
      </c>
      <c r="G873" s="21" t="str">
        <f t="shared" si="32"/>
        <v/>
      </c>
      <c r="H873" s="43" t="str">
        <f ca="1">IFERROR(__xludf.DUMMYFUNCTION("REGEXEXTRACT(A95,""\d+"")"),"3")</f>
        <v>3</v>
      </c>
      <c r="I873" s="43">
        <f t="shared" ca="1" si="36"/>
        <v>0</v>
      </c>
      <c r="J873" s="43" t="str">
        <f t="shared" ca="1" si="35"/>
        <v/>
      </c>
    </row>
    <row r="874" spans="1:10" x14ac:dyDescent="0.2">
      <c r="A874" s="21" t="s">
        <v>128</v>
      </c>
      <c r="B874" s="21" t="s">
        <v>13</v>
      </c>
      <c r="C874" s="21" t="s">
        <v>13</v>
      </c>
      <c r="D874" s="21" t="s">
        <v>13</v>
      </c>
      <c r="E874" s="21" t="s">
        <v>13</v>
      </c>
      <c r="F874" s="21" t="s">
        <v>13</v>
      </c>
      <c r="G874" s="21" t="str">
        <f t="shared" si="32"/>
        <v/>
      </c>
      <c r="H874" s="43" t="str">
        <f ca="1">IFERROR(__xludf.DUMMYFUNCTION("REGEXEXTRACT(A96,""\d+"")"),"4")</f>
        <v>4</v>
      </c>
      <c r="I874" s="43" t="e">
        <f t="shared" ca="1" si="36"/>
        <v>#DIV/0!</v>
      </c>
      <c r="J874" s="43" t="e">
        <f t="shared" ca="1" si="35"/>
        <v>#DIV/0!</v>
      </c>
    </row>
    <row r="875" spans="1:10" x14ac:dyDescent="0.2">
      <c r="A875" s="21" t="s">
        <v>129</v>
      </c>
      <c r="B875" s="21" t="s">
        <v>13</v>
      </c>
      <c r="C875" s="21" t="s">
        <v>13</v>
      </c>
      <c r="D875" s="21" t="s">
        <v>13</v>
      </c>
      <c r="E875" s="21" t="s">
        <v>13</v>
      </c>
      <c r="F875" s="21" t="s">
        <v>13</v>
      </c>
      <c r="G875" s="21" t="str">
        <f t="shared" si="32"/>
        <v/>
      </c>
      <c r="H875" s="43" t="str">
        <f ca="1">IFERROR(__xludf.DUMMYFUNCTION("REGEXEXTRACT(A97,""\d+"")"),"5")</f>
        <v>5</v>
      </c>
      <c r="I875" s="43">
        <f t="shared" ca="1" si="36"/>
        <v>0</v>
      </c>
      <c r="J875" s="43" t="str">
        <f t="shared" ca="1" si="35"/>
        <v/>
      </c>
    </row>
    <row r="876" spans="1:10" x14ac:dyDescent="0.2">
      <c r="A876" s="21" t="s">
        <v>130</v>
      </c>
      <c r="B876" s="21" t="s">
        <v>13</v>
      </c>
      <c r="C876" s="21" t="s">
        <v>13</v>
      </c>
      <c r="D876" s="21" t="s">
        <v>13</v>
      </c>
      <c r="E876" s="21" t="s">
        <v>13</v>
      </c>
      <c r="F876" s="21" t="s">
        <v>13</v>
      </c>
      <c r="G876" s="21" t="str">
        <f t="shared" si="32"/>
        <v/>
      </c>
      <c r="H876" s="43" t="str">
        <f ca="1">IFERROR(__xludf.DUMMYFUNCTION("REGEXEXTRACT(A98,""\d+"")"),"6")</f>
        <v>6</v>
      </c>
      <c r="I876" s="43">
        <f t="shared" ca="1" si="36"/>
        <v>0</v>
      </c>
      <c r="J876" s="43" t="str">
        <f t="shared" ca="1" si="35"/>
        <v/>
      </c>
    </row>
    <row r="877" spans="1:10" x14ac:dyDescent="0.2">
      <c r="A877" s="21" t="s">
        <v>131</v>
      </c>
      <c r="B877" s="21" t="s">
        <v>13</v>
      </c>
      <c r="C877" s="21" t="s">
        <v>13</v>
      </c>
      <c r="D877" s="21" t="s">
        <v>13</v>
      </c>
      <c r="E877" s="21" t="s">
        <v>13</v>
      </c>
      <c r="F877" s="21" t="s">
        <v>13</v>
      </c>
      <c r="G877" s="21" t="str">
        <f t="shared" si="32"/>
        <v/>
      </c>
      <c r="H877" s="43" t="str">
        <f ca="1">IFERROR(__xludf.DUMMYFUNCTION("REGEXEXTRACT(A99,""\d+"")"),"7")</f>
        <v>7</v>
      </c>
      <c r="I877" s="43" t="e">
        <f t="shared" ca="1" si="36"/>
        <v>#DIV/0!</v>
      </c>
      <c r="J877" s="43" t="e">
        <f t="shared" ca="1" si="35"/>
        <v>#DIV/0!</v>
      </c>
    </row>
    <row r="878" spans="1:10" x14ac:dyDescent="0.2">
      <c r="A878" s="21" t="s">
        <v>132</v>
      </c>
      <c r="B878" s="21" t="s">
        <v>13</v>
      </c>
      <c r="C878" s="21" t="s">
        <v>13</v>
      </c>
      <c r="D878" s="21" t="s">
        <v>13</v>
      </c>
      <c r="E878" s="21" t="s">
        <v>13</v>
      </c>
      <c r="F878" s="21" t="s">
        <v>13</v>
      </c>
      <c r="G878" s="21" t="str">
        <f t="shared" si="32"/>
        <v/>
      </c>
      <c r="H878" s="43" t="str">
        <f ca="1">IFERROR(__xludf.DUMMYFUNCTION("REGEXEXTRACT(A100,""\d+"")"),"8")</f>
        <v>8</v>
      </c>
      <c r="I878" s="43">
        <f t="shared" ca="1" si="36"/>
        <v>0</v>
      </c>
      <c r="J878" s="43" t="str">
        <f t="shared" ca="1" si="35"/>
        <v/>
      </c>
    </row>
    <row r="879" spans="1:10" x14ac:dyDescent="0.2">
      <c r="A879" s="21" t="s">
        <v>133</v>
      </c>
      <c r="B879" s="21" t="s">
        <v>13</v>
      </c>
      <c r="C879" s="21" t="s">
        <v>13</v>
      </c>
      <c r="D879" s="21" t="s">
        <v>13</v>
      </c>
      <c r="E879" s="21" t="s">
        <v>13</v>
      </c>
      <c r="F879" s="21" t="s">
        <v>13</v>
      </c>
      <c r="G879" s="21" t="str">
        <f t="shared" si="32"/>
        <v/>
      </c>
      <c r="H879" s="43" t="str">
        <f ca="1">IFERROR(__xludf.DUMMYFUNCTION("REGEXEXTRACT(A101,""\d+"")"),"9")</f>
        <v>9</v>
      </c>
      <c r="I879" s="43">
        <f t="shared" ca="1" si="36"/>
        <v>0</v>
      </c>
      <c r="J879" s="43" t="str">
        <f t="shared" ca="1" si="35"/>
        <v/>
      </c>
    </row>
    <row r="880" spans="1:10" x14ac:dyDescent="0.2">
      <c r="A880" s="21" t="s">
        <v>134</v>
      </c>
      <c r="B880" s="21" t="s">
        <v>13</v>
      </c>
      <c r="C880" s="21" t="s">
        <v>13</v>
      </c>
      <c r="D880" s="21" t="s">
        <v>13</v>
      </c>
      <c r="E880" s="21" t="s">
        <v>13</v>
      </c>
      <c r="F880" s="21" t="s">
        <v>13</v>
      </c>
      <c r="G880" s="21" t="str">
        <f t="shared" si="32"/>
        <v/>
      </c>
      <c r="H880" s="43" t="str">
        <f ca="1">IFERROR(__xludf.DUMMYFUNCTION("REGEXEXTRACT(A102,""\d+"")"),"10")</f>
        <v>10</v>
      </c>
      <c r="I880" s="43" t="e">
        <f t="shared" ca="1" si="36"/>
        <v>#DIV/0!</v>
      </c>
      <c r="J880" s="43" t="e">
        <f t="shared" ca="1" si="35"/>
        <v>#DIV/0!</v>
      </c>
    </row>
    <row r="881" spans="1:20" x14ac:dyDescent="0.2">
      <c r="A881" s="21" t="s">
        <v>135</v>
      </c>
      <c r="B881" s="21" t="s">
        <v>13</v>
      </c>
      <c r="C881" s="21" t="s">
        <v>13</v>
      </c>
      <c r="D881" s="21" t="s">
        <v>13</v>
      </c>
      <c r="E881" s="21" t="s">
        <v>13</v>
      </c>
      <c r="F881" s="21" t="s">
        <v>13</v>
      </c>
      <c r="G881" s="21" t="str">
        <f t="shared" si="32"/>
        <v/>
      </c>
      <c r="H881" s="43" t="str">
        <f ca="1">IFERROR(__xludf.DUMMYFUNCTION("REGEXEXTRACT(A103,""\d+"")"),"11")</f>
        <v>11</v>
      </c>
      <c r="I881" s="43">
        <f t="shared" ca="1" si="36"/>
        <v>0</v>
      </c>
      <c r="J881" s="43" t="str">
        <f t="shared" ca="1" si="35"/>
        <v/>
      </c>
      <c r="L881" s="21" t="s">
        <v>177</v>
      </c>
      <c r="M881" s="21"/>
      <c r="N881" s="21"/>
    </row>
    <row r="882" spans="1:20" x14ac:dyDescent="0.2">
      <c r="A882" s="21" t="s">
        <v>136</v>
      </c>
      <c r="B882" s="21" t="s">
        <v>13</v>
      </c>
      <c r="C882" s="21" t="s">
        <v>13</v>
      </c>
      <c r="D882" s="21" t="s">
        <v>13</v>
      </c>
      <c r="E882" s="21" t="s">
        <v>13</v>
      </c>
      <c r="F882" s="21" t="s">
        <v>13</v>
      </c>
      <c r="G882" s="21" t="str">
        <f t="shared" si="32"/>
        <v/>
      </c>
      <c r="H882" s="43" t="str">
        <f ca="1">IFERROR(__xludf.DUMMYFUNCTION("REGEXEXTRACT(A104,""\d+"")"),"12")</f>
        <v>12</v>
      </c>
      <c r="I882" s="43">
        <f t="shared" ca="1" si="36"/>
        <v>0</v>
      </c>
      <c r="J882" s="43" t="str">
        <f t="shared" ca="1" si="35"/>
        <v/>
      </c>
      <c r="L882" s="21" t="s">
        <v>178</v>
      </c>
      <c r="M882" s="21"/>
      <c r="N882" s="21"/>
    </row>
    <row r="883" spans="1:20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L883" s="21"/>
      <c r="M883" s="21"/>
      <c r="N883" s="43"/>
    </row>
    <row r="884" spans="1:20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L884" s="21"/>
      <c r="M884" s="21" t="s">
        <v>184</v>
      </c>
      <c r="N884" s="43">
        <v>-3.44</v>
      </c>
    </row>
    <row r="885" spans="1:20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L885" s="21"/>
      <c r="M885" s="21" t="s">
        <v>185</v>
      </c>
      <c r="N885" s="43">
        <v>34.9</v>
      </c>
    </row>
    <row r="886" spans="1:20" x14ac:dyDescent="0.2">
      <c r="A886" s="21" t="s">
        <v>2</v>
      </c>
      <c r="B886" s="21" t="s">
        <v>3</v>
      </c>
      <c r="C886" s="21" t="s">
        <v>4</v>
      </c>
      <c r="D886" s="21" t="s">
        <v>5</v>
      </c>
      <c r="E886" s="21" t="s">
        <v>8</v>
      </c>
      <c r="F886" s="21" t="s">
        <v>11</v>
      </c>
      <c r="G886" s="21" t="s">
        <v>179</v>
      </c>
      <c r="H886" s="21" t="s">
        <v>243</v>
      </c>
      <c r="I886" s="21" t="s">
        <v>244</v>
      </c>
      <c r="J886" s="21" t="s">
        <v>245</v>
      </c>
      <c r="K886" s="21" t="s">
        <v>246</v>
      </c>
      <c r="L886" s="21" t="s">
        <v>247</v>
      </c>
      <c r="M886" s="21" t="s">
        <v>186</v>
      </c>
      <c r="N886" s="43">
        <v>6.14</v>
      </c>
      <c r="O886" s="21"/>
      <c r="P886" s="21"/>
      <c r="Q886" s="21"/>
      <c r="R886" s="21"/>
      <c r="S886" s="21"/>
      <c r="T886" s="21"/>
    </row>
    <row r="887" spans="1:20" x14ac:dyDescent="0.2">
      <c r="A887" s="21" t="s">
        <v>22</v>
      </c>
      <c r="B887" s="21" t="s">
        <v>13</v>
      </c>
      <c r="C887" s="21" t="s">
        <v>14</v>
      </c>
      <c r="D887" s="21" t="s">
        <v>21</v>
      </c>
      <c r="E887" s="43">
        <v>20.763265609741211</v>
      </c>
      <c r="F887" s="43">
        <v>10000</v>
      </c>
      <c r="G887" s="21" t="s">
        <v>21</v>
      </c>
      <c r="H887" s="43" t="s">
        <v>78</v>
      </c>
      <c r="I887" s="43">
        <v>20.893543243408203</v>
      </c>
      <c r="J887" s="43">
        <v>4</v>
      </c>
      <c r="K887" s="21" t="e">
        <f t="shared" ref="K887:K911" si="37">10^((I887-$N$107)/$N$106)</f>
        <v>#DIV/0!</v>
      </c>
      <c r="L887" s="21" t="e">
        <f t="shared" ref="L887:L911" si="38">K887*$N$108</f>
        <v>#DIV/0!</v>
      </c>
      <c r="M887" s="21"/>
      <c r="N887" s="21"/>
      <c r="O887" s="21"/>
      <c r="P887" s="21"/>
      <c r="Q887" s="21"/>
      <c r="R887" s="21"/>
      <c r="S887" s="21"/>
      <c r="T887" s="21"/>
    </row>
    <row r="888" spans="1:20" x14ac:dyDescent="0.2">
      <c r="A888" s="21" t="s">
        <v>25</v>
      </c>
      <c r="B888" s="21" t="s">
        <v>13</v>
      </c>
      <c r="C888" s="21" t="s">
        <v>14</v>
      </c>
      <c r="D888" s="21" t="s">
        <v>21</v>
      </c>
      <c r="E888" s="43">
        <v>24.315052032470703</v>
      </c>
      <c r="F888" s="43">
        <v>1000</v>
      </c>
      <c r="G888" s="21" t="s">
        <v>21</v>
      </c>
      <c r="H888" s="43" t="s">
        <v>263</v>
      </c>
      <c r="I888" s="43">
        <v>24.510770161946613</v>
      </c>
      <c r="J888" s="43">
        <v>3</v>
      </c>
      <c r="K888" s="21" t="e">
        <f t="shared" si="37"/>
        <v>#DIV/0!</v>
      </c>
      <c r="L888" s="21" t="e">
        <f t="shared" si="38"/>
        <v>#DIV/0!</v>
      </c>
      <c r="M888" s="21"/>
      <c r="N888" s="21"/>
      <c r="O888" s="21"/>
      <c r="P888" s="21"/>
      <c r="Q888" s="21"/>
      <c r="R888" s="21"/>
      <c r="S888" s="21"/>
      <c r="T888" s="21"/>
    </row>
    <row r="889" spans="1:20" x14ac:dyDescent="0.2">
      <c r="A889" s="21" t="s">
        <v>28</v>
      </c>
      <c r="B889" s="21" t="s">
        <v>13</v>
      </c>
      <c r="C889" s="21" t="s">
        <v>14</v>
      </c>
      <c r="D889" s="21" t="s">
        <v>21</v>
      </c>
      <c r="E889" s="43">
        <v>28.424053192138672</v>
      </c>
      <c r="F889" s="43">
        <v>100</v>
      </c>
      <c r="G889" s="21" t="s">
        <v>21</v>
      </c>
      <c r="H889" s="43" t="s">
        <v>264</v>
      </c>
      <c r="I889" s="43">
        <v>28.545348485310871</v>
      </c>
      <c r="J889" s="43">
        <v>2</v>
      </c>
      <c r="K889" s="21" t="e">
        <f t="shared" si="37"/>
        <v>#DIV/0!</v>
      </c>
      <c r="L889" s="21" t="e">
        <f t="shared" si="38"/>
        <v>#DIV/0!</v>
      </c>
      <c r="M889" s="21"/>
      <c r="N889" s="21"/>
      <c r="O889" s="21"/>
      <c r="P889" s="21"/>
      <c r="Q889" s="21"/>
      <c r="R889" s="21"/>
      <c r="S889" s="21"/>
      <c r="T889" s="21"/>
    </row>
    <row r="890" spans="1:20" x14ac:dyDescent="0.2">
      <c r="A890" s="21" t="s">
        <v>33</v>
      </c>
      <c r="B890" s="21" t="s">
        <v>13</v>
      </c>
      <c r="C890" s="21" t="s">
        <v>14</v>
      </c>
      <c r="D890" s="21" t="s">
        <v>21</v>
      </c>
      <c r="E890" s="43">
        <v>33.688526153564453</v>
      </c>
      <c r="F890" s="43">
        <v>10</v>
      </c>
      <c r="G890" s="21" t="s">
        <v>21</v>
      </c>
      <c r="H890" s="43" t="s">
        <v>262</v>
      </c>
      <c r="I890" s="43">
        <v>32.318310419718422</v>
      </c>
      <c r="J890" s="43">
        <v>1</v>
      </c>
      <c r="K890" s="21" t="e">
        <f t="shared" si="37"/>
        <v>#DIV/0!</v>
      </c>
      <c r="L890" s="21" t="e">
        <f t="shared" si="38"/>
        <v>#DIV/0!</v>
      </c>
      <c r="M890" s="21"/>
      <c r="N890" s="21"/>
      <c r="O890" s="21"/>
      <c r="P890" s="21"/>
      <c r="Q890" s="21"/>
      <c r="R890" s="21"/>
      <c r="S890" s="21"/>
      <c r="T890" s="21"/>
    </row>
    <row r="891" spans="1:20" x14ac:dyDescent="0.2">
      <c r="A891" s="21" t="s">
        <v>37</v>
      </c>
      <c r="B891" s="21" t="s">
        <v>13</v>
      </c>
      <c r="C891" s="21" t="s">
        <v>14</v>
      </c>
      <c r="D891" s="21" t="s">
        <v>21</v>
      </c>
      <c r="E891" s="43">
        <v>32.557579040527344</v>
      </c>
      <c r="F891" s="43">
        <v>2</v>
      </c>
      <c r="G891" s="21" t="s">
        <v>21</v>
      </c>
      <c r="H891" s="43" t="s">
        <v>78</v>
      </c>
      <c r="I891" s="43">
        <v>33.01971435546875</v>
      </c>
      <c r="J891" s="43">
        <v>0.3010299956639812</v>
      </c>
      <c r="K891" s="21" t="e">
        <f t="shared" si="37"/>
        <v>#DIV/0!</v>
      </c>
      <c r="L891" s="21" t="e">
        <f t="shared" si="38"/>
        <v>#DIV/0!</v>
      </c>
      <c r="M891" s="21"/>
      <c r="N891" s="21"/>
      <c r="O891" s="21"/>
      <c r="P891" s="21"/>
      <c r="Q891" s="21"/>
      <c r="R891" s="21"/>
      <c r="S891" s="21"/>
      <c r="T891" s="21"/>
    </row>
    <row r="892" spans="1:20" x14ac:dyDescent="0.2">
      <c r="A892" s="21" t="s">
        <v>40</v>
      </c>
      <c r="B892" s="21" t="s">
        <v>262</v>
      </c>
      <c r="C892" s="21" t="s">
        <v>14</v>
      </c>
      <c r="D892" s="21" t="s">
        <v>31</v>
      </c>
      <c r="E892" s="43">
        <v>26.147705078125</v>
      </c>
      <c r="F892" s="43">
        <v>369.60818481445312</v>
      </c>
      <c r="G892" s="21" t="s">
        <v>262</v>
      </c>
      <c r="H892" s="43" t="s">
        <v>263</v>
      </c>
      <c r="I892" s="43">
        <v>25.829280217488606</v>
      </c>
      <c r="J892" s="43">
        <v>1.4121123038919237</v>
      </c>
      <c r="K892" s="21" t="e">
        <f t="shared" si="37"/>
        <v>#DIV/0!</v>
      </c>
      <c r="L892" s="21" t="e">
        <f t="shared" si="38"/>
        <v>#DIV/0!</v>
      </c>
      <c r="M892" s="21"/>
      <c r="N892" s="21"/>
      <c r="O892" s="21"/>
      <c r="P892" s="21"/>
      <c r="Q892" s="21"/>
      <c r="R892" s="21"/>
      <c r="S892" s="21"/>
      <c r="T892" s="21"/>
    </row>
    <row r="893" spans="1:20" x14ac:dyDescent="0.2">
      <c r="A893" s="21" t="s">
        <v>43</v>
      </c>
      <c r="B893" s="21" t="s">
        <v>266</v>
      </c>
      <c r="C893" s="21" t="s">
        <v>14</v>
      </c>
      <c r="D893" s="21" t="s">
        <v>31</v>
      </c>
      <c r="E893" s="43">
        <v>26.687740325927734</v>
      </c>
      <c r="F893" s="43">
        <v>259.39657592773438</v>
      </c>
      <c r="G893" s="21" t="s">
        <v>266</v>
      </c>
      <c r="H893" s="43" t="s">
        <v>264</v>
      </c>
      <c r="I893" s="43">
        <v>26.868426640828449</v>
      </c>
      <c r="J893" s="43">
        <v>1.4292422357963164</v>
      </c>
      <c r="K893" s="21" t="e">
        <f t="shared" si="37"/>
        <v>#DIV/0!</v>
      </c>
      <c r="L893" s="21" t="e">
        <f t="shared" si="38"/>
        <v>#DIV/0!</v>
      </c>
      <c r="M893" s="21"/>
      <c r="N893" s="21"/>
      <c r="O893" s="21"/>
      <c r="P893" s="21"/>
      <c r="Q893" s="21"/>
      <c r="R893" s="21"/>
      <c r="S893" s="21"/>
      <c r="T893" s="21"/>
    </row>
    <row r="894" spans="1:20" x14ac:dyDescent="0.2">
      <c r="A894" s="21" t="s">
        <v>47</v>
      </c>
      <c r="B894" s="21" t="s">
        <v>267</v>
      </c>
      <c r="C894" s="21" t="s">
        <v>14</v>
      </c>
      <c r="D894" s="21" t="s">
        <v>31</v>
      </c>
      <c r="E894" s="43">
        <v>26.478031158447266</v>
      </c>
      <c r="F894" s="43">
        <v>297.63214111328125</v>
      </c>
      <c r="G894" s="21" t="s">
        <v>267</v>
      </c>
      <c r="H894" s="43" t="s">
        <v>262</v>
      </c>
      <c r="I894" s="43">
        <v>26.41353480021159</v>
      </c>
      <c r="J894" s="43">
        <v>1.4218265247018631</v>
      </c>
      <c r="K894" s="21" t="e">
        <f t="shared" si="37"/>
        <v>#DIV/0!</v>
      </c>
      <c r="L894" s="21" t="e">
        <f t="shared" si="38"/>
        <v>#DIV/0!</v>
      </c>
      <c r="M894" s="21"/>
      <c r="N894" s="21"/>
      <c r="O894" s="21"/>
      <c r="P894" s="21"/>
      <c r="Q894" s="21"/>
      <c r="R894" s="21"/>
      <c r="S894" s="21"/>
      <c r="T894" s="21"/>
    </row>
    <row r="895" spans="1:20" x14ac:dyDescent="0.2">
      <c r="A895" s="21" t="s">
        <v>52</v>
      </c>
      <c r="B895" s="21" t="s">
        <v>78</v>
      </c>
      <c r="C895" s="21" t="s">
        <v>14</v>
      </c>
      <c r="D895" s="21" t="s">
        <v>31</v>
      </c>
      <c r="E895" s="43">
        <v>27.755752563476562</v>
      </c>
      <c r="F895" s="43">
        <v>128.77845764160156</v>
      </c>
      <c r="G895" s="21" t="s">
        <v>78</v>
      </c>
      <c r="H895" s="43" t="s">
        <v>78</v>
      </c>
      <c r="I895" s="43">
        <v>27.644399007161457</v>
      </c>
      <c r="J895" s="43">
        <v>1.4416071527587271</v>
      </c>
      <c r="K895" s="21" t="e">
        <f t="shared" si="37"/>
        <v>#DIV/0!</v>
      </c>
      <c r="L895" s="21" t="e">
        <f t="shared" si="38"/>
        <v>#DIV/0!</v>
      </c>
      <c r="M895" s="21"/>
      <c r="N895" s="21"/>
      <c r="O895" s="21"/>
      <c r="P895" s="21"/>
      <c r="Q895" s="21"/>
      <c r="R895" s="21"/>
      <c r="S895" s="21"/>
      <c r="T895" s="21"/>
    </row>
    <row r="896" spans="1:20" x14ac:dyDescent="0.2">
      <c r="A896" s="21" t="s">
        <v>56</v>
      </c>
      <c r="B896" s="21" t="s">
        <v>80</v>
      </c>
      <c r="C896" s="21" t="s">
        <v>14</v>
      </c>
      <c r="D896" s="21" t="s">
        <v>31</v>
      </c>
      <c r="E896" s="43">
        <v>25.833343505859375</v>
      </c>
      <c r="F896" s="43">
        <v>454.21072387695312</v>
      </c>
      <c r="G896" s="21" t="s">
        <v>80</v>
      </c>
      <c r="H896" s="43" t="s">
        <v>263</v>
      </c>
      <c r="I896" s="43">
        <v>25.974662780761719</v>
      </c>
      <c r="J896" s="43">
        <v>1.4145499179845551</v>
      </c>
      <c r="K896" s="21" t="e">
        <f t="shared" si="37"/>
        <v>#DIV/0!</v>
      </c>
      <c r="L896" s="21" t="e">
        <f t="shared" si="38"/>
        <v>#DIV/0!</v>
      </c>
      <c r="M896" s="21"/>
      <c r="N896" s="21"/>
      <c r="O896" s="21"/>
      <c r="P896" s="21"/>
      <c r="Q896" s="21"/>
      <c r="R896" s="21"/>
      <c r="S896" s="21"/>
      <c r="T896" s="21"/>
    </row>
    <row r="897" spans="1:20" x14ac:dyDescent="0.2">
      <c r="A897" s="21" t="s">
        <v>61</v>
      </c>
      <c r="B897" s="21" t="s">
        <v>82</v>
      </c>
      <c r="C897" s="21" t="s">
        <v>14</v>
      </c>
      <c r="D897" s="21" t="s">
        <v>31</v>
      </c>
      <c r="E897" s="43">
        <v>24.993574142456055</v>
      </c>
      <c r="F897" s="43">
        <v>787.74432373046875</v>
      </c>
      <c r="G897" s="21" t="s">
        <v>82</v>
      </c>
      <c r="H897" s="43" t="s">
        <v>264</v>
      </c>
      <c r="I897" s="43">
        <v>25.199682235717773</v>
      </c>
      <c r="J897" s="43">
        <v>1.4013950644266069</v>
      </c>
      <c r="K897" s="21" t="e">
        <f t="shared" si="37"/>
        <v>#DIV/0!</v>
      </c>
      <c r="L897" s="21" t="e">
        <f t="shared" si="38"/>
        <v>#DIV/0!</v>
      </c>
      <c r="M897" s="21"/>
      <c r="N897" s="21"/>
      <c r="O897" s="21"/>
      <c r="P897" s="21"/>
      <c r="Q897" s="21"/>
      <c r="R897" s="21"/>
      <c r="S897" s="21"/>
      <c r="T897" s="21"/>
    </row>
    <row r="898" spans="1:20" x14ac:dyDescent="0.2">
      <c r="A898" s="21" t="s">
        <v>65</v>
      </c>
      <c r="B898" s="21" t="s">
        <v>263</v>
      </c>
      <c r="C898" s="21" t="s">
        <v>14</v>
      </c>
      <c r="D898" s="21" t="s">
        <v>31</v>
      </c>
      <c r="E898" s="43">
        <v>26.856451034545898</v>
      </c>
      <c r="F898" s="43">
        <v>232.23258972167969</v>
      </c>
      <c r="G898" s="21" t="s">
        <v>263</v>
      </c>
      <c r="H898" s="43" t="s">
        <v>262</v>
      </c>
      <c r="I898" s="43">
        <v>26.717371622721355</v>
      </c>
      <c r="J898" s="43">
        <v>1.426793731277503</v>
      </c>
      <c r="K898" s="21" t="e">
        <f t="shared" si="37"/>
        <v>#DIV/0!</v>
      </c>
      <c r="L898" s="21" t="e">
        <f t="shared" si="38"/>
        <v>#DIV/0!</v>
      </c>
      <c r="M898" s="21"/>
      <c r="N898" s="21"/>
      <c r="O898" s="21"/>
      <c r="P898" s="21"/>
      <c r="Q898" s="21"/>
      <c r="R898" s="21"/>
      <c r="S898" s="21"/>
      <c r="T898" s="21"/>
    </row>
    <row r="899" spans="1:20" x14ac:dyDescent="0.2">
      <c r="A899" s="21" t="s">
        <v>68</v>
      </c>
      <c r="B899" s="21" t="s">
        <v>268</v>
      </c>
      <c r="C899" s="21" t="s">
        <v>14</v>
      </c>
      <c r="D899" s="21" t="s">
        <v>31</v>
      </c>
      <c r="E899" s="43">
        <v>26.48090934753418</v>
      </c>
      <c r="F899" s="43">
        <v>297.07101440429688</v>
      </c>
      <c r="G899" s="21" t="s">
        <v>268</v>
      </c>
      <c r="H899" s="43" t="s">
        <v>78</v>
      </c>
      <c r="I899" s="43">
        <v>26.716941833496094</v>
      </c>
      <c r="J899" s="43">
        <v>1.4267867449394427</v>
      </c>
      <c r="K899" s="21" t="e">
        <f t="shared" si="37"/>
        <v>#DIV/0!</v>
      </c>
      <c r="L899" s="21" t="e">
        <f t="shared" si="38"/>
        <v>#DIV/0!</v>
      </c>
      <c r="M899" s="21"/>
      <c r="N899" s="21"/>
      <c r="O899" s="21"/>
      <c r="P899" s="21"/>
      <c r="Q899" s="21"/>
      <c r="R899" s="21"/>
      <c r="S899" s="21"/>
      <c r="T899" s="21"/>
    </row>
    <row r="900" spans="1:20" x14ac:dyDescent="0.2">
      <c r="A900" s="21" t="s">
        <v>71</v>
      </c>
      <c r="B900" s="21" t="s">
        <v>269</v>
      </c>
      <c r="C900" s="21" t="s">
        <v>14</v>
      </c>
      <c r="D900" s="21" t="s">
        <v>31</v>
      </c>
      <c r="E900" s="43">
        <v>27.477338790893555</v>
      </c>
      <c r="F900" s="43">
        <v>154.56912231445312</v>
      </c>
      <c r="G900" s="21" t="s">
        <v>269</v>
      </c>
      <c r="H900" s="43" t="s">
        <v>263</v>
      </c>
      <c r="I900" s="43">
        <v>28.581902186075848</v>
      </c>
      <c r="J900" s="43">
        <v>1.4560911286336091</v>
      </c>
      <c r="K900" s="21" t="e">
        <f t="shared" si="37"/>
        <v>#DIV/0!</v>
      </c>
      <c r="L900" s="21" t="e">
        <f t="shared" si="38"/>
        <v>#DIV/0!</v>
      </c>
      <c r="M900" s="21"/>
      <c r="N900" s="21"/>
      <c r="O900" s="21"/>
      <c r="P900" s="21"/>
      <c r="Q900" s="21"/>
      <c r="R900" s="21"/>
      <c r="S900" s="21"/>
      <c r="T900" s="21"/>
    </row>
    <row r="901" spans="1:20" x14ac:dyDescent="0.2">
      <c r="A901" s="21" t="s">
        <v>74</v>
      </c>
      <c r="B901" s="21" t="s">
        <v>264</v>
      </c>
      <c r="C901" s="21" t="s">
        <v>14</v>
      </c>
      <c r="D901" s="21" t="s">
        <v>31</v>
      </c>
      <c r="E901" s="43">
        <v>27.196483612060547</v>
      </c>
      <c r="F901" s="43">
        <v>185.82212829589844</v>
      </c>
      <c r="G901" s="21" t="s">
        <v>264</v>
      </c>
      <c r="H901" s="43" t="s">
        <v>264</v>
      </c>
      <c r="I901" s="43">
        <v>27.549353281656902</v>
      </c>
      <c r="J901" s="43">
        <v>1.4401114082874633</v>
      </c>
      <c r="K901" s="21" t="e">
        <f t="shared" si="37"/>
        <v>#DIV/0!</v>
      </c>
      <c r="L901" s="21" t="e">
        <f t="shared" si="38"/>
        <v>#DIV/0!</v>
      </c>
      <c r="M901" s="21"/>
      <c r="N901" s="21"/>
      <c r="O901" s="21"/>
      <c r="P901" s="21"/>
      <c r="Q901" s="21"/>
      <c r="R901" s="21"/>
      <c r="S901" s="21"/>
      <c r="T901" s="21"/>
    </row>
    <row r="902" spans="1:20" x14ac:dyDescent="0.2">
      <c r="A902" s="21" t="s">
        <v>77</v>
      </c>
      <c r="B902" s="21" t="s">
        <v>270</v>
      </c>
      <c r="C902" s="21" t="s">
        <v>14</v>
      </c>
      <c r="D902" s="21" t="s">
        <v>31</v>
      </c>
      <c r="E902" s="43">
        <v>27.716501235961914</v>
      </c>
      <c r="F902" s="43">
        <v>132.13571166992188</v>
      </c>
      <c r="G902" s="21" t="s">
        <v>270</v>
      </c>
      <c r="H902" s="43" t="s">
        <v>262</v>
      </c>
      <c r="I902" s="43">
        <v>27.805863698323567</v>
      </c>
      <c r="J902" s="43">
        <v>1.4441363895618229</v>
      </c>
      <c r="K902" s="21" t="e">
        <f t="shared" si="37"/>
        <v>#DIV/0!</v>
      </c>
      <c r="L902" s="21" t="e">
        <f t="shared" si="38"/>
        <v>#DIV/0!</v>
      </c>
      <c r="M902" s="21"/>
      <c r="N902" s="21"/>
      <c r="O902" s="21"/>
      <c r="P902" s="21"/>
      <c r="Q902" s="21"/>
      <c r="R902" s="21"/>
      <c r="S902" s="21"/>
      <c r="T902" s="21"/>
    </row>
    <row r="903" spans="1:20" x14ac:dyDescent="0.2">
      <c r="A903" s="21" t="s">
        <v>83</v>
      </c>
      <c r="B903" s="21" t="s">
        <v>271</v>
      </c>
      <c r="C903" s="21" t="s">
        <v>14</v>
      </c>
      <c r="D903" s="21" t="s">
        <v>31</v>
      </c>
      <c r="E903" s="43">
        <v>25.980449676513672</v>
      </c>
      <c r="F903" s="43">
        <v>412.44711303710938</v>
      </c>
      <c r="G903" s="21" t="s">
        <v>271</v>
      </c>
      <c r="H903" s="43" t="s">
        <v>78</v>
      </c>
      <c r="I903" s="43">
        <v>25.761962254842121</v>
      </c>
      <c r="J903" s="43">
        <v>1.4109789395881571</v>
      </c>
      <c r="K903" s="21" t="e">
        <f t="shared" si="37"/>
        <v>#DIV/0!</v>
      </c>
      <c r="L903" s="21" t="e">
        <f t="shared" si="38"/>
        <v>#DIV/0!</v>
      </c>
      <c r="M903" s="21"/>
      <c r="N903" s="21"/>
      <c r="O903" s="21"/>
      <c r="P903" s="21"/>
      <c r="Q903" s="21"/>
      <c r="R903" s="21"/>
      <c r="S903" s="21"/>
      <c r="T903" s="21"/>
    </row>
    <row r="904" spans="1:20" x14ac:dyDescent="0.2">
      <c r="A904" s="21" t="s">
        <v>89</v>
      </c>
      <c r="B904" s="21" t="s">
        <v>84</v>
      </c>
      <c r="C904" s="21" t="s">
        <v>14</v>
      </c>
      <c r="D904" s="21" t="s">
        <v>31</v>
      </c>
      <c r="E904" s="43">
        <v>28.482301712036133</v>
      </c>
      <c r="F904" s="43">
        <v>79.975189208984375</v>
      </c>
      <c r="G904" s="21" t="s">
        <v>84</v>
      </c>
      <c r="H904" s="43" t="s">
        <v>263</v>
      </c>
      <c r="I904" s="43">
        <v>28.985698064168293</v>
      </c>
      <c r="J904" s="43">
        <v>1.4621837639707442</v>
      </c>
      <c r="K904" s="21" t="e">
        <f t="shared" si="37"/>
        <v>#DIV/0!</v>
      </c>
      <c r="L904" s="21" t="e">
        <f t="shared" si="38"/>
        <v>#DIV/0!</v>
      </c>
      <c r="M904" s="21"/>
      <c r="N904" s="21"/>
      <c r="O904" s="21"/>
      <c r="P904" s="21"/>
      <c r="Q904" s="21"/>
      <c r="R904" s="21"/>
      <c r="S904" s="21"/>
      <c r="T904" s="21"/>
    </row>
    <row r="905" spans="1:20" x14ac:dyDescent="0.2">
      <c r="A905" s="21" t="s">
        <v>95</v>
      </c>
      <c r="B905" s="21" t="s">
        <v>86</v>
      </c>
      <c r="C905" s="21" t="s">
        <v>14</v>
      </c>
      <c r="D905" s="21" t="s">
        <v>31</v>
      </c>
      <c r="E905" s="43">
        <v>26.451974868774414</v>
      </c>
      <c r="F905" s="43">
        <v>302.76068115234375</v>
      </c>
      <c r="G905" s="21" t="s">
        <v>86</v>
      </c>
      <c r="H905" s="43" t="s">
        <v>264</v>
      </c>
      <c r="I905" s="43">
        <v>26.578409194946289</v>
      </c>
      <c r="J905" s="43">
        <v>1.4245289834339572</v>
      </c>
      <c r="K905" s="21" t="e">
        <f t="shared" si="37"/>
        <v>#DIV/0!</v>
      </c>
      <c r="L905" s="21" t="e">
        <f t="shared" si="38"/>
        <v>#DIV/0!</v>
      </c>
      <c r="M905" s="21"/>
      <c r="N905" s="21"/>
      <c r="O905" s="21"/>
      <c r="P905" s="21"/>
      <c r="Q905" s="21"/>
      <c r="R905" s="21"/>
      <c r="S905" s="21"/>
      <c r="T905" s="21"/>
    </row>
    <row r="906" spans="1:20" x14ac:dyDescent="0.2">
      <c r="A906" s="21" t="s">
        <v>101</v>
      </c>
      <c r="B906" s="21" t="s">
        <v>88</v>
      </c>
      <c r="C906" s="21" t="s">
        <v>14</v>
      </c>
      <c r="D906" s="21" t="s">
        <v>31</v>
      </c>
      <c r="E906" s="43">
        <v>27.621110916137695</v>
      </c>
      <c r="F906" s="43">
        <v>140.66401672363281</v>
      </c>
      <c r="G906" s="21" t="s">
        <v>88</v>
      </c>
      <c r="H906" s="43" t="s">
        <v>262</v>
      </c>
      <c r="I906" s="43">
        <v>27.542823155721027</v>
      </c>
      <c r="J906" s="43">
        <v>1.4400084536446536</v>
      </c>
      <c r="K906" s="21" t="e">
        <f t="shared" si="37"/>
        <v>#DIV/0!</v>
      </c>
      <c r="L906" s="21" t="e">
        <f t="shared" si="38"/>
        <v>#DIV/0!</v>
      </c>
      <c r="M906" s="21"/>
      <c r="N906" s="21"/>
      <c r="O906" s="21"/>
      <c r="P906" s="21"/>
      <c r="Q906" s="21"/>
      <c r="R906" s="21"/>
      <c r="S906" s="21"/>
      <c r="T906" s="21"/>
    </row>
    <row r="907" spans="1:20" x14ac:dyDescent="0.2">
      <c r="A907" s="21" t="s">
        <v>104</v>
      </c>
      <c r="B907" s="21" t="s">
        <v>90</v>
      </c>
      <c r="C907" s="21" t="s">
        <v>14</v>
      </c>
      <c r="D907" s="21" t="s">
        <v>31</v>
      </c>
      <c r="E907" s="43">
        <v>27.800010681152344</v>
      </c>
      <c r="F907" s="43">
        <v>125.09516906738281</v>
      </c>
      <c r="G907" s="21" t="s">
        <v>90</v>
      </c>
      <c r="H907" s="43" t="s">
        <v>78</v>
      </c>
      <c r="I907" s="43">
        <v>27.671550750732422</v>
      </c>
      <c r="J907" s="43">
        <v>1.4420334982668686</v>
      </c>
      <c r="K907" s="21" t="e">
        <f t="shared" si="37"/>
        <v>#DIV/0!</v>
      </c>
      <c r="L907" s="21" t="e">
        <f t="shared" si="38"/>
        <v>#DIV/0!</v>
      </c>
      <c r="M907" s="21"/>
      <c r="N907" s="21"/>
      <c r="O907" s="21"/>
      <c r="P907" s="21"/>
      <c r="Q907" s="21"/>
      <c r="R907" s="21"/>
      <c r="S907" s="21"/>
      <c r="T907" s="21"/>
    </row>
    <row r="908" spans="1:20" x14ac:dyDescent="0.2">
      <c r="A908" s="21" t="s">
        <v>107</v>
      </c>
      <c r="B908" s="21" t="s">
        <v>92</v>
      </c>
      <c r="C908" s="21" t="s">
        <v>14</v>
      </c>
      <c r="D908" s="21" t="s">
        <v>31</v>
      </c>
      <c r="E908" s="43">
        <v>27.344928741455078</v>
      </c>
      <c r="F908" s="43">
        <v>168.58815002441406</v>
      </c>
      <c r="G908" s="21" t="s">
        <v>92</v>
      </c>
      <c r="H908" s="43" t="s">
        <v>263</v>
      </c>
      <c r="I908" s="43">
        <v>27.638064066569012</v>
      </c>
      <c r="J908" s="43">
        <v>1.4415076192140346</v>
      </c>
      <c r="K908" s="21" t="e">
        <f t="shared" si="37"/>
        <v>#DIV/0!</v>
      </c>
      <c r="L908" s="21" t="e">
        <f t="shared" si="38"/>
        <v>#DIV/0!</v>
      </c>
      <c r="M908" s="21"/>
      <c r="N908" s="21"/>
      <c r="O908" s="21"/>
      <c r="P908" s="21"/>
      <c r="Q908" s="21"/>
      <c r="R908" s="21"/>
      <c r="S908" s="21"/>
      <c r="T908" s="21"/>
    </row>
    <row r="909" spans="1:20" x14ac:dyDescent="0.2">
      <c r="A909" s="21" t="s">
        <v>110</v>
      </c>
      <c r="B909" s="21" t="s">
        <v>94</v>
      </c>
      <c r="C909" s="21" t="s">
        <v>14</v>
      </c>
      <c r="D909" s="21" t="s">
        <v>31</v>
      </c>
      <c r="E909" s="43">
        <v>27.666566848754883</v>
      </c>
      <c r="F909" s="43">
        <v>136.53350830078125</v>
      </c>
      <c r="G909" s="21" t="s">
        <v>94</v>
      </c>
      <c r="H909" s="43" t="s">
        <v>264</v>
      </c>
      <c r="I909" s="43">
        <v>27.73822021484375</v>
      </c>
      <c r="J909" s="43">
        <v>1.443078591716737</v>
      </c>
      <c r="K909" s="21" t="e">
        <f t="shared" si="37"/>
        <v>#DIV/0!</v>
      </c>
      <c r="L909" s="21" t="e">
        <f t="shared" si="38"/>
        <v>#DIV/0!</v>
      </c>
      <c r="M909" s="21"/>
      <c r="N909" s="21"/>
      <c r="O909" s="21"/>
      <c r="P909" s="21"/>
      <c r="Q909" s="21"/>
      <c r="R909" s="21"/>
      <c r="S909" s="21"/>
      <c r="T909" s="21"/>
    </row>
    <row r="910" spans="1:20" x14ac:dyDescent="0.2">
      <c r="A910" s="21" t="s">
        <v>119</v>
      </c>
      <c r="B910" s="21" t="s">
        <v>272</v>
      </c>
      <c r="C910" s="21" t="s">
        <v>14</v>
      </c>
      <c r="D910" s="21" t="s">
        <v>31</v>
      </c>
      <c r="E910" s="43">
        <v>29.42725944519043</v>
      </c>
      <c r="F910" s="43">
        <v>43.040225982666016</v>
      </c>
      <c r="G910" s="21" t="s">
        <v>272</v>
      </c>
      <c r="H910" s="43" t="s">
        <v>263</v>
      </c>
      <c r="I910" s="43">
        <v>29.048704783121746</v>
      </c>
      <c r="J910" s="43">
        <v>1.4631267729369057</v>
      </c>
      <c r="K910" s="21" t="e">
        <f t="shared" si="37"/>
        <v>#DIV/0!</v>
      </c>
      <c r="L910" s="21" t="e">
        <f t="shared" si="38"/>
        <v>#DIV/0!</v>
      </c>
      <c r="M910" s="21"/>
      <c r="N910" s="21"/>
      <c r="O910" s="21"/>
      <c r="P910" s="21"/>
      <c r="Q910" s="21"/>
      <c r="R910" s="21"/>
      <c r="S910" s="21"/>
      <c r="T910" s="21"/>
    </row>
    <row r="911" spans="1:20" x14ac:dyDescent="0.2">
      <c r="A911" s="21" t="s">
        <v>122</v>
      </c>
      <c r="B911" s="21" t="s">
        <v>273</v>
      </c>
      <c r="C911" s="21" t="s">
        <v>14</v>
      </c>
      <c r="D911" s="21" t="s">
        <v>31</v>
      </c>
      <c r="E911" s="43">
        <v>27.163654327392578</v>
      </c>
      <c r="F911" s="43">
        <v>189.8653564453125</v>
      </c>
      <c r="G911" s="21" t="s">
        <v>273</v>
      </c>
      <c r="H911" s="43" t="s">
        <v>264</v>
      </c>
      <c r="I911" s="43">
        <v>27.289599100748699</v>
      </c>
      <c r="J911" s="43">
        <v>1.435997155691461</v>
      </c>
      <c r="K911" s="21" t="e">
        <f t="shared" si="37"/>
        <v>#DIV/0!</v>
      </c>
      <c r="L911" s="21" t="e">
        <f t="shared" si="38"/>
        <v>#DIV/0!</v>
      </c>
      <c r="M911" s="21"/>
      <c r="N911" s="21"/>
      <c r="O911" s="21"/>
      <c r="P911" s="21"/>
      <c r="Q911" s="21"/>
      <c r="R911" s="21"/>
      <c r="S911" s="21"/>
      <c r="T911" s="21"/>
    </row>
    <row r="912" spans="1:20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</row>
    <row r="914" spans="1:10" x14ac:dyDescent="0.2">
      <c r="A914" s="21" t="s">
        <v>274</v>
      </c>
    </row>
    <row r="915" spans="1:10" x14ac:dyDescent="0.2">
      <c r="A915" s="21" t="s">
        <v>2</v>
      </c>
      <c r="B915" s="21" t="s">
        <v>3</v>
      </c>
      <c r="C915" s="21" t="s">
        <v>4</v>
      </c>
      <c r="D915" s="21" t="s">
        <v>5</v>
      </c>
      <c r="E915" s="21" t="s">
        <v>8</v>
      </c>
      <c r="F915" s="21" t="s">
        <v>11</v>
      </c>
      <c r="G915" s="21" t="s">
        <v>179</v>
      </c>
      <c r="H915" s="21" t="s">
        <v>243</v>
      </c>
      <c r="I915" s="21" t="s">
        <v>244</v>
      </c>
      <c r="J915" s="21" t="s">
        <v>245</v>
      </c>
    </row>
    <row r="916" spans="1:10" x14ac:dyDescent="0.2">
      <c r="A916" s="21" t="s">
        <v>12</v>
      </c>
      <c r="B916" s="21" t="s">
        <v>13</v>
      </c>
      <c r="C916" s="21" t="s">
        <v>14</v>
      </c>
      <c r="D916" s="21" t="s">
        <v>21</v>
      </c>
      <c r="E916" s="43">
        <v>22.514482498168945</v>
      </c>
      <c r="F916" s="43">
        <v>10000</v>
      </c>
      <c r="G916" s="21" t="str">
        <f t="shared" ref="G916:G1011" si="39">IF(D916="UNKNOWN",B916,D916)</f>
        <v>STANDARD</v>
      </c>
      <c r="H916" s="43" t="str">
        <f ca="1">IFERROR(__xludf.DUMMYFUNCTION("REGEXEXTRACT(A9,""\d+"")"),"1")</f>
        <v>1</v>
      </c>
      <c r="I916" s="43">
        <f t="shared" ref="I916:I979" ca="1" si="40">IF(MOD(H916,3)=1,AVERAGE(E916:E918),0)</f>
        <v>21.146261215209961</v>
      </c>
      <c r="J916" s="43">
        <f t="shared" ref="J916:J931" ca="1" si="41">IF(I916&gt;0,IF(D916="STANDARD",LOG10(F916),LOG10(I916)),"")</f>
        <v>4</v>
      </c>
    </row>
    <row r="917" spans="1:10" x14ac:dyDescent="0.2">
      <c r="A917" s="21" t="s">
        <v>18</v>
      </c>
      <c r="B917" s="21" t="s">
        <v>13</v>
      </c>
      <c r="C917" s="21" t="s">
        <v>14</v>
      </c>
      <c r="D917" s="21" t="s">
        <v>21</v>
      </c>
      <c r="E917" s="43">
        <v>20.486045837402344</v>
      </c>
      <c r="F917" s="43">
        <v>10000</v>
      </c>
      <c r="G917" s="21" t="str">
        <f t="shared" si="39"/>
        <v>STANDARD</v>
      </c>
      <c r="H917" s="43" t="str">
        <f ca="1">IFERROR(__xludf.DUMMYFUNCTION("REGEXEXTRACT(A10,""\d+"")"),"2")</f>
        <v>2</v>
      </c>
      <c r="I917" s="43">
        <f t="shared" ca="1" si="40"/>
        <v>0</v>
      </c>
      <c r="J917" s="43" t="str">
        <f t="shared" ca="1" si="41"/>
        <v/>
      </c>
    </row>
    <row r="918" spans="1:10" x14ac:dyDescent="0.2">
      <c r="A918" s="21" t="s">
        <v>20</v>
      </c>
      <c r="B918" s="21" t="s">
        <v>13</v>
      </c>
      <c r="C918" s="21" t="s">
        <v>14</v>
      </c>
      <c r="D918" s="21" t="s">
        <v>21</v>
      </c>
      <c r="E918" s="43">
        <v>20.438255310058594</v>
      </c>
      <c r="F918" s="43">
        <v>10000</v>
      </c>
      <c r="G918" s="21" t="str">
        <f t="shared" si="39"/>
        <v>STANDARD</v>
      </c>
      <c r="H918" s="43" t="str">
        <f ca="1">IFERROR(__xludf.DUMMYFUNCTION("REGEXEXTRACT(A11,""\d+"")"),"3")</f>
        <v>3</v>
      </c>
      <c r="I918" s="43">
        <f t="shared" ca="1" si="40"/>
        <v>0</v>
      </c>
      <c r="J918" s="43" t="str">
        <f t="shared" ca="1" si="41"/>
        <v/>
      </c>
    </row>
    <row r="919" spans="1:10" x14ac:dyDescent="0.2">
      <c r="A919" s="21" t="s">
        <v>22</v>
      </c>
      <c r="B919" s="21" t="s">
        <v>13</v>
      </c>
      <c r="C919" s="21" t="s">
        <v>14</v>
      </c>
      <c r="D919" s="21" t="s">
        <v>21</v>
      </c>
      <c r="E919" s="43">
        <v>23.747997283935547</v>
      </c>
      <c r="F919" s="43">
        <v>1000</v>
      </c>
      <c r="G919" s="21" t="str">
        <f t="shared" si="39"/>
        <v>STANDARD</v>
      </c>
      <c r="H919" s="43" t="str">
        <f ca="1">IFERROR(__xludf.DUMMYFUNCTION("REGEXEXTRACT(A12,""\d+"")"),"4")</f>
        <v>4</v>
      </c>
      <c r="I919" s="43">
        <f t="shared" ca="1" si="40"/>
        <v>23.753094355265301</v>
      </c>
      <c r="J919" s="43">
        <f t="shared" ca="1" si="41"/>
        <v>3</v>
      </c>
    </row>
    <row r="920" spans="1:10" x14ac:dyDescent="0.2">
      <c r="A920" s="21" t="s">
        <v>23</v>
      </c>
      <c r="B920" s="21" t="s">
        <v>13</v>
      </c>
      <c r="C920" s="21" t="s">
        <v>14</v>
      </c>
      <c r="D920" s="21" t="s">
        <v>21</v>
      </c>
      <c r="E920" s="43">
        <v>23.775003433227539</v>
      </c>
      <c r="F920" s="43">
        <v>1000</v>
      </c>
      <c r="G920" s="21" t="str">
        <f t="shared" si="39"/>
        <v>STANDARD</v>
      </c>
      <c r="H920" s="43" t="str">
        <f ca="1">IFERROR(__xludf.DUMMYFUNCTION("REGEXEXTRACT(A13,""\d+"")"),"5")</f>
        <v>5</v>
      </c>
      <c r="I920" s="43">
        <f t="shared" ca="1" si="40"/>
        <v>0</v>
      </c>
      <c r="J920" s="43" t="str">
        <f t="shared" ca="1" si="41"/>
        <v/>
      </c>
    </row>
    <row r="921" spans="1:10" x14ac:dyDescent="0.2">
      <c r="A921" s="21" t="s">
        <v>24</v>
      </c>
      <c r="B921" s="21" t="s">
        <v>13</v>
      </c>
      <c r="C921" s="21" t="s">
        <v>14</v>
      </c>
      <c r="D921" s="21" t="s">
        <v>21</v>
      </c>
      <c r="E921" s="43">
        <v>23.736282348632812</v>
      </c>
      <c r="F921" s="43">
        <v>1000</v>
      </c>
      <c r="G921" s="21" t="str">
        <f t="shared" si="39"/>
        <v>STANDARD</v>
      </c>
      <c r="H921" s="43" t="str">
        <f ca="1">IFERROR(__xludf.DUMMYFUNCTION("REGEXEXTRACT(A14,""\d+"")"),"6")</f>
        <v>6</v>
      </c>
      <c r="I921" s="43">
        <f t="shared" ca="1" si="40"/>
        <v>0</v>
      </c>
      <c r="J921" s="43" t="str">
        <f t="shared" ca="1" si="41"/>
        <v/>
      </c>
    </row>
    <row r="922" spans="1:10" x14ac:dyDescent="0.2">
      <c r="A922" s="21" t="s">
        <v>25</v>
      </c>
      <c r="B922" s="21" t="s">
        <v>13</v>
      </c>
      <c r="C922" s="21" t="s">
        <v>14</v>
      </c>
      <c r="D922" s="21" t="s">
        <v>21</v>
      </c>
      <c r="E922" s="43">
        <v>28.191781997680664</v>
      </c>
      <c r="F922" s="43">
        <v>100</v>
      </c>
      <c r="G922" s="21" t="str">
        <f t="shared" si="39"/>
        <v>STANDARD</v>
      </c>
      <c r="H922" s="43" t="str">
        <f ca="1">IFERROR(__xludf.DUMMYFUNCTION("REGEXEXTRACT(A15,""\d+"")"),"7")</f>
        <v>7</v>
      </c>
      <c r="I922" s="43">
        <f t="shared" ca="1" si="40"/>
        <v>27.919823328653973</v>
      </c>
      <c r="J922" s="43">
        <f t="shared" ca="1" si="41"/>
        <v>2</v>
      </c>
    </row>
    <row r="923" spans="1:10" x14ac:dyDescent="0.2">
      <c r="A923" s="21" t="s">
        <v>26</v>
      </c>
      <c r="B923" s="21" t="s">
        <v>13</v>
      </c>
      <c r="C923" s="21" t="s">
        <v>14</v>
      </c>
      <c r="D923" s="21" t="s">
        <v>21</v>
      </c>
      <c r="E923" s="43">
        <v>27.715047836303711</v>
      </c>
      <c r="F923" s="43">
        <v>100</v>
      </c>
      <c r="G923" s="21" t="str">
        <f t="shared" si="39"/>
        <v>STANDARD</v>
      </c>
      <c r="H923" s="43" t="str">
        <f ca="1">IFERROR(__xludf.DUMMYFUNCTION("REGEXEXTRACT(A16,""\d+"")"),"8")</f>
        <v>8</v>
      </c>
      <c r="I923" s="43">
        <f t="shared" ca="1" si="40"/>
        <v>0</v>
      </c>
      <c r="J923" s="43" t="str">
        <f t="shared" ca="1" si="41"/>
        <v/>
      </c>
    </row>
    <row r="924" spans="1:10" x14ac:dyDescent="0.2">
      <c r="A924" s="21" t="s">
        <v>27</v>
      </c>
      <c r="B924" s="21" t="s">
        <v>13</v>
      </c>
      <c r="C924" s="21" t="s">
        <v>14</v>
      </c>
      <c r="D924" s="21" t="s">
        <v>21</v>
      </c>
      <c r="E924" s="43">
        <v>27.852640151977539</v>
      </c>
      <c r="F924" s="43">
        <v>100</v>
      </c>
      <c r="G924" s="21" t="str">
        <f t="shared" si="39"/>
        <v>STANDARD</v>
      </c>
      <c r="H924" s="43" t="str">
        <f ca="1">IFERROR(__xludf.DUMMYFUNCTION("REGEXEXTRACT(A17,""\d+"")"),"9")</f>
        <v>9</v>
      </c>
      <c r="I924" s="43">
        <f t="shared" ca="1" si="40"/>
        <v>0</v>
      </c>
      <c r="J924" s="43" t="str">
        <f t="shared" ca="1" si="41"/>
        <v/>
      </c>
    </row>
    <row r="925" spans="1:10" x14ac:dyDescent="0.2">
      <c r="A925" s="21" t="s">
        <v>28</v>
      </c>
      <c r="B925" s="21" t="s">
        <v>13</v>
      </c>
      <c r="C925" s="21" t="s">
        <v>14</v>
      </c>
      <c r="D925" s="21" t="s">
        <v>21</v>
      </c>
      <c r="E925" s="43">
        <v>32.298393249511719</v>
      </c>
      <c r="F925" s="43">
        <v>10</v>
      </c>
      <c r="G925" s="21" t="str">
        <f t="shared" si="39"/>
        <v>STANDARD</v>
      </c>
      <c r="H925" s="43" t="str">
        <f ca="1">IFERROR(__xludf.DUMMYFUNCTION("REGEXEXTRACT(A18,""\d+"")"),"10")</f>
        <v>10</v>
      </c>
      <c r="I925" s="43">
        <f t="shared" ca="1" si="40"/>
        <v>31.96656608581543</v>
      </c>
      <c r="J925" s="43">
        <f t="shared" ca="1" si="41"/>
        <v>1</v>
      </c>
    </row>
    <row r="926" spans="1:10" x14ac:dyDescent="0.2">
      <c r="A926" s="21" t="s">
        <v>29</v>
      </c>
      <c r="B926" s="21" t="s">
        <v>13</v>
      </c>
      <c r="C926" s="21" t="s">
        <v>14</v>
      </c>
      <c r="D926" s="21" t="s">
        <v>21</v>
      </c>
      <c r="E926" s="43">
        <v>31.784475326538086</v>
      </c>
      <c r="F926" s="43">
        <v>10</v>
      </c>
      <c r="G926" s="21" t="str">
        <f t="shared" si="39"/>
        <v>STANDARD</v>
      </c>
      <c r="H926" s="43" t="str">
        <f ca="1">IFERROR(__xludf.DUMMYFUNCTION("REGEXEXTRACT(A19,""\d+"")"),"11")</f>
        <v>11</v>
      </c>
      <c r="I926" s="43">
        <f t="shared" ca="1" si="40"/>
        <v>0</v>
      </c>
      <c r="J926" s="43" t="str">
        <f t="shared" ca="1" si="41"/>
        <v/>
      </c>
    </row>
    <row r="927" spans="1:10" x14ac:dyDescent="0.2">
      <c r="A927" s="21" t="s">
        <v>32</v>
      </c>
      <c r="B927" s="21" t="s">
        <v>13</v>
      </c>
      <c r="C927" s="21" t="s">
        <v>14</v>
      </c>
      <c r="D927" s="21" t="s">
        <v>21</v>
      </c>
      <c r="E927" s="43">
        <v>31.816829681396484</v>
      </c>
      <c r="F927" s="43">
        <v>10</v>
      </c>
      <c r="G927" s="21" t="str">
        <f t="shared" si="39"/>
        <v>STANDARD</v>
      </c>
      <c r="H927" s="43" t="str">
        <f ca="1">IFERROR(__xludf.DUMMYFUNCTION("REGEXEXTRACT(A20,""\d+"")"),"12")</f>
        <v>12</v>
      </c>
      <c r="I927" s="43">
        <f t="shared" ca="1" si="40"/>
        <v>0</v>
      </c>
      <c r="J927" s="43" t="str">
        <f t="shared" ca="1" si="41"/>
        <v/>
      </c>
    </row>
    <row r="928" spans="1:10" x14ac:dyDescent="0.2">
      <c r="A928" s="21" t="s">
        <v>33</v>
      </c>
      <c r="B928" s="21" t="s">
        <v>13</v>
      </c>
      <c r="C928" s="21" t="s">
        <v>14</v>
      </c>
      <c r="D928" s="21" t="s">
        <v>21</v>
      </c>
      <c r="E928" s="21" t="s">
        <v>19</v>
      </c>
      <c r="F928" s="43">
        <v>2</v>
      </c>
      <c r="G928" s="21" t="str">
        <f t="shared" si="39"/>
        <v>STANDARD</v>
      </c>
      <c r="H928" s="43" t="str">
        <f ca="1">IFERROR(__xludf.DUMMYFUNCTION("REGEXEXTRACT(A21,""\d+"")"),"1")</f>
        <v>1</v>
      </c>
      <c r="I928" s="43">
        <f t="shared" ca="1" si="40"/>
        <v>33.144691467285156</v>
      </c>
      <c r="J928" s="43">
        <f t="shared" ca="1" si="41"/>
        <v>0.3010299956639812</v>
      </c>
    </row>
    <row r="929" spans="1:10" x14ac:dyDescent="0.2">
      <c r="A929" s="21" t="s">
        <v>35</v>
      </c>
      <c r="B929" s="21" t="s">
        <v>13</v>
      </c>
      <c r="C929" s="21" t="s">
        <v>14</v>
      </c>
      <c r="D929" s="21" t="s">
        <v>21</v>
      </c>
      <c r="E929" s="43">
        <v>32.437038421630859</v>
      </c>
      <c r="F929" s="43">
        <v>2</v>
      </c>
      <c r="G929" s="21" t="str">
        <f t="shared" si="39"/>
        <v>STANDARD</v>
      </c>
      <c r="H929" s="43" t="str">
        <f ca="1">IFERROR(__xludf.DUMMYFUNCTION("REGEXEXTRACT(A22,""\d+"")"),"2")</f>
        <v>2</v>
      </c>
      <c r="I929" s="43">
        <f t="shared" ca="1" si="40"/>
        <v>0</v>
      </c>
      <c r="J929" s="43" t="str">
        <f t="shared" ca="1" si="41"/>
        <v/>
      </c>
    </row>
    <row r="930" spans="1:10" x14ac:dyDescent="0.2">
      <c r="A930" s="21" t="s">
        <v>36</v>
      </c>
      <c r="B930" s="21" t="s">
        <v>13</v>
      </c>
      <c r="C930" s="21" t="s">
        <v>14</v>
      </c>
      <c r="D930" s="21" t="s">
        <v>21</v>
      </c>
      <c r="E930" s="43">
        <v>33.852344512939453</v>
      </c>
      <c r="F930" s="43">
        <v>2</v>
      </c>
      <c r="G930" s="21" t="str">
        <f t="shared" si="39"/>
        <v>STANDARD</v>
      </c>
      <c r="H930" s="43" t="str">
        <f ca="1">IFERROR(__xludf.DUMMYFUNCTION("REGEXEXTRACT(A23,""\d+"")"),"3")</f>
        <v>3</v>
      </c>
      <c r="I930" s="43">
        <f t="shared" ca="1" si="40"/>
        <v>0</v>
      </c>
      <c r="J930" s="43" t="str">
        <f t="shared" ca="1" si="41"/>
        <v/>
      </c>
    </row>
    <row r="931" spans="1:10" x14ac:dyDescent="0.2">
      <c r="A931" s="21" t="s">
        <v>37</v>
      </c>
      <c r="B931" s="21" t="s">
        <v>249</v>
      </c>
      <c r="C931" s="21" t="s">
        <v>14</v>
      </c>
      <c r="D931" s="21" t="s">
        <v>31</v>
      </c>
      <c r="E931" s="43">
        <v>33.34716796875</v>
      </c>
      <c r="F931" s="43">
        <v>2.6193001270294189</v>
      </c>
      <c r="G931" s="21" t="str">
        <f t="shared" si="39"/>
        <v>21</v>
      </c>
      <c r="H931" s="43" t="str">
        <f ca="1">IFERROR(__xludf.DUMMYFUNCTION("REGEXEXTRACT(A24,""\d+"")"),"4")</f>
        <v>4</v>
      </c>
      <c r="I931" s="43">
        <f t="shared" ca="1" si="40"/>
        <v>33.838795979817711</v>
      </c>
      <c r="J931" s="43">
        <f t="shared" ca="1" si="41"/>
        <v>1.5294149019844856</v>
      </c>
    </row>
    <row r="932" spans="1:10" x14ac:dyDescent="0.2">
      <c r="A932" s="21" t="s">
        <v>38</v>
      </c>
      <c r="B932" s="21" t="s">
        <v>249</v>
      </c>
      <c r="C932" s="21" t="s">
        <v>14</v>
      </c>
      <c r="D932" s="21" t="s">
        <v>31</v>
      </c>
      <c r="E932" s="43">
        <v>34.460033416748047</v>
      </c>
      <c r="F932" s="43">
        <v>1.2552666664123535</v>
      </c>
      <c r="G932" s="21" t="str">
        <f t="shared" si="39"/>
        <v>21</v>
      </c>
      <c r="H932" s="43" t="str">
        <f ca="1">IFERROR(__xludf.DUMMYFUNCTION("REGEXEXTRACT(A25,""\d+"")"),"5")</f>
        <v>5</v>
      </c>
      <c r="I932" s="43">
        <f t="shared" ca="1" si="40"/>
        <v>0</v>
      </c>
      <c r="J932" s="43" t="str">
        <f ca="1">IF(I932=0,"",IF(D932="STANDARD",LOG10(F932),LOG10(I932)))</f>
        <v/>
      </c>
    </row>
    <row r="933" spans="1:10" x14ac:dyDescent="0.2">
      <c r="A933" s="21" t="s">
        <v>39</v>
      </c>
      <c r="B933" s="21" t="s">
        <v>249</v>
      </c>
      <c r="C933" s="21" t="s">
        <v>14</v>
      </c>
      <c r="D933" s="21" t="s">
        <v>31</v>
      </c>
      <c r="E933" s="43">
        <v>33.709186553955078</v>
      </c>
      <c r="F933" s="43">
        <v>2.0618991851806641</v>
      </c>
      <c r="G933" s="21" t="str">
        <f t="shared" si="39"/>
        <v>21</v>
      </c>
      <c r="H933" s="43" t="str">
        <f ca="1">IFERROR(__xludf.DUMMYFUNCTION("REGEXEXTRACT(A26,""\d+"")"),"6")</f>
        <v>6</v>
      </c>
      <c r="I933" s="43">
        <f t="shared" ca="1" si="40"/>
        <v>0</v>
      </c>
      <c r="J933" s="43" t="str">
        <f t="shared" ref="J933:J1011" ca="1" si="42">IF(I933&gt;0,IF(D933="STANDARD",LOG10(F933),LOG10(I933)),"")</f>
        <v/>
      </c>
    </row>
    <row r="934" spans="1:10" x14ac:dyDescent="0.2">
      <c r="A934" s="21" t="s">
        <v>40</v>
      </c>
      <c r="B934" s="21" t="s">
        <v>250</v>
      </c>
      <c r="C934" s="21" t="s">
        <v>14</v>
      </c>
      <c r="D934" s="21" t="s">
        <v>31</v>
      </c>
      <c r="E934" s="43">
        <v>30.795095443725586</v>
      </c>
      <c r="F934" s="43">
        <v>14.150134086608887</v>
      </c>
      <c r="G934" s="21" t="str">
        <f t="shared" si="39"/>
        <v>22</v>
      </c>
      <c r="H934" s="43" t="str">
        <f ca="1">IFERROR(__xludf.DUMMYFUNCTION("REGEXEXTRACT(A27,""\d+"")"),"7")</f>
        <v>7</v>
      </c>
      <c r="I934" s="43">
        <f t="shared" ca="1" si="40"/>
        <v>30.868796666463215</v>
      </c>
      <c r="J934" s="43">
        <f t="shared" ca="1" si="42"/>
        <v>1.4895197000586793</v>
      </c>
    </row>
    <row r="935" spans="1:10" x14ac:dyDescent="0.2">
      <c r="A935" s="21" t="s">
        <v>41</v>
      </c>
      <c r="B935" s="21" t="s">
        <v>250</v>
      </c>
      <c r="C935" s="21" t="s">
        <v>14</v>
      </c>
      <c r="D935" s="21" t="s">
        <v>31</v>
      </c>
      <c r="E935" s="43">
        <v>30.282705307006836</v>
      </c>
      <c r="F935" s="43">
        <v>19.853757858276367</v>
      </c>
      <c r="G935" s="21" t="str">
        <f t="shared" si="39"/>
        <v>22</v>
      </c>
      <c r="H935" s="43" t="str">
        <f ca="1">IFERROR(__xludf.DUMMYFUNCTION("REGEXEXTRACT(A28,""\d+"")"),"8")</f>
        <v>8</v>
      </c>
      <c r="I935" s="43">
        <f t="shared" ca="1" si="40"/>
        <v>0</v>
      </c>
      <c r="J935" s="43" t="str">
        <f t="shared" ca="1" si="42"/>
        <v/>
      </c>
    </row>
    <row r="936" spans="1:10" x14ac:dyDescent="0.2">
      <c r="A936" s="21" t="s">
        <v>42</v>
      </c>
      <c r="B936" s="21" t="s">
        <v>250</v>
      </c>
      <c r="C936" s="21" t="s">
        <v>14</v>
      </c>
      <c r="D936" s="21" t="s">
        <v>31</v>
      </c>
      <c r="E936" s="43">
        <v>31.528589248657227</v>
      </c>
      <c r="F936" s="43">
        <v>8.7138547897338867</v>
      </c>
      <c r="G936" s="21" t="str">
        <f t="shared" si="39"/>
        <v>22</v>
      </c>
      <c r="H936" s="43" t="str">
        <f ca="1">IFERROR(__xludf.DUMMYFUNCTION("REGEXEXTRACT(A29,""\d+"")"),"9")</f>
        <v>9</v>
      </c>
      <c r="I936" s="43">
        <f t="shared" ca="1" si="40"/>
        <v>0</v>
      </c>
      <c r="J936" s="43" t="str">
        <f t="shared" ca="1" si="42"/>
        <v/>
      </c>
    </row>
    <row r="937" spans="1:10" x14ac:dyDescent="0.2">
      <c r="A937" s="21" t="s">
        <v>43</v>
      </c>
      <c r="B937" s="21" t="s">
        <v>251</v>
      </c>
      <c r="C937" s="21" t="s">
        <v>14</v>
      </c>
      <c r="D937" s="21" t="s">
        <v>31</v>
      </c>
      <c r="E937" s="43">
        <v>30.672914505004883</v>
      </c>
      <c r="F937" s="43">
        <v>15.34026050567627</v>
      </c>
      <c r="G937" s="21" t="str">
        <f t="shared" si="39"/>
        <v>23</v>
      </c>
      <c r="H937" s="43" t="str">
        <f ca="1">IFERROR(__xludf.DUMMYFUNCTION("REGEXEXTRACT(A30,""\d+"")"),"10")</f>
        <v>10</v>
      </c>
      <c r="I937" s="43">
        <f t="shared" ca="1" si="40"/>
        <v>31.104764302571613</v>
      </c>
      <c r="J937" s="43">
        <f t="shared" ca="1" si="42"/>
        <v>1.4928269148096842</v>
      </c>
    </row>
    <row r="938" spans="1:10" x14ac:dyDescent="0.2">
      <c r="A938" s="21" t="s">
        <v>44</v>
      </c>
      <c r="B938" s="21" t="s">
        <v>251</v>
      </c>
      <c r="C938" s="21" t="s">
        <v>14</v>
      </c>
      <c r="D938" s="21" t="s">
        <v>31</v>
      </c>
      <c r="E938" s="43">
        <v>30.244230270385742</v>
      </c>
      <c r="F938" s="43">
        <v>20.365121841430664</v>
      </c>
      <c r="G938" s="21" t="str">
        <f t="shared" si="39"/>
        <v>23</v>
      </c>
      <c r="H938" s="43" t="str">
        <f ca="1">IFERROR(__xludf.DUMMYFUNCTION("REGEXEXTRACT(A31,""\d+"")"),"11")</f>
        <v>11</v>
      </c>
      <c r="I938" s="43">
        <f t="shared" ca="1" si="40"/>
        <v>0</v>
      </c>
      <c r="J938" s="43" t="str">
        <f t="shared" ca="1" si="42"/>
        <v/>
      </c>
    </row>
    <row r="939" spans="1:10" x14ac:dyDescent="0.2">
      <c r="A939" s="21" t="s">
        <v>46</v>
      </c>
      <c r="B939" s="21" t="s">
        <v>251</v>
      </c>
      <c r="C939" s="21" t="s">
        <v>14</v>
      </c>
      <c r="D939" s="21" t="s">
        <v>31</v>
      </c>
      <c r="E939" s="43">
        <v>32.397148132324219</v>
      </c>
      <c r="F939" s="43">
        <v>4.9078302383422852</v>
      </c>
      <c r="G939" s="21" t="str">
        <f t="shared" si="39"/>
        <v>23</v>
      </c>
      <c r="H939" s="43" t="str">
        <f ca="1">IFERROR(__xludf.DUMMYFUNCTION("REGEXEXTRACT(A32,""\d+"")"),"12")</f>
        <v>12</v>
      </c>
      <c r="I939" s="43">
        <f t="shared" ca="1" si="40"/>
        <v>0</v>
      </c>
      <c r="J939" s="43" t="str">
        <f t="shared" ca="1" si="42"/>
        <v/>
      </c>
    </row>
    <row r="940" spans="1:10" x14ac:dyDescent="0.2">
      <c r="A940" s="21" t="s">
        <v>47</v>
      </c>
      <c r="B940" s="21" t="s">
        <v>252</v>
      </c>
      <c r="C940" s="21" t="s">
        <v>14</v>
      </c>
      <c r="D940" s="21" t="s">
        <v>31</v>
      </c>
      <c r="E940" s="43">
        <v>27.865255355834961</v>
      </c>
      <c r="F940" s="43">
        <v>98.123817443847656</v>
      </c>
      <c r="G940" s="21" t="str">
        <f t="shared" si="39"/>
        <v>24</v>
      </c>
      <c r="H940" s="43" t="str">
        <f ca="1">IFERROR(__xludf.DUMMYFUNCTION("REGEXEXTRACT(A33,""\d+"")"),"1")</f>
        <v>1</v>
      </c>
      <c r="I940" s="43">
        <f t="shared" ca="1" si="40"/>
        <v>28.145939509073894</v>
      </c>
      <c r="J940" s="43">
        <f t="shared" ca="1" si="42"/>
        <v>1.4494157499511515</v>
      </c>
    </row>
    <row r="941" spans="1:10" x14ac:dyDescent="0.2">
      <c r="A941" s="21" t="s">
        <v>49</v>
      </c>
      <c r="B941" s="21" t="s">
        <v>252</v>
      </c>
      <c r="C941" s="21" t="s">
        <v>14</v>
      </c>
      <c r="D941" s="21" t="s">
        <v>31</v>
      </c>
      <c r="E941" s="43">
        <v>28.190938949584961</v>
      </c>
      <c r="F941" s="43">
        <v>79.12005615234375</v>
      </c>
      <c r="G941" s="21" t="str">
        <f t="shared" si="39"/>
        <v>24</v>
      </c>
      <c r="H941" s="43" t="str">
        <f ca="1">IFERROR(__xludf.DUMMYFUNCTION("REGEXEXTRACT(A34,""\d+"")"),"2")</f>
        <v>2</v>
      </c>
      <c r="I941" s="43">
        <f t="shared" ca="1" si="40"/>
        <v>0</v>
      </c>
      <c r="J941" s="43" t="str">
        <f t="shared" ca="1" si="42"/>
        <v/>
      </c>
    </row>
    <row r="942" spans="1:10" x14ac:dyDescent="0.2">
      <c r="A942" s="21" t="s">
        <v>50</v>
      </c>
      <c r="B942" s="21" t="s">
        <v>252</v>
      </c>
      <c r="C942" s="21" t="s">
        <v>14</v>
      </c>
      <c r="D942" s="21" t="s">
        <v>31</v>
      </c>
      <c r="E942" s="43">
        <v>28.381624221801758</v>
      </c>
      <c r="F942" s="43">
        <v>69.750961303710938</v>
      </c>
      <c r="G942" s="21" t="str">
        <f t="shared" si="39"/>
        <v>24</v>
      </c>
      <c r="H942" s="43" t="str">
        <f ca="1">IFERROR(__xludf.DUMMYFUNCTION("REGEXEXTRACT(A35,""\d+"")"),"3")</f>
        <v>3</v>
      </c>
      <c r="I942" s="43">
        <f t="shared" ca="1" si="40"/>
        <v>0</v>
      </c>
      <c r="J942" s="43" t="str">
        <f t="shared" ca="1" si="42"/>
        <v/>
      </c>
    </row>
    <row r="943" spans="1:10" x14ac:dyDescent="0.2">
      <c r="A943" s="21" t="s">
        <v>52</v>
      </c>
      <c r="B943" s="21" t="s">
        <v>253</v>
      </c>
      <c r="C943" s="21" t="s">
        <v>14</v>
      </c>
      <c r="D943" s="21" t="s">
        <v>31</v>
      </c>
      <c r="E943" s="43">
        <v>33.387645721435547</v>
      </c>
      <c r="F943" s="43">
        <v>2.550152063369751</v>
      </c>
      <c r="G943" s="21" t="str">
        <f t="shared" si="39"/>
        <v>25</v>
      </c>
      <c r="H943" s="43" t="str">
        <f ca="1">IFERROR(__xludf.DUMMYFUNCTION("REGEXEXTRACT(A36,""\d+"")"),"4")</f>
        <v>4</v>
      </c>
      <c r="I943" s="43">
        <f t="shared" ca="1" si="40"/>
        <v>33.769137064615883</v>
      </c>
      <c r="J943" s="43">
        <f t="shared" ca="1" si="42"/>
        <v>1.5285199628307351</v>
      </c>
    </row>
    <row r="944" spans="1:10" x14ac:dyDescent="0.2">
      <c r="A944" s="21" t="s">
        <v>53</v>
      </c>
      <c r="B944" s="21" t="s">
        <v>253</v>
      </c>
      <c r="C944" s="21" t="s">
        <v>14</v>
      </c>
      <c r="D944" s="21" t="s">
        <v>31</v>
      </c>
      <c r="E944" s="43">
        <v>33.394260406494141</v>
      </c>
      <c r="F944" s="43">
        <v>2.5390269756317139</v>
      </c>
      <c r="G944" s="21" t="str">
        <f t="shared" si="39"/>
        <v>25</v>
      </c>
      <c r="H944" s="43" t="str">
        <f ca="1">IFERROR(__xludf.DUMMYFUNCTION("REGEXEXTRACT(A37,""\d+"")"),"5")</f>
        <v>5</v>
      </c>
      <c r="I944" s="43">
        <f t="shared" ca="1" si="40"/>
        <v>0</v>
      </c>
      <c r="J944" s="43" t="str">
        <f t="shared" ca="1" si="42"/>
        <v/>
      </c>
    </row>
    <row r="945" spans="1:10" x14ac:dyDescent="0.2">
      <c r="A945" s="21" t="s">
        <v>55</v>
      </c>
      <c r="B945" s="21" t="s">
        <v>253</v>
      </c>
      <c r="C945" s="21" t="s">
        <v>14</v>
      </c>
      <c r="D945" s="21" t="s">
        <v>31</v>
      </c>
      <c r="E945" s="43">
        <v>34.525505065917969</v>
      </c>
      <c r="F945" s="43">
        <v>1.2021046876907349</v>
      </c>
      <c r="G945" s="21" t="str">
        <f t="shared" si="39"/>
        <v>25</v>
      </c>
      <c r="H945" s="43" t="str">
        <f ca="1">IFERROR(__xludf.DUMMYFUNCTION("REGEXEXTRACT(A38,""\d+"")"),"6")</f>
        <v>6</v>
      </c>
      <c r="I945" s="43">
        <f t="shared" ca="1" si="40"/>
        <v>0</v>
      </c>
      <c r="J945" s="43" t="str">
        <f t="shared" ca="1" si="42"/>
        <v/>
      </c>
    </row>
    <row r="946" spans="1:10" x14ac:dyDescent="0.2">
      <c r="A946" s="21" t="s">
        <v>56</v>
      </c>
      <c r="B946" s="21" t="s">
        <v>254</v>
      </c>
      <c r="C946" s="21" t="s">
        <v>14</v>
      </c>
      <c r="D946" s="21" t="s">
        <v>31</v>
      </c>
      <c r="E946" s="43">
        <v>28.320526123046875</v>
      </c>
      <c r="F946" s="43">
        <v>72.625389099121094</v>
      </c>
      <c r="G946" s="21" t="str">
        <f t="shared" si="39"/>
        <v>26</v>
      </c>
      <c r="H946" s="43" t="str">
        <f ca="1">IFERROR(__xludf.DUMMYFUNCTION("REGEXEXTRACT(A39,""\d+"")"),"7")</f>
        <v>7</v>
      </c>
      <c r="I946" s="43">
        <f t="shared" ca="1" si="40"/>
        <v>28.539525349934895</v>
      </c>
      <c r="J946" s="43">
        <f t="shared" ca="1" si="42"/>
        <v>1.4554467459468736</v>
      </c>
    </row>
    <row r="947" spans="1:10" x14ac:dyDescent="0.2">
      <c r="A947" s="21" t="s">
        <v>58</v>
      </c>
      <c r="B947" s="21" t="s">
        <v>254</v>
      </c>
      <c r="C947" s="21" t="s">
        <v>14</v>
      </c>
      <c r="D947" s="21" t="s">
        <v>31</v>
      </c>
      <c r="E947" s="43">
        <v>28.490995407104492</v>
      </c>
      <c r="F947" s="43">
        <v>64.886604309082031</v>
      </c>
      <c r="G947" s="21" t="str">
        <f t="shared" si="39"/>
        <v>26</v>
      </c>
      <c r="H947" s="43" t="str">
        <f ca="1">IFERROR(__xludf.DUMMYFUNCTION("REGEXEXTRACT(A40,""\d+"")"),"8")</f>
        <v>8</v>
      </c>
      <c r="I947" s="43">
        <f t="shared" ca="1" si="40"/>
        <v>0</v>
      </c>
      <c r="J947" s="43" t="str">
        <f t="shared" ca="1" si="42"/>
        <v/>
      </c>
    </row>
    <row r="948" spans="1:10" x14ac:dyDescent="0.2">
      <c r="A948" s="21" t="s">
        <v>59</v>
      </c>
      <c r="B948" s="21" t="s">
        <v>254</v>
      </c>
      <c r="C948" s="21" t="s">
        <v>14</v>
      </c>
      <c r="D948" s="21" t="s">
        <v>31</v>
      </c>
      <c r="E948" s="43">
        <v>28.80705451965332</v>
      </c>
      <c r="F948" s="43">
        <v>52.653827667236328</v>
      </c>
      <c r="G948" s="21" t="str">
        <f t="shared" si="39"/>
        <v>26</v>
      </c>
      <c r="H948" s="43" t="str">
        <f ca="1">IFERROR(__xludf.DUMMYFUNCTION("REGEXEXTRACT(A41,""\d+"")"),"9")</f>
        <v>9</v>
      </c>
      <c r="I948" s="43">
        <f t="shared" ca="1" si="40"/>
        <v>0</v>
      </c>
      <c r="J948" s="43" t="str">
        <f t="shared" ca="1" si="42"/>
        <v/>
      </c>
    </row>
    <row r="949" spans="1:10" x14ac:dyDescent="0.2">
      <c r="A949" s="21" t="s">
        <v>61</v>
      </c>
      <c r="B949" s="21" t="s">
        <v>255</v>
      </c>
      <c r="C949" s="21" t="s">
        <v>14</v>
      </c>
      <c r="D949" s="21" t="s">
        <v>31</v>
      </c>
      <c r="E949" s="43">
        <v>33.351146697998047</v>
      </c>
      <c r="F949" s="43">
        <v>2.6124210357666016</v>
      </c>
      <c r="G949" s="21" t="str">
        <f t="shared" si="39"/>
        <v>27</v>
      </c>
      <c r="H949" s="43" t="str">
        <f ca="1">IFERROR(__xludf.DUMMYFUNCTION("REGEXEXTRACT(A42,""\d+"")"),"10")</f>
        <v>10</v>
      </c>
      <c r="I949" s="43">
        <f t="shared" ca="1" si="40"/>
        <v>35.755672454833984</v>
      </c>
      <c r="J949" s="43">
        <f t="shared" ca="1" si="42"/>
        <v>1.5533449502045347</v>
      </c>
    </row>
    <row r="950" spans="1:10" x14ac:dyDescent="0.2">
      <c r="A950" s="21" t="s">
        <v>62</v>
      </c>
      <c r="B950" s="21" t="s">
        <v>255</v>
      </c>
      <c r="C950" s="21" t="s">
        <v>14</v>
      </c>
      <c r="D950" s="21" t="s">
        <v>31</v>
      </c>
      <c r="E950" s="43">
        <v>34.549079895019531</v>
      </c>
      <c r="F950" s="43">
        <v>1.183518648147583</v>
      </c>
      <c r="G950" s="21" t="str">
        <f t="shared" si="39"/>
        <v>27</v>
      </c>
      <c r="H950" s="43" t="str">
        <f ca="1">IFERROR(__xludf.DUMMYFUNCTION("REGEXEXTRACT(A43,""\d+"")"),"11")</f>
        <v>11</v>
      </c>
      <c r="I950" s="43">
        <f t="shared" ca="1" si="40"/>
        <v>0</v>
      </c>
      <c r="J950" s="43" t="str">
        <f t="shared" ca="1" si="42"/>
        <v/>
      </c>
    </row>
    <row r="951" spans="1:10" x14ac:dyDescent="0.2">
      <c r="A951" s="21" t="s">
        <v>64</v>
      </c>
      <c r="B951" s="21" t="s">
        <v>255</v>
      </c>
      <c r="C951" s="21" t="s">
        <v>14</v>
      </c>
      <c r="D951" s="21" t="s">
        <v>31</v>
      </c>
      <c r="E951" s="43">
        <v>39.366790771484375</v>
      </c>
      <c r="F951" s="43">
        <v>4.9005609005689621E-2</v>
      </c>
      <c r="G951" s="21" t="str">
        <f t="shared" si="39"/>
        <v>27</v>
      </c>
      <c r="H951" s="43" t="str">
        <f ca="1">IFERROR(__xludf.DUMMYFUNCTION("REGEXEXTRACT(A44,""\d+"")"),"12")</f>
        <v>12</v>
      </c>
      <c r="I951" s="43">
        <f t="shared" ca="1" si="40"/>
        <v>0</v>
      </c>
      <c r="J951" s="43" t="str">
        <f t="shared" ca="1" si="42"/>
        <v/>
      </c>
    </row>
    <row r="952" spans="1:10" x14ac:dyDescent="0.2">
      <c r="A952" s="21" t="s">
        <v>65</v>
      </c>
      <c r="B952" s="21" t="s">
        <v>96</v>
      </c>
      <c r="C952" s="21" t="s">
        <v>14</v>
      </c>
      <c r="D952" s="21" t="s">
        <v>31</v>
      </c>
      <c r="E952" s="21" t="s">
        <v>19</v>
      </c>
      <c r="F952" s="21" t="s">
        <v>13</v>
      </c>
      <c r="G952" s="21" t="str">
        <f t="shared" si="39"/>
        <v>28</v>
      </c>
      <c r="H952" s="43" t="str">
        <f ca="1">IFERROR(__xludf.DUMMYFUNCTION("REGEXEXTRACT(A45,""\d+"")"),"1")</f>
        <v>1</v>
      </c>
      <c r="I952" s="43">
        <f t="shared" ca="1" si="40"/>
        <v>32.249395370483398</v>
      </c>
      <c r="J952" s="43">
        <f t="shared" ca="1" si="42"/>
        <v>1.508521576654257</v>
      </c>
    </row>
    <row r="953" spans="1:10" x14ac:dyDescent="0.2">
      <c r="A953" s="21" t="s">
        <v>66</v>
      </c>
      <c r="B953" s="21" t="s">
        <v>96</v>
      </c>
      <c r="C953" s="21" t="s">
        <v>14</v>
      </c>
      <c r="D953" s="21" t="s">
        <v>31</v>
      </c>
      <c r="E953" s="43">
        <v>32.174365997314453</v>
      </c>
      <c r="F953" s="43">
        <v>5.6864261627197266</v>
      </c>
      <c r="G953" s="21" t="str">
        <f t="shared" si="39"/>
        <v>28</v>
      </c>
      <c r="H953" s="43" t="str">
        <f ca="1">IFERROR(__xludf.DUMMYFUNCTION("REGEXEXTRACT(A46,""\d+"")"),"2")</f>
        <v>2</v>
      </c>
      <c r="I953" s="43">
        <f t="shared" ca="1" si="40"/>
        <v>0</v>
      </c>
      <c r="J953" s="43" t="str">
        <f t="shared" ca="1" si="42"/>
        <v/>
      </c>
    </row>
    <row r="954" spans="1:10" x14ac:dyDescent="0.2">
      <c r="A954" s="21" t="s">
        <v>67</v>
      </c>
      <c r="B954" s="21" t="s">
        <v>96</v>
      </c>
      <c r="C954" s="21" t="s">
        <v>14</v>
      </c>
      <c r="D954" s="21" t="s">
        <v>31</v>
      </c>
      <c r="E954" s="43">
        <v>32.324424743652344</v>
      </c>
      <c r="F954" s="43">
        <v>5.1494975090026855</v>
      </c>
      <c r="G954" s="21" t="str">
        <f t="shared" si="39"/>
        <v>28</v>
      </c>
      <c r="H954" s="43" t="str">
        <f ca="1">IFERROR(__xludf.DUMMYFUNCTION("REGEXEXTRACT(A47,""\d+"")"),"3")</f>
        <v>3</v>
      </c>
      <c r="I954" s="43">
        <f t="shared" ca="1" si="40"/>
        <v>0</v>
      </c>
      <c r="J954" s="43" t="str">
        <f t="shared" ca="1" si="42"/>
        <v/>
      </c>
    </row>
    <row r="955" spans="1:10" x14ac:dyDescent="0.2">
      <c r="A955" s="21" t="s">
        <v>68</v>
      </c>
      <c r="B955" s="21" t="s">
        <v>98</v>
      </c>
      <c r="C955" s="21" t="s">
        <v>14</v>
      </c>
      <c r="D955" s="21" t="s">
        <v>31</v>
      </c>
      <c r="E955" s="43">
        <v>33.132362365722656</v>
      </c>
      <c r="F955" s="43">
        <v>3.0188772678375244</v>
      </c>
      <c r="G955" s="21" t="str">
        <f t="shared" si="39"/>
        <v>29</v>
      </c>
      <c r="H955" s="43" t="str">
        <f ca="1">IFERROR(__xludf.DUMMYFUNCTION("REGEXEXTRACT(A48,""\d+"")"),"4")</f>
        <v>4</v>
      </c>
      <c r="I955" s="43">
        <f t="shared" ca="1" si="40"/>
        <v>33.434989929199219</v>
      </c>
      <c r="J955" s="43">
        <f t="shared" ca="1" si="42"/>
        <v>1.5242011967240792</v>
      </c>
    </row>
    <row r="956" spans="1:10" x14ac:dyDescent="0.2">
      <c r="A956" s="21" t="s">
        <v>69</v>
      </c>
      <c r="B956" s="21" t="s">
        <v>98</v>
      </c>
      <c r="C956" s="21" t="s">
        <v>14</v>
      </c>
      <c r="D956" s="21" t="s">
        <v>31</v>
      </c>
      <c r="E956" s="21" t="s">
        <v>19</v>
      </c>
      <c r="F956" s="21" t="s">
        <v>13</v>
      </c>
      <c r="G956" s="21" t="str">
        <f t="shared" si="39"/>
        <v>29</v>
      </c>
      <c r="H956" s="43" t="str">
        <f ca="1">IFERROR(__xludf.DUMMYFUNCTION("REGEXEXTRACT(A49,""\d+"")"),"5")</f>
        <v>5</v>
      </c>
      <c r="I956" s="43">
        <f t="shared" ca="1" si="40"/>
        <v>0</v>
      </c>
      <c r="J956" s="43" t="str">
        <f t="shared" ca="1" si="42"/>
        <v/>
      </c>
    </row>
    <row r="957" spans="1:10" x14ac:dyDescent="0.2">
      <c r="A957" s="21" t="s">
        <v>70</v>
      </c>
      <c r="B957" s="21" t="s">
        <v>98</v>
      </c>
      <c r="C957" s="21" t="s">
        <v>14</v>
      </c>
      <c r="D957" s="21" t="s">
        <v>31</v>
      </c>
      <c r="E957" s="43">
        <v>33.737617492675781</v>
      </c>
      <c r="F957" s="43">
        <v>2.0235142707824707</v>
      </c>
      <c r="G957" s="21" t="str">
        <f t="shared" si="39"/>
        <v>29</v>
      </c>
      <c r="H957" s="43" t="str">
        <f ca="1">IFERROR(__xludf.DUMMYFUNCTION("REGEXEXTRACT(A50,""\d+"")"),"6")</f>
        <v>6</v>
      </c>
      <c r="I957" s="43">
        <f t="shared" ca="1" si="40"/>
        <v>0</v>
      </c>
      <c r="J957" s="43" t="str">
        <f t="shared" ca="1" si="42"/>
        <v/>
      </c>
    </row>
    <row r="958" spans="1:10" x14ac:dyDescent="0.2">
      <c r="A958" s="21" t="s">
        <v>71</v>
      </c>
      <c r="B958" s="21" t="s">
        <v>100</v>
      </c>
      <c r="C958" s="21" t="s">
        <v>14</v>
      </c>
      <c r="D958" s="21" t="s">
        <v>31</v>
      </c>
      <c r="E958" s="43">
        <v>32.422599792480469</v>
      </c>
      <c r="F958" s="43">
        <v>4.8259587287902832</v>
      </c>
      <c r="G958" s="21" t="str">
        <f t="shared" si="39"/>
        <v>30</v>
      </c>
      <c r="H958" s="43" t="str">
        <f ca="1">IFERROR(__xludf.DUMMYFUNCTION("REGEXEXTRACT(A51,""\d+"")"),"7")</f>
        <v>7</v>
      </c>
      <c r="I958" s="43">
        <f t="shared" ca="1" si="40"/>
        <v>32.707497914632164</v>
      </c>
      <c r="J958" s="43">
        <f t="shared" ca="1" si="42"/>
        <v>1.5146473223753376</v>
      </c>
    </row>
    <row r="959" spans="1:10" x14ac:dyDescent="0.2">
      <c r="A959" s="21" t="s">
        <v>72</v>
      </c>
      <c r="B959" s="21" t="s">
        <v>100</v>
      </c>
      <c r="C959" s="21" t="s">
        <v>14</v>
      </c>
      <c r="D959" s="21" t="s">
        <v>31</v>
      </c>
      <c r="E959" s="43">
        <v>33.989566802978516</v>
      </c>
      <c r="F959" s="43">
        <v>1.7131049633026123</v>
      </c>
      <c r="G959" s="21" t="str">
        <f t="shared" si="39"/>
        <v>30</v>
      </c>
      <c r="H959" s="43" t="str">
        <f ca="1">IFERROR(__xludf.DUMMYFUNCTION("REGEXEXTRACT(A52,""\d+"")"),"8")</f>
        <v>8</v>
      </c>
      <c r="I959" s="43">
        <f t="shared" ca="1" si="40"/>
        <v>0</v>
      </c>
      <c r="J959" s="43" t="str">
        <f t="shared" ca="1" si="42"/>
        <v/>
      </c>
    </row>
    <row r="960" spans="1:10" x14ac:dyDescent="0.2">
      <c r="A960" s="21" t="s">
        <v>73</v>
      </c>
      <c r="B960" s="21" t="s">
        <v>100</v>
      </c>
      <c r="C960" s="21" t="s">
        <v>14</v>
      </c>
      <c r="D960" s="21" t="s">
        <v>31</v>
      </c>
      <c r="E960" s="43">
        <v>31.7103271484375</v>
      </c>
      <c r="F960" s="43">
        <v>7.7275581359863281</v>
      </c>
      <c r="G960" s="21" t="str">
        <f t="shared" si="39"/>
        <v>30</v>
      </c>
      <c r="H960" s="43" t="str">
        <f ca="1">IFERROR(__xludf.DUMMYFUNCTION("REGEXEXTRACT(A53,""\d+"")"),"9")</f>
        <v>9</v>
      </c>
      <c r="I960" s="43">
        <f t="shared" ca="1" si="40"/>
        <v>0</v>
      </c>
      <c r="J960" s="43" t="str">
        <f t="shared" ca="1" si="42"/>
        <v/>
      </c>
    </row>
    <row r="961" spans="1:10" x14ac:dyDescent="0.2">
      <c r="A961" s="21" t="s">
        <v>74</v>
      </c>
      <c r="B961" s="21" t="s">
        <v>256</v>
      </c>
      <c r="C961" s="21" t="s">
        <v>14</v>
      </c>
      <c r="D961" s="21" t="s">
        <v>31</v>
      </c>
      <c r="E961" s="43">
        <v>27.212076187133789</v>
      </c>
      <c r="F961" s="43">
        <v>151.10202026367188</v>
      </c>
      <c r="G961" s="21" t="str">
        <f t="shared" si="39"/>
        <v>31</v>
      </c>
      <c r="H961" s="43" t="str">
        <f ca="1">IFERROR(__xludf.DUMMYFUNCTION("REGEXEXTRACT(A54,""\d+"")"),"10")</f>
        <v>10</v>
      </c>
      <c r="I961" s="43">
        <f t="shared" ca="1" si="40"/>
        <v>27.163173039754231</v>
      </c>
      <c r="J961" s="43">
        <f t="shared" ca="1" si="42"/>
        <v>1.4339805002611208</v>
      </c>
    </row>
    <row r="962" spans="1:10" x14ac:dyDescent="0.2">
      <c r="A962" s="21" t="s">
        <v>75</v>
      </c>
      <c r="B962" s="21" t="s">
        <v>256</v>
      </c>
      <c r="C962" s="21" t="s">
        <v>14</v>
      </c>
      <c r="D962" s="21" t="s">
        <v>31</v>
      </c>
      <c r="E962" s="43">
        <v>26.925548553466797</v>
      </c>
      <c r="F962" s="43">
        <v>182.60739135742188</v>
      </c>
      <c r="G962" s="21" t="str">
        <f t="shared" si="39"/>
        <v>31</v>
      </c>
      <c r="H962" s="43" t="str">
        <f ca="1">IFERROR(__xludf.DUMMYFUNCTION("REGEXEXTRACT(A55,""\d+"")"),"11")</f>
        <v>11</v>
      </c>
      <c r="I962" s="43">
        <f t="shared" ca="1" si="40"/>
        <v>0</v>
      </c>
      <c r="J962" s="43" t="str">
        <f t="shared" ca="1" si="42"/>
        <v/>
      </c>
    </row>
    <row r="963" spans="1:10" x14ac:dyDescent="0.2">
      <c r="A963" s="21" t="s">
        <v>76</v>
      </c>
      <c r="B963" s="21" t="s">
        <v>256</v>
      </c>
      <c r="C963" s="21" t="s">
        <v>14</v>
      </c>
      <c r="D963" s="21" t="s">
        <v>31</v>
      </c>
      <c r="E963" s="43">
        <v>27.351894378662109</v>
      </c>
      <c r="F963" s="43">
        <v>137.76385498046875</v>
      </c>
      <c r="G963" s="21" t="str">
        <f t="shared" si="39"/>
        <v>31</v>
      </c>
      <c r="H963" s="43" t="str">
        <f ca="1">IFERROR(__xludf.DUMMYFUNCTION("REGEXEXTRACT(A56,""\d+"")"),"12")</f>
        <v>12</v>
      </c>
      <c r="I963" s="43">
        <f t="shared" ca="1" si="40"/>
        <v>0</v>
      </c>
      <c r="J963" s="43" t="str">
        <f t="shared" ca="1" si="42"/>
        <v/>
      </c>
    </row>
    <row r="964" spans="1:10" x14ac:dyDescent="0.2">
      <c r="A964" s="21" t="s">
        <v>77</v>
      </c>
      <c r="B964" s="21" t="s">
        <v>257</v>
      </c>
      <c r="C964" s="21" t="s">
        <v>14</v>
      </c>
      <c r="D964" s="21" t="s">
        <v>31</v>
      </c>
      <c r="E964" s="43">
        <v>29.193702697753906</v>
      </c>
      <c r="F964" s="43">
        <v>40.779521942138672</v>
      </c>
      <c r="G964" s="21" t="str">
        <f t="shared" si="39"/>
        <v>32</v>
      </c>
      <c r="H964" s="43" t="str">
        <f ca="1">IFERROR(__xludf.DUMMYFUNCTION("REGEXEXTRACT(A57,""\d+"")"),"1")</f>
        <v>1</v>
      </c>
      <c r="I964" s="43">
        <f t="shared" ca="1" si="40"/>
        <v>28.529358545939129</v>
      </c>
      <c r="J964" s="43">
        <f t="shared" ca="1" si="42"/>
        <v>1.4552920070902764</v>
      </c>
    </row>
    <row r="965" spans="1:10" x14ac:dyDescent="0.2">
      <c r="A965" s="21" t="s">
        <v>79</v>
      </c>
      <c r="B965" s="21" t="s">
        <v>257</v>
      </c>
      <c r="C965" s="21" t="s">
        <v>14</v>
      </c>
      <c r="D965" s="21" t="s">
        <v>31</v>
      </c>
      <c r="E965" s="43">
        <v>27.986557006835938</v>
      </c>
      <c r="F965" s="43">
        <v>90.563804626464844</v>
      </c>
      <c r="G965" s="21" t="str">
        <f t="shared" si="39"/>
        <v>32</v>
      </c>
      <c r="H965" s="43" t="str">
        <f ca="1">IFERROR(__xludf.DUMMYFUNCTION("REGEXEXTRACT(A58,""\d+"")"),"2")</f>
        <v>2</v>
      </c>
      <c r="I965" s="43">
        <f t="shared" ca="1" si="40"/>
        <v>0</v>
      </c>
      <c r="J965" s="43" t="str">
        <f t="shared" ca="1" si="42"/>
        <v/>
      </c>
    </row>
    <row r="966" spans="1:10" x14ac:dyDescent="0.2">
      <c r="A966" s="21" t="s">
        <v>81</v>
      </c>
      <c r="B966" s="21" t="s">
        <v>257</v>
      </c>
      <c r="C966" s="21" t="s">
        <v>14</v>
      </c>
      <c r="D966" s="21" t="s">
        <v>31</v>
      </c>
      <c r="E966" s="43">
        <v>28.407815933227539</v>
      </c>
      <c r="F966" s="43">
        <v>68.553848266601562</v>
      </c>
      <c r="G966" s="21" t="str">
        <f t="shared" si="39"/>
        <v>32</v>
      </c>
      <c r="H966" s="43" t="str">
        <f ca="1">IFERROR(__xludf.DUMMYFUNCTION("REGEXEXTRACT(A59,""\d+"")"),"3")</f>
        <v>3</v>
      </c>
      <c r="I966" s="43">
        <f t="shared" ca="1" si="40"/>
        <v>0</v>
      </c>
      <c r="J966" s="43" t="str">
        <f t="shared" ca="1" si="42"/>
        <v/>
      </c>
    </row>
    <row r="967" spans="1:10" x14ac:dyDescent="0.2">
      <c r="A967" s="21" t="s">
        <v>83</v>
      </c>
      <c r="B967" s="21" t="s">
        <v>258</v>
      </c>
      <c r="C967" s="21" t="s">
        <v>14</v>
      </c>
      <c r="D967" s="21" t="s">
        <v>31</v>
      </c>
      <c r="E967" s="43">
        <v>33.310092926025391</v>
      </c>
      <c r="F967" s="43">
        <v>2.684279203414917</v>
      </c>
      <c r="G967" s="21" t="str">
        <f t="shared" si="39"/>
        <v>33</v>
      </c>
      <c r="H967" s="43" t="str">
        <f ca="1">IFERROR(__xludf.DUMMYFUNCTION("REGEXEXTRACT(A60,""\d+"")"),"4")</f>
        <v>4</v>
      </c>
      <c r="I967" s="43">
        <f t="shared" ca="1" si="40"/>
        <v>34.088137308756508</v>
      </c>
      <c r="J967" s="43">
        <f t="shared" ca="1" si="42"/>
        <v>1.532603270556254</v>
      </c>
    </row>
    <row r="968" spans="1:10" x14ac:dyDescent="0.2">
      <c r="A968" s="21" t="s">
        <v>85</v>
      </c>
      <c r="B968" s="21" t="s">
        <v>258</v>
      </c>
      <c r="C968" s="21" t="s">
        <v>14</v>
      </c>
      <c r="D968" s="21" t="s">
        <v>31</v>
      </c>
      <c r="E968" s="43">
        <v>34.583877563476562</v>
      </c>
      <c r="F968" s="43">
        <v>1.1566085815429688</v>
      </c>
      <c r="G968" s="21" t="str">
        <f t="shared" si="39"/>
        <v>33</v>
      </c>
      <c r="H968" s="43" t="str">
        <f ca="1">IFERROR(__xludf.DUMMYFUNCTION("REGEXEXTRACT(A61,""\d+"")"),"5")</f>
        <v>5</v>
      </c>
      <c r="I968" s="43">
        <f t="shared" ca="1" si="40"/>
        <v>0</v>
      </c>
      <c r="J968" s="43" t="str">
        <f t="shared" ca="1" si="42"/>
        <v/>
      </c>
    </row>
    <row r="969" spans="1:10" x14ac:dyDescent="0.2">
      <c r="A969" s="21" t="s">
        <v>87</v>
      </c>
      <c r="B969" s="21" t="s">
        <v>258</v>
      </c>
      <c r="C969" s="21" t="s">
        <v>14</v>
      </c>
      <c r="D969" s="21" t="s">
        <v>31</v>
      </c>
      <c r="E969" s="43">
        <v>34.370441436767578</v>
      </c>
      <c r="F969" s="43">
        <v>1.3318443298339844</v>
      </c>
      <c r="G969" s="21" t="str">
        <f t="shared" si="39"/>
        <v>33</v>
      </c>
      <c r="H969" s="43" t="str">
        <f ca="1">IFERROR(__xludf.DUMMYFUNCTION("REGEXEXTRACT(A62,""\d+"")"),"6")</f>
        <v>6</v>
      </c>
      <c r="I969" s="43">
        <f t="shared" ca="1" si="40"/>
        <v>0</v>
      </c>
      <c r="J969" s="43" t="str">
        <f t="shared" ca="1" si="42"/>
        <v/>
      </c>
    </row>
    <row r="970" spans="1:10" x14ac:dyDescent="0.2">
      <c r="A970" s="21" t="s">
        <v>89</v>
      </c>
      <c r="B970" s="21" t="s">
        <v>259</v>
      </c>
      <c r="C970" s="21" t="s">
        <v>14</v>
      </c>
      <c r="D970" s="21" t="s">
        <v>31</v>
      </c>
      <c r="E970" s="49" t="s">
        <v>19</v>
      </c>
      <c r="F970" s="21" t="s">
        <v>13</v>
      </c>
      <c r="G970" s="21" t="str">
        <f t="shared" si="39"/>
        <v>34</v>
      </c>
      <c r="H970" s="43" t="str">
        <f ca="1">IFERROR(__xludf.DUMMYFUNCTION("REGEXEXTRACT(A63,""\d+"")"),"7")</f>
        <v>7</v>
      </c>
      <c r="I970" s="43" t="e">
        <f t="shared" ca="1" si="40"/>
        <v>#DIV/0!</v>
      </c>
      <c r="J970" s="43" t="e">
        <f t="shared" ca="1" si="42"/>
        <v>#DIV/0!</v>
      </c>
    </row>
    <row r="971" spans="1:10" x14ac:dyDescent="0.2">
      <c r="A971" s="21" t="s">
        <v>91</v>
      </c>
      <c r="B971" s="21" t="s">
        <v>259</v>
      </c>
      <c r="C971" s="21" t="s">
        <v>14</v>
      </c>
      <c r="D971" s="21" t="s">
        <v>31</v>
      </c>
      <c r="E971" s="49" t="s">
        <v>19</v>
      </c>
      <c r="F971" s="21" t="s">
        <v>13</v>
      </c>
      <c r="G971" s="21" t="str">
        <f t="shared" si="39"/>
        <v>34</v>
      </c>
      <c r="H971" s="43" t="str">
        <f ca="1">IFERROR(__xludf.DUMMYFUNCTION("REGEXEXTRACT(A64,""\d+"")"),"8")</f>
        <v>8</v>
      </c>
      <c r="I971" s="43">
        <f t="shared" ca="1" si="40"/>
        <v>0</v>
      </c>
      <c r="J971" s="43" t="str">
        <f t="shared" ca="1" si="42"/>
        <v/>
      </c>
    </row>
    <row r="972" spans="1:10" x14ac:dyDescent="0.2">
      <c r="A972" s="21" t="s">
        <v>93</v>
      </c>
      <c r="B972" s="21" t="s">
        <v>259</v>
      </c>
      <c r="C972" s="21" t="s">
        <v>14</v>
      </c>
      <c r="D972" s="21" t="s">
        <v>31</v>
      </c>
      <c r="E972" s="49" t="s">
        <v>19</v>
      </c>
      <c r="F972" s="21" t="s">
        <v>13</v>
      </c>
      <c r="G972" s="21" t="str">
        <f t="shared" si="39"/>
        <v>34</v>
      </c>
      <c r="H972" s="43" t="str">
        <f ca="1">IFERROR(__xludf.DUMMYFUNCTION("REGEXEXTRACT(A65,""\d+"")"),"9")</f>
        <v>9</v>
      </c>
      <c r="I972" s="43">
        <f t="shared" ca="1" si="40"/>
        <v>0</v>
      </c>
      <c r="J972" s="43" t="str">
        <f t="shared" ca="1" si="42"/>
        <v/>
      </c>
    </row>
    <row r="973" spans="1:10" x14ac:dyDescent="0.2">
      <c r="A973" s="21" t="s">
        <v>95</v>
      </c>
      <c r="B973" s="21" t="s">
        <v>260</v>
      </c>
      <c r="C973" s="21" t="s">
        <v>14</v>
      </c>
      <c r="D973" s="21" t="s">
        <v>31</v>
      </c>
      <c r="E973" s="43">
        <v>28.996101379394531</v>
      </c>
      <c r="F973" s="43">
        <v>46.46905517578125</v>
      </c>
      <c r="G973" s="21" t="str">
        <f t="shared" si="39"/>
        <v>35</v>
      </c>
      <c r="H973" s="43" t="str">
        <f ca="1">IFERROR(__xludf.DUMMYFUNCTION("REGEXEXTRACT(A66,""\d+"")"),"10")</f>
        <v>10</v>
      </c>
      <c r="I973" s="43">
        <f t="shared" ca="1" si="40"/>
        <v>28.756852467854817</v>
      </c>
      <c r="J973" s="43">
        <f t="shared" ca="1" si="42"/>
        <v>1.4587413493517196</v>
      </c>
    </row>
    <row r="974" spans="1:10" x14ac:dyDescent="0.2">
      <c r="A974" s="21" t="s">
        <v>97</v>
      </c>
      <c r="B974" s="21" t="s">
        <v>260</v>
      </c>
      <c r="C974" s="21" t="s">
        <v>14</v>
      </c>
      <c r="D974" s="21" t="s">
        <v>31</v>
      </c>
      <c r="E974" s="43">
        <v>28.442424774169922</v>
      </c>
      <c r="F974" s="43">
        <v>67.003471374511719</v>
      </c>
      <c r="G974" s="21" t="str">
        <f t="shared" si="39"/>
        <v>35</v>
      </c>
      <c r="H974" s="43" t="str">
        <f ca="1">IFERROR(__xludf.DUMMYFUNCTION("REGEXEXTRACT(A67,""\d+"")"),"11")</f>
        <v>11</v>
      </c>
      <c r="I974" s="43">
        <f t="shared" ca="1" si="40"/>
        <v>0</v>
      </c>
      <c r="J974" s="43" t="str">
        <f t="shared" ca="1" si="42"/>
        <v/>
      </c>
    </row>
    <row r="975" spans="1:10" x14ac:dyDescent="0.2">
      <c r="A975" s="21" t="s">
        <v>99</v>
      </c>
      <c r="B975" s="21" t="s">
        <v>260</v>
      </c>
      <c r="C975" s="21" t="s">
        <v>14</v>
      </c>
      <c r="D975" s="21" t="s">
        <v>31</v>
      </c>
      <c r="E975" s="43">
        <v>28.83203125</v>
      </c>
      <c r="F975" s="43">
        <v>51.791721343994141</v>
      </c>
      <c r="G975" s="21" t="str">
        <f t="shared" si="39"/>
        <v>35</v>
      </c>
      <c r="H975" s="43" t="str">
        <f ca="1">IFERROR(__xludf.DUMMYFUNCTION("REGEXEXTRACT(A68,""\d+"")"),"12")</f>
        <v>12</v>
      </c>
      <c r="I975" s="43">
        <f t="shared" ca="1" si="40"/>
        <v>0</v>
      </c>
      <c r="J975" s="43" t="str">
        <f t="shared" ca="1" si="42"/>
        <v/>
      </c>
    </row>
    <row r="976" spans="1:10" x14ac:dyDescent="0.2">
      <c r="A976" s="21" t="s">
        <v>101</v>
      </c>
      <c r="B976" s="21" t="s">
        <v>13</v>
      </c>
      <c r="C976" s="21" t="s">
        <v>13</v>
      </c>
      <c r="D976" s="21" t="s">
        <v>13</v>
      </c>
      <c r="E976" s="21" t="s">
        <v>13</v>
      </c>
      <c r="F976" s="21" t="s">
        <v>13</v>
      </c>
      <c r="G976" s="21" t="str">
        <f t="shared" si="39"/>
        <v/>
      </c>
      <c r="H976" s="43" t="str">
        <f ca="1">IFERROR(__xludf.DUMMYFUNCTION("REGEXEXTRACT(A69,""\d+"")"),"1")</f>
        <v>1</v>
      </c>
      <c r="I976" s="43" t="e">
        <f t="shared" ca="1" si="40"/>
        <v>#DIV/0!</v>
      </c>
      <c r="J976" s="43" t="e">
        <f t="shared" ca="1" si="42"/>
        <v>#DIV/0!</v>
      </c>
    </row>
    <row r="977" spans="1:10" x14ac:dyDescent="0.2">
      <c r="A977" s="21" t="s">
        <v>102</v>
      </c>
      <c r="B977" s="21" t="s">
        <v>13</v>
      </c>
      <c r="C977" s="21" t="s">
        <v>13</v>
      </c>
      <c r="D977" s="21" t="s">
        <v>13</v>
      </c>
      <c r="E977" s="21" t="s">
        <v>13</v>
      </c>
      <c r="F977" s="21" t="s">
        <v>13</v>
      </c>
      <c r="G977" s="21" t="str">
        <f t="shared" si="39"/>
        <v/>
      </c>
      <c r="H977" s="43" t="str">
        <f ca="1">IFERROR(__xludf.DUMMYFUNCTION("REGEXEXTRACT(A70,""\d+"")"),"2")</f>
        <v>2</v>
      </c>
      <c r="I977" s="43">
        <f t="shared" ca="1" si="40"/>
        <v>0</v>
      </c>
      <c r="J977" s="43" t="str">
        <f t="shared" ca="1" si="42"/>
        <v/>
      </c>
    </row>
    <row r="978" spans="1:10" x14ac:dyDescent="0.2">
      <c r="A978" s="21" t="s">
        <v>103</v>
      </c>
      <c r="B978" s="21" t="s">
        <v>13</v>
      </c>
      <c r="C978" s="21" t="s">
        <v>13</v>
      </c>
      <c r="D978" s="21" t="s">
        <v>13</v>
      </c>
      <c r="E978" s="21" t="s">
        <v>13</v>
      </c>
      <c r="F978" s="21" t="s">
        <v>13</v>
      </c>
      <c r="G978" s="21" t="str">
        <f t="shared" si="39"/>
        <v/>
      </c>
      <c r="H978" s="43" t="str">
        <f ca="1">IFERROR(__xludf.DUMMYFUNCTION("REGEXEXTRACT(A71,""\d+"")"),"3")</f>
        <v>3</v>
      </c>
      <c r="I978" s="43">
        <f t="shared" ca="1" si="40"/>
        <v>0</v>
      </c>
      <c r="J978" s="43" t="str">
        <f t="shared" ca="1" si="42"/>
        <v/>
      </c>
    </row>
    <row r="979" spans="1:10" x14ac:dyDescent="0.2">
      <c r="A979" s="21" t="s">
        <v>104</v>
      </c>
      <c r="B979" s="21" t="s">
        <v>13</v>
      </c>
      <c r="C979" s="21" t="s">
        <v>13</v>
      </c>
      <c r="D979" s="21" t="s">
        <v>13</v>
      </c>
      <c r="E979" s="21" t="s">
        <v>13</v>
      </c>
      <c r="F979" s="21" t="s">
        <v>13</v>
      </c>
      <c r="G979" s="21" t="str">
        <f t="shared" si="39"/>
        <v/>
      </c>
      <c r="H979" s="43" t="str">
        <f ca="1">IFERROR(__xludf.DUMMYFUNCTION("REGEXEXTRACT(A72,""\d+"")"),"4")</f>
        <v>4</v>
      </c>
      <c r="I979" s="43" t="e">
        <f t="shared" ca="1" si="40"/>
        <v>#DIV/0!</v>
      </c>
      <c r="J979" s="43" t="e">
        <f t="shared" ca="1" si="42"/>
        <v>#DIV/0!</v>
      </c>
    </row>
    <row r="980" spans="1:10" x14ac:dyDescent="0.2">
      <c r="A980" s="21" t="s">
        <v>105</v>
      </c>
      <c r="B980" s="21" t="s">
        <v>13</v>
      </c>
      <c r="C980" s="21" t="s">
        <v>13</v>
      </c>
      <c r="D980" s="21" t="s">
        <v>13</v>
      </c>
      <c r="E980" s="21" t="s">
        <v>13</v>
      </c>
      <c r="F980" s="21" t="s">
        <v>13</v>
      </c>
      <c r="G980" s="21" t="str">
        <f t="shared" si="39"/>
        <v/>
      </c>
      <c r="H980" s="43" t="str">
        <f ca="1">IFERROR(__xludf.DUMMYFUNCTION("REGEXEXTRACT(A73,""\d+"")"),"5")</f>
        <v>5</v>
      </c>
      <c r="I980" s="43">
        <f t="shared" ref="I980:I1011" ca="1" si="43">IF(MOD(H980,3)=1,AVERAGE(E980:E982),0)</f>
        <v>0</v>
      </c>
      <c r="J980" s="43" t="str">
        <f t="shared" ca="1" si="42"/>
        <v/>
      </c>
    </row>
    <row r="981" spans="1:10" x14ac:dyDescent="0.2">
      <c r="A981" s="21" t="s">
        <v>106</v>
      </c>
      <c r="B981" s="21" t="s">
        <v>13</v>
      </c>
      <c r="C981" s="21" t="s">
        <v>13</v>
      </c>
      <c r="D981" s="21" t="s">
        <v>13</v>
      </c>
      <c r="E981" s="21" t="s">
        <v>13</v>
      </c>
      <c r="F981" s="21" t="s">
        <v>13</v>
      </c>
      <c r="G981" s="21" t="str">
        <f t="shared" si="39"/>
        <v/>
      </c>
      <c r="H981" s="43" t="str">
        <f ca="1">IFERROR(__xludf.DUMMYFUNCTION("REGEXEXTRACT(A74,""\d+"")"),"6")</f>
        <v>6</v>
      </c>
      <c r="I981" s="43">
        <f t="shared" ca="1" si="43"/>
        <v>0</v>
      </c>
      <c r="J981" s="43" t="str">
        <f t="shared" ca="1" si="42"/>
        <v/>
      </c>
    </row>
    <row r="982" spans="1:10" x14ac:dyDescent="0.2">
      <c r="A982" s="21" t="s">
        <v>107</v>
      </c>
      <c r="B982" s="21" t="s">
        <v>261</v>
      </c>
      <c r="C982" s="21" t="s">
        <v>14</v>
      </c>
      <c r="D982" s="21" t="s">
        <v>31</v>
      </c>
      <c r="E982" s="43">
        <v>32.483299255371094</v>
      </c>
      <c r="F982" s="43">
        <v>4.636174201965332</v>
      </c>
      <c r="G982" s="21" t="str">
        <f t="shared" si="39"/>
        <v>36</v>
      </c>
      <c r="H982" s="43" t="str">
        <f ca="1">IFERROR(__xludf.DUMMYFUNCTION("REGEXEXTRACT(A75,""\d+"")"),"7")</f>
        <v>7</v>
      </c>
      <c r="I982" s="43">
        <f t="shared" ca="1" si="43"/>
        <v>32.26353645324707</v>
      </c>
      <c r="J982" s="43">
        <f t="shared" ca="1" si="42"/>
        <v>1.5087119693131286</v>
      </c>
    </row>
    <row r="983" spans="1:10" x14ac:dyDescent="0.2">
      <c r="A983" s="21" t="s">
        <v>108</v>
      </c>
      <c r="B983" s="21" t="s">
        <v>261</v>
      </c>
      <c r="C983" s="21" t="s">
        <v>14</v>
      </c>
      <c r="D983" s="21" t="s">
        <v>31</v>
      </c>
      <c r="E983" s="43">
        <v>30.808568954467773</v>
      </c>
      <c r="F983" s="43">
        <v>14.024680137634277</v>
      </c>
      <c r="G983" s="21" t="str">
        <f t="shared" si="39"/>
        <v>36</v>
      </c>
      <c r="H983" s="43" t="str">
        <f ca="1">IFERROR(__xludf.DUMMYFUNCTION("REGEXEXTRACT(A76,""\d+"")"),"8")</f>
        <v>8</v>
      </c>
      <c r="I983" s="43">
        <f t="shared" ca="1" si="43"/>
        <v>0</v>
      </c>
      <c r="J983" s="43" t="str">
        <f t="shared" ca="1" si="42"/>
        <v/>
      </c>
    </row>
    <row r="984" spans="1:10" x14ac:dyDescent="0.2">
      <c r="A984" s="21" t="s">
        <v>109</v>
      </c>
      <c r="B984" s="21" t="s">
        <v>261</v>
      </c>
      <c r="C984" s="21" t="s">
        <v>14</v>
      </c>
      <c r="D984" s="21" t="s">
        <v>31</v>
      </c>
      <c r="E984" s="43">
        <v>33.498741149902344</v>
      </c>
      <c r="F984" s="43">
        <v>2.3696053028106689</v>
      </c>
      <c r="G984" s="21" t="str">
        <f t="shared" si="39"/>
        <v>36</v>
      </c>
      <c r="H984" s="43" t="str">
        <f ca="1">IFERROR(__xludf.DUMMYFUNCTION("REGEXEXTRACT(A77,""\d+"")"),"9")</f>
        <v>9</v>
      </c>
      <c r="I984" s="43">
        <f t="shared" ca="1" si="43"/>
        <v>0</v>
      </c>
      <c r="J984" s="43" t="str">
        <f t="shared" ca="1" si="42"/>
        <v/>
      </c>
    </row>
    <row r="985" spans="1:10" x14ac:dyDescent="0.2">
      <c r="A985" s="21" t="s">
        <v>110</v>
      </c>
      <c r="B985" s="21"/>
      <c r="C985" s="21"/>
      <c r="D985" s="21"/>
      <c r="E985" s="43"/>
      <c r="F985" s="43"/>
      <c r="G985" s="21"/>
      <c r="H985" s="43">
        <v>10</v>
      </c>
      <c r="I985" s="43"/>
      <c r="J985" s="43"/>
    </row>
    <row r="986" spans="1:10" x14ac:dyDescent="0.2">
      <c r="A986" s="21" t="s">
        <v>111</v>
      </c>
      <c r="B986" s="21"/>
      <c r="C986" s="21"/>
      <c r="D986" s="21"/>
      <c r="E986" s="43"/>
      <c r="F986" s="43"/>
      <c r="G986" s="21"/>
      <c r="H986" s="43">
        <v>11</v>
      </c>
      <c r="I986" s="43"/>
      <c r="J986" s="43"/>
    </row>
    <row r="987" spans="1:10" x14ac:dyDescent="0.2">
      <c r="A987" s="21" t="s">
        <v>112</v>
      </c>
      <c r="B987" s="21"/>
      <c r="C987" s="21"/>
      <c r="D987" s="21"/>
      <c r="E987" s="21"/>
      <c r="F987" s="21"/>
      <c r="G987" s="21"/>
      <c r="H987" s="43">
        <v>12</v>
      </c>
      <c r="I987" s="43"/>
      <c r="J987" s="43"/>
    </row>
    <row r="988" spans="1:10" x14ac:dyDescent="0.2">
      <c r="A988" s="21" t="s">
        <v>113</v>
      </c>
      <c r="B988" s="21" t="s">
        <v>13</v>
      </c>
      <c r="C988" s="21" t="s">
        <v>13</v>
      </c>
      <c r="D988" s="21" t="s">
        <v>13</v>
      </c>
      <c r="E988" s="21" t="s">
        <v>13</v>
      </c>
      <c r="F988" s="21" t="s">
        <v>13</v>
      </c>
      <c r="G988" s="21" t="str">
        <f t="shared" si="39"/>
        <v/>
      </c>
      <c r="H988" s="43" t="str">
        <f ca="1">IFERROR(__xludf.DUMMYFUNCTION("REGEXEXTRACT(A81,""\d+"")"),"1")</f>
        <v>1</v>
      </c>
      <c r="I988" s="43" t="e">
        <f t="shared" ca="1" si="43"/>
        <v>#DIV/0!</v>
      </c>
      <c r="J988" s="43" t="e">
        <f t="shared" ca="1" si="42"/>
        <v>#DIV/0!</v>
      </c>
    </row>
    <row r="989" spans="1:10" x14ac:dyDescent="0.2">
      <c r="A989" s="21" t="s">
        <v>114</v>
      </c>
      <c r="B989" s="21" t="s">
        <v>13</v>
      </c>
      <c r="C989" s="21" t="s">
        <v>13</v>
      </c>
      <c r="D989" s="21" t="s">
        <v>13</v>
      </c>
      <c r="E989" s="21" t="s">
        <v>13</v>
      </c>
      <c r="F989" s="21" t="s">
        <v>13</v>
      </c>
      <c r="G989" s="21" t="str">
        <f t="shared" si="39"/>
        <v/>
      </c>
      <c r="H989" s="43" t="str">
        <f ca="1">IFERROR(__xludf.DUMMYFUNCTION("REGEXEXTRACT(A82,""\d+"")"),"2")</f>
        <v>2</v>
      </c>
      <c r="I989" s="43">
        <f t="shared" ca="1" si="43"/>
        <v>0</v>
      </c>
      <c r="J989" s="43" t="str">
        <f t="shared" ca="1" si="42"/>
        <v/>
      </c>
    </row>
    <row r="990" spans="1:10" x14ac:dyDescent="0.2">
      <c r="A990" s="21" t="s">
        <v>115</v>
      </c>
      <c r="B990" s="21" t="s">
        <v>13</v>
      </c>
      <c r="C990" s="21" t="s">
        <v>13</v>
      </c>
      <c r="D990" s="21" t="s">
        <v>13</v>
      </c>
      <c r="E990" s="21" t="s">
        <v>13</v>
      </c>
      <c r="F990" s="21" t="s">
        <v>13</v>
      </c>
      <c r="G990" s="21" t="str">
        <f t="shared" si="39"/>
        <v/>
      </c>
      <c r="H990" s="43" t="str">
        <f ca="1">IFERROR(__xludf.DUMMYFUNCTION("REGEXEXTRACT(A83,""\d+"")"),"3")</f>
        <v>3</v>
      </c>
      <c r="I990" s="43">
        <f t="shared" ca="1" si="43"/>
        <v>0</v>
      </c>
      <c r="J990" s="43" t="str">
        <f t="shared" ca="1" si="42"/>
        <v/>
      </c>
    </row>
    <row r="991" spans="1:10" x14ac:dyDescent="0.2">
      <c r="A991" s="21" t="s">
        <v>116</v>
      </c>
      <c r="B991" s="21" t="s">
        <v>13</v>
      </c>
      <c r="C991" s="21" t="s">
        <v>13</v>
      </c>
      <c r="D991" s="21" t="s">
        <v>13</v>
      </c>
      <c r="E991" s="21" t="s">
        <v>13</v>
      </c>
      <c r="F991" s="21" t="s">
        <v>13</v>
      </c>
      <c r="G991" s="21" t="str">
        <f t="shared" si="39"/>
        <v/>
      </c>
      <c r="H991" s="43" t="str">
        <f ca="1">IFERROR(__xludf.DUMMYFUNCTION("REGEXEXTRACT(A84,""\d+"")"),"4")</f>
        <v>4</v>
      </c>
      <c r="I991" s="43" t="e">
        <f t="shared" ca="1" si="43"/>
        <v>#DIV/0!</v>
      </c>
      <c r="J991" s="43" t="e">
        <f t="shared" ca="1" si="42"/>
        <v>#DIV/0!</v>
      </c>
    </row>
    <row r="992" spans="1:10" x14ac:dyDescent="0.2">
      <c r="A992" s="21" t="s">
        <v>117</v>
      </c>
      <c r="B992" s="21" t="s">
        <v>13</v>
      </c>
      <c r="C992" s="21" t="s">
        <v>13</v>
      </c>
      <c r="D992" s="21" t="s">
        <v>13</v>
      </c>
      <c r="E992" s="21" t="s">
        <v>13</v>
      </c>
      <c r="F992" s="21" t="s">
        <v>13</v>
      </c>
      <c r="G992" s="21" t="str">
        <f t="shared" si="39"/>
        <v/>
      </c>
      <c r="H992" s="43" t="str">
        <f ca="1">IFERROR(__xludf.DUMMYFUNCTION("REGEXEXTRACT(A85,""\d+"")"),"5")</f>
        <v>5</v>
      </c>
      <c r="I992" s="43">
        <f t="shared" ca="1" si="43"/>
        <v>0</v>
      </c>
      <c r="J992" s="43" t="str">
        <f t="shared" ca="1" si="42"/>
        <v/>
      </c>
    </row>
    <row r="993" spans="1:10" x14ac:dyDescent="0.2">
      <c r="A993" s="21" t="s">
        <v>118</v>
      </c>
      <c r="B993" s="21" t="s">
        <v>13</v>
      </c>
      <c r="C993" s="21" t="s">
        <v>13</v>
      </c>
      <c r="D993" s="21" t="s">
        <v>13</v>
      </c>
      <c r="E993" s="21" t="s">
        <v>13</v>
      </c>
      <c r="F993" s="21" t="s">
        <v>13</v>
      </c>
      <c r="G993" s="21" t="str">
        <f t="shared" si="39"/>
        <v/>
      </c>
      <c r="H993" s="43" t="str">
        <f ca="1">IFERROR(__xludf.DUMMYFUNCTION("REGEXEXTRACT(A86,""\d+"")"),"6")</f>
        <v>6</v>
      </c>
      <c r="I993" s="43">
        <f t="shared" ca="1" si="43"/>
        <v>0</v>
      </c>
      <c r="J993" s="43" t="str">
        <f t="shared" ca="1" si="42"/>
        <v/>
      </c>
    </row>
    <row r="994" spans="1:10" x14ac:dyDescent="0.2">
      <c r="A994" s="21" t="s">
        <v>119</v>
      </c>
      <c r="B994" s="21" t="s">
        <v>13</v>
      </c>
      <c r="C994" s="21" t="s">
        <v>13</v>
      </c>
      <c r="D994" s="21" t="s">
        <v>13</v>
      </c>
      <c r="E994" s="21" t="s">
        <v>13</v>
      </c>
      <c r="F994" s="21" t="s">
        <v>13</v>
      </c>
      <c r="G994" s="21" t="str">
        <f t="shared" si="39"/>
        <v/>
      </c>
      <c r="H994" s="43" t="str">
        <f ca="1">IFERROR(__xludf.DUMMYFUNCTION("REGEXEXTRACT(A87,""\d+"")"),"7")</f>
        <v>7</v>
      </c>
      <c r="I994" s="43" t="e">
        <f t="shared" ca="1" si="43"/>
        <v>#DIV/0!</v>
      </c>
      <c r="J994" s="43" t="e">
        <f t="shared" ca="1" si="42"/>
        <v>#DIV/0!</v>
      </c>
    </row>
    <row r="995" spans="1:10" x14ac:dyDescent="0.2">
      <c r="A995" s="21" t="s">
        <v>120</v>
      </c>
      <c r="B995" s="21" t="s">
        <v>13</v>
      </c>
      <c r="C995" s="21" t="s">
        <v>13</v>
      </c>
      <c r="D995" s="21" t="s">
        <v>13</v>
      </c>
      <c r="E995" s="21" t="s">
        <v>13</v>
      </c>
      <c r="F995" s="21" t="s">
        <v>13</v>
      </c>
      <c r="G995" s="21" t="str">
        <f t="shared" si="39"/>
        <v/>
      </c>
      <c r="H995" s="43" t="str">
        <f ca="1">IFERROR(__xludf.DUMMYFUNCTION("REGEXEXTRACT(A88,""\d+"")"),"8")</f>
        <v>8</v>
      </c>
      <c r="I995" s="43">
        <f t="shared" ca="1" si="43"/>
        <v>0</v>
      </c>
      <c r="J995" s="43" t="str">
        <f t="shared" ca="1" si="42"/>
        <v/>
      </c>
    </row>
    <row r="996" spans="1:10" x14ac:dyDescent="0.2">
      <c r="A996" s="21" t="s">
        <v>121</v>
      </c>
      <c r="B996" s="21" t="s">
        <v>13</v>
      </c>
      <c r="C996" s="21" t="s">
        <v>13</v>
      </c>
      <c r="D996" s="21" t="s">
        <v>13</v>
      </c>
      <c r="E996" s="21" t="s">
        <v>13</v>
      </c>
      <c r="F996" s="21" t="s">
        <v>13</v>
      </c>
      <c r="G996" s="21" t="str">
        <f t="shared" si="39"/>
        <v/>
      </c>
      <c r="H996" s="43" t="str">
        <f ca="1">IFERROR(__xludf.DUMMYFUNCTION("REGEXEXTRACT(A89,""\d+"")"),"9")</f>
        <v>9</v>
      </c>
      <c r="I996" s="43">
        <f t="shared" ca="1" si="43"/>
        <v>0</v>
      </c>
      <c r="J996" s="43" t="str">
        <f t="shared" ca="1" si="42"/>
        <v/>
      </c>
    </row>
    <row r="997" spans="1:10" x14ac:dyDescent="0.2">
      <c r="A997" s="21" t="s">
        <v>122</v>
      </c>
      <c r="B997" s="21" t="s">
        <v>13</v>
      </c>
      <c r="C997" s="21" t="s">
        <v>14</v>
      </c>
      <c r="D997" s="21" t="s">
        <v>15</v>
      </c>
      <c r="E997" s="49" t="s">
        <v>19</v>
      </c>
      <c r="F997" s="21" t="s">
        <v>13</v>
      </c>
      <c r="G997" s="21" t="str">
        <f t="shared" si="39"/>
        <v>NTC</v>
      </c>
      <c r="H997" s="43" t="str">
        <f ca="1">IFERROR(__xludf.DUMMYFUNCTION("REGEXEXTRACT(A90,""\d+"")"),"10")</f>
        <v>10</v>
      </c>
      <c r="I997" s="43" t="e">
        <f t="shared" ca="1" si="43"/>
        <v>#DIV/0!</v>
      </c>
      <c r="J997" s="43" t="e">
        <f t="shared" ca="1" si="42"/>
        <v>#DIV/0!</v>
      </c>
    </row>
    <row r="998" spans="1:10" x14ac:dyDescent="0.2">
      <c r="A998" s="21" t="s">
        <v>123</v>
      </c>
      <c r="B998" s="21" t="s">
        <v>13</v>
      </c>
      <c r="C998" s="21" t="s">
        <v>14</v>
      </c>
      <c r="D998" s="21" t="s">
        <v>15</v>
      </c>
      <c r="E998" s="49" t="s">
        <v>19</v>
      </c>
      <c r="F998" s="21" t="s">
        <v>13</v>
      </c>
      <c r="G998" s="21" t="str">
        <f t="shared" si="39"/>
        <v>NTC</v>
      </c>
      <c r="H998" s="43" t="str">
        <f ca="1">IFERROR(__xludf.DUMMYFUNCTION("REGEXEXTRACT(A91,""\d+"")"),"11")</f>
        <v>11</v>
      </c>
      <c r="I998" s="43">
        <f t="shared" ca="1" si="43"/>
        <v>0</v>
      </c>
      <c r="J998" s="43" t="str">
        <f t="shared" ca="1" si="42"/>
        <v/>
      </c>
    </row>
    <row r="999" spans="1:10" x14ac:dyDescent="0.2">
      <c r="A999" s="21" t="s">
        <v>124</v>
      </c>
      <c r="B999" s="21" t="s">
        <v>13</v>
      </c>
      <c r="C999" s="21" t="s">
        <v>14</v>
      </c>
      <c r="D999" s="21" t="s">
        <v>15</v>
      </c>
      <c r="E999" s="49" t="s">
        <v>19</v>
      </c>
      <c r="F999" s="21" t="s">
        <v>13</v>
      </c>
      <c r="G999" s="21" t="str">
        <f t="shared" si="39"/>
        <v>NTC</v>
      </c>
      <c r="H999" s="43" t="str">
        <f ca="1">IFERROR(__xludf.DUMMYFUNCTION("REGEXEXTRACT(A92,""\d+"")"),"12")</f>
        <v>12</v>
      </c>
      <c r="I999" s="43">
        <f t="shared" ca="1" si="43"/>
        <v>0</v>
      </c>
      <c r="J999" s="43" t="str">
        <f t="shared" ca="1" si="42"/>
        <v/>
      </c>
    </row>
    <row r="1000" spans="1:10" x14ac:dyDescent="0.2">
      <c r="A1000" s="21" t="s">
        <v>125</v>
      </c>
      <c r="B1000" s="21" t="s">
        <v>13</v>
      </c>
      <c r="C1000" s="21" t="s">
        <v>13</v>
      </c>
      <c r="D1000" s="21" t="s">
        <v>13</v>
      </c>
      <c r="E1000" s="21" t="s">
        <v>13</v>
      </c>
      <c r="F1000" s="21" t="s">
        <v>13</v>
      </c>
      <c r="G1000" s="21" t="str">
        <f t="shared" si="39"/>
        <v/>
      </c>
      <c r="H1000" s="43" t="str">
        <f ca="1">IFERROR(__xludf.DUMMYFUNCTION("REGEXEXTRACT(A93,""\d+"")"),"1")</f>
        <v>1</v>
      </c>
      <c r="I1000" s="43" t="e">
        <f t="shared" ca="1" si="43"/>
        <v>#DIV/0!</v>
      </c>
      <c r="J1000" s="43" t="e">
        <f t="shared" ca="1" si="42"/>
        <v>#DIV/0!</v>
      </c>
    </row>
    <row r="1001" spans="1:10" x14ac:dyDescent="0.2">
      <c r="A1001" s="21" t="s">
        <v>126</v>
      </c>
      <c r="B1001" s="21" t="s">
        <v>13</v>
      </c>
      <c r="C1001" s="21" t="s">
        <v>13</v>
      </c>
      <c r="D1001" s="21" t="s">
        <v>13</v>
      </c>
      <c r="E1001" s="21" t="s">
        <v>13</v>
      </c>
      <c r="F1001" s="21" t="s">
        <v>13</v>
      </c>
      <c r="G1001" s="21" t="str">
        <f t="shared" si="39"/>
        <v/>
      </c>
      <c r="H1001" s="43" t="str">
        <f ca="1">IFERROR(__xludf.DUMMYFUNCTION("REGEXEXTRACT(A94,""\d+"")"),"2")</f>
        <v>2</v>
      </c>
      <c r="I1001" s="43">
        <f t="shared" ca="1" si="43"/>
        <v>0</v>
      </c>
      <c r="J1001" s="43" t="str">
        <f t="shared" ca="1" si="42"/>
        <v/>
      </c>
    </row>
    <row r="1002" spans="1:10" x14ac:dyDescent="0.2">
      <c r="A1002" s="21" t="s">
        <v>127</v>
      </c>
      <c r="B1002" s="21" t="s">
        <v>13</v>
      </c>
      <c r="C1002" s="21" t="s">
        <v>13</v>
      </c>
      <c r="D1002" s="21" t="s">
        <v>13</v>
      </c>
      <c r="E1002" s="21" t="s">
        <v>13</v>
      </c>
      <c r="F1002" s="21" t="s">
        <v>13</v>
      </c>
      <c r="G1002" s="21" t="str">
        <f t="shared" si="39"/>
        <v/>
      </c>
      <c r="H1002" s="43" t="str">
        <f ca="1">IFERROR(__xludf.DUMMYFUNCTION("REGEXEXTRACT(A95,""\d+"")"),"3")</f>
        <v>3</v>
      </c>
      <c r="I1002" s="43">
        <f t="shared" ca="1" si="43"/>
        <v>0</v>
      </c>
      <c r="J1002" s="43" t="str">
        <f t="shared" ca="1" si="42"/>
        <v/>
      </c>
    </row>
    <row r="1003" spans="1:10" x14ac:dyDescent="0.2">
      <c r="A1003" s="21" t="s">
        <v>128</v>
      </c>
      <c r="B1003" s="21" t="s">
        <v>13</v>
      </c>
      <c r="C1003" s="21" t="s">
        <v>13</v>
      </c>
      <c r="D1003" s="21" t="s">
        <v>13</v>
      </c>
      <c r="E1003" s="21" t="s">
        <v>13</v>
      </c>
      <c r="F1003" s="21" t="s">
        <v>13</v>
      </c>
      <c r="G1003" s="21" t="str">
        <f t="shared" si="39"/>
        <v/>
      </c>
      <c r="H1003" s="43" t="str">
        <f ca="1">IFERROR(__xludf.DUMMYFUNCTION("REGEXEXTRACT(A96,""\d+"")"),"4")</f>
        <v>4</v>
      </c>
      <c r="I1003" s="43" t="e">
        <f t="shared" ca="1" si="43"/>
        <v>#DIV/0!</v>
      </c>
      <c r="J1003" s="43" t="e">
        <f t="shared" ca="1" si="42"/>
        <v>#DIV/0!</v>
      </c>
    </row>
    <row r="1004" spans="1:10" x14ac:dyDescent="0.2">
      <c r="A1004" s="21" t="s">
        <v>129</v>
      </c>
      <c r="B1004" s="21" t="s">
        <v>13</v>
      </c>
      <c r="C1004" s="21" t="s">
        <v>13</v>
      </c>
      <c r="D1004" s="21" t="s">
        <v>13</v>
      </c>
      <c r="E1004" s="21" t="s">
        <v>13</v>
      </c>
      <c r="F1004" s="21" t="s">
        <v>13</v>
      </c>
      <c r="G1004" s="21" t="str">
        <f t="shared" si="39"/>
        <v/>
      </c>
      <c r="H1004" s="43" t="str">
        <f ca="1">IFERROR(__xludf.DUMMYFUNCTION("REGEXEXTRACT(A97,""\d+"")"),"5")</f>
        <v>5</v>
      </c>
      <c r="I1004" s="43">
        <f t="shared" ca="1" si="43"/>
        <v>0</v>
      </c>
      <c r="J1004" s="43" t="str">
        <f t="shared" ca="1" si="42"/>
        <v/>
      </c>
    </row>
    <row r="1005" spans="1:10" x14ac:dyDescent="0.2">
      <c r="A1005" s="21" t="s">
        <v>130</v>
      </c>
      <c r="B1005" s="21" t="s">
        <v>13</v>
      </c>
      <c r="C1005" s="21" t="s">
        <v>13</v>
      </c>
      <c r="D1005" s="21" t="s">
        <v>13</v>
      </c>
      <c r="E1005" s="21" t="s">
        <v>13</v>
      </c>
      <c r="F1005" s="21" t="s">
        <v>13</v>
      </c>
      <c r="G1005" s="21" t="str">
        <f t="shared" si="39"/>
        <v/>
      </c>
      <c r="H1005" s="43" t="str">
        <f ca="1">IFERROR(__xludf.DUMMYFUNCTION("REGEXEXTRACT(A98,""\d+"")"),"6")</f>
        <v>6</v>
      </c>
      <c r="I1005" s="43">
        <f t="shared" ca="1" si="43"/>
        <v>0</v>
      </c>
      <c r="J1005" s="43" t="str">
        <f t="shared" ca="1" si="42"/>
        <v/>
      </c>
    </row>
    <row r="1006" spans="1:10" x14ac:dyDescent="0.2">
      <c r="A1006" s="21" t="s">
        <v>131</v>
      </c>
      <c r="B1006" s="21" t="s">
        <v>13</v>
      </c>
      <c r="C1006" s="21" t="s">
        <v>13</v>
      </c>
      <c r="D1006" s="21" t="s">
        <v>13</v>
      </c>
      <c r="E1006" s="21" t="s">
        <v>13</v>
      </c>
      <c r="F1006" s="21" t="s">
        <v>13</v>
      </c>
      <c r="G1006" s="21" t="str">
        <f t="shared" si="39"/>
        <v/>
      </c>
      <c r="H1006" s="43" t="str">
        <f ca="1">IFERROR(__xludf.DUMMYFUNCTION("REGEXEXTRACT(A99,""\d+"")"),"7")</f>
        <v>7</v>
      </c>
      <c r="I1006" s="43" t="e">
        <f t="shared" ca="1" si="43"/>
        <v>#DIV/0!</v>
      </c>
      <c r="J1006" s="43" t="e">
        <f t="shared" ca="1" si="42"/>
        <v>#DIV/0!</v>
      </c>
    </row>
    <row r="1007" spans="1:10" x14ac:dyDescent="0.2">
      <c r="A1007" s="21" t="s">
        <v>132</v>
      </c>
      <c r="B1007" s="21" t="s">
        <v>13</v>
      </c>
      <c r="C1007" s="21" t="s">
        <v>13</v>
      </c>
      <c r="D1007" s="21" t="s">
        <v>13</v>
      </c>
      <c r="E1007" s="21" t="s">
        <v>13</v>
      </c>
      <c r="F1007" s="21" t="s">
        <v>13</v>
      </c>
      <c r="G1007" s="21" t="str">
        <f t="shared" si="39"/>
        <v/>
      </c>
      <c r="H1007" s="43" t="str">
        <f ca="1">IFERROR(__xludf.DUMMYFUNCTION("REGEXEXTRACT(A100,""\d+"")"),"8")</f>
        <v>8</v>
      </c>
      <c r="I1007" s="43">
        <f t="shared" ca="1" si="43"/>
        <v>0</v>
      </c>
      <c r="J1007" s="43" t="str">
        <f t="shared" ca="1" si="42"/>
        <v/>
      </c>
    </row>
    <row r="1008" spans="1:10" x14ac:dyDescent="0.2">
      <c r="A1008" s="21" t="s">
        <v>133</v>
      </c>
      <c r="B1008" s="21" t="s">
        <v>13</v>
      </c>
      <c r="C1008" s="21" t="s">
        <v>13</v>
      </c>
      <c r="D1008" s="21" t="s">
        <v>13</v>
      </c>
      <c r="E1008" s="21" t="s">
        <v>13</v>
      </c>
      <c r="F1008" s="21" t="s">
        <v>13</v>
      </c>
      <c r="G1008" s="21" t="str">
        <f t="shared" si="39"/>
        <v/>
      </c>
      <c r="H1008" s="43" t="str">
        <f ca="1">IFERROR(__xludf.DUMMYFUNCTION("REGEXEXTRACT(A101,""\d+"")"),"9")</f>
        <v>9</v>
      </c>
      <c r="I1008" s="43">
        <f t="shared" ca="1" si="43"/>
        <v>0</v>
      </c>
      <c r="J1008" s="43" t="str">
        <f t="shared" ca="1" si="42"/>
        <v/>
      </c>
    </row>
    <row r="1009" spans="1:19" x14ac:dyDescent="0.2">
      <c r="A1009" s="21" t="s">
        <v>134</v>
      </c>
      <c r="B1009" s="21" t="s">
        <v>13</v>
      </c>
      <c r="C1009" s="21" t="s">
        <v>13</v>
      </c>
      <c r="D1009" s="21" t="s">
        <v>13</v>
      </c>
      <c r="E1009" s="21" t="s">
        <v>13</v>
      </c>
      <c r="F1009" s="21" t="s">
        <v>13</v>
      </c>
      <c r="G1009" s="21" t="str">
        <f t="shared" si="39"/>
        <v/>
      </c>
      <c r="H1009" s="43" t="str">
        <f ca="1">IFERROR(__xludf.DUMMYFUNCTION("REGEXEXTRACT(A102,""\d+"")"),"10")</f>
        <v>10</v>
      </c>
      <c r="I1009" s="43" t="e">
        <f t="shared" ca="1" si="43"/>
        <v>#DIV/0!</v>
      </c>
      <c r="J1009" s="43" t="e">
        <f t="shared" ca="1" si="42"/>
        <v>#DIV/0!</v>
      </c>
    </row>
    <row r="1010" spans="1:19" x14ac:dyDescent="0.2">
      <c r="A1010" s="21" t="s">
        <v>135</v>
      </c>
      <c r="B1010" s="21" t="s">
        <v>13</v>
      </c>
      <c r="C1010" s="21" t="s">
        <v>13</v>
      </c>
      <c r="D1010" s="21" t="s">
        <v>13</v>
      </c>
      <c r="E1010" s="21" t="s">
        <v>13</v>
      </c>
      <c r="F1010" s="21" t="s">
        <v>13</v>
      </c>
      <c r="G1010" s="21" t="str">
        <f t="shared" si="39"/>
        <v/>
      </c>
      <c r="H1010" s="43" t="str">
        <f ca="1">IFERROR(__xludf.DUMMYFUNCTION("REGEXEXTRACT(A103,""\d+"")"),"11")</f>
        <v>11</v>
      </c>
      <c r="I1010" s="43">
        <f t="shared" ca="1" si="43"/>
        <v>0</v>
      </c>
      <c r="J1010" s="43" t="str">
        <f t="shared" ca="1" si="42"/>
        <v/>
      </c>
    </row>
    <row r="1011" spans="1:19" x14ac:dyDescent="0.2">
      <c r="A1011" s="21" t="s">
        <v>136</v>
      </c>
      <c r="B1011" s="21" t="s">
        <v>13</v>
      </c>
      <c r="C1011" s="21" t="s">
        <v>13</v>
      </c>
      <c r="D1011" s="21" t="s">
        <v>13</v>
      </c>
      <c r="E1011" s="21" t="s">
        <v>13</v>
      </c>
      <c r="F1011" s="21" t="s">
        <v>13</v>
      </c>
      <c r="G1011" s="21" t="str">
        <f t="shared" si="39"/>
        <v/>
      </c>
      <c r="H1011" s="43" t="str">
        <f ca="1">IFERROR(__xludf.DUMMYFUNCTION("REGEXEXTRACT(A104,""\d+"")"),"12")</f>
        <v>12</v>
      </c>
      <c r="I1011" s="43">
        <f t="shared" ca="1" si="43"/>
        <v>0</v>
      </c>
      <c r="J1011" s="43" t="str">
        <f t="shared" ca="1" si="42"/>
        <v/>
      </c>
      <c r="L1011" s="21" t="s">
        <v>177</v>
      </c>
      <c r="M1011" s="21"/>
      <c r="N1011" s="21"/>
    </row>
    <row r="1012" spans="1:19" x14ac:dyDescent="0.2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L1012" s="21" t="s">
        <v>178</v>
      </c>
      <c r="M1012" s="21"/>
      <c r="N1012" s="21"/>
    </row>
    <row r="1013" spans="1:19" x14ac:dyDescent="0.2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L1013" s="21"/>
      <c r="M1013" s="21" t="s">
        <v>184</v>
      </c>
      <c r="N1013" s="43">
        <v>-2.09</v>
      </c>
    </row>
    <row r="1014" spans="1:19" x14ac:dyDescent="0.2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L1014" s="21"/>
      <c r="M1014" s="21" t="s">
        <v>185</v>
      </c>
      <c r="N1014" s="43">
        <v>33.9</v>
      </c>
    </row>
    <row r="1015" spans="1:19" x14ac:dyDescent="0.2">
      <c r="A1015" s="21" t="s">
        <v>2</v>
      </c>
      <c r="B1015" s="21" t="s">
        <v>3</v>
      </c>
      <c r="C1015" s="21" t="s">
        <v>4</v>
      </c>
      <c r="D1015" s="21" t="s">
        <v>5</v>
      </c>
      <c r="E1015" s="21" t="s">
        <v>8</v>
      </c>
      <c r="F1015" s="21" t="s">
        <v>11</v>
      </c>
      <c r="G1015" s="21" t="s">
        <v>179</v>
      </c>
      <c r="H1015" s="21" t="s">
        <v>243</v>
      </c>
      <c r="I1015" s="21" t="s">
        <v>244</v>
      </c>
      <c r="J1015" s="21" t="s">
        <v>245</v>
      </c>
      <c r="K1015" s="21" t="s">
        <v>275</v>
      </c>
      <c r="L1015" s="21" t="s">
        <v>276</v>
      </c>
      <c r="M1015" s="21" t="s">
        <v>186</v>
      </c>
      <c r="N1015" s="43">
        <v>6.14</v>
      </c>
      <c r="O1015" s="21"/>
      <c r="P1015" s="21"/>
      <c r="Q1015" s="21"/>
      <c r="R1015" s="21"/>
      <c r="S1015" s="21"/>
    </row>
    <row r="1016" spans="1:19" x14ac:dyDescent="0.2">
      <c r="A1016" s="21" t="s">
        <v>12</v>
      </c>
      <c r="B1016" s="21" t="s">
        <v>13</v>
      </c>
      <c r="C1016" s="21" t="s">
        <v>14</v>
      </c>
      <c r="D1016" s="21" t="s">
        <v>21</v>
      </c>
      <c r="E1016" s="43">
        <v>22.514482498168945</v>
      </c>
      <c r="F1016" s="43">
        <v>10000</v>
      </c>
      <c r="G1016" s="21" t="str">
        <f t="shared" ref="G1016:G1036" si="44">IF(D1016="UNKNOWN",B1016,D1016)</f>
        <v>STANDARD</v>
      </c>
      <c r="H1016" s="43" t="str">
        <f ca="1">IFERROR(__xludf.DUMMYFUNCTION("REGEXEXTRACT(A109,""\d+"")"),"1")</f>
        <v>1</v>
      </c>
      <c r="I1016" s="43">
        <f t="shared" ref="I1016:I1036" ca="1" si="45">IF(MOD(H1016,3)=1,AVERAGE(E1016:E1018),0)</f>
        <v>24.818087259928387</v>
      </c>
      <c r="J1016" s="43">
        <f t="shared" ref="J1016:J1036" ca="1" si="46">IF(I1016&gt;0,IF(D1016="STANDARD",LOG10(F1016),LOG10(I1016)),"")</f>
        <v>4</v>
      </c>
      <c r="K1016" s="21" t="e">
        <f t="shared" ref="K1016:K1036" ca="1" si="47">10^((I1016-$N$107)/$N$106)</f>
        <v>#DIV/0!</v>
      </c>
      <c r="L1016" s="21" t="e">
        <f t="shared" ref="L1016:L1036" ca="1" si="48">K1016*$N$108</f>
        <v>#DIV/0!</v>
      </c>
      <c r="M1016" s="21"/>
      <c r="N1016" s="21"/>
      <c r="O1016" s="21"/>
      <c r="P1016" s="21"/>
      <c r="Q1016" s="21"/>
      <c r="R1016" s="21"/>
      <c r="S1016" s="21"/>
    </row>
    <row r="1017" spans="1:19" x14ac:dyDescent="0.2">
      <c r="A1017" s="21" t="s">
        <v>22</v>
      </c>
      <c r="B1017" s="21" t="s">
        <v>13</v>
      </c>
      <c r="C1017" s="21" t="s">
        <v>14</v>
      </c>
      <c r="D1017" s="21" t="s">
        <v>21</v>
      </c>
      <c r="E1017" s="43">
        <v>23.747997283935547</v>
      </c>
      <c r="F1017" s="43">
        <v>1000</v>
      </c>
      <c r="G1017" s="21" t="str">
        <f t="shared" si="44"/>
        <v>STANDARD</v>
      </c>
      <c r="H1017" s="43" t="str">
        <f ca="1">IFERROR(__xludf.DUMMYFUNCTION("REGEXEXTRACT(A110,""\d+"")"),"4")</f>
        <v>4</v>
      </c>
      <c r="I1017" s="43">
        <f t="shared" ca="1" si="45"/>
        <v>28.079390843709309</v>
      </c>
      <c r="J1017" s="43">
        <f t="shared" ca="1" si="46"/>
        <v>3</v>
      </c>
      <c r="K1017" s="21" t="e">
        <f t="shared" ca="1" si="47"/>
        <v>#DIV/0!</v>
      </c>
      <c r="L1017" s="21" t="e">
        <f t="shared" ca="1" si="48"/>
        <v>#DIV/0!</v>
      </c>
      <c r="M1017" s="21"/>
      <c r="N1017" s="21"/>
      <c r="O1017" s="21"/>
      <c r="P1017" s="21"/>
      <c r="Q1017" s="21"/>
      <c r="R1017" s="21"/>
      <c r="S1017" s="21"/>
    </row>
    <row r="1018" spans="1:19" x14ac:dyDescent="0.2">
      <c r="A1018" s="21" t="s">
        <v>25</v>
      </c>
      <c r="B1018" s="21" t="s">
        <v>13</v>
      </c>
      <c r="C1018" s="21" t="s">
        <v>14</v>
      </c>
      <c r="D1018" s="21" t="s">
        <v>21</v>
      </c>
      <c r="E1018" s="43">
        <v>28.191781997680664</v>
      </c>
      <c r="F1018" s="43">
        <v>100</v>
      </c>
      <c r="G1018" s="21" t="str">
        <f t="shared" si="44"/>
        <v>STANDARD</v>
      </c>
      <c r="H1018" s="43" t="str">
        <f ca="1">IFERROR(__xludf.DUMMYFUNCTION("REGEXEXTRACT(A111,""\d+"")"),"7")</f>
        <v>7</v>
      </c>
      <c r="I1018" s="43">
        <f t="shared" ca="1" si="45"/>
        <v>30.245087623596191</v>
      </c>
      <c r="J1018" s="43">
        <f t="shared" ca="1" si="46"/>
        <v>2</v>
      </c>
      <c r="K1018" s="21" t="e">
        <f t="shared" ca="1" si="47"/>
        <v>#DIV/0!</v>
      </c>
      <c r="L1018" s="21" t="e">
        <f t="shared" ca="1" si="48"/>
        <v>#DIV/0!</v>
      </c>
      <c r="M1018" s="21"/>
      <c r="N1018" s="21"/>
      <c r="O1018" s="21"/>
      <c r="P1018" s="21"/>
      <c r="Q1018" s="21"/>
      <c r="R1018" s="21"/>
      <c r="S1018" s="21"/>
    </row>
    <row r="1019" spans="1:19" x14ac:dyDescent="0.2">
      <c r="A1019" s="21" t="s">
        <v>28</v>
      </c>
      <c r="B1019" s="21" t="s">
        <v>13</v>
      </c>
      <c r="C1019" s="21" t="s">
        <v>14</v>
      </c>
      <c r="D1019" s="21" t="s">
        <v>21</v>
      </c>
      <c r="E1019" s="43">
        <v>32.298393249511719</v>
      </c>
      <c r="F1019" s="43">
        <v>10</v>
      </c>
      <c r="G1019" s="21" t="str">
        <f t="shared" si="44"/>
        <v>STANDARD</v>
      </c>
      <c r="H1019" s="43" t="str">
        <f ca="1">IFERROR(__xludf.DUMMYFUNCTION("REGEXEXTRACT(A112,""\d+"")"),"10")</f>
        <v>10</v>
      </c>
      <c r="I1019" s="43">
        <f t="shared" ca="1" si="45"/>
        <v>32.822780609130859</v>
      </c>
      <c r="J1019" s="43">
        <f t="shared" ca="1" si="46"/>
        <v>1</v>
      </c>
      <c r="K1019" s="21" t="e">
        <f t="shared" ca="1" si="47"/>
        <v>#DIV/0!</v>
      </c>
      <c r="L1019" s="21" t="e">
        <f t="shared" ca="1" si="48"/>
        <v>#DIV/0!</v>
      </c>
      <c r="M1019" s="21"/>
      <c r="N1019" s="21"/>
      <c r="O1019" s="21"/>
      <c r="P1019" s="21"/>
      <c r="Q1019" s="21"/>
      <c r="R1019" s="21"/>
      <c r="S1019" s="21"/>
    </row>
    <row r="1020" spans="1:19" x14ac:dyDescent="0.2">
      <c r="A1020" s="21" t="s">
        <v>33</v>
      </c>
      <c r="B1020" s="21" t="s">
        <v>13</v>
      </c>
      <c r="C1020" s="21" t="s">
        <v>14</v>
      </c>
      <c r="D1020" s="21" t="s">
        <v>21</v>
      </c>
      <c r="E1020" s="21" t="s">
        <v>19</v>
      </c>
      <c r="F1020" s="43">
        <v>2</v>
      </c>
      <c r="G1020" s="21" t="str">
        <f t="shared" si="44"/>
        <v>STANDARD</v>
      </c>
      <c r="H1020" s="43" t="str">
        <f ca="1">IFERROR(__xludf.DUMMYFUNCTION("REGEXEXTRACT(A113,""\d+"")"),"1")</f>
        <v>1</v>
      </c>
      <c r="I1020" s="43">
        <f t="shared" ca="1" si="45"/>
        <v>32.071131706237793</v>
      </c>
      <c r="J1020" s="43">
        <f t="shared" ca="1" si="46"/>
        <v>0.3010299956639812</v>
      </c>
      <c r="K1020" s="21" t="e">
        <f t="shared" ca="1" si="47"/>
        <v>#DIV/0!</v>
      </c>
      <c r="L1020" s="21" t="e">
        <f t="shared" ca="1" si="48"/>
        <v>#DIV/0!</v>
      </c>
      <c r="M1020" s="21"/>
      <c r="N1020" s="21"/>
      <c r="O1020" s="21"/>
      <c r="P1020" s="21"/>
      <c r="Q1020" s="21"/>
      <c r="R1020" s="21"/>
      <c r="S1020" s="21"/>
    </row>
    <row r="1021" spans="1:19" x14ac:dyDescent="0.2">
      <c r="A1021" s="21" t="s">
        <v>37</v>
      </c>
      <c r="B1021" s="21" t="s">
        <v>249</v>
      </c>
      <c r="C1021" s="21" t="s">
        <v>14</v>
      </c>
      <c r="D1021" s="21" t="s">
        <v>31</v>
      </c>
      <c r="E1021" s="43">
        <v>33.34716796875</v>
      </c>
      <c r="F1021" s="43">
        <v>2.6193001270294189</v>
      </c>
      <c r="G1021" s="21" t="str">
        <f t="shared" si="44"/>
        <v>21</v>
      </c>
      <c r="H1021" s="43" t="str">
        <f ca="1">IFERROR(__xludf.DUMMYFUNCTION("REGEXEXTRACT(A114,""\d+"")"),"4")</f>
        <v>4</v>
      </c>
      <c r="I1021" s="43">
        <f t="shared" ca="1" si="45"/>
        <v>31.605059305826824</v>
      </c>
      <c r="J1021" s="43">
        <f t="shared" ca="1" si="46"/>
        <v>1.4997566096034798</v>
      </c>
      <c r="K1021" s="21" t="e">
        <f t="shared" ca="1" si="47"/>
        <v>#DIV/0!</v>
      </c>
      <c r="L1021" s="21" t="e">
        <f t="shared" ca="1" si="48"/>
        <v>#DIV/0!</v>
      </c>
      <c r="M1021" s="21"/>
      <c r="N1021" s="21"/>
      <c r="O1021" s="21"/>
      <c r="P1021" s="21"/>
      <c r="Q1021" s="21"/>
      <c r="R1021" s="21"/>
      <c r="S1021" s="21"/>
    </row>
    <row r="1022" spans="1:19" x14ac:dyDescent="0.2">
      <c r="A1022" s="21" t="s">
        <v>40</v>
      </c>
      <c r="B1022" s="21" t="s">
        <v>250</v>
      </c>
      <c r="C1022" s="21" t="s">
        <v>14</v>
      </c>
      <c r="D1022" s="21" t="s">
        <v>31</v>
      </c>
      <c r="E1022" s="43">
        <v>30.795095443725586</v>
      </c>
      <c r="F1022" s="43">
        <v>14.150134086608887</v>
      </c>
      <c r="G1022" s="21" t="str">
        <f t="shared" si="44"/>
        <v>22</v>
      </c>
      <c r="H1022" s="43" t="str">
        <f ca="1">IFERROR(__xludf.DUMMYFUNCTION("REGEXEXTRACT(A115,""\d+"")"),"7")</f>
        <v>7</v>
      </c>
      <c r="I1022" s="43">
        <f t="shared" ca="1" si="45"/>
        <v>29.777755101521809</v>
      </c>
      <c r="J1022" s="43">
        <f t="shared" ca="1" si="46"/>
        <v>1.4738919538671158</v>
      </c>
      <c r="K1022" s="21" t="e">
        <f t="shared" ca="1" si="47"/>
        <v>#DIV/0!</v>
      </c>
      <c r="L1022" s="21" t="e">
        <f t="shared" ca="1" si="48"/>
        <v>#DIV/0!</v>
      </c>
      <c r="M1022" s="21"/>
      <c r="N1022" s="21"/>
      <c r="O1022" s="21"/>
      <c r="P1022" s="21"/>
      <c r="Q1022" s="21"/>
      <c r="R1022" s="21"/>
      <c r="S1022" s="21"/>
    </row>
    <row r="1023" spans="1:19" x14ac:dyDescent="0.2">
      <c r="A1023" s="21" t="s">
        <v>43</v>
      </c>
      <c r="B1023" s="21" t="s">
        <v>251</v>
      </c>
      <c r="C1023" s="21" t="s">
        <v>14</v>
      </c>
      <c r="D1023" s="21" t="s">
        <v>31</v>
      </c>
      <c r="E1023" s="43">
        <v>30.672914505004883</v>
      </c>
      <c r="F1023" s="43">
        <v>15.34026050567627</v>
      </c>
      <c r="G1023" s="21" t="str">
        <f t="shared" si="44"/>
        <v>23</v>
      </c>
      <c r="H1023" s="43" t="str">
        <f ca="1">IFERROR(__xludf.DUMMYFUNCTION("REGEXEXTRACT(A116,""\d+"")"),"10")</f>
        <v>10</v>
      </c>
      <c r="I1023" s="43">
        <f t="shared" ca="1" si="45"/>
        <v>30.641938527425129</v>
      </c>
      <c r="J1023" s="43">
        <f t="shared" ca="1" si="46"/>
        <v>1.4863162369766409</v>
      </c>
      <c r="K1023" s="21" t="e">
        <f t="shared" ca="1" si="47"/>
        <v>#DIV/0!</v>
      </c>
      <c r="L1023" s="21" t="e">
        <f t="shared" ca="1" si="48"/>
        <v>#DIV/0!</v>
      </c>
      <c r="M1023" s="21"/>
      <c r="N1023" s="21"/>
      <c r="O1023" s="21"/>
      <c r="P1023" s="21"/>
      <c r="Q1023" s="21"/>
      <c r="R1023" s="21"/>
      <c r="S1023" s="21"/>
    </row>
    <row r="1024" spans="1:19" x14ac:dyDescent="0.2">
      <c r="A1024" s="21" t="s">
        <v>47</v>
      </c>
      <c r="B1024" s="21" t="s">
        <v>252</v>
      </c>
      <c r="C1024" s="21" t="s">
        <v>14</v>
      </c>
      <c r="D1024" s="21" t="s">
        <v>31</v>
      </c>
      <c r="E1024" s="43">
        <v>27.865255355834961</v>
      </c>
      <c r="F1024" s="43">
        <v>98.123817443847656</v>
      </c>
      <c r="G1024" s="21" t="str">
        <f t="shared" si="44"/>
        <v>24</v>
      </c>
      <c r="H1024" s="43" t="str">
        <f ca="1">IFERROR(__xludf.DUMMYFUNCTION("REGEXEXTRACT(A117,""\d+"")"),"1")</f>
        <v>1</v>
      </c>
      <c r="I1024" s="43">
        <f t="shared" ca="1" si="45"/>
        <v>29.857809066772461</v>
      </c>
      <c r="J1024" s="43">
        <f t="shared" ca="1" si="46"/>
        <v>1.4750579365062044</v>
      </c>
      <c r="K1024" s="21" t="e">
        <f t="shared" ca="1" si="47"/>
        <v>#DIV/0!</v>
      </c>
      <c r="L1024" s="21" t="e">
        <f t="shared" ca="1" si="48"/>
        <v>#DIV/0!</v>
      </c>
      <c r="M1024" s="21"/>
      <c r="N1024" s="21"/>
      <c r="O1024" s="21"/>
      <c r="P1024" s="21"/>
      <c r="Q1024" s="21"/>
      <c r="R1024" s="21"/>
      <c r="S1024" s="21"/>
    </row>
    <row r="1025" spans="1:44" x14ac:dyDescent="0.2">
      <c r="A1025" s="21" t="s">
        <v>52</v>
      </c>
      <c r="B1025" s="21" t="s">
        <v>253</v>
      </c>
      <c r="C1025" s="21" t="s">
        <v>14</v>
      </c>
      <c r="D1025" s="21" t="s">
        <v>31</v>
      </c>
      <c r="E1025" s="43">
        <v>33.387645721435547</v>
      </c>
      <c r="F1025" s="43">
        <v>2.550152063369751</v>
      </c>
      <c r="G1025" s="21" t="str">
        <f t="shared" si="44"/>
        <v>25</v>
      </c>
      <c r="H1025" s="43" t="str">
        <f ca="1">IFERROR(__xludf.DUMMYFUNCTION("REGEXEXTRACT(A118,""\d+"")"),"4")</f>
        <v>4</v>
      </c>
      <c r="I1025" s="43">
        <f t="shared" ca="1" si="45"/>
        <v>31.686439514160156</v>
      </c>
      <c r="J1025" s="43">
        <f t="shared" ca="1" si="46"/>
        <v>1.5008734418969649</v>
      </c>
      <c r="K1025" s="21" t="e">
        <f t="shared" ca="1" si="47"/>
        <v>#DIV/0!</v>
      </c>
      <c r="L1025" s="21" t="e">
        <f t="shared" ca="1" si="48"/>
        <v>#DIV/0!</v>
      </c>
      <c r="M1025" s="21"/>
      <c r="N1025" s="21"/>
      <c r="O1025" s="21"/>
      <c r="P1025" s="21"/>
      <c r="Q1025" s="21"/>
      <c r="R1025" s="21"/>
      <c r="S1025" s="21"/>
    </row>
    <row r="1026" spans="1:44" x14ac:dyDescent="0.2">
      <c r="A1026" s="21" t="s">
        <v>56</v>
      </c>
      <c r="B1026" s="21" t="s">
        <v>254</v>
      </c>
      <c r="C1026" s="21" t="s">
        <v>14</v>
      </c>
      <c r="D1026" s="21" t="s">
        <v>31</v>
      </c>
      <c r="E1026" s="43">
        <v>28.320526123046875</v>
      </c>
      <c r="F1026" s="43">
        <v>72.625389099121094</v>
      </c>
      <c r="G1026" s="21" t="str">
        <f t="shared" si="44"/>
        <v>26</v>
      </c>
      <c r="H1026" s="43" t="str">
        <f ca="1">IFERROR(__xludf.DUMMYFUNCTION("REGEXEXTRACT(A119,""\d+"")"),"7")</f>
        <v>7</v>
      </c>
      <c r="I1026" s="43">
        <f t="shared" ca="1" si="45"/>
        <v>30.835836410522461</v>
      </c>
      <c r="J1026" s="43">
        <f t="shared" ca="1" si="46"/>
        <v>1.4890557329973804</v>
      </c>
      <c r="K1026" s="21" t="e">
        <f t="shared" ca="1" si="47"/>
        <v>#DIV/0!</v>
      </c>
      <c r="L1026" s="21" t="e">
        <f t="shared" ca="1" si="48"/>
        <v>#DIV/0!</v>
      </c>
      <c r="M1026" s="21"/>
      <c r="N1026" s="21"/>
      <c r="O1026" s="21"/>
      <c r="P1026" s="21"/>
      <c r="Q1026" s="21"/>
      <c r="R1026" s="21"/>
      <c r="S1026" s="21"/>
    </row>
    <row r="1027" spans="1:44" x14ac:dyDescent="0.2">
      <c r="A1027" s="21" t="s">
        <v>61</v>
      </c>
      <c r="B1027" s="21" t="s">
        <v>255</v>
      </c>
      <c r="C1027" s="21" t="s">
        <v>14</v>
      </c>
      <c r="D1027" s="21" t="s">
        <v>31</v>
      </c>
      <c r="E1027" s="43">
        <v>33.351146697998047</v>
      </c>
      <c r="F1027" s="43">
        <v>2.6124210357666016</v>
      </c>
      <c r="G1027" s="21" t="str">
        <f t="shared" si="44"/>
        <v>27</v>
      </c>
      <c r="H1027" s="43" t="str">
        <f ca="1">IFERROR(__xludf.DUMMYFUNCTION("REGEXEXTRACT(A120,""\d+"")"),"10")</f>
        <v>10</v>
      </c>
      <c r="I1027" s="43">
        <f t="shared" ca="1" si="45"/>
        <v>33.241754531860352</v>
      </c>
      <c r="J1027" s="43">
        <f t="shared" ca="1" si="46"/>
        <v>1.5216839381985898</v>
      </c>
      <c r="K1027" s="21" t="e">
        <f t="shared" ca="1" si="47"/>
        <v>#DIV/0!</v>
      </c>
      <c r="L1027" s="21" t="e">
        <f t="shared" ca="1" si="48"/>
        <v>#DIV/0!</v>
      </c>
      <c r="M1027" s="21"/>
      <c r="N1027" s="21"/>
      <c r="O1027" s="21"/>
      <c r="P1027" s="21"/>
      <c r="Q1027" s="21"/>
      <c r="R1027" s="21"/>
      <c r="S1027" s="21"/>
    </row>
    <row r="1028" spans="1:44" x14ac:dyDescent="0.2">
      <c r="A1028" s="21" t="s">
        <v>65</v>
      </c>
      <c r="B1028" s="21" t="s">
        <v>96</v>
      </c>
      <c r="C1028" s="21" t="s">
        <v>14</v>
      </c>
      <c r="D1028" s="21" t="s">
        <v>31</v>
      </c>
      <c r="E1028" s="21" t="s">
        <v>19</v>
      </c>
      <c r="F1028" s="21" t="s">
        <v>13</v>
      </c>
      <c r="G1028" s="21" t="str">
        <f t="shared" si="44"/>
        <v>28</v>
      </c>
      <c r="H1028" s="43" t="str">
        <f ca="1">IFERROR(__xludf.DUMMYFUNCTION("REGEXEXTRACT(A121,""\d+"")"),"1")</f>
        <v>1</v>
      </c>
      <c r="I1028" s="43">
        <f t="shared" ca="1" si="45"/>
        <v>32.777481079101562</v>
      </c>
      <c r="J1028" s="43">
        <f t="shared" ca="1" si="46"/>
        <v>1.5155755753638229</v>
      </c>
      <c r="K1028" s="21" t="e">
        <f t="shared" ca="1" si="47"/>
        <v>#DIV/0!</v>
      </c>
      <c r="L1028" s="21" t="e">
        <f t="shared" ca="1" si="48"/>
        <v>#DIV/0!</v>
      </c>
      <c r="M1028" s="21"/>
      <c r="N1028" s="21"/>
      <c r="O1028" s="21"/>
      <c r="P1028" s="21"/>
      <c r="Q1028" s="21"/>
      <c r="R1028" s="21"/>
      <c r="S1028" s="21"/>
    </row>
    <row r="1029" spans="1:44" x14ac:dyDescent="0.2">
      <c r="A1029" s="21" t="s">
        <v>68</v>
      </c>
      <c r="B1029" s="21" t="s">
        <v>98</v>
      </c>
      <c r="C1029" s="21" t="s">
        <v>14</v>
      </c>
      <c r="D1029" s="21" t="s">
        <v>31</v>
      </c>
      <c r="E1029" s="43">
        <v>33.132362365722656</v>
      </c>
      <c r="F1029" s="43">
        <v>3.0188772678375244</v>
      </c>
      <c r="G1029" s="21" t="str">
        <f t="shared" si="44"/>
        <v>29</v>
      </c>
      <c r="H1029" s="43" t="str">
        <f ca="1">IFERROR(__xludf.DUMMYFUNCTION("REGEXEXTRACT(A122,""\d+"")"),"4")</f>
        <v>4</v>
      </c>
      <c r="I1029" s="43">
        <f t="shared" ca="1" si="45"/>
        <v>30.922346115112305</v>
      </c>
      <c r="J1029" s="43">
        <f t="shared" ca="1" si="46"/>
        <v>1.490272436934303</v>
      </c>
      <c r="K1029" s="21" t="e">
        <f t="shared" ca="1" si="47"/>
        <v>#DIV/0!</v>
      </c>
      <c r="L1029" s="21" t="e">
        <f t="shared" ca="1" si="48"/>
        <v>#DIV/0!</v>
      </c>
      <c r="M1029" s="21"/>
      <c r="N1029" s="21"/>
      <c r="O1029" s="21"/>
      <c r="P1029" s="21"/>
      <c r="Q1029" s="21"/>
      <c r="R1029" s="21"/>
      <c r="S1029" s="21"/>
    </row>
    <row r="1030" spans="1:44" x14ac:dyDescent="0.2">
      <c r="A1030" s="21" t="s">
        <v>71</v>
      </c>
      <c r="B1030" s="21" t="s">
        <v>100</v>
      </c>
      <c r="C1030" s="21" t="s">
        <v>14</v>
      </c>
      <c r="D1030" s="21" t="s">
        <v>31</v>
      </c>
      <c r="E1030" s="43">
        <v>32.422599792480469</v>
      </c>
      <c r="F1030" s="43">
        <v>4.8259587287902832</v>
      </c>
      <c r="G1030" s="21" t="str">
        <f t="shared" si="44"/>
        <v>30</v>
      </c>
      <c r="H1030" s="43" t="str">
        <f ca="1">IFERROR(__xludf.DUMMYFUNCTION("REGEXEXTRACT(A123,""\d+"")"),"7")</f>
        <v>7</v>
      </c>
      <c r="I1030" s="43">
        <f t="shared" ca="1" si="45"/>
        <v>29.609459559122723</v>
      </c>
      <c r="J1030" s="43">
        <f t="shared" ca="1" si="46"/>
        <v>1.4714304805864358</v>
      </c>
      <c r="K1030" s="21" t="e">
        <f t="shared" ca="1" si="47"/>
        <v>#DIV/0!</v>
      </c>
      <c r="L1030" s="21" t="e">
        <f t="shared" ca="1" si="48"/>
        <v>#DIV/0!</v>
      </c>
      <c r="M1030" s="21"/>
      <c r="N1030" s="21"/>
      <c r="O1030" s="21"/>
      <c r="P1030" s="21"/>
      <c r="Q1030" s="21"/>
      <c r="R1030" s="21"/>
      <c r="S1030" s="21"/>
    </row>
    <row r="1031" spans="1:44" x14ac:dyDescent="0.2">
      <c r="A1031" s="21" t="s">
        <v>74</v>
      </c>
      <c r="B1031" s="21" t="s">
        <v>256</v>
      </c>
      <c r="C1031" s="21" t="s">
        <v>14</v>
      </c>
      <c r="D1031" s="21" t="s">
        <v>31</v>
      </c>
      <c r="E1031" s="43">
        <v>27.212076187133789</v>
      </c>
      <c r="F1031" s="43">
        <v>151.10202026367188</v>
      </c>
      <c r="G1031" s="21" t="str">
        <f t="shared" si="44"/>
        <v>31</v>
      </c>
      <c r="H1031" s="43" t="str">
        <f ca="1">IFERROR(__xludf.DUMMYFUNCTION("REGEXEXTRACT(A124,""\d+"")"),"10")</f>
        <v>10</v>
      </c>
      <c r="I1031" s="43">
        <f t="shared" ca="1" si="45"/>
        <v>29.905290603637695</v>
      </c>
      <c r="J1031" s="43">
        <f t="shared" ca="1" si="46"/>
        <v>1.4757480270103918</v>
      </c>
      <c r="K1031" s="21" t="e">
        <f t="shared" ca="1" si="47"/>
        <v>#DIV/0!</v>
      </c>
      <c r="L1031" s="21" t="e">
        <f t="shared" ca="1" si="48"/>
        <v>#DIV/0!</v>
      </c>
      <c r="M1031" s="21"/>
      <c r="N1031" s="21"/>
      <c r="O1031" s="21"/>
      <c r="P1031" s="21"/>
      <c r="Q1031" s="21"/>
      <c r="R1031" s="21"/>
      <c r="S1031" s="21"/>
    </row>
    <row r="1032" spans="1:44" x14ac:dyDescent="0.2">
      <c r="A1032" s="21" t="s">
        <v>77</v>
      </c>
      <c r="B1032" s="21" t="s">
        <v>257</v>
      </c>
      <c r="C1032" s="21" t="s">
        <v>14</v>
      </c>
      <c r="D1032" s="21" t="s">
        <v>31</v>
      </c>
      <c r="E1032" s="43">
        <v>29.193702697753906</v>
      </c>
      <c r="F1032" s="43">
        <v>40.779521942138672</v>
      </c>
      <c r="G1032" s="21" t="str">
        <f t="shared" si="44"/>
        <v>32</v>
      </c>
      <c r="H1032" s="43" t="str">
        <f ca="1">IFERROR(__xludf.DUMMYFUNCTION("REGEXEXTRACT(A125,""\d+"")"),"1")</f>
        <v>1</v>
      </c>
      <c r="I1032" s="43">
        <f t="shared" ca="1" si="45"/>
        <v>31.251897811889648</v>
      </c>
      <c r="J1032" s="43">
        <f t="shared" ca="1" si="46"/>
        <v>1.4948763955746627</v>
      </c>
      <c r="K1032" s="21" t="e">
        <f t="shared" ca="1" si="47"/>
        <v>#DIV/0!</v>
      </c>
      <c r="L1032" s="21" t="e">
        <f t="shared" ca="1" si="48"/>
        <v>#DIV/0!</v>
      </c>
      <c r="M1032" s="21"/>
      <c r="N1032" s="21"/>
      <c r="O1032" s="21"/>
      <c r="P1032" s="21"/>
      <c r="Q1032" s="21"/>
      <c r="R1032" s="21"/>
      <c r="S1032" s="21"/>
    </row>
    <row r="1033" spans="1:44" x14ac:dyDescent="0.2">
      <c r="A1033" s="21" t="s">
        <v>83</v>
      </c>
      <c r="B1033" s="21" t="s">
        <v>258</v>
      </c>
      <c r="C1033" s="21" t="s">
        <v>14</v>
      </c>
      <c r="D1033" s="21" t="s">
        <v>31</v>
      </c>
      <c r="E1033" s="43">
        <v>33.310092926025391</v>
      </c>
      <c r="F1033" s="43">
        <v>2.684279203414917</v>
      </c>
      <c r="G1033" s="21" t="str">
        <f t="shared" si="44"/>
        <v>33</v>
      </c>
      <c r="H1033" s="43" t="str">
        <f ca="1">IFERROR(__xludf.DUMMYFUNCTION("REGEXEXTRACT(A126,""\d+"")"),"4")</f>
        <v>4</v>
      </c>
      <c r="I1033" s="43">
        <f t="shared" ca="1" si="45"/>
        <v>31.153097152709961</v>
      </c>
      <c r="J1033" s="43">
        <f t="shared" ca="1" si="46"/>
        <v>1.4935012294692651</v>
      </c>
      <c r="K1033" s="21" t="e">
        <f t="shared" ca="1" si="47"/>
        <v>#DIV/0!</v>
      </c>
      <c r="L1033" s="21" t="e">
        <f t="shared" ca="1" si="48"/>
        <v>#DIV/0!</v>
      </c>
      <c r="M1033" s="21"/>
      <c r="N1033" s="21"/>
      <c r="O1033" s="21"/>
      <c r="P1033" s="21"/>
      <c r="Q1033" s="21"/>
      <c r="R1033" s="21"/>
      <c r="S1033" s="21"/>
    </row>
    <row r="1034" spans="1:44" x14ac:dyDescent="0.2">
      <c r="A1034" s="21" t="s">
        <v>89</v>
      </c>
      <c r="B1034" s="21" t="s">
        <v>259</v>
      </c>
      <c r="C1034" s="21" t="s">
        <v>14</v>
      </c>
      <c r="D1034" s="50" t="s">
        <v>31</v>
      </c>
      <c r="E1034" s="51" t="s">
        <v>19</v>
      </c>
      <c r="F1034" s="21" t="s">
        <v>13</v>
      </c>
      <c r="G1034" s="21" t="str">
        <f t="shared" si="44"/>
        <v>34</v>
      </c>
      <c r="H1034" s="43" t="str">
        <f ca="1">IFERROR(__xludf.DUMMYFUNCTION("REGEXEXTRACT(A127,""\d+"")"),"7")</f>
        <v>7</v>
      </c>
      <c r="I1034" s="43">
        <f t="shared" ca="1" si="45"/>
        <v>30.739700317382812</v>
      </c>
      <c r="J1034" s="43">
        <f t="shared" ca="1" si="46"/>
        <v>1.4876996292293936</v>
      </c>
      <c r="K1034" s="21" t="e">
        <f t="shared" ca="1" si="47"/>
        <v>#DIV/0!</v>
      </c>
      <c r="L1034" s="21" t="e">
        <f t="shared" ca="1" si="48"/>
        <v>#DIV/0!</v>
      </c>
      <c r="M1034" s="21"/>
      <c r="N1034" s="21"/>
      <c r="O1034" s="21"/>
      <c r="P1034" s="21"/>
      <c r="Q1034" s="21"/>
      <c r="R1034" s="21"/>
      <c r="S1034" s="21"/>
    </row>
    <row r="1035" spans="1:44" x14ac:dyDescent="0.2">
      <c r="A1035" s="21" t="s">
        <v>95</v>
      </c>
      <c r="B1035" s="21" t="s">
        <v>260</v>
      </c>
      <c r="C1035" s="21" t="s">
        <v>14</v>
      </c>
      <c r="D1035" s="21" t="s">
        <v>31</v>
      </c>
      <c r="E1035" s="43">
        <v>28.996101379394531</v>
      </c>
      <c r="F1035" s="43">
        <v>46.46905517578125</v>
      </c>
      <c r="G1035" s="21" t="str">
        <f t="shared" si="44"/>
        <v>35</v>
      </c>
      <c r="H1035" s="43" t="str">
        <f ca="1">IFERROR(__xludf.DUMMYFUNCTION("REGEXEXTRACT(A128,""\d+"")"),"10")</f>
        <v>10</v>
      </c>
      <c r="I1035" s="43">
        <f t="shared" ca="1" si="45"/>
        <v>30.739700317382812</v>
      </c>
      <c r="J1035" s="43">
        <f t="shared" ca="1" si="46"/>
        <v>1.4876996292293936</v>
      </c>
      <c r="K1035" s="21" t="e">
        <f t="shared" ca="1" si="47"/>
        <v>#DIV/0!</v>
      </c>
      <c r="L1035" s="21" t="e">
        <f t="shared" ca="1" si="48"/>
        <v>#DIV/0!</v>
      </c>
      <c r="M1035" s="21"/>
      <c r="N1035" s="21"/>
      <c r="O1035" s="21"/>
      <c r="P1035" s="21"/>
      <c r="Q1035" s="21"/>
      <c r="R1035" s="21"/>
      <c r="S1035" s="21"/>
    </row>
    <row r="1036" spans="1:44" x14ac:dyDescent="0.2">
      <c r="A1036" s="21" t="s">
        <v>107</v>
      </c>
      <c r="B1036" s="21" t="s">
        <v>261</v>
      </c>
      <c r="C1036" s="21" t="s">
        <v>14</v>
      </c>
      <c r="D1036" s="21" t="s">
        <v>31</v>
      </c>
      <c r="E1036" s="43">
        <v>32.483299255371094</v>
      </c>
      <c r="F1036" s="43">
        <v>4.636174201965332</v>
      </c>
      <c r="G1036" s="21" t="str">
        <f t="shared" si="44"/>
        <v>36</v>
      </c>
      <c r="H1036" s="43" t="str">
        <f ca="1">IFERROR(__xludf.DUMMYFUNCTION("REGEXEXTRACT(A129,""\d+"")"),"7")</f>
        <v>7</v>
      </c>
      <c r="I1036" s="43">
        <f t="shared" ca="1" si="45"/>
        <v>32.483299255371094</v>
      </c>
      <c r="J1036" s="43">
        <f t="shared" ca="1" si="46"/>
        <v>1.5116601331194457</v>
      </c>
      <c r="K1036" s="21" t="e">
        <f t="shared" ca="1" si="47"/>
        <v>#DIV/0!</v>
      </c>
      <c r="L1036" s="21" t="e">
        <f t="shared" ca="1" si="48"/>
        <v>#DIV/0!</v>
      </c>
      <c r="M1036" s="21"/>
      <c r="N1036" s="21"/>
      <c r="O1036" s="21"/>
      <c r="P1036" s="21"/>
      <c r="Q1036" s="21"/>
      <c r="R1036" s="21"/>
      <c r="S1036" s="21"/>
    </row>
    <row r="1037" spans="1:44" x14ac:dyDescent="0.2">
      <c r="A1037" s="21"/>
      <c r="B1037" s="21"/>
      <c r="C1037" s="21"/>
      <c r="D1037" s="21"/>
      <c r="E1037" s="43"/>
      <c r="F1037" s="43"/>
      <c r="G1037" s="21"/>
      <c r="H1037" s="43"/>
      <c r="I1037" s="43"/>
      <c r="J1037" s="43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1:44" x14ac:dyDescent="0.2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</row>
    <row r="1039" spans="1:44" x14ac:dyDescent="0.2">
      <c r="A1039" s="21" t="s">
        <v>277</v>
      </c>
    </row>
    <row r="1040" spans="1:44" x14ac:dyDescent="0.2">
      <c r="A1040" s="52" t="s">
        <v>278</v>
      </c>
      <c r="B1040" s="21" t="s">
        <v>279</v>
      </c>
      <c r="O1040" s="53" t="s">
        <v>280</v>
      </c>
      <c r="P1040" s="21" t="s">
        <v>281</v>
      </c>
      <c r="AB1040" s="54" t="s">
        <v>282</v>
      </c>
      <c r="AC1040" s="55" t="s">
        <v>283</v>
      </c>
      <c r="AO1040" s="44" t="s">
        <v>284</v>
      </c>
      <c r="AP1040" s="44" t="s">
        <v>285</v>
      </c>
      <c r="AQ1040" s="44" t="s">
        <v>286</v>
      </c>
      <c r="AR1040" s="21" t="s">
        <v>287</v>
      </c>
    </row>
    <row r="1041" spans="1:44" x14ac:dyDescent="0.2">
      <c r="A1041" s="21" t="s">
        <v>2</v>
      </c>
      <c r="B1041" s="21" t="s">
        <v>3</v>
      </c>
      <c r="C1041" s="21" t="s">
        <v>4</v>
      </c>
      <c r="D1041" s="21" t="s">
        <v>5</v>
      </c>
      <c r="E1041" s="21" t="s">
        <v>6</v>
      </c>
      <c r="F1041" s="21" t="s">
        <v>11</v>
      </c>
      <c r="G1041" s="21" t="s">
        <v>8</v>
      </c>
      <c r="H1041" s="21">
        <v>0</v>
      </c>
      <c r="I1041" s="21" t="s">
        <v>179</v>
      </c>
      <c r="J1041" s="21" t="s">
        <v>180</v>
      </c>
      <c r="K1041" s="21" t="s">
        <v>181</v>
      </c>
      <c r="L1041" s="21" t="s">
        <v>236</v>
      </c>
      <c r="M1041" s="21" t="s">
        <v>237</v>
      </c>
      <c r="O1041" s="21" t="s">
        <v>2</v>
      </c>
      <c r="P1041" s="21" t="s">
        <v>3</v>
      </c>
      <c r="Q1041" s="21" t="s">
        <v>4</v>
      </c>
      <c r="R1041" s="21" t="s">
        <v>5</v>
      </c>
      <c r="S1041" s="21" t="s">
        <v>8</v>
      </c>
      <c r="T1041" s="21" t="s">
        <v>11</v>
      </c>
      <c r="U1041" s="21" t="s">
        <v>179</v>
      </c>
      <c r="V1041" s="21" t="s">
        <v>243</v>
      </c>
      <c r="W1041" s="21" t="s">
        <v>244</v>
      </c>
      <c r="X1041" s="21" t="s">
        <v>245</v>
      </c>
      <c r="Y1041" s="21" t="s">
        <v>246</v>
      </c>
      <c r="Z1041" s="21" t="s">
        <v>247</v>
      </c>
      <c r="AB1041" s="21" t="s">
        <v>2</v>
      </c>
      <c r="AC1041" s="21" t="s">
        <v>3</v>
      </c>
      <c r="AD1041" s="21" t="s">
        <v>4</v>
      </c>
      <c r="AE1041" s="21" t="s">
        <v>5</v>
      </c>
      <c r="AF1041" s="21" t="s">
        <v>8</v>
      </c>
      <c r="AG1041" s="21" t="s">
        <v>11</v>
      </c>
      <c r="AH1041" s="21" t="s">
        <v>179</v>
      </c>
      <c r="AI1041" s="21" t="s">
        <v>243</v>
      </c>
      <c r="AJ1041" s="21" t="s">
        <v>244</v>
      </c>
      <c r="AK1041" s="21" t="s">
        <v>245</v>
      </c>
      <c r="AL1041" s="21" t="s">
        <v>275</v>
      </c>
      <c r="AM1041" s="21" t="s">
        <v>276</v>
      </c>
      <c r="AO1041" s="21" t="s">
        <v>179</v>
      </c>
      <c r="AP1041" s="21" t="s">
        <v>288</v>
      </c>
      <c r="AQ1041" s="21"/>
      <c r="AR1041" s="21" t="s">
        <v>289</v>
      </c>
    </row>
    <row r="1042" spans="1:44" x14ac:dyDescent="0.2">
      <c r="A1042" s="21" t="s">
        <v>18</v>
      </c>
      <c r="B1042" s="21" t="s">
        <v>13</v>
      </c>
      <c r="C1042" s="21" t="s">
        <v>14</v>
      </c>
      <c r="D1042" s="21" t="s">
        <v>21</v>
      </c>
      <c r="E1042" s="21" t="s">
        <v>16</v>
      </c>
      <c r="F1042" s="21">
        <v>10000</v>
      </c>
      <c r="G1042" s="21">
        <v>27.363960266113281</v>
      </c>
      <c r="H1042" s="21">
        <v>0</v>
      </c>
      <c r="I1042" s="21" t="s">
        <v>21</v>
      </c>
      <c r="J1042" s="21">
        <v>27.551467895507812</v>
      </c>
      <c r="K1042" s="21">
        <v>4</v>
      </c>
      <c r="L1042" s="21">
        <v>0</v>
      </c>
      <c r="M1042" s="21">
        <v>0</v>
      </c>
      <c r="O1042" s="21" t="s">
        <v>12</v>
      </c>
      <c r="P1042" s="21" t="s">
        <v>13</v>
      </c>
      <c r="Q1042" s="21" t="s">
        <v>34</v>
      </c>
      <c r="R1042" s="21" t="s">
        <v>21</v>
      </c>
      <c r="S1042" s="21">
        <v>23.373144149780273</v>
      </c>
      <c r="T1042" s="21">
        <v>10000</v>
      </c>
      <c r="U1042" s="21" t="s">
        <v>21</v>
      </c>
      <c r="V1042" s="21" t="s">
        <v>262</v>
      </c>
      <c r="W1042" s="21">
        <v>21.974822362263996</v>
      </c>
      <c r="X1042" s="21">
        <v>4</v>
      </c>
      <c r="Y1042" s="21">
        <v>8767.3106083427065</v>
      </c>
      <c r="Z1042" s="21">
        <v>53831.287135224215</v>
      </c>
      <c r="AB1042" s="21" t="s">
        <v>12</v>
      </c>
      <c r="AC1042" s="21" t="s">
        <v>13</v>
      </c>
      <c r="AD1042" s="21" t="s">
        <v>14</v>
      </c>
      <c r="AE1042" s="21" t="s">
        <v>21</v>
      </c>
      <c r="AF1042" s="21">
        <v>22.514482498168945</v>
      </c>
      <c r="AG1042" s="21">
        <v>10000</v>
      </c>
      <c r="AH1042" s="21" t="s">
        <v>21</v>
      </c>
      <c r="AI1042" s="21" t="s">
        <v>262</v>
      </c>
      <c r="AJ1042" s="21">
        <v>24.818087259928387</v>
      </c>
      <c r="AK1042" s="21">
        <v>4</v>
      </c>
      <c r="AL1042" s="21">
        <v>22151.992428293332</v>
      </c>
      <c r="AM1042" s="21">
        <v>136013.23350972106</v>
      </c>
      <c r="AO1042" s="21" t="s">
        <v>21</v>
      </c>
    </row>
    <row r="1043" spans="1:44" x14ac:dyDescent="0.2">
      <c r="A1043" s="21" t="s">
        <v>22</v>
      </c>
      <c r="B1043" s="21" t="s">
        <v>13</v>
      </c>
      <c r="C1043" s="21" t="s">
        <v>14</v>
      </c>
      <c r="D1043" s="21" t="s">
        <v>21</v>
      </c>
      <c r="E1043" s="21" t="s">
        <v>16</v>
      </c>
      <c r="F1043" s="21">
        <v>5000</v>
      </c>
      <c r="G1043" s="21">
        <v>28.014730453491211</v>
      </c>
      <c r="H1043" s="21">
        <v>0</v>
      </c>
      <c r="I1043" s="21" t="s">
        <v>21</v>
      </c>
      <c r="J1043" s="21">
        <v>27.906253814697266</v>
      </c>
      <c r="K1043" s="21">
        <v>3.6989700043360192</v>
      </c>
      <c r="L1043" s="21">
        <v>0</v>
      </c>
      <c r="M1043" s="21">
        <v>0</v>
      </c>
      <c r="O1043" s="21" t="s">
        <v>22</v>
      </c>
      <c r="P1043" s="21" t="s">
        <v>13</v>
      </c>
      <c r="Q1043" s="21" t="s">
        <v>34</v>
      </c>
      <c r="R1043" s="21" t="s">
        <v>21</v>
      </c>
      <c r="S1043" s="21">
        <v>28.438959121704102</v>
      </c>
      <c r="T1043" s="21">
        <v>100</v>
      </c>
      <c r="U1043" s="21" t="s">
        <v>21</v>
      </c>
      <c r="V1043" s="21" t="s">
        <v>78</v>
      </c>
      <c r="W1043" s="21">
        <v>28.856496175130207</v>
      </c>
      <c r="X1043" s="21">
        <v>2</v>
      </c>
      <c r="Y1043" s="21">
        <v>129.60865266588596</v>
      </c>
      <c r="Z1043" s="21">
        <v>795.79712736853969</v>
      </c>
      <c r="AB1043" s="21" t="s">
        <v>22</v>
      </c>
      <c r="AC1043" s="21" t="s">
        <v>13</v>
      </c>
      <c r="AD1043" s="21" t="s">
        <v>14</v>
      </c>
      <c r="AE1043" s="21" t="s">
        <v>21</v>
      </c>
      <c r="AF1043" s="21">
        <v>23.747997283935547</v>
      </c>
      <c r="AG1043" s="21">
        <v>1000</v>
      </c>
      <c r="AH1043" s="21" t="s">
        <v>21</v>
      </c>
      <c r="AI1043" s="21" t="s">
        <v>78</v>
      </c>
      <c r="AJ1043" s="21">
        <v>28.079390843709309</v>
      </c>
      <c r="AK1043" s="21">
        <v>3</v>
      </c>
      <c r="AL1043" s="21">
        <v>609.50946982957817</v>
      </c>
      <c r="AM1043" s="21">
        <v>3742.3881447536096</v>
      </c>
      <c r="AO1043" s="21" t="s">
        <v>21</v>
      </c>
    </row>
    <row r="1044" spans="1:44" x14ac:dyDescent="0.2">
      <c r="A1044" s="21" t="s">
        <v>25</v>
      </c>
      <c r="B1044" s="21" t="s">
        <v>13</v>
      </c>
      <c r="C1044" s="21" t="s">
        <v>14</v>
      </c>
      <c r="D1044" s="21" t="s">
        <v>21</v>
      </c>
      <c r="E1044" s="21" t="s">
        <v>16</v>
      </c>
      <c r="F1044" s="21">
        <v>1000</v>
      </c>
      <c r="G1044" s="21">
        <v>29.709701538085938</v>
      </c>
      <c r="H1044" s="21">
        <v>0</v>
      </c>
      <c r="I1044" s="21" t="s">
        <v>21</v>
      </c>
      <c r="J1044" s="21">
        <v>29.468067169189453</v>
      </c>
      <c r="K1044" s="21">
        <v>3</v>
      </c>
      <c r="L1044" s="21">
        <v>0</v>
      </c>
      <c r="M1044" s="21">
        <v>0</v>
      </c>
      <c r="O1044" s="21" t="s">
        <v>25</v>
      </c>
      <c r="P1044" s="21" t="s">
        <v>13</v>
      </c>
      <c r="Q1044" s="21" t="s">
        <v>34</v>
      </c>
      <c r="R1044" s="21" t="s">
        <v>21</v>
      </c>
      <c r="S1044" s="21">
        <v>24.818544387817383</v>
      </c>
      <c r="T1044" s="21">
        <v>1000</v>
      </c>
      <c r="U1044" s="21" t="s">
        <v>21</v>
      </c>
      <c r="V1044" s="21" t="s">
        <v>263</v>
      </c>
      <c r="W1044" s="21">
        <v>24.776684443155926</v>
      </c>
      <c r="X1044" s="21">
        <v>3</v>
      </c>
      <c r="Y1044" s="21">
        <v>1576.4866872552236</v>
      </c>
      <c r="Z1044" s="21">
        <v>9679.6282597470727</v>
      </c>
      <c r="AB1044" s="21" t="s">
        <v>25</v>
      </c>
      <c r="AC1044" s="21" t="s">
        <v>13</v>
      </c>
      <c r="AD1044" s="21" t="s">
        <v>14</v>
      </c>
      <c r="AE1044" s="21" t="s">
        <v>21</v>
      </c>
      <c r="AF1044" s="21">
        <v>28.191781997680664</v>
      </c>
      <c r="AG1044" s="21">
        <v>100</v>
      </c>
      <c r="AH1044" s="21" t="s">
        <v>21</v>
      </c>
      <c r="AI1044" s="21" t="s">
        <v>263</v>
      </c>
      <c r="AJ1044" s="21">
        <v>30.245087623596191</v>
      </c>
      <c r="AK1044" s="21">
        <v>2</v>
      </c>
      <c r="AL1044" s="21">
        <v>56.074047163926991</v>
      </c>
      <c r="AM1044" s="21">
        <v>344.2946495865117</v>
      </c>
      <c r="AO1044" s="21" t="s">
        <v>21</v>
      </c>
    </row>
    <row r="1045" spans="1:44" x14ac:dyDescent="0.2">
      <c r="A1045" s="21" t="s">
        <v>28</v>
      </c>
      <c r="B1045" s="21" t="s">
        <v>13</v>
      </c>
      <c r="C1045" s="21" t="s">
        <v>14</v>
      </c>
      <c r="D1045" s="21" t="s">
        <v>21</v>
      </c>
      <c r="E1045" s="21" t="s">
        <v>16</v>
      </c>
      <c r="F1045" s="21">
        <v>100</v>
      </c>
      <c r="G1045" s="21">
        <v>32.721935272216797</v>
      </c>
      <c r="H1045" s="21">
        <v>0</v>
      </c>
      <c r="I1045" s="21" t="s">
        <v>21</v>
      </c>
      <c r="J1045" s="21">
        <v>32.157782236735024</v>
      </c>
      <c r="K1045" s="21">
        <v>2</v>
      </c>
      <c r="L1045" s="21">
        <v>0</v>
      </c>
      <c r="M1045" s="21">
        <v>0</v>
      </c>
      <c r="O1045" s="21" t="s">
        <v>28</v>
      </c>
      <c r="P1045" s="21" t="s">
        <v>13</v>
      </c>
      <c r="Q1045" s="21" t="s">
        <v>34</v>
      </c>
      <c r="R1045" s="21" t="s">
        <v>21</v>
      </c>
      <c r="S1045" s="21">
        <v>36.554222106933594</v>
      </c>
      <c r="T1045" s="21">
        <v>10</v>
      </c>
      <c r="U1045" s="21" t="s">
        <v>21</v>
      </c>
      <c r="V1045" s="21" t="s">
        <v>264</v>
      </c>
      <c r="W1045" s="21">
        <v>35.867005666097008</v>
      </c>
      <c r="X1045" s="21">
        <v>1</v>
      </c>
      <c r="Y1045" s="21">
        <v>1.7706665822352008</v>
      </c>
      <c r="Z1045" s="21">
        <v>10.871892814924133</v>
      </c>
      <c r="AB1045" s="21" t="s">
        <v>28</v>
      </c>
      <c r="AC1045" s="21" t="s">
        <v>13</v>
      </c>
      <c r="AD1045" s="21" t="s">
        <v>14</v>
      </c>
      <c r="AE1045" s="21" t="s">
        <v>21</v>
      </c>
      <c r="AF1045" s="21">
        <v>32.298393249511719</v>
      </c>
      <c r="AG1045" s="21">
        <v>10</v>
      </c>
      <c r="AH1045" s="21" t="s">
        <v>21</v>
      </c>
      <c r="AI1045" s="21" t="s">
        <v>264</v>
      </c>
      <c r="AJ1045" s="21">
        <v>32.822780609130859</v>
      </c>
      <c r="AK1045" s="21">
        <v>1</v>
      </c>
      <c r="AL1045" s="21">
        <v>3.2765437896174263</v>
      </c>
      <c r="AM1045" s="21">
        <v>20.117978868250997</v>
      </c>
      <c r="AO1045" s="21" t="s">
        <v>21</v>
      </c>
    </row>
    <row r="1046" spans="1:44" x14ac:dyDescent="0.2">
      <c r="A1046" s="21" t="s">
        <v>35</v>
      </c>
      <c r="B1046" s="21" t="s">
        <v>13</v>
      </c>
      <c r="C1046" s="21" t="s">
        <v>14</v>
      </c>
      <c r="D1046" s="21" t="s">
        <v>21</v>
      </c>
      <c r="E1046" s="21" t="s">
        <v>16</v>
      </c>
      <c r="F1046" s="21">
        <v>10</v>
      </c>
      <c r="G1046" s="21">
        <v>34.786033630371094</v>
      </c>
      <c r="H1046" s="21">
        <v>0</v>
      </c>
      <c r="I1046" s="21" t="s">
        <v>21</v>
      </c>
      <c r="J1046" s="21">
        <v>35.636553446451821</v>
      </c>
      <c r="K1046" s="21">
        <v>1</v>
      </c>
      <c r="L1046" s="21">
        <v>0</v>
      </c>
      <c r="M1046" s="21">
        <v>0</v>
      </c>
      <c r="O1046" s="21" t="s">
        <v>33</v>
      </c>
      <c r="P1046" s="21" t="s">
        <v>13</v>
      </c>
      <c r="Q1046" s="21" t="s">
        <v>34</v>
      </c>
      <c r="R1046" s="21" t="s">
        <v>21</v>
      </c>
      <c r="S1046" s="21" t="s">
        <v>19</v>
      </c>
      <c r="T1046" s="21">
        <v>2</v>
      </c>
      <c r="U1046" s="21" t="s">
        <v>21</v>
      </c>
      <c r="V1046" s="21" t="s">
        <v>262</v>
      </c>
      <c r="W1046" s="21">
        <v>33.808540344238281</v>
      </c>
      <c r="X1046" s="21">
        <v>0.3010299956639812</v>
      </c>
      <c r="Y1046" s="21">
        <v>6.2459855085211995</v>
      </c>
      <c r="Z1046" s="21">
        <v>38.350351022320162</v>
      </c>
      <c r="AB1046" s="21" t="s">
        <v>33</v>
      </c>
      <c r="AC1046" s="21" t="s">
        <v>13</v>
      </c>
      <c r="AD1046" s="21" t="s">
        <v>14</v>
      </c>
      <c r="AE1046" s="21" t="s">
        <v>21</v>
      </c>
      <c r="AF1046" s="21" t="s">
        <v>19</v>
      </c>
      <c r="AG1046" s="21">
        <v>2</v>
      </c>
      <c r="AH1046" s="21" t="s">
        <v>21</v>
      </c>
      <c r="AI1046" s="21" t="s">
        <v>262</v>
      </c>
      <c r="AJ1046" s="21">
        <v>32.071131706237793</v>
      </c>
      <c r="AK1046" s="21">
        <v>0.3010299956639812</v>
      </c>
      <c r="AL1046" s="21">
        <v>7.4999194645459566</v>
      </c>
      <c r="AM1046" s="21">
        <v>46.049505512312173</v>
      </c>
      <c r="AO1046" s="21" t="s">
        <v>21</v>
      </c>
    </row>
    <row r="1047" spans="1:44" x14ac:dyDescent="0.2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O1047" s="21" t="s">
        <v>37</v>
      </c>
      <c r="P1047" s="21" t="s">
        <v>249</v>
      </c>
      <c r="Q1047" s="21" t="s">
        <v>34</v>
      </c>
      <c r="R1047" s="21" t="s">
        <v>31</v>
      </c>
      <c r="S1047" s="21">
        <v>25.522396087646484</v>
      </c>
      <c r="T1047" s="21">
        <v>1016.4089965820312</v>
      </c>
      <c r="U1047" s="21" t="s">
        <v>249</v>
      </c>
      <c r="V1047" s="21" t="s">
        <v>78</v>
      </c>
      <c r="W1047" s="21">
        <v>25.480958302815754</v>
      </c>
      <c r="X1047" s="21">
        <v>1.4062157571718961</v>
      </c>
      <c r="Y1047" s="21">
        <v>1024.1968365799989</v>
      </c>
      <c r="Z1047" s="21">
        <v>6288.5685766011929</v>
      </c>
      <c r="AB1047" s="21" t="s">
        <v>37</v>
      </c>
      <c r="AC1047" s="21" t="s">
        <v>249</v>
      </c>
      <c r="AD1047" s="21" t="s">
        <v>14</v>
      </c>
      <c r="AE1047" s="21" t="s">
        <v>31</v>
      </c>
      <c r="AF1047" s="21">
        <v>33.34716796875</v>
      </c>
      <c r="AG1047" s="21">
        <v>2.6193001270294189</v>
      </c>
      <c r="AH1047" s="21" t="s">
        <v>249</v>
      </c>
      <c r="AI1047" s="21" t="s">
        <v>78</v>
      </c>
      <c r="AJ1047" s="21">
        <v>31.605059305826824</v>
      </c>
      <c r="AK1047" s="21">
        <v>1.4997566096034798</v>
      </c>
      <c r="AL1047" s="21">
        <v>12.533078169842929</v>
      </c>
      <c r="AM1047" s="21">
        <v>76.95309996283558</v>
      </c>
      <c r="AO1047" s="21" t="s">
        <v>249</v>
      </c>
      <c r="AP1047" s="21">
        <f>Z1047/AM1047</f>
        <v>81.719496415846152</v>
      </c>
      <c r="AQ1047" s="21"/>
      <c r="AR1047" s="56">
        <f>AP1047/$J$1061</f>
        <v>34.893060293936124</v>
      </c>
    </row>
    <row r="1048" spans="1:44" x14ac:dyDescent="0.2">
      <c r="A1048" s="21" t="s">
        <v>40</v>
      </c>
      <c r="B1048" s="21" t="s">
        <v>233</v>
      </c>
      <c r="C1048" s="21" t="s">
        <v>14</v>
      </c>
      <c r="D1048" s="21" t="s">
        <v>31</v>
      </c>
      <c r="E1048" s="21" t="s">
        <v>16</v>
      </c>
      <c r="F1048" s="21">
        <v>550.67803955078125</v>
      </c>
      <c r="G1048" s="21">
        <v>30.541219711303711</v>
      </c>
      <c r="H1048" s="21">
        <v>0</v>
      </c>
      <c r="I1048" s="21" t="s">
        <v>233</v>
      </c>
      <c r="J1048" s="21">
        <v>30.728883107503254</v>
      </c>
      <c r="K1048" s="21">
        <v>1.4875467753861122</v>
      </c>
      <c r="L1048" s="21">
        <v>493.18090870650678</v>
      </c>
      <c r="M1048" s="21">
        <v>3028.1307794579516</v>
      </c>
      <c r="O1048" s="21" t="s">
        <v>40</v>
      </c>
      <c r="P1048" s="21" t="s">
        <v>250</v>
      </c>
      <c r="Q1048" s="21" t="s">
        <v>34</v>
      </c>
      <c r="R1048" s="21" t="s">
        <v>31</v>
      </c>
      <c r="S1048" s="21">
        <v>25.882217407226562</v>
      </c>
      <c r="T1048" s="21">
        <v>832.2899169921875</v>
      </c>
      <c r="U1048" s="21" t="s">
        <v>250</v>
      </c>
      <c r="V1048" s="21" t="s">
        <v>263</v>
      </c>
      <c r="W1048" s="21">
        <v>25.693366368611652</v>
      </c>
      <c r="X1048" s="21">
        <v>1.4098210096587915</v>
      </c>
      <c r="Y1048" s="21">
        <v>899.27376407060751</v>
      </c>
      <c r="Z1048" s="21">
        <v>5521.5409113935302</v>
      </c>
      <c r="AB1048" s="21" t="s">
        <v>40</v>
      </c>
      <c r="AC1048" s="21" t="s">
        <v>250</v>
      </c>
      <c r="AD1048" s="21" t="s">
        <v>14</v>
      </c>
      <c r="AE1048" s="21" t="s">
        <v>31</v>
      </c>
      <c r="AF1048" s="21">
        <v>30.795095443725586</v>
      </c>
      <c r="AG1048" s="21">
        <v>14.150134086608887</v>
      </c>
      <c r="AH1048" s="21" t="s">
        <v>250</v>
      </c>
      <c r="AI1048" s="21" t="s">
        <v>263</v>
      </c>
      <c r="AJ1048" s="21">
        <v>29.777755101521809</v>
      </c>
      <c r="AK1048" s="21">
        <v>1.4738919538671158</v>
      </c>
      <c r="AL1048" s="21">
        <v>93.83524237985668</v>
      </c>
      <c r="AM1048" s="21">
        <v>576.14838821232001</v>
      </c>
      <c r="AO1048" s="21" t="s">
        <v>250</v>
      </c>
      <c r="AP1048" s="21">
        <f t="shared" ref="AP1048:AP1087" si="49">Z1048/AM1048</f>
        <v>9.583539630347369</v>
      </c>
      <c r="AQ1048" s="21"/>
      <c r="AR1048" s="56">
        <f t="shared" ref="AR1048:AR1087" si="50">AP1048/$J$1061</f>
        <v>4.0920348364529824</v>
      </c>
    </row>
    <row r="1049" spans="1:44" x14ac:dyDescent="0.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O1049" s="21" t="s">
        <v>43</v>
      </c>
      <c r="P1049" s="21" t="s">
        <v>251</v>
      </c>
      <c r="Q1049" s="21" t="s">
        <v>34</v>
      </c>
      <c r="R1049" s="21" t="s">
        <v>31</v>
      </c>
      <c r="S1049" s="21">
        <v>24.910058975219727</v>
      </c>
      <c r="T1049" s="21">
        <v>1428.1461181640625</v>
      </c>
      <c r="U1049" s="21" t="s">
        <v>251</v>
      </c>
      <c r="V1049" s="21" t="s">
        <v>264</v>
      </c>
      <c r="W1049" s="21">
        <v>25.118868509928387</v>
      </c>
      <c r="X1049" s="21">
        <v>1.4000000725268653</v>
      </c>
      <c r="Y1049" s="21">
        <v>1278.4504693372023</v>
      </c>
      <c r="Z1049" s="21">
        <v>7849.6858817304219</v>
      </c>
      <c r="AB1049" s="21" t="s">
        <v>43</v>
      </c>
      <c r="AC1049" s="21" t="s">
        <v>251</v>
      </c>
      <c r="AD1049" s="21" t="s">
        <v>14</v>
      </c>
      <c r="AE1049" s="21" t="s">
        <v>31</v>
      </c>
      <c r="AF1049" s="21">
        <v>30.672914505004883</v>
      </c>
      <c r="AG1049" s="21">
        <v>15.34026050567627</v>
      </c>
      <c r="AH1049" s="21" t="s">
        <v>251</v>
      </c>
      <c r="AI1049" s="21" t="s">
        <v>264</v>
      </c>
      <c r="AJ1049" s="21">
        <v>30.641938527425129</v>
      </c>
      <c r="AK1049" s="21">
        <v>1.4863162369766409</v>
      </c>
      <c r="AL1049" s="21">
        <v>36.214382751364354</v>
      </c>
      <c r="AM1049" s="21">
        <v>222.35631009337712</v>
      </c>
      <c r="AO1049" s="21" t="s">
        <v>251</v>
      </c>
      <c r="AP1049" s="21">
        <f t="shared" si="49"/>
        <v>35.302285230556294</v>
      </c>
      <c r="AQ1049" s="21"/>
      <c r="AR1049" s="56">
        <f t="shared" si="50"/>
        <v>15.073572661231836</v>
      </c>
    </row>
    <row r="1050" spans="1:44" x14ac:dyDescent="0.2">
      <c r="A1050" s="21" t="s">
        <v>47</v>
      </c>
      <c r="B1050" s="21" t="s">
        <v>13</v>
      </c>
      <c r="C1050" s="21" t="s">
        <v>34</v>
      </c>
      <c r="D1050" s="21" t="s">
        <v>21</v>
      </c>
      <c r="E1050" s="21" t="s">
        <v>16</v>
      </c>
      <c r="F1050" s="21">
        <v>10000</v>
      </c>
      <c r="G1050" s="21">
        <v>23.936864852905273</v>
      </c>
      <c r="H1050" s="21">
        <v>0</v>
      </c>
      <c r="I1050" s="21" t="s">
        <v>21</v>
      </c>
      <c r="J1050" s="21">
        <v>23.961049397786457</v>
      </c>
      <c r="K1050" s="21">
        <v>4</v>
      </c>
      <c r="L1050" s="21">
        <v>0</v>
      </c>
      <c r="M1050" s="21">
        <v>0</v>
      </c>
      <c r="O1050" s="21" t="s">
        <v>47</v>
      </c>
      <c r="P1050" s="21" t="s">
        <v>252</v>
      </c>
      <c r="Q1050" s="21" t="s">
        <v>34</v>
      </c>
      <c r="R1050" s="21" t="s">
        <v>31</v>
      </c>
      <c r="S1050" s="21">
        <v>26.511796951293945</v>
      </c>
      <c r="T1050" s="21">
        <v>586.69366455078125</v>
      </c>
      <c r="U1050" s="21" t="s">
        <v>252</v>
      </c>
      <c r="V1050" s="21" t="s">
        <v>262</v>
      </c>
      <c r="W1050" s="21">
        <v>26.133872350056965</v>
      </c>
      <c r="X1050" s="21">
        <v>1.4172037654740086</v>
      </c>
      <c r="Y1050" s="21">
        <v>686.65103199547343</v>
      </c>
      <c r="Z1050" s="21">
        <v>4216.0373364522065</v>
      </c>
      <c r="AB1050" s="21" t="s">
        <v>47</v>
      </c>
      <c r="AC1050" s="21" t="s">
        <v>252</v>
      </c>
      <c r="AD1050" s="21" t="s">
        <v>14</v>
      </c>
      <c r="AE1050" s="21" t="s">
        <v>31</v>
      </c>
      <c r="AF1050" s="21">
        <v>27.865255355834961</v>
      </c>
      <c r="AG1050" s="21">
        <v>98.123817443847656</v>
      </c>
      <c r="AH1050" s="21" t="s">
        <v>252</v>
      </c>
      <c r="AI1050" s="21" t="s">
        <v>262</v>
      </c>
      <c r="AJ1050" s="21">
        <v>29.857809066772461</v>
      </c>
      <c r="AK1050" s="21">
        <v>1.4750579365062044</v>
      </c>
      <c r="AL1050" s="21">
        <v>85.913744412921545</v>
      </c>
      <c r="AM1050" s="21">
        <v>527.51039069533829</v>
      </c>
      <c r="AO1050" s="21" t="s">
        <v>252</v>
      </c>
      <c r="AP1050" s="21">
        <f t="shared" si="49"/>
        <v>7.9923304086860414</v>
      </c>
      <c r="AQ1050" s="21"/>
      <c r="AR1050" s="56">
        <f t="shared" si="50"/>
        <v>3.412611176899818</v>
      </c>
    </row>
    <row r="1051" spans="1:44" x14ac:dyDescent="0.2">
      <c r="A1051" s="21" t="s">
        <v>52</v>
      </c>
      <c r="B1051" s="21" t="s">
        <v>13</v>
      </c>
      <c r="C1051" s="21" t="s">
        <v>34</v>
      </c>
      <c r="D1051" s="21" t="s">
        <v>21</v>
      </c>
      <c r="E1051" s="21" t="s">
        <v>16</v>
      </c>
      <c r="F1051" s="21">
        <v>5000</v>
      </c>
      <c r="G1051" s="21">
        <v>24.092456817626953</v>
      </c>
      <c r="H1051" s="21">
        <v>0</v>
      </c>
      <c r="I1051" s="21" t="s">
        <v>21</v>
      </c>
      <c r="J1051" s="21">
        <v>25.102413177490234</v>
      </c>
      <c r="K1051" s="21">
        <v>3.6989700043360192</v>
      </c>
      <c r="L1051" s="21">
        <v>0</v>
      </c>
      <c r="M1051" s="21">
        <v>0</v>
      </c>
      <c r="O1051" s="21" t="s">
        <v>52</v>
      </c>
      <c r="P1051" s="21" t="s">
        <v>253</v>
      </c>
      <c r="Q1051" s="21" t="s">
        <v>34</v>
      </c>
      <c r="R1051" s="21" t="s">
        <v>31</v>
      </c>
      <c r="S1051" s="21">
        <v>25.40214729309082</v>
      </c>
      <c r="T1051" s="21">
        <v>1086.6112060546875</v>
      </c>
      <c r="U1051" s="21" t="s">
        <v>253</v>
      </c>
      <c r="V1051" s="21" t="s">
        <v>78</v>
      </c>
      <c r="W1051" s="21">
        <v>25.458660125732422</v>
      </c>
      <c r="X1051" s="21">
        <v>1.4058355432566345</v>
      </c>
      <c r="Y1051" s="21">
        <v>1038.2783453924451</v>
      </c>
      <c r="Z1051" s="21">
        <v>6375.0290407096127</v>
      </c>
      <c r="AB1051" s="21" t="s">
        <v>52</v>
      </c>
      <c r="AC1051" s="21" t="s">
        <v>253</v>
      </c>
      <c r="AD1051" s="21" t="s">
        <v>14</v>
      </c>
      <c r="AE1051" s="21" t="s">
        <v>31</v>
      </c>
      <c r="AF1051" s="21">
        <v>33.387645721435547</v>
      </c>
      <c r="AG1051" s="21">
        <v>2.550152063369751</v>
      </c>
      <c r="AH1051" s="21" t="s">
        <v>253</v>
      </c>
      <c r="AI1051" s="21" t="s">
        <v>78</v>
      </c>
      <c r="AJ1051" s="21">
        <v>31.686439514160156</v>
      </c>
      <c r="AK1051" s="21">
        <v>1.5008734418969649</v>
      </c>
      <c r="AL1051" s="21">
        <v>11.458291055119401</v>
      </c>
      <c r="AM1051" s="21">
        <v>70.353907078433124</v>
      </c>
      <c r="AO1051" s="21" t="s">
        <v>253</v>
      </c>
      <c r="AP1051" s="21">
        <f t="shared" si="49"/>
        <v>90.613717211220347</v>
      </c>
      <c r="AQ1051" s="21"/>
      <c r="AR1051" s="56">
        <f t="shared" si="50"/>
        <v>38.690765812106612</v>
      </c>
    </row>
    <row r="1052" spans="1:44" x14ac:dyDescent="0.2">
      <c r="A1052" s="21" t="s">
        <v>56</v>
      </c>
      <c r="B1052" s="21" t="s">
        <v>13</v>
      </c>
      <c r="C1052" s="21" t="s">
        <v>34</v>
      </c>
      <c r="D1052" s="21" t="s">
        <v>21</v>
      </c>
      <c r="E1052" s="21" t="s">
        <v>16</v>
      </c>
      <c r="F1052" s="21">
        <v>1000</v>
      </c>
      <c r="G1052" s="21">
        <v>25.645614624023438</v>
      </c>
      <c r="H1052" s="21">
        <v>0</v>
      </c>
      <c r="I1052" s="21" t="s">
        <v>21</v>
      </c>
      <c r="J1052" s="21">
        <v>25.99931526184082</v>
      </c>
      <c r="K1052" s="21">
        <v>3</v>
      </c>
      <c r="L1052" s="21">
        <v>0</v>
      </c>
      <c r="M1052" s="21">
        <v>0</v>
      </c>
      <c r="O1052" s="21" t="s">
        <v>56</v>
      </c>
      <c r="P1052" s="21" t="s">
        <v>254</v>
      </c>
      <c r="Q1052" s="21" t="s">
        <v>34</v>
      </c>
      <c r="R1052" s="21" t="s">
        <v>31</v>
      </c>
      <c r="S1052" s="21">
        <v>25.378772735595703</v>
      </c>
      <c r="T1052" s="21">
        <v>1100.8101806640625</v>
      </c>
      <c r="U1052" s="21" t="s">
        <v>254</v>
      </c>
      <c r="V1052" s="21" t="s">
        <v>263</v>
      </c>
      <c r="W1052" s="21">
        <v>25.537052154541016</v>
      </c>
      <c r="X1052" s="21">
        <v>1.4071707634479627</v>
      </c>
      <c r="Y1052" s="21">
        <v>989.61177127487485</v>
      </c>
      <c r="Z1052" s="21">
        <v>6076.2162756277312</v>
      </c>
      <c r="AB1052" s="21" t="s">
        <v>56</v>
      </c>
      <c r="AC1052" s="21" t="s">
        <v>254</v>
      </c>
      <c r="AD1052" s="21" t="s">
        <v>14</v>
      </c>
      <c r="AE1052" s="21" t="s">
        <v>31</v>
      </c>
      <c r="AF1052" s="21">
        <v>28.320526123046875</v>
      </c>
      <c r="AG1052" s="21">
        <v>72.625389099121094</v>
      </c>
      <c r="AH1052" s="21" t="s">
        <v>254</v>
      </c>
      <c r="AI1052" s="21" t="s">
        <v>263</v>
      </c>
      <c r="AJ1052" s="21">
        <v>30.835836410522461</v>
      </c>
      <c r="AK1052" s="21">
        <v>1.4890557329973804</v>
      </c>
      <c r="AL1052" s="21">
        <v>29.248727787572907</v>
      </c>
      <c r="AM1052" s="21">
        <v>179.58718861569764</v>
      </c>
      <c r="AO1052" s="21" t="s">
        <v>254</v>
      </c>
      <c r="AP1052" s="21">
        <f t="shared" si="49"/>
        <v>33.834352675514914</v>
      </c>
      <c r="AQ1052" s="21"/>
      <c r="AR1052" s="56">
        <f t="shared" si="50"/>
        <v>14.446786381372206</v>
      </c>
    </row>
    <row r="1053" spans="1:44" x14ac:dyDescent="0.2">
      <c r="A1053" s="21" t="s">
        <v>61</v>
      </c>
      <c r="B1053" s="21" t="s">
        <v>13</v>
      </c>
      <c r="C1053" s="21" t="s">
        <v>34</v>
      </c>
      <c r="D1053" s="21" t="s">
        <v>21</v>
      </c>
      <c r="E1053" s="21" t="s">
        <v>16</v>
      </c>
      <c r="F1053" s="21">
        <v>100</v>
      </c>
      <c r="G1053" s="21">
        <v>28.547658920288086</v>
      </c>
      <c r="H1053" s="21">
        <v>0</v>
      </c>
      <c r="I1053" s="21" t="s">
        <v>21</v>
      </c>
      <c r="J1053" s="21">
        <v>28.920844395955402</v>
      </c>
      <c r="K1053" s="21">
        <v>2</v>
      </c>
      <c r="L1053" s="21">
        <v>0</v>
      </c>
      <c r="M1053" s="21">
        <v>0</v>
      </c>
      <c r="O1053" s="21" t="s">
        <v>61</v>
      </c>
      <c r="P1053" s="21" t="s">
        <v>255</v>
      </c>
      <c r="Q1053" s="21" t="s">
        <v>34</v>
      </c>
      <c r="R1053" s="21" t="s">
        <v>31</v>
      </c>
      <c r="S1053" s="21">
        <v>24.933504104614258</v>
      </c>
      <c r="T1053" s="21">
        <v>1409.669677734375</v>
      </c>
      <c r="U1053" s="21" t="s">
        <v>255</v>
      </c>
      <c r="V1053" s="21" t="s">
        <v>264</v>
      </c>
      <c r="W1053" s="21">
        <v>25.214802424112957</v>
      </c>
      <c r="X1053" s="21">
        <v>1.40165556950274</v>
      </c>
      <c r="Y1053" s="21">
        <v>1205.5065323440506</v>
      </c>
      <c r="Z1053" s="21">
        <v>7401.81010859247</v>
      </c>
      <c r="AB1053" s="21" t="s">
        <v>61</v>
      </c>
      <c r="AC1053" s="21" t="s">
        <v>255</v>
      </c>
      <c r="AD1053" s="21" t="s">
        <v>14</v>
      </c>
      <c r="AE1053" s="21" t="s">
        <v>31</v>
      </c>
      <c r="AF1053" s="21">
        <v>33.351146697998047</v>
      </c>
      <c r="AG1053" s="21">
        <v>2.6124210357666016</v>
      </c>
      <c r="AH1053" s="21" t="s">
        <v>255</v>
      </c>
      <c r="AI1053" s="21" t="s">
        <v>264</v>
      </c>
      <c r="AJ1053" s="21">
        <v>33.241754531860352</v>
      </c>
      <c r="AK1053" s="21">
        <v>1.5216839381985898</v>
      </c>
      <c r="AL1053" s="21">
        <v>2.0651423113314973</v>
      </c>
      <c r="AM1053" s="21">
        <v>12.679973791575392</v>
      </c>
      <c r="AO1053" s="21" t="s">
        <v>255</v>
      </c>
      <c r="AP1053" s="21">
        <f t="shared" si="49"/>
        <v>583.74017409328178</v>
      </c>
      <c r="AQ1053" s="21"/>
      <c r="AR1053" s="56">
        <f t="shared" si="50"/>
        <v>249.24873480595775</v>
      </c>
    </row>
    <row r="1054" spans="1:44" x14ac:dyDescent="0.2">
      <c r="A1054" s="21" t="s">
        <v>65</v>
      </c>
      <c r="B1054" s="21" t="s">
        <v>13</v>
      </c>
      <c r="C1054" s="21" t="s">
        <v>34</v>
      </c>
      <c r="D1054" s="21" t="s">
        <v>21</v>
      </c>
      <c r="E1054" s="21" t="s">
        <v>16</v>
      </c>
      <c r="F1054" s="21">
        <v>10</v>
      </c>
      <c r="G1054" s="21">
        <v>33.007183074951172</v>
      </c>
      <c r="H1054" s="21">
        <v>0</v>
      </c>
      <c r="I1054" s="21" t="s">
        <v>21</v>
      </c>
      <c r="J1054" s="21">
        <v>32.957600911458336</v>
      </c>
      <c r="K1054" s="21">
        <v>1</v>
      </c>
      <c r="L1054" s="21">
        <v>0</v>
      </c>
      <c r="M1054" s="21">
        <v>0</v>
      </c>
      <c r="O1054" s="21" t="s">
        <v>65</v>
      </c>
      <c r="P1054" s="21" t="s">
        <v>96</v>
      </c>
      <c r="Q1054" s="21" t="s">
        <v>34</v>
      </c>
      <c r="R1054" s="21" t="s">
        <v>31</v>
      </c>
      <c r="S1054" s="21">
        <v>25.996709823608398</v>
      </c>
      <c r="T1054" s="21">
        <v>781.0115966796875</v>
      </c>
      <c r="U1054" s="21" t="s">
        <v>96</v>
      </c>
      <c r="V1054" s="21" t="s">
        <v>262</v>
      </c>
      <c r="W1054" s="21">
        <v>26.250777244567871</v>
      </c>
      <c r="X1054" s="21">
        <v>1.4191421667145341</v>
      </c>
      <c r="Y1054" s="21">
        <v>639.21116165006083</v>
      </c>
      <c r="Z1054" s="21">
        <v>3924.7565325313735</v>
      </c>
      <c r="AB1054" s="21" t="s">
        <v>65</v>
      </c>
      <c r="AC1054" s="21" t="s">
        <v>96</v>
      </c>
      <c r="AD1054" s="21" t="s">
        <v>14</v>
      </c>
      <c r="AE1054" s="21" t="s">
        <v>31</v>
      </c>
      <c r="AF1054" s="21" t="s">
        <v>19</v>
      </c>
      <c r="AG1054" s="21" t="s">
        <v>13</v>
      </c>
      <c r="AH1054" s="21" t="s">
        <v>96</v>
      </c>
      <c r="AI1054" s="21" t="s">
        <v>262</v>
      </c>
      <c r="AJ1054" s="21">
        <v>32.777481079101562</v>
      </c>
      <c r="AK1054" s="21">
        <v>1.5155755753638229</v>
      </c>
      <c r="AL1054" s="21">
        <v>3.4442161020305684</v>
      </c>
      <c r="AM1054" s="21">
        <v>21.147486866467688</v>
      </c>
      <c r="AO1054" s="21" t="s">
        <v>96</v>
      </c>
      <c r="AP1054" s="21">
        <f t="shared" si="49"/>
        <v>185.58973732025939</v>
      </c>
      <c r="AQ1054" s="21"/>
      <c r="AR1054" s="56">
        <f t="shared" si="50"/>
        <v>79.244172789540869</v>
      </c>
    </row>
    <row r="1055" spans="1:44" x14ac:dyDescent="0.2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O1055" s="21" t="s">
        <v>68</v>
      </c>
      <c r="P1055" s="21" t="s">
        <v>98</v>
      </c>
      <c r="Q1055" s="21" t="s">
        <v>34</v>
      </c>
      <c r="R1055" s="21" t="s">
        <v>31</v>
      </c>
      <c r="S1055" s="21">
        <v>25.333227157592773</v>
      </c>
      <c r="T1055" s="21">
        <v>1129.0123291015625</v>
      </c>
      <c r="U1055" s="21" t="s">
        <v>98</v>
      </c>
      <c r="V1055" s="21" t="s">
        <v>78</v>
      </c>
      <c r="W1055" s="21">
        <v>25.421074549357098</v>
      </c>
      <c r="X1055" s="21">
        <v>1.4051939042428945</v>
      </c>
      <c r="Y1055" s="21">
        <v>1062.4535703121992</v>
      </c>
      <c r="Z1055" s="21">
        <v>6523.4649217169026</v>
      </c>
      <c r="AB1055" s="21" t="s">
        <v>68</v>
      </c>
      <c r="AC1055" s="21" t="s">
        <v>98</v>
      </c>
      <c r="AD1055" s="21" t="s">
        <v>14</v>
      </c>
      <c r="AE1055" s="21" t="s">
        <v>31</v>
      </c>
      <c r="AF1055" s="21">
        <v>33.132362365722656</v>
      </c>
      <c r="AG1055" s="21">
        <v>3.0188772678375244</v>
      </c>
      <c r="AH1055" s="21" t="s">
        <v>98</v>
      </c>
      <c r="AI1055" s="21" t="s">
        <v>78</v>
      </c>
      <c r="AJ1055" s="21">
        <v>30.922346115112305</v>
      </c>
      <c r="AK1055" s="21">
        <v>1.490272436934303</v>
      </c>
      <c r="AL1055" s="21">
        <v>26.589782045022197</v>
      </c>
      <c r="AM1055" s="21">
        <v>163.26126175643628</v>
      </c>
      <c r="AO1055" s="21" t="s">
        <v>98</v>
      </c>
      <c r="AP1055" s="21">
        <f t="shared" si="49"/>
        <v>39.957212455267126</v>
      </c>
      <c r="AQ1055" s="21"/>
      <c r="AR1055" s="56">
        <f t="shared" si="50"/>
        <v>17.061160243626976</v>
      </c>
    </row>
    <row r="1056" spans="1:44" x14ac:dyDescent="0.2">
      <c r="A1056" s="21" t="s">
        <v>71</v>
      </c>
      <c r="B1056" s="21" t="s">
        <v>233</v>
      </c>
      <c r="C1056" s="21" t="s">
        <v>34</v>
      </c>
      <c r="D1056" s="21" t="s">
        <v>31</v>
      </c>
      <c r="E1056" s="21" t="s">
        <v>16</v>
      </c>
      <c r="F1056" s="21">
        <v>1286.3175048828125</v>
      </c>
      <c r="G1056" s="21">
        <v>26.324861526489258</v>
      </c>
      <c r="H1056" s="21">
        <v>0</v>
      </c>
      <c r="I1056" s="21" t="s">
        <v>233</v>
      </c>
      <c r="J1056" s="21">
        <v>26.479732513427734</v>
      </c>
      <c r="K1056" s="21">
        <v>1.4229135937386195</v>
      </c>
      <c r="L1056" s="21">
        <v>1155.0289702852197</v>
      </c>
      <c r="M1056" s="21">
        <v>7091.8778775512483</v>
      </c>
      <c r="O1056" s="21" t="s">
        <v>71</v>
      </c>
      <c r="P1056" s="21" t="s">
        <v>100</v>
      </c>
      <c r="Q1056" s="21" t="s">
        <v>34</v>
      </c>
      <c r="R1056" s="21" t="s">
        <v>31</v>
      </c>
      <c r="S1056" s="21">
        <v>25.543491363525391</v>
      </c>
      <c r="T1056" s="21">
        <v>1004.5696411132812</v>
      </c>
      <c r="U1056" s="21" t="s">
        <v>100</v>
      </c>
      <c r="V1056" s="21" t="s">
        <v>263</v>
      </c>
      <c r="W1056" s="21">
        <v>26.237567901611328</v>
      </c>
      <c r="X1056" s="21">
        <v>1.4189235755259291</v>
      </c>
      <c r="Y1056" s="21">
        <v>644.4028803738305</v>
      </c>
      <c r="Z1056" s="21">
        <v>3956.6336854953192</v>
      </c>
      <c r="AB1056" s="21" t="s">
        <v>71</v>
      </c>
      <c r="AC1056" s="21" t="s">
        <v>100</v>
      </c>
      <c r="AD1056" s="21" t="s">
        <v>14</v>
      </c>
      <c r="AE1056" s="21" t="s">
        <v>31</v>
      </c>
      <c r="AF1056" s="21">
        <v>32.422599792480469</v>
      </c>
      <c r="AG1056" s="21">
        <v>4.8259587287902832</v>
      </c>
      <c r="AH1056" s="21" t="s">
        <v>100</v>
      </c>
      <c r="AI1056" s="21" t="s">
        <v>263</v>
      </c>
      <c r="AJ1056" s="21">
        <v>29.609459559122723</v>
      </c>
      <c r="AK1056" s="21">
        <v>1.4714304805864358</v>
      </c>
      <c r="AL1056" s="21">
        <v>112.95102154613578</v>
      </c>
      <c r="AM1056" s="21">
        <v>693.51927229327362</v>
      </c>
      <c r="AO1056" s="21" t="s">
        <v>100</v>
      </c>
      <c r="AP1056" s="21">
        <f t="shared" si="49"/>
        <v>5.7051531854505528</v>
      </c>
      <c r="AQ1056" s="21"/>
      <c r="AR1056" s="56">
        <f t="shared" si="50"/>
        <v>2.4360190996902222</v>
      </c>
    </row>
    <row r="1057" spans="1:44" x14ac:dyDescent="0.2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O1057" s="21" t="s">
        <v>74</v>
      </c>
      <c r="P1057" s="21" t="s">
        <v>256</v>
      </c>
      <c r="Q1057" s="21" t="s">
        <v>34</v>
      </c>
      <c r="R1057" s="21" t="s">
        <v>31</v>
      </c>
      <c r="S1057" s="21">
        <v>24.515480041503906</v>
      </c>
      <c r="T1057" s="21">
        <v>1778.076904296875</v>
      </c>
      <c r="U1057" s="21" t="s">
        <v>256</v>
      </c>
      <c r="V1057" s="21" t="s">
        <v>264</v>
      </c>
      <c r="W1057" s="21">
        <v>24.529389699300129</v>
      </c>
      <c r="X1057" s="21">
        <v>1.3896867429261774</v>
      </c>
      <c r="Y1057" s="21">
        <v>1834.2570051784653</v>
      </c>
      <c r="Z1057" s="21">
        <v>11262.338011795777</v>
      </c>
      <c r="AB1057" s="21" t="s">
        <v>74</v>
      </c>
      <c r="AC1057" s="21" t="s">
        <v>256</v>
      </c>
      <c r="AD1057" s="21" t="s">
        <v>14</v>
      </c>
      <c r="AE1057" s="21" t="s">
        <v>31</v>
      </c>
      <c r="AF1057" s="21">
        <v>27.212076187133789</v>
      </c>
      <c r="AG1057" s="21">
        <v>151.10202026367188</v>
      </c>
      <c r="AH1057" s="21" t="s">
        <v>256</v>
      </c>
      <c r="AI1057" s="21" t="s">
        <v>264</v>
      </c>
      <c r="AJ1057" s="21">
        <v>29.905290603637695</v>
      </c>
      <c r="AK1057" s="21">
        <v>1.4757480270103918</v>
      </c>
      <c r="AL1057" s="21">
        <v>81.535025016362297</v>
      </c>
      <c r="AM1057" s="21">
        <v>500.62505360046447</v>
      </c>
      <c r="AO1057" s="21" t="s">
        <v>256</v>
      </c>
      <c r="AP1057" s="21">
        <f t="shared" si="49"/>
        <v>22.496552920789195</v>
      </c>
      <c r="AQ1057" s="21"/>
      <c r="AR1057" s="56">
        <f t="shared" si="50"/>
        <v>9.6057074737260457</v>
      </c>
    </row>
    <row r="1058" spans="1:44" x14ac:dyDescent="0.2">
      <c r="O1058" s="21" t="s">
        <v>77</v>
      </c>
      <c r="P1058" s="21" t="s">
        <v>257</v>
      </c>
      <c r="Q1058" s="21" t="s">
        <v>34</v>
      </c>
      <c r="R1058" s="21" t="s">
        <v>31</v>
      </c>
      <c r="S1058" s="21">
        <v>23.841590881347656</v>
      </c>
      <c r="T1058" s="21">
        <v>2585.24609375</v>
      </c>
      <c r="U1058" s="21" t="s">
        <v>257</v>
      </c>
      <c r="V1058" s="21" t="s">
        <v>262</v>
      </c>
      <c r="W1058" s="21">
        <v>23.960020065307617</v>
      </c>
      <c r="X1058" s="21">
        <v>1.3794871774171371</v>
      </c>
      <c r="Y1058" s="21">
        <v>2599.4907746590911</v>
      </c>
      <c r="Z1058" s="21">
        <v>15960.873356406819</v>
      </c>
      <c r="AB1058" s="21" t="s">
        <v>77</v>
      </c>
      <c r="AC1058" s="21" t="s">
        <v>257</v>
      </c>
      <c r="AD1058" s="21" t="s">
        <v>14</v>
      </c>
      <c r="AE1058" s="21" t="s">
        <v>31</v>
      </c>
      <c r="AF1058" s="21">
        <v>29.193702697753906</v>
      </c>
      <c r="AG1058" s="21">
        <v>40.779521942138672</v>
      </c>
      <c r="AH1058" s="21" t="s">
        <v>257</v>
      </c>
      <c r="AI1058" s="21" t="s">
        <v>262</v>
      </c>
      <c r="AJ1058" s="21">
        <v>31.251897811889648</v>
      </c>
      <c r="AK1058" s="21">
        <v>1.4948763955746627</v>
      </c>
      <c r="AL1058" s="21">
        <v>18.49415698546261</v>
      </c>
      <c r="AM1058" s="21">
        <v>113.55412389074041</v>
      </c>
      <c r="AO1058" s="21" t="s">
        <v>257</v>
      </c>
      <c r="AP1058" s="21">
        <f t="shared" si="49"/>
        <v>140.55740830481915</v>
      </c>
      <c r="AQ1058" s="21"/>
      <c r="AR1058" s="56">
        <f t="shared" si="50"/>
        <v>60.016010105862939</v>
      </c>
    </row>
    <row r="1059" spans="1:44" x14ac:dyDescent="0.2">
      <c r="O1059" s="21" t="s">
        <v>83</v>
      </c>
      <c r="P1059" s="21" t="s">
        <v>258</v>
      </c>
      <c r="Q1059" s="21" t="s">
        <v>34</v>
      </c>
      <c r="R1059" s="21" t="s">
        <v>31</v>
      </c>
      <c r="S1059" s="21">
        <v>24.990320205688477</v>
      </c>
      <c r="T1059" s="21">
        <v>1365.8800048828125</v>
      </c>
      <c r="U1059" s="21" t="s">
        <v>258</v>
      </c>
      <c r="V1059" s="21" t="s">
        <v>78</v>
      </c>
      <c r="W1059" s="21">
        <v>25.107136408487957</v>
      </c>
      <c r="X1059" s="21">
        <v>1.3997971821310375</v>
      </c>
      <c r="Y1059" s="21">
        <v>1287.6687221388686</v>
      </c>
      <c r="Z1059" s="21">
        <v>7906.2859539326528</v>
      </c>
      <c r="AB1059" s="21" t="s">
        <v>83</v>
      </c>
      <c r="AC1059" s="21" t="s">
        <v>258</v>
      </c>
      <c r="AD1059" s="21" t="s">
        <v>14</v>
      </c>
      <c r="AE1059" s="21" t="s">
        <v>31</v>
      </c>
      <c r="AF1059" s="21">
        <v>33.310092926025391</v>
      </c>
      <c r="AG1059" s="21">
        <v>2.684279203414917</v>
      </c>
      <c r="AH1059" s="21" t="s">
        <v>258</v>
      </c>
      <c r="AI1059" s="21" t="s">
        <v>78</v>
      </c>
      <c r="AJ1059" s="21">
        <v>31.153097152709961</v>
      </c>
      <c r="AK1059" s="21">
        <v>1.4935012294692651</v>
      </c>
      <c r="AL1059" s="21">
        <v>20.620898398659847</v>
      </c>
      <c r="AM1059" s="21">
        <v>126.61231616777145</v>
      </c>
      <c r="AO1059" s="21" t="s">
        <v>258</v>
      </c>
      <c r="AP1059" s="21">
        <f t="shared" si="49"/>
        <v>62.444841017331925</v>
      </c>
      <c r="AQ1059" s="21"/>
      <c r="AR1059" s="56">
        <f t="shared" si="50"/>
        <v>26.663057143368686</v>
      </c>
    </row>
    <row r="1060" spans="1:44" x14ac:dyDescent="0.2">
      <c r="H1060" s="21" t="s">
        <v>290</v>
      </c>
      <c r="I1060" s="21"/>
      <c r="J1060" s="21"/>
      <c r="O1060" s="21" t="s">
        <v>89</v>
      </c>
      <c r="P1060" s="21" t="s">
        <v>259</v>
      </c>
      <c r="Q1060" s="21" t="s">
        <v>34</v>
      </c>
      <c r="R1060" s="21" t="s">
        <v>31</v>
      </c>
      <c r="S1060" s="21">
        <v>25.992343902587891</v>
      </c>
      <c r="T1060" s="21">
        <v>782.90777587890625</v>
      </c>
      <c r="U1060" s="21" t="s">
        <v>259</v>
      </c>
      <c r="V1060" s="21" t="s">
        <v>263</v>
      </c>
      <c r="W1060" s="21">
        <v>26.080729802449543</v>
      </c>
      <c r="X1060" s="21">
        <v>1.4163197398490763</v>
      </c>
      <c r="Y1060" s="21">
        <v>709.36496206323318</v>
      </c>
      <c r="Z1060" s="21">
        <v>4355.5008670682519</v>
      </c>
      <c r="AB1060" s="21" t="s">
        <v>89</v>
      </c>
      <c r="AC1060" s="21" t="s">
        <v>259</v>
      </c>
      <c r="AD1060" s="21" t="s">
        <v>14</v>
      </c>
      <c r="AE1060" s="21" t="s">
        <v>31</v>
      </c>
      <c r="AF1060" s="21" t="s">
        <v>19</v>
      </c>
      <c r="AG1060" s="21" t="s">
        <v>13</v>
      </c>
      <c r="AH1060" s="21" t="s">
        <v>259</v>
      </c>
      <c r="AI1060" s="21" t="s">
        <v>263</v>
      </c>
      <c r="AJ1060" s="21">
        <v>30.739700317382812</v>
      </c>
      <c r="AK1060" s="21">
        <v>1.4876996292293936</v>
      </c>
      <c r="AL1060" s="21">
        <v>32.516598704260012</v>
      </c>
      <c r="AM1060" s="21">
        <v>199.65191604415645</v>
      </c>
      <c r="AO1060" s="21" t="s">
        <v>259</v>
      </c>
      <c r="AP1060" s="21">
        <f t="shared" si="49"/>
        <v>21.815472415025347</v>
      </c>
      <c r="AQ1060" s="21"/>
      <c r="AR1060" s="56">
        <f t="shared" si="50"/>
        <v>9.3148958046023225</v>
      </c>
    </row>
    <row r="1061" spans="1:44" x14ac:dyDescent="0.2">
      <c r="I1061" s="21" t="s">
        <v>291</v>
      </c>
      <c r="J1061" s="21">
        <v>2.3419985443365579</v>
      </c>
      <c r="O1061" s="21" t="s">
        <v>95</v>
      </c>
      <c r="P1061" s="21" t="s">
        <v>260</v>
      </c>
      <c r="Q1061" s="21" t="s">
        <v>34</v>
      </c>
      <c r="R1061" s="21" t="s">
        <v>31</v>
      </c>
      <c r="S1061" s="21">
        <v>25.171564102172852</v>
      </c>
      <c r="T1061" s="21">
        <v>1235.076904296875</v>
      </c>
      <c r="U1061" s="21" t="s">
        <v>260</v>
      </c>
      <c r="V1061" s="21" t="s">
        <v>264</v>
      </c>
      <c r="W1061" s="21">
        <v>25.209941864013672</v>
      </c>
      <c r="X1061" s="21">
        <v>1.4015718441624763</v>
      </c>
      <c r="Y1061" s="21">
        <v>1209.1001365314885</v>
      </c>
      <c r="Z1061" s="21">
        <v>7423.8748383033389</v>
      </c>
      <c r="AB1061" s="21" t="s">
        <v>95</v>
      </c>
      <c r="AC1061" s="21" t="s">
        <v>260</v>
      </c>
      <c r="AD1061" s="21" t="s">
        <v>14</v>
      </c>
      <c r="AE1061" s="21" t="s">
        <v>31</v>
      </c>
      <c r="AF1061" s="21">
        <v>28.996101379394531</v>
      </c>
      <c r="AG1061" s="21">
        <v>46.46905517578125</v>
      </c>
      <c r="AH1061" s="21" t="s">
        <v>260</v>
      </c>
      <c r="AI1061" s="21" t="s">
        <v>264</v>
      </c>
      <c r="AJ1061" s="21">
        <v>32.472607930501304</v>
      </c>
      <c r="AK1061" s="21">
        <v>1.5115171689568845</v>
      </c>
      <c r="AL1061" s="21">
        <v>4.8190642069852219</v>
      </c>
      <c r="AM1061" s="21">
        <v>29.589054230889261</v>
      </c>
      <c r="AO1061" s="21" t="s">
        <v>260</v>
      </c>
      <c r="AP1061" s="21">
        <f t="shared" si="49"/>
        <v>250.89936232410034</v>
      </c>
      <c r="AQ1061" s="21"/>
      <c r="AR1061" s="56">
        <f t="shared" si="50"/>
        <v>107.13045186591916</v>
      </c>
    </row>
    <row r="1062" spans="1:44" x14ac:dyDescent="0.2">
      <c r="I1062" s="21"/>
      <c r="J1062" s="21"/>
      <c r="O1062" s="21" t="s">
        <v>107</v>
      </c>
      <c r="P1062" s="21" t="s">
        <v>261</v>
      </c>
      <c r="Q1062" s="21" t="s">
        <v>34</v>
      </c>
      <c r="R1062" s="21" t="s">
        <v>31</v>
      </c>
      <c r="S1062" s="21">
        <v>27.128114700317383</v>
      </c>
      <c r="T1062" s="21">
        <v>416.62664794921875</v>
      </c>
      <c r="U1062" s="21" t="s">
        <v>261</v>
      </c>
      <c r="V1062" s="21" t="s">
        <v>263</v>
      </c>
      <c r="W1062" s="21">
        <v>26.94067891438802</v>
      </c>
      <c r="X1062" s="21">
        <v>1.4304085358954011</v>
      </c>
      <c r="Y1062" s="21">
        <v>418.94775082271804</v>
      </c>
      <c r="Z1062" s="21">
        <v>2572.3391900514885</v>
      </c>
      <c r="AB1062" s="21" t="s">
        <v>107</v>
      </c>
      <c r="AC1062" s="21" t="s">
        <v>261</v>
      </c>
      <c r="AD1062" s="21" t="s">
        <v>14</v>
      </c>
      <c r="AE1062" s="21" t="s">
        <v>31</v>
      </c>
      <c r="AF1062" s="21">
        <v>32.483299255371094</v>
      </c>
      <c r="AG1062" s="21">
        <v>4.636174201965332</v>
      </c>
      <c r="AH1062" s="21" t="s">
        <v>261</v>
      </c>
      <c r="AI1062" s="21" t="s">
        <v>263</v>
      </c>
      <c r="AJ1062" s="21">
        <v>34.210861206054688</v>
      </c>
      <c r="AK1062" s="21">
        <v>1.5341640070213571</v>
      </c>
      <c r="AL1062" s="21">
        <v>0.71000691884683576</v>
      </c>
      <c r="AM1062" s="21">
        <v>4.3594424817195714</v>
      </c>
      <c r="AO1062" s="21" t="s">
        <v>261</v>
      </c>
      <c r="AP1062" s="21">
        <f t="shared" si="49"/>
        <v>590.06150461625896</v>
      </c>
      <c r="AQ1062" s="21"/>
      <c r="AR1062" s="56">
        <f t="shared" si="50"/>
        <v>251.9478528469418</v>
      </c>
    </row>
    <row r="1063" spans="1:44" x14ac:dyDescent="0.2">
      <c r="O1063" s="21" t="s">
        <v>22</v>
      </c>
      <c r="P1063" s="21" t="s">
        <v>13</v>
      </c>
      <c r="Q1063" s="21" t="s">
        <v>34</v>
      </c>
      <c r="R1063" s="21" t="s">
        <v>21</v>
      </c>
      <c r="S1063" s="21">
        <v>21.366256713867188</v>
      </c>
      <c r="T1063" s="21">
        <v>10000</v>
      </c>
      <c r="U1063" s="21" t="s">
        <v>21</v>
      </c>
      <c r="V1063" s="21" t="s">
        <v>78</v>
      </c>
      <c r="W1063" s="21">
        <v>21.456097284952801</v>
      </c>
      <c r="X1063" s="21">
        <v>4</v>
      </c>
      <c r="Y1063" s="21">
        <v>9763.3155118174182</v>
      </c>
      <c r="Z1063" s="21">
        <v>59946.757242558946</v>
      </c>
      <c r="AB1063" s="21" t="s">
        <v>22</v>
      </c>
      <c r="AC1063" s="21" t="s">
        <v>13</v>
      </c>
      <c r="AD1063" s="21" t="s">
        <v>14</v>
      </c>
      <c r="AE1063" s="21" t="s">
        <v>21</v>
      </c>
      <c r="AF1063" s="21">
        <v>20.763265609741211</v>
      </c>
      <c r="AG1063" s="21">
        <v>10000</v>
      </c>
      <c r="AH1063" s="21" t="s">
        <v>21</v>
      </c>
      <c r="AI1063" s="21" t="s">
        <v>78</v>
      </c>
      <c r="AJ1063" s="21">
        <v>20.893543243408203</v>
      </c>
      <c r="AK1063" s="21">
        <v>4</v>
      </c>
      <c r="AL1063" s="21">
        <v>11793.546017996563</v>
      </c>
      <c r="AM1063" s="21">
        <v>72412.372550498898</v>
      </c>
      <c r="AO1063" s="21" t="s">
        <v>21</v>
      </c>
      <c r="AP1063" s="21">
        <f t="shared" si="49"/>
        <v>0.82785241155789102</v>
      </c>
      <c r="AQ1063" s="21"/>
      <c r="AR1063" s="56">
        <f t="shared" si="50"/>
        <v>0.35348118108775567</v>
      </c>
    </row>
    <row r="1064" spans="1:44" x14ac:dyDescent="0.2">
      <c r="O1064" s="21" t="s">
        <v>25</v>
      </c>
      <c r="P1064" s="21" t="s">
        <v>13</v>
      </c>
      <c r="Q1064" s="21" t="s">
        <v>34</v>
      </c>
      <c r="R1064" s="21" t="s">
        <v>21</v>
      </c>
      <c r="S1064" s="21">
        <v>24.922584533691406</v>
      </c>
      <c r="T1064" s="21">
        <v>1000</v>
      </c>
      <c r="U1064" s="21" t="s">
        <v>21</v>
      </c>
      <c r="V1064" s="21" t="s">
        <v>263</v>
      </c>
      <c r="W1064" s="21">
        <v>24.813992182413738</v>
      </c>
      <c r="X1064" s="21">
        <v>3</v>
      </c>
      <c r="Y1064" s="21">
        <v>1051.7300196131323</v>
      </c>
      <c r="Z1064" s="21">
        <v>6457.6223204246317</v>
      </c>
      <c r="AB1064" s="21" t="s">
        <v>25</v>
      </c>
      <c r="AC1064" s="21" t="s">
        <v>13</v>
      </c>
      <c r="AD1064" s="21" t="s">
        <v>14</v>
      </c>
      <c r="AE1064" s="21" t="s">
        <v>21</v>
      </c>
      <c r="AF1064" s="21">
        <v>24.315052032470703</v>
      </c>
      <c r="AG1064" s="21">
        <v>1000</v>
      </c>
      <c r="AH1064" s="21" t="s">
        <v>21</v>
      </c>
      <c r="AI1064" s="21" t="s">
        <v>263</v>
      </c>
      <c r="AJ1064" s="21">
        <v>24.510770161946613</v>
      </c>
      <c r="AK1064" s="21">
        <v>3</v>
      </c>
      <c r="AL1064" s="21">
        <v>1047.4298657100435</v>
      </c>
      <c r="AM1064" s="21">
        <v>6431.2193754596665</v>
      </c>
      <c r="AO1064" s="21" t="s">
        <v>21</v>
      </c>
      <c r="AP1064" s="21">
        <f t="shared" si="49"/>
        <v>1.004105433732476</v>
      </c>
      <c r="AQ1064" s="21"/>
      <c r="AR1064" s="56">
        <f t="shared" si="50"/>
        <v>0.42873870957802807</v>
      </c>
    </row>
    <row r="1065" spans="1:44" x14ac:dyDescent="0.2">
      <c r="O1065" s="21" t="s">
        <v>28</v>
      </c>
      <c r="P1065" s="21" t="s">
        <v>13</v>
      </c>
      <c r="Q1065" s="21" t="s">
        <v>34</v>
      </c>
      <c r="R1065" s="21" t="s">
        <v>21</v>
      </c>
      <c r="S1065" s="21">
        <v>28.466619491577148</v>
      </c>
      <c r="T1065" s="21">
        <v>100</v>
      </c>
      <c r="U1065" s="21" t="s">
        <v>21</v>
      </c>
      <c r="V1065" s="21" t="s">
        <v>264</v>
      </c>
      <c r="W1065" s="21">
        <v>28.244294484456379</v>
      </c>
      <c r="X1065" s="21">
        <v>2</v>
      </c>
      <c r="Y1065" s="21">
        <v>107.98029981217054</v>
      </c>
      <c r="Z1065" s="21">
        <v>662.9990408467271</v>
      </c>
      <c r="AB1065" s="21" t="s">
        <v>28</v>
      </c>
      <c r="AC1065" s="21" t="s">
        <v>13</v>
      </c>
      <c r="AD1065" s="21" t="s">
        <v>14</v>
      </c>
      <c r="AE1065" s="21" t="s">
        <v>21</v>
      </c>
      <c r="AF1065" s="21">
        <v>28.424053192138672</v>
      </c>
      <c r="AG1065" s="21">
        <v>100</v>
      </c>
      <c r="AH1065" s="21" t="s">
        <v>21</v>
      </c>
      <c r="AI1065" s="21" t="s">
        <v>264</v>
      </c>
      <c r="AJ1065" s="21">
        <v>28.545348485310871</v>
      </c>
      <c r="AK1065" s="21">
        <v>2</v>
      </c>
      <c r="AL1065" s="21">
        <v>70.352966898905748</v>
      </c>
      <c r="AM1065" s="21">
        <v>431.96721675928126</v>
      </c>
      <c r="AO1065" s="21" t="s">
        <v>21</v>
      </c>
      <c r="AP1065" s="21">
        <f t="shared" si="49"/>
        <v>1.5348364762972071</v>
      </c>
      <c r="AQ1065" s="21"/>
      <c r="AR1065" s="56">
        <f t="shared" si="50"/>
        <v>0.6553533007135135</v>
      </c>
    </row>
    <row r="1066" spans="1:44" x14ac:dyDescent="0.2">
      <c r="O1066" s="21" t="s">
        <v>33</v>
      </c>
      <c r="P1066" s="21" t="s">
        <v>13</v>
      </c>
      <c r="Q1066" s="21" t="s">
        <v>34</v>
      </c>
      <c r="R1066" s="21" t="s">
        <v>21</v>
      </c>
      <c r="S1066" s="21">
        <v>31.651166915893555</v>
      </c>
      <c r="T1066" s="21">
        <v>10</v>
      </c>
      <c r="U1066" s="21" t="s">
        <v>21</v>
      </c>
      <c r="V1066" s="21" t="s">
        <v>262</v>
      </c>
      <c r="W1066" s="21">
        <v>31.983914057413738</v>
      </c>
      <c r="X1066" s="21">
        <v>1</v>
      </c>
      <c r="Y1066" s="21">
        <v>9.029097938971816</v>
      </c>
      <c r="Z1066" s="21">
        <v>55.438661345286945</v>
      </c>
      <c r="AB1066" s="21" t="s">
        <v>33</v>
      </c>
      <c r="AC1066" s="21" t="s">
        <v>13</v>
      </c>
      <c r="AD1066" s="21" t="s">
        <v>14</v>
      </c>
      <c r="AE1066" s="21" t="s">
        <v>21</v>
      </c>
      <c r="AF1066" s="21">
        <v>33.688526153564453</v>
      </c>
      <c r="AG1066" s="21">
        <v>10</v>
      </c>
      <c r="AH1066" s="21" t="s">
        <v>21</v>
      </c>
      <c r="AI1066" s="21" t="s">
        <v>262</v>
      </c>
      <c r="AJ1066" s="21">
        <v>32.318310419718422</v>
      </c>
      <c r="AK1066" s="21">
        <v>1</v>
      </c>
      <c r="AL1066" s="21">
        <v>5.6297765413763301</v>
      </c>
      <c r="AM1066" s="21">
        <v>34.566827964050667</v>
      </c>
      <c r="AO1066" s="21" t="s">
        <v>21</v>
      </c>
      <c r="AP1066" s="21">
        <f t="shared" si="49"/>
        <v>1.6038110700508268</v>
      </c>
      <c r="AQ1066" s="21"/>
      <c r="AR1066" s="56">
        <f t="shared" si="50"/>
        <v>0.68480446921249261</v>
      </c>
    </row>
    <row r="1067" spans="1:44" x14ac:dyDescent="0.2">
      <c r="O1067" s="21" t="s">
        <v>37</v>
      </c>
      <c r="P1067" s="21" t="s">
        <v>13</v>
      </c>
      <c r="Q1067" s="21" t="s">
        <v>34</v>
      </c>
      <c r="R1067" s="21" t="s">
        <v>21</v>
      </c>
      <c r="S1067" s="21">
        <v>33.730934143066406</v>
      </c>
      <c r="T1067" s="21">
        <v>2</v>
      </c>
      <c r="U1067" s="21" t="s">
        <v>21</v>
      </c>
      <c r="V1067" s="21" t="s">
        <v>78</v>
      </c>
      <c r="W1067" s="21">
        <v>34.158039093017578</v>
      </c>
      <c r="X1067" s="21">
        <v>0.3010299956639812</v>
      </c>
      <c r="Y1067" s="21">
        <v>2.1335133378895281</v>
      </c>
      <c r="Z1067" s="21">
        <v>13.099771894641702</v>
      </c>
      <c r="AB1067" s="21" t="s">
        <v>37</v>
      </c>
      <c r="AC1067" s="21" t="s">
        <v>13</v>
      </c>
      <c r="AD1067" s="21" t="s">
        <v>14</v>
      </c>
      <c r="AE1067" s="21" t="s">
        <v>21</v>
      </c>
      <c r="AF1067" s="21">
        <v>32.557579040527344</v>
      </c>
      <c r="AG1067" s="21">
        <v>2</v>
      </c>
      <c r="AH1067" s="21" t="s">
        <v>21</v>
      </c>
      <c r="AI1067" s="21" t="s">
        <v>78</v>
      </c>
      <c r="AJ1067" s="21">
        <v>33.01971435546875</v>
      </c>
      <c r="AK1067" s="21">
        <v>0.3010299956639812</v>
      </c>
      <c r="AL1067" s="21">
        <v>3.5204214955134967</v>
      </c>
      <c r="AM1067" s="21">
        <v>21.615387982452869</v>
      </c>
      <c r="AO1067" s="21" t="s">
        <v>21</v>
      </c>
      <c r="AP1067" s="21">
        <f t="shared" si="49"/>
        <v>0.60603917474328706</v>
      </c>
      <c r="AQ1067" s="21"/>
      <c r="AR1067" s="56">
        <f t="shared" si="50"/>
        <v>0.25877009027559666</v>
      </c>
    </row>
    <row r="1068" spans="1:44" x14ac:dyDescent="0.2">
      <c r="O1068" s="21" t="s">
        <v>40</v>
      </c>
      <c r="P1068" s="21" t="s">
        <v>262</v>
      </c>
      <c r="Q1068" s="21" t="s">
        <v>34</v>
      </c>
      <c r="R1068" s="21" t="s">
        <v>31</v>
      </c>
      <c r="S1068" s="21">
        <v>24.670089721679688</v>
      </c>
      <c r="T1068" s="21">
        <v>1143.2904052734375</v>
      </c>
      <c r="U1068" s="21" t="s">
        <v>262</v>
      </c>
      <c r="V1068" s="21" t="s">
        <v>263</v>
      </c>
      <c r="W1068" s="21">
        <v>24.720732371012371</v>
      </c>
      <c r="X1068" s="21">
        <v>1.3930613329207375</v>
      </c>
      <c r="Y1068" s="21">
        <v>1118.8717188275334</v>
      </c>
      <c r="Z1068" s="21">
        <v>6869.8723536010548</v>
      </c>
      <c r="AB1068" s="21" t="s">
        <v>40</v>
      </c>
      <c r="AC1068" s="21" t="s">
        <v>262</v>
      </c>
      <c r="AD1068" s="21" t="s">
        <v>14</v>
      </c>
      <c r="AE1068" s="21" t="s">
        <v>31</v>
      </c>
      <c r="AF1068" s="21">
        <v>26.147705078125</v>
      </c>
      <c r="AG1068" s="21">
        <v>369.60818481445312</v>
      </c>
      <c r="AH1068" s="21" t="s">
        <v>262</v>
      </c>
      <c r="AI1068" s="21" t="s">
        <v>263</v>
      </c>
      <c r="AJ1068" s="21">
        <v>25.829280217488606</v>
      </c>
      <c r="AK1068" s="21">
        <v>1.4121123038919237</v>
      </c>
      <c r="AL1068" s="21">
        <v>433.3483487809832</v>
      </c>
      <c r="AM1068" s="21">
        <v>2660.7588615152367</v>
      </c>
      <c r="AO1068" s="21" t="s">
        <v>262</v>
      </c>
      <c r="AP1068" s="21">
        <f t="shared" si="49"/>
        <v>2.581922192561573</v>
      </c>
      <c r="AQ1068" s="21"/>
      <c r="AR1068" s="56">
        <f t="shared" si="50"/>
        <v>1.1024439783727451</v>
      </c>
    </row>
    <row r="1069" spans="1:44" x14ac:dyDescent="0.2">
      <c r="O1069" s="21" t="s">
        <v>43</v>
      </c>
      <c r="P1069" s="21" t="s">
        <v>266</v>
      </c>
      <c r="Q1069" s="21" t="s">
        <v>34</v>
      </c>
      <c r="R1069" s="21" t="s">
        <v>31</v>
      </c>
      <c r="S1069" s="21">
        <v>25.385189056396484</v>
      </c>
      <c r="T1069" s="21">
        <v>711.18243408203125</v>
      </c>
      <c r="U1069" s="21" t="s">
        <v>266</v>
      </c>
      <c r="V1069" s="21" t="s">
        <v>264</v>
      </c>
      <c r="W1069" s="21">
        <v>25.418874740600586</v>
      </c>
      <c r="X1069" s="21">
        <v>1.4051563210108835</v>
      </c>
      <c r="Y1069" s="21">
        <v>704.02248543569317</v>
      </c>
      <c r="Z1069" s="21">
        <v>4322.698060575156</v>
      </c>
      <c r="AB1069" s="21" t="s">
        <v>43</v>
      </c>
      <c r="AC1069" s="21" t="s">
        <v>266</v>
      </c>
      <c r="AD1069" s="21" t="s">
        <v>14</v>
      </c>
      <c r="AE1069" s="21" t="s">
        <v>31</v>
      </c>
      <c r="AF1069" s="21">
        <v>26.687740325927734</v>
      </c>
      <c r="AG1069" s="21">
        <v>259.39657592773438</v>
      </c>
      <c r="AH1069" s="21" t="s">
        <v>266</v>
      </c>
      <c r="AI1069" s="21" t="s">
        <v>264</v>
      </c>
      <c r="AJ1069" s="21">
        <v>26.868426640828449</v>
      </c>
      <c r="AK1069" s="21">
        <v>1.4292422357963164</v>
      </c>
      <c r="AL1069" s="21">
        <v>216.15221855774382</v>
      </c>
      <c r="AM1069" s="21">
        <v>1327.174621944547</v>
      </c>
      <c r="AO1069" s="21" t="s">
        <v>266</v>
      </c>
      <c r="AP1069" s="21">
        <f t="shared" si="49"/>
        <v>3.2570680520108457</v>
      </c>
      <c r="AQ1069" s="21"/>
      <c r="AR1069" s="56">
        <f t="shared" si="50"/>
        <v>1.3907216381014058</v>
      </c>
    </row>
    <row r="1070" spans="1:44" x14ac:dyDescent="0.2">
      <c r="O1070" s="21" t="s">
        <v>47</v>
      </c>
      <c r="P1070" s="21" t="s">
        <v>267</v>
      </c>
      <c r="Q1070" s="21" t="s">
        <v>34</v>
      </c>
      <c r="R1070" s="21" t="s">
        <v>31</v>
      </c>
      <c r="S1070" s="21">
        <v>25.109685897827148</v>
      </c>
      <c r="T1070" s="21">
        <v>853.9124755859375</v>
      </c>
      <c r="U1070" s="21" t="s">
        <v>267</v>
      </c>
      <c r="V1070" s="21" t="s">
        <v>262</v>
      </c>
      <c r="W1070" s="21">
        <v>25.150908788045246</v>
      </c>
      <c r="X1070" s="21">
        <v>1.4005536822151106</v>
      </c>
      <c r="Y1070" s="21">
        <v>841.027404922953</v>
      </c>
      <c r="Z1070" s="21">
        <v>5163.9082662269311</v>
      </c>
      <c r="AB1070" s="21" t="s">
        <v>47</v>
      </c>
      <c r="AC1070" s="21" t="s">
        <v>267</v>
      </c>
      <c r="AD1070" s="21" t="s">
        <v>14</v>
      </c>
      <c r="AE1070" s="21" t="s">
        <v>31</v>
      </c>
      <c r="AF1070" s="21">
        <v>26.478031158447266</v>
      </c>
      <c r="AG1070" s="21">
        <v>297.63214111328125</v>
      </c>
      <c r="AH1070" s="21" t="s">
        <v>267</v>
      </c>
      <c r="AI1070" s="21" t="s">
        <v>262</v>
      </c>
      <c r="AJ1070" s="21">
        <v>26.41353480021159</v>
      </c>
      <c r="AK1070" s="21">
        <v>1.4218265247018631</v>
      </c>
      <c r="AL1070" s="21">
        <v>293.08642101708375</v>
      </c>
      <c r="AM1070" s="21">
        <v>1799.5506250448941</v>
      </c>
      <c r="AO1070" s="21" t="s">
        <v>267</v>
      </c>
      <c r="AP1070" s="21">
        <f t="shared" si="49"/>
        <v>2.8695543178164855</v>
      </c>
      <c r="AQ1070" s="21"/>
      <c r="AR1070" s="56">
        <f t="shared" si="50"/>
        <v>1.2252587964905732</v>
      </c>
    </row>
    <row r="1071" spans="1:44" x14ac:dyDescent="0.2">
      <c r="O1071" s="21" t="s">
        <v>52</v>
      </c>
      <c r="P1071" s="21" t="s">
        <v>78</v>
      </c>
      <c r="Q1071" s="21" t="s">
        <v>34</v>
      </c>
      <c r="R1071" s="21" t="s">
        <v>31</v>
      </c>
      <c r="S1071" s="21">
        <v>25.958784103393555</v>
      </c>
      <c r="T1071" s="21">
        <v>485.96343994140625</v>
      </c>
      <c r="U1071" s="21" t="s">
        <v>78</v>
      </c>
      <c r="V1071" s="21" t="s">
        <v>78</v>
      </c>
      <c r="W1071" s="21">
        <v>26.129646301269531</v>
      </c>
      <c r="X1071" s="21">
        <v>1.4171335310267308</v>
      </c>
      <c r="Y1071" s="21">
        <v>439.2919321805723</v>
      </c>
      <c r="Z1071" s="21">
        <v>2697.2524635887139</v>
      </c>
      <c r="AB1071" s="21" t="s">
        <v>52</v>
      </c>
      <c r="AC1071" s="21" t="s">
        <v>78</v>
      </c>
      <c r="AD1071" s="21" t="s">
        <v>14</v>
      </c>
      <c r="AE1071" s="21" t="s">
        <v>31</v>
      </c>
      <c r="AF1071" s="21">
        <v>27.755752563476562</v>
      </c>
      <c r="AG1071" s="21">
        <v>128.77845764160156</v>
      </c>
      <c r="AH1071" s="21" t="s">
        <v>78</v>
      </c>
      <c r="AI1071" s="21" t="s">
        <v>78</v>
      </c>
      <c r="AJ1071" s="21">
        <v>27.644399007161457</v>
      </c>
      <c r="AK1071" s="21">
        <v>1.4416071527587271</v>
      </c>
      <c r="AL1071" s="21">
        <v>128.58382336999554</v>
      </c>
      <c r="AM1071" s="21">
        <v>789.50467549177256</v>
      </c>
      <c r="AO1071" s="21" t="s">
        <v>78</v>
      </c>
      <c r="AP1071" s="21">
        <f t="shared" si="49"/>
        <v>3.4163856748645967</v>
      </c>
      <c r="AQ1071" s="21"/>
      <c r="AR1071" s="56">
        <f t="shared" si="50"/>
        <v>1.4587479924469344</v>
      </c>
    </row>
    <row r="1072" spans="1:44" x14ac:dyDescent="0.2">
      <c r="O1072" s="21" t="s">
        <v>56</v>
      </c>
      <c r="P1072" s="21" t="s">
        <v>80</v>
      </c>
      <c r="Q1072" s="21" t="s">
        <v>34</v>
      </c>
      <c r="R1072" s="21" t="s">
        <v>31</v>
      </c>
      <c r="S1072" s="21">
        <v>24.694744110107422</v>
      </c>
      <c r="T1072" s="21">
        <v>1124.72998046875</v>
      </c>
      <c r="U1072" s="21" t="s">
        <v>80</v>
      </c>
      <c r="V1072" s="21" t="s">
        <v>263</v>
      </c>
      <c r="W1072" s="21">
        <v>24.661708831787109</v>
      </c>
      <c r="X1072" s="21">
        <v>1.3920231659540927</v>
      </c>
      <c r="Y1072" s="21">
        <v>1163.5631588886656</v>
      </c>
      <c r="Z1072" s="21">
        <v>7144.2777955764068</v>
      </c>
      <c r="AB1072" s="21" t="s">
        <v>56</v>
      </c>
      <c r="AC1072" s="21" t="s">
        <v>80</v>
      </c>
      <c r="AD1072" s="21" t="s">
        <v>14</v>
      </c>
      <c r="AE1072" s="21" t="s">
        <v>31</v>
      </c>
      <c r="AF1072" s="21">
        <v>25.833343505859375</v>
      </c>
      <c r="AG1072" s="21">
        <v>454.21072387695312</v>
      </c>
      <c r="AH1072" s="21" t="s">
        <v>80</v>
      </c>
      <c r="AI1072" s="21" t="s">
        <v>263</v>
      </c>
      <c r="AJ1072" s="21">
        <v>25.974662780761719</v>
      </c>
      <c r="AK1072" s="21">
        <v>1.4145499179845551</v>
      </c>
      <c r="AL1072" s="21">
        <v>393.16493078767382</v>
      </c>
      <c r="AM1072" s="21">
        <v>2414.032675036317</v>
      </c>
      <c r="AO1072" s="21" t="s">
        <v>80</v>
      </c>
      <c r="AP1072" s="21">
        <f t="shared" si="49"/>
        <v>2.9594784981396027</v>
      </c>
      <c r="AQ1072" s="21"/>
      <c r="AR1072" s="56">
        <f t="shared" si="50"/>
        <v>1.2636551398788187</v>
      </c>
    </row>
    <row r="1073" spans="1:44" x14ac:dyDescent="0.2">
      <c r="O1073" s="21" t="s">
        <v>61</v>
      </c>
      <c r="P1073" s="21" t="s">
        <v>82</v>
      </c>
      <c r="Q1073" s="21" t="s">
        <v>34</v>
      </c>
      <c r="R1073" s="21" t="s">
        <v>31</v>
      </c>
      <c r="S1073" s="21">
        <v>24.318002700805664</v>
      </c>
      <c r="T1073" s="21">
        <v>1444.33984375</v>
      </c>
      <c r="U1073" s="21" t="s">
        <v>82</v>
      </c>
      <c r="V1073" s="21" t="s">
        <v>264</v>
      </c>
      <c r="W1073" s="21">
        <v>24.397881825764973</v>
      </c>
      <c r="X1073" s="21">
        <v>1.3873521234160555</v>
      </c>
      <c r="Y1073" s="21">
        <v>1386.1837375900625</v>
      </c>
      <c r="Z1073" s="21">
        <v>8511.1681488029826</v>
      </c>
      <c r="AB1073" s="21" t="s">
        <v>61</v>
      </c>
      <c r="AC1073" s="21" t="s">
        <v>82</v>
      </c>
      <c r="AD1073" s="21" t="s">
        <v>14</v>
      </c>
      <c r="AE1073" s="21" t="s">
        <v>31</v>
      </c>
      <c r="AF1073" s="21">
        <v>24.993574142456055</v>
      </c>
      <c r="AG1073" s="21">
        <v>787.74432373046875</v>
      </c>
      <c r="AH1073" s="21" t="s">
        <v>82</v>
      </c>
      <c r="AI1073" s="21" t="s">
        <v>264</v>
      </c>
      <c r="AJ1073" s="21">
        <v>25.199682235717773</v>
      </c>
      <c r="AK1073" s="21">
        <v>1.4013950644266069</v>
      </c>
      <c r="AL1073" s="21">
        <v>660.48021888014352</v>
      </c>
      <c r="AM1073" s="21">
        <v>4055.3485439240812</v>
      </c>
      <c r="AO1073" s="21" t="s">
        <v>82</v>
      </c>
      <c r="AP1073" s="21">
        <f t="shared" si="49"/>
        <v>2.0987513296618672</v>
      </c>
      <c r="AQ1073" s="21"/>
      <c r="AR1073" s="56">
        <f t="shared" si="50"/>
        <v>0.89613690612109331</v>
      </c>
    </row>
    <row r="1074" spans="1:44" x14ac:dyDescent="0.2">
      <c r="O1074" s="21" t="s">
        <v>65</v>
      </c>
      <c r="P1074" s="21" t="s">
        <v>263</v>
      </c>
      <c r="Q1074" s="21" t="s">
        <v>34</v>
      </c>
      <c r="R1074" s="21" t="s">
        <v>31</v>
      </c>
      <c r="S1074" s="21">
        <v>25.621892929077148</v>
      </c>
      <c r="T1074" s="21">
        <v>607.7642822265625</v>
      </c>
      <c r="U1074" s="21" t="s">
        <v>263</v>
      </c>
      <c r="V1074" s="21" t="s">
        <v>262</v>
      </c>
      <c r="W1074" s="21">
        <v>25.700291315714519</v>
      </c>
      <c r="X1074" s="21">
        <v>1.4099380461363631</v>
      </c>
      <c r="Y1074" s="21">
        <v>584.09925529665736</v>
      </c>
      <c r="Z1074" s="21">
        <v>3586.3694275214762</v>
      </c>
      <c r="AB1074" s="21" t="s">
        <v>65</v>
      </c>
      <c r="AC1074" s="21" t="s">
        <v>263</v>
      </c>
      <c r="AD1074" s="21" t="s">
        <v>14</v>
      </c>
      <c r="AE1074" s="21" t="s">
        <v>31</v>
      </c>
      <c r="AF1074" s="21">
        <v>26.856451034545898</v>
      </c>
      <c r="AG1074" s="21">
        <v>232.23258972167969</v>
      </c>
      <c r="AH1074" s="21" t="s">
        <v>263</v>
      </c>
      <c r="AI1074" s="21" t="s">
        <v>262</v>
      </c>
      <c r="AJ1074" s="21">
        <v>26.717371622721355</v>
      </c>
      <c r="AK1074" s="21">
        <v>1.426793731277503</v>
      </c>
      <c r="AL1074" s="21">
        <v>239.15036051871397</v>
      </c>
      <c r="AM1074" s="21">
        <v>1468.3832135849036</v>
      </c>
      <c r="AO1074" s="21" t="s">
        <v>263</v>
      </c>
      <c r="AP1074" s="21">
        <f t="shared" si="49"/>
        <v>2.4423933713909269</v>
      </c>
      <c r="AQ1074" s="21"/>
      <c r="AR1074" s="56">
        <f t="shared" si="50"/>
        <v>1.0428671603136324</v>
      </c>
    </row>
    <row r="1075" spans="1:44" x14ac:dyDescent="0.2">
      <c r="O1075" s="21" t="s">
        <v>68</v>
      </c>
      <c r="P1075" s="21" t="s">
        <v>268</v>
      </c>
      <c r="Q1075" s="21" t="s">
        <v>34</v>
      </c>
      <c r="R1075" s="21" t="s">
        <v>31</v>
      </c>
      <c r="S1075" s="21">
        <v>25.896236419677734</v>
      </c>
      <c r="T1075" s="21">
        <v>506.56732177734375</v>
      </c>
      <c r="U1075" s="21" t="s">
        <v>268</v>
      </c>
      <c r="V1075" s="21" t="s">
        <v>78</v>
      </c>
      <c r="W1075" s="21">
        <v>25.844147364298504</v>
      </c>
      <c r="X1075" s="21">
        <v>1.4123622087386314</v>
      </c>
      <c r="Y1075" s="21">
        <v>530.92060181949716</v>
      </c>
      <c r="Z1075" s="21">
        <v>3259.8524951717122</v>
      </c>
      <c r="AB1075" s="21" t="s">
        <v>68</v>
      </c>
      <c r="AC1075" s="21" t="s">
        <v>268</v>
      </c>
      <c r="AD1075" s="21" t="s">
        <v>14</v>
      </c>
      <c r="AE1075" s="21" t="s">
        <v>31</v>
      </c>
      <c r="AF1075" s="21">
        <v>26.48090934753418</v>
      </c>
      <c r="AG1075" s="21">
        <v>297.07101440429688</v>
      </c>
      <c r="AH1075" s="21" t="s">
        <v>268</v>
      </c>
      <c r="AI1075" s="21" t="s">
        <v>78</v>
      </c>
      <c r="AJ1075" s="21">
        <v>26.716941833496094</v>
      </c>
      <c r="AK1075" s="21">
        <v>1.4267867449394427</v>
      </c>
      <c r="AL1075" s="21">
        <v>239.21916968257233</v>
      </c>
      <c r="AM1075" s="21">
        <v>1468.805701850994</v>
      </c>
      <c r="AO1075" s="21" t="s">
        <v>268</v>
      </c>
      <c r="AP1075" s="21">
        <f t="shared" si="49"/>
        <v>2.219389869649631</v>
      </c>
      <c r="AQ1075" s="21"/>
      <c r="AR1075" s="56">
        <f t="shared" si="50"/>
        <v>0.94764784334156815</v>
      </c>
    </row>
    <row r="1076" spans="1:44" x14ac:dyDescent="0.2">
      <c r="O1076" s="21" t="s">
        <v>71</v>
      </c>
      <c r="P1076" s="21" t="s">
        <v>269</v>
      </c>
      <c r="Q1076" s="21" t="s">
        <v>34</v>
      </c>
      <c r="R1076" s="21" t="s">
        <v>31</v>
      </c>
      <c r="S1076" s="21">
        <v>26.550388336181641</v>
      </c>
      <c r="T1076" s="21">
        <v>328.120849609375</v>
      </c>
      <c r="U1076" s="21" t="s">
        <v>269</v>
      </c>
      <c r="V1076" s="21" t="s">
        <v>263</v>
      </c>
      <c r="W1076" s="21">
        <v>27.287867228190105</v>
      </c>
      <c r="X1076" s="21">
        <v>1.4359695933018375</v>
      </c>
      <c r="Y1076" s="21">
        <v>203.69106568152097</v>
      </c>
      <c r="Z1076" s="21">
        <v>1250.6631432845386</v>
      </c>
      <c r="AB1076" s="21" t="s">
        <v>71</v>
      </c>
      <c r="AC1076" s="21" t="s">
        <v>269</v>
      </c>
      <c r="AD1076" s="21" t="s">
        <v>14</v>
      </c>
      <c r="AE1076" s="21" t="s">
        <v>31</v>
      </c>
      <c r="AF1076" s="21">
        <v>27.477338790893555</v>
      </c>
      <c r="AG1076" s="21">
        <v>154.56912231445312</v>
      </c>
      <c r="AH1076" s="21" t="s">
        <v>269</v>
      </c>
      <c r="AI1076" s="21" t="s">
        <v>263</v>
      </c>
      <c r="AJ1076" s="21">
        <v>28.581902186075848</v>
      </c>
      <c r="AK1076" s="21">
        <v>1.4560911286336091</v>
      </c>
      <c r="AL1076" s="21">
        <v>68.652497540491112</v>
      </c>
      <c r="AM1076" s="21">
        <v>421.5263348986154</v>
      </c>
      <c r="AO1076" s="21" t="s">
        <v>269</v>
      </c>
      <c r="AP1076" s="21">
        <f t="shared" si="49"/>
        <v>2.9669869703048217</v>
      </c>
      <c r="AQ1076" s="21"/>
      <c r="AR1076" s="56">
        <f t="shared" si="50"/>
        <v>1.2668611504817613</v>
      </c>
    </row>
    <row r="1077" spans="1:44" x14ac:dyDescent="0.2">
      <c r="O1077" s="21" t="s">
        <v>74</v>
      </c>
      <c r="P1077" s="21" t="s">
        <v>264</v>
      </c>
      <c r="Q1077" s="21" t="s">
        <v>34</v>
      </c>
      <c r="R1077" s="21" t="s">
        <v>31</v>
      </c>
      <c r="S1077" s="21">
        <v>26.630077362060547</v>
      </c>
      <c r="T1077" s="21">
        <v>311.2132568359375</v>
      </c>
      <c r="U1077" s="21" t="s">
        <v>264</v>
      </c>
      <c r="V1077" s="21" t="s">
        <v>264</v>
      </c>
      <c r="W1077" s="21">
        <v>26.548018773396809</v>
      </c>
      <c r="X1077" s="21">
        <v>1.4240321160808895</v>
      </c>
      <c r="Y1077" s="21">
        <v>332.80112945932103</v>
      </c>
      <c r="Z1077" s="21">
        <v>2043.3989348802311</v>
      </c>
      <c r="AB1077" s="21" t="s">
        <v>74</v>
      </c>
      <c r="AC1077" s="21" t="s">
        <v>264</v>
      </c>
      <c r="AD1077" s="21" t="s">
        <v>14</v>
      </c>
      <c r="AE1077" s="21" t="s">
        <v>31</v>
      </c>
      <c r="AF1077" s="21">
        <v>27.196483612060547</v>
      </c>
      <c r="AG1077" s="21">
        <v>185.82212829589844</v>
      </c>
      <c r="AH1077" s="21" t="s">
        <v>264</v>
      </c>
      <c r="AI1077" s="21" t="s">
        <v>264</v>
      </c>
      <c r="AJ1077" s="21">
        <v>27.549353281656902</v>
      </c>
      <c r="AK1077" s="21">
        <v>1.4401114082874633</v>
      </c>
      <c r="AL1077" s="21">
        <v>137.03007849218153</v>
      </c>
      <c r="AM1077" s="21">
        <v>841.3646819419946</v>
      </c>
      <c r="AO1077" s="21" t="s">
        <v>264</v>
      </c>
      <c r="AP1077" s="21">
        <f t="shared" si="49"/>
        <v>2.4286721070389632</v>
      </c>
      <c r="AQ1077" s="21"/>
      <c r="AR1077" s="56">
        <f t="shared" si="50"/>
        <v>1.0370083759923763</v>
      </c>
    </row>
    <row r="1078" spans="1:44" x14ac:dyDescent="0.2">
      <c r="O1078" s="21" t="s">
        <v>77</v>
      </c>
      <c r="P1078" s="21" t="s">
        <v>270</v>
      </c>
      <c r="Q1078" s="21" t="s">
        <v>34</v>
      </c>
      <c r="R1078" s="21" t="s">
        <v>31</v>
      </c>
      <c r="S1078" s="21">
        <v>26.727556228637695</v>
      </c>
      <c r="T1078" s="21">
        <v>291.71127319335938</v>
      </c>
      <c r="U1078" s="21" t="s">
        <v>270</v>
      </c>
      <c r="V1078" s="21" t="s">
        <v>262</v>
      </c>
      <c r="W1078" s="21">
        <v>26.657435099283855</v>
      </c>
      <c r="X1078" s="21">
        <v>1.425818360538639</v>
      </c>
      <c r="Y1078" s="21">
        <v>309.49433860553495</v>
      </c>
      <c r="Z1078" s="21">
        <v>1900.2952390379844</v>
      </c>
      <c r="AB1078" s="21" t="s">
        <v>77</v>
      </c>
      <c r="AC1078" s="21" t="s">
        <v>270</v>
      </c>
      <c r="AD1078" s="21" t="s">
        <v>14</v>
      </c>
      <c r="AE1078" s="21" t="s">
        <v>31</v>
      </c>
      <c r="AF1078" s="21">
        <v>27.716501235961914</v>
      </c>
      <c r="AG1078" s="21">
        <v>132.13571166992188</v>
      </c>
      <c r="AH1078" s="21" t="s">
        <v>270</v>
      </c>
      <c r="AI1078" s="21" t="s">
        <v>262</v>
      </c>
      <c r="AJ1078" s="21">
        <v>27.805863698323567</v>
      </c>
      <c r="AK1078" s="21">
        <v>1.4441363895618229</v>
      </c>
      <c r="AL1078" s="21">
        <v>115.41145730270796</v>
      </c>
      <c r="AM1078" s="21">
        <v>708.62634783862688</v>
      </c>
      <c r="AO1078" s="21" t="s">
        <v>270</v>
      </c>
      <c r="AP1078" s="21">
        <f t="shared" si="49"/>
        <v>2.6816604333638638</v>
      </c>
      <c r="AQ1078" s="21"/>
      <c r="AR1078" s="56">
        <f t="shared" si="50"/>
        <v>1.1450307857144828</v>
      </c>
    </row>
    <row r="1079" spans="1:44" x14ac:dyDescent="0.2">
      <c r="O1079" s="21" t="s">
        <v>83</v>
      </c>
      <c r="P1079" s="21" t="s">
        <v>271</v>
      </c>
      <c r="Q1079" s="21" t="s">
        <v>34</v>
      </c>
      <c r="R1079" s="21" t="s">
        <v>31</v>
      </c>
      <c r="S1079" s="21">
        <v>25.01890754699707</v>
      </c>
      <c r="T1079" s="21">
        <v>906.95623779296875</v>
      </c>
      <c r="U1079" s="21" t="s">
        <v>271</v>
      </c>
      <c r="V1079" s="21" t="s">
        <v>78</v>
      </c>
      <c r="W1079" s="21">
        <v>25.168429056803387</v>
      </c>
      <c r="X1079" s="21">
        <v>1.4008561089431437</v>
      </c>
      <c r="Y1079" s="21">
        <v>831.30631329291725</v>
      </c>
      <c r="Z1079" s="21">
        <v>5104.2207636185112</v>
      </c>
      <c r="AB1079" s="21" t="s">
        <v>83</v>
      </c>
      <c r="AC1079" s="21" t="s">
        <v>271</v>
      </c>
      <c r="AD1079" s="21" t="s">
        <v>14</v>
      </c>
      <c r="AE1079" s="21" t="s">
        <v>31</v>
      </c>
      <c r="AF1079" s="21">
        <v>25.980449676513672</v>
      </c>
      <c r="AG1079" s="21">
        <v>412.44711303710938</v>
      </c>
      <c r="AH1079" s="21" t="s">
        <v>271</v>
      </c>
      <c r="AI1079" s="21" t="s">
        <v>78</v>
      </c>
      <c r="AJ1079" s="21">
        <v>25.761962254842121</v>
      </c>
      <c r="AK1079" s="21">
        <v>1.4109789395881571</v>
      </c>
      <c r="AL1079" s="21">
        <v>453.32150430837629</v>
      </c>
      <c r="AM1079" s="21">
        <v>2783.3940364534301</v>
      </c>
      <c r="AO1079" s="21" t="s">
        <v>271</v>
      </c>
      <c r="AP1079" s="21">
        <f t="shared" si="49"/>
        <v>1.833811776834247</v>
      </c>
      <c r="AQ1079" s="21"/>
      <c r="AR1079" s="56">
        <f t="shared" si="50"/>
        <v>0.78301149301257567</v>
      </c>
    </row>
    <row r="1080" spans="1:44" x14ac:dyDescent="0.2">
      <c r="O1080" s="21" t="s">
        <v>89</v>
      </c>
      <c r="P1080" s="21" t="s">
        <v>84</v>
      </c>
      <c r="Q1080" s="21" t="s">
        <v>34</v>
      </c>
      <c r="R1080" s="21" t="s">
        <v>31</v>
      </c>
      <c r="S1080" s="21">
        <v>25.644062042236328</v>
      </c>
      <c r="T1080" s="21">
        <v>598.885009765625</v>
      </c>
      <c r="U1080" s="21" t="s">
        <v>84</v>
      </c>
      <c r="V1080" s="21" t="s">
        <v>263</v>
      </c>
      <c r="W1080" s="21">
        <v>25.577615737915039</v>
      </c>
      <c r="X1080" s="21">
        <v>1.407860058511397</v>
      </c>
      <c r="Y1080" s="21">
        <v>633.63600186456586</v>
      </c>
      <c r="Z1080" s="21">
        <v>3890.5250514484342</v>
      </c>
      <c r="AB1080" s="21" t="s">
        <v>89</v>
      </c>
      <c r="AC1080" s="21" t="s">
        <v>84</v>
      </c>
      <c r="AD1080" s="21" t="s">
        <v>14</v>
      </c>
      <c r="AE1080" s="21" t="s">
        <v>31</v>
      </c>
      <c r="AF1080" s="21">
        <v>28.482301712036133</v>
      </c>
      <c r="AG1080" s="21">
        <v>79.975189208984375</v>
      </c>
      <c r="AH1080" s="21" t="s">
        <v>84</v>
      </c>
      <c r="AI1080" s="21" t="s">
        <v>263</v>
      </c>
      <c r="AJ1080" s="21">
        <v>28.985698064168293</v>
      </c>
      <c r="AK1080" s="21">
        <v>1.4621837639707442</v>
      </c>
      <c r="AL1080" s="21">
        <v>52.393066579195036</v>
      </c>
      <c r="AM1080" s="21">
        <v>321.69342879625748</v>
      </c>
      <c r="AO1080" s="21" t="s">
        <v>84</v>
      </c>
      <c r="AP1080" s="21">
        <f t="shared" si="49"/>
        <v>12.093890341516655</v>
      </c>
      <c r="AQ1080" s="21"/>
      <c r="AR1080" s="56">
        <f t="shared" si="50"/>
        <v>5.1639188123161777</v>
      </c>
    </row>
    <row r="1081" spans="1:44" x14ac:dyDescent="0.2">
      <c r="O1081" s="21" t="s">
        <v>95</v>
      </c>
      <c r="P1081" s="21" t="s">
        <v>86</v>
      </c>
      <c r="Q1081" s="21" t="s">
        <v>34</v>
      </c>
      <c r="R1081" s="21" t="s">
        <v>31</v>
      </c>
      <c r="S1081" s="21">
        <v>25.359828948974609</v>
      </c>
      <c r="T1081" s="21">
        <v>723.2572021484375</v>
      </c>
      <c r="U1081" s="21" t="s">
        <v>86</v>
      </c>
      <c r="V1081" s="21" t="s">
        <v>264</v>
      </c>
      <c r="W1081" s="21">
        <v>25.437889099121094</v>
      </c>
      <c r="X1081" s="21">
        <v>1.4054810696084621</v>
      </c>
      <c r="Y1081" s="21">
        <v>695.19539691116825</v>
      </c>
      <c r="Z1081" s="21">
        <v>4268.4997370345727</v>
      </c>
      <c r="AB1081" s="21" t="s">
        <v>95</v>
      </c>
      <c r="AC1081" s="21" t="s">
        <v>86</v>
      </c>
      <c r="AD1081" s="21" t="s">
        <v>14</v>
      </c>
      <c r="AE1081" s="21" t="s">
        <v>31</v>
      </c>
      <c r="AF1081" s="21">
        <v>26.451974868774414</v>
      </c>
      <c r="AG1081" s="21">
        <v>302.76068115234375</v>
      </c>
      <c r="AH1081" s="21" t="s">
        <v>86</v>
      </c>
      <c r="AI1081" s="21" t="s">
        <v>264</v>
      </c>
      <c r="AJ1081" s="21">
        <v>26.578409194946289</v>
      </c>
      <c r="AK1081" s="21">
        <v>1.4245289834339572</v>
      </c>
      <c r="AL1081" s="21">
        <v>262.46239922669054</v>
      </c>
      <c r="AM1081" s="21">
        <v>1611.5191312518798</v>
      </c>
      <c r="AO1081" s="21" t="s">
        <v>86</v>
      </c>
      <c r="AP1081" s="21">
        <f t="shared" si="49"/>
        <v>2.6487428254845882</v>
      </c>
      <c r="AQ1081" s="21"/>
      <c r="AR1081" s="56">
        <f t="shared" si="50"/>
        <v>1.1309754362955529</v>
      </c>
    </row>
    <row r="1082" spans="1:44" x14ac:dyDescent="0.2">
      <c r="O1082" s="21" t="s">
        <v>101</v>
      </c>
      <c r="P1082" s="21" t="s">
        <v>88</v>
      </c>
      <c r="Q1082" s="21" t="s">
        <v>34</v>
      </c>
      <c r="R1082" s="21" t="s">
        <v>31</v>
      </c>
      <c r="S1082" s="21">
        <v>26.676429748535156</v>
      </c>
      <c r="T1082" s="21">
        <v>301.78237915039062</v>
      </c>
      <c r="U1082" s="21" t="s">
        <v>88</v>
      </c>
      <c r="V1082" s="21" t="s">
        <v>262</v>
      </c>
      <c r="W1082" s="21">
        <v>26.544534683227539</v>
      </c>
      <c r="X1082" s="21">
        <v>1.4239751167075829</v>
      </c>
      <c r="Y1082" s="21">
        <v>333.57143410767492</v>
      </c>
      <c r="Z1082" s="21">
        <v>2048.1286054211237</v>
      </c>
      <c r="AB1082" s="21" t="s">
        <v>101</v>
      </c>
      <c r="AC1082" s="21" t="s">
        <v>88</v>
      </c>
      <c r="AD1082" s="21" t="s">
        <v>14</v>
      </c>
      <c r="AE1082" s="21" t="s">
        <v>31</v>
      </c>
      <c r="AF1082" s="21">
        <v>27.621110916137695</v>
      </c>
      <c r="AG1082" s="21">
        <v>140.66401672363281</v>
      </c>
      <c r="AH1082" s="21" t="s">
        <v>88</v>
      </c>
      <c r="AI1082" s="21" t="s">
        <v>262</v>
      </c>
      <c r="AJ1082" s="21">
        <v>27.542823155721027</v>
      </c>
      <c r="AK1082" s="21">
        <v>1.4400084536446536</v>
      </c>
      <c r="AL1082" s="21">
        <v>137.6303451231482</v>
      </c>
      <c r="AM1082" s="21">
        <v>845.05031905612987</v>
      </c>
      <c r="AO1082" s="21" t="s">
        <v>88</v>
      </c>
      <c r="AP1082" s="21">
        <f t="shared" si="49"/>
        <v>2.4236765068721109</v>
      </c>
      <c r="AQ1082" s="21"/>
      <c r="AR1082" s="56">
        <f t="shared" si="50"/>
        <v>1.0348753259189967</v>
      </c>
    </row>
    <row r="1083" spans="1:44" x14ac:dyDescent="0.2">
      <c r="O1083" s="21" t="s">
        <v>104</v>
      </c>
      <c r="P1083" s="21" t="s">
        <v>90</v>
      </c>
      <c r="Q1083" s="21" t="s">
        <v>34</v>
      </c>
      <c r="R1083" s="21" t="s">
        <v>31</v>
      </c>
      <c r="S1083" s="21">
        <v>24.462118148803711</v>
      </c>
      <c r="T1083" s="21">
        <v>1312.5577392578125</v>
      </c>
      <c r="U1083" s="21" t="s">
        <v>90</v>
      </c>
      <c r="V1083" s="21" t="s">
        <v>78</v>
      </c>
      <c r="W1083" s="21">
        <v>24.36491584777832</v>
      </c>
      <c r="X1083" s="21">
        <v>1.3867649157415847</v>
      </c>
      <c r="Y1083" s="21">
        <v>1416.8408875169027</v>
      </c>
      <c r="Z1083" s="21">
        <v>8699.403049353783</v>
      </c>
      <c r="AB1083" s="21" t="s">
        <v>104</v>
      </c>
      <c r="AC1083" s="21" t="s">
        <v>90</v>
      </c>
      <c r="AD1083" s="21" t="s">
        <v>14</v>
      </c>
      <c r="AE1083" s="21" t="s">
        <v>31</v>
      </c>
      <c r="AF1083" s="21">
        <v>27.800010681152344</v>
      </c>
      <c r="AG1083" s="21">
        <v>125.09516906738281</v>
      </c>
      <c r="AH1083" s="21" t="s">
        <v>90</v>
      </c>
      <c r="AI1083" s="21" t="s">
        <v>78</v>
      </c>
      <c r="AJ1083" s="21">
        <v>27.671550750732422</v>
      </c>
      <c r="AK1083" s="21">
        <v>1.4420334982668686</v>
      </c>
      <c r="AL1083" s="21">
        <v>126.26802466216176</v>
      </c>
      <c r="AM1083" s="21">
        <v>775.28567142567317</v>
      </c>
      <c r="AO1083" s="21" t="s">
        <v>90</v>
      </c>
      <c r="AP1083" s="21">
        <f t="shared" si="49"/>
        <v>11.220900075911949</v>
      </c>
      <c r="AQ1083" s="21"/>
      <c r="AR1083" s="56">
        <f t="shared" si="50"/>
        <v>4.7911644108603024</v>
      </c>
    </row>
    <row r="1084" spans="1:44" x14ac:dyDescent="0.2">
      <c r="O1084" s="21" t="s">
        <v>107</v>
      </c>
      <c r="P1084" s="21" t="s">
        <v>92</v>
      </c>
      <c r="Q1084" s="21" t="s">
        <v>34</v>
      </c>
      <c r="R1084" s="21" t="s">
        <v>31</v>
      </c>
      <c r="S1084" s="21">
        <v>25.732273101806641</v>
      </c>
      <c r="T1084" s="21">
        <v>564.82073974609375</v>
      </c>
      <c r="U1084" s="21" t="s">
        <v>92</v>
      </c>
      <c r="V1084" s="21" t="s">
        <v>263</v>
      </c>
      <c r="W1084" s="21">
        <v>25.780921936035156</v>
      </c>
      <c r="X1084" s="21">
        <v>1.4112984438387017</v>
      </c>
      <c r="Y1084" s="21">
        <v>553.66894204225696</v>
      </c>
      <c r="Z1084" s="21">
        <v>3399.5273041394576</v>
      </c>
      <c r="AB1084" s="21" t="s">
        <v>107</v>
      </c>
      <c r="AC1084" s="21" t="s">
        <v>92</v>
      </c>
      <c r="AD1084" s="21" t="s">
        <v>14</v>
      </c>
      <c r="AE1084" s="21" t="s">
        <v>31</v>
      </c>
      <c r="AF1084" s="21">
        <v>27.344928741455078</v>
      </c>
      <c r="AG1084" s="21">
        <v>168.58815002441406</v>
      </c>
      <c r="AH1084" s="21" t="s">
        <v>92</v>
      </c>
      <c r="AI1084" s="21" t="s">
        <v>263</v>
      </c>
      <c r="AJ1084" s="21">
        <v>27.638064066569012</v>
      </c>
      <c r="AK1084" s="21">
        <v>1.4415076192140346</v>
      </c>
      <c r="AL1084" s="21">
        <v>129.13021901527193</v>
      </c>
      <c r="AM1084" s="21">
        <v>792.85954475376968</v>
      </c>
      <c r="AO1084" s="21" t="s">
        <v>92</v>
      </c>
      <c r="AP1084" s="21">
        <f t="shared" si="49"/>
        <v>4.2876791061337531</v>
      </c>
      <c r="AQ1084" s="21"/>
      <c r="AR1084" s="56">
        <f t="shared" si="50"/>
        <v>1.8307778698250081</v>
      </c>
    </row>
    <row r="1085" spans="1:44" x14ac:dyDescent="0.2">
      <c r="O1085" s="21" t="s">
        <v>110</v>
      </c>
      <c r="P1085" s="21" t="s">
        <v>94</v>
      </c>
      <c r="Q1085" s="21" t="s">
        <v>34</v>
      </c>
      <c r="R1085" s="21" t="s">
        <v>31</v>
      </c>
      <c r="S1085" s="21">
        <v>25.435480117797852</v>
      </c>
      <c r="T1085" s="21">
        <v>687.8302001953125</v>
      </c>
      <c r="U1085" s="21" t="s">
        <v>94</v>
      </c>
      <c r="V1085" s="21" t="s">
        <v>264</v>
      </c>
      <c r="W1085" s="21">
        <v>25.29769007364909</v>
      </c>
      <c r="X1085" s="21">
        <v>1.4030808676553888</v>
      </c>
      <c r="Y1085" s="21">
        <v>762.97457369381516</v>
      </c>
      <c r="Z1085" s="21">
        <v>4684.6638824800248</v>
      </c>
      <c r="AB1085" s="21" t="s">
        <v>110</v>
      </c>
      <c r="AC1085" s="21" t="s">
        <v>94</v>
      </c>
      <c r="AD1085" s="21" t="s">
        <v>14</v>
      </c>
      <c r="AE1085" s="21" t="s">
        <v>31</v>
      </c>
      <c r="AF1085" s="21">
        <v>27.666566848754883</v>
      </c>
      <c r="AG1085" s="21">
        <v>136.53350830078125</v>
      </c>
      <c r="AH1085" s="21" t="s">
        <v>94</v>
      </c>
      <c r="AI1085" s="21" t="s">
        <v>264</v>
      </c>
      <c r="AJ1085" s="21">
        <v>27.73822021484375</v>
      </c>
      <c r="AK1085" s="21">
        <v>1.443078591716737</v>
      </c>
      <c r="AL1085" s="21">
        <v>120.75711485206092</v>
      </c>
      <c r="AM1085" s="21">
        <v>741.44868519165402</v>
      </c>
      <c r="AO1085" s="21" t="s">
        <v>94</v>
      </c>
      <c r="AP1085" s="21">
        <f t="shared" si="49"/>
        <v>6.3182577244291762</v>
      </c>
      <c r="AQ1085" s="21"/>
      <c r="AR1085" s="56">
        <f t="shared" si="50"/>
        <v>2.6978059997979265</v>
      </c>
    </row>
    <row r="1086" spans="1:44" x14ac:dyDescent="0.2">
      <c r="O1086" s="21" t="s">
        <v>119</v>
      </c>
      <c r="P1086" s="21" t="s">
        <v>272</v>
      </c>
      <c r="Q1086" s="21" t="s">
        <v>34</v>
      </c>
      <c r="R1086" s="21" t="s">
        <v>31</v>
      </c>
      <c r="S1086" s="21">
        <v>26.365728378295898</v>
      </c>
      <c r="T1086" s="21">
        <v>370.91506958007812</v>
      </c>
      <c r="U1086" s="21" t="s">
        <v>272</v>
      </c>
      <c r="V1086" s="21" t="s">
        <v>263</v>
      </c>
      <c r="W1086" s="21">
        <v>26.304911295572918</v>
      </c>
      <c r="X1086" s="21">
        <v>1.4200368416242193</v>
      </c>
      <c r="Y1086" s="21">
        <v>391.06106925827129</v>
      </c>
      <c r="Z1086" s="21">
        <v>2401.1149652457857</v>
      </c>
      <c r="AB1086" s="21" t="s">
        <v>119</v>
      </c>
      <c r="AC1086" s="21" t="s">
        <v>272</v>
      </c>
      <c r="AD1086" s="21" t="s">
        <v>14</v>
      </c>
      <c r="AE1086" s="21" t="s">
        <v>31</v>
      </c>
      <c r="AF1086" s="21">
        <v>29.42725944519043</v>
      </c>
      <c r="AG1086" s="21">
        <v>43.040225982666016</v>
      </c>
      <c r="AH1086" s="21" t="s">
        <v>272</v>
      </c>
      <c r="AI1086" s="21" t="s">
        <v>263</v>
      </c>
      <c r="AJ1086" s="21">
        <v>29.048704783121746</v>
      </c>
      <c r="AK1086" s="21">
        <v>1.4631267729369057</v>
      </c>
      <c r="AL1086" s="21">
        <v>50.229390912232205</v>
      </c>
      <c r="AM1086" s="21">
        <v>308.4084602011057</v>
      </c>
      <c r="AO1086" s="21" t="s">
        <v>272</v>
      </c>
      <c r="AP1086" s="21">
        <f t="shared" si="49"/>
        <v>7.785502912858087</v>
      </c>
      <c r="AQ1086" s="21"/>
      <c r="AR1086" s="56">
        <f t="shared" si="50"/>
        <v>3.3242987839104603</v>
      </c>
    </row>
    <row r="1087" spans="1:44" x14ac:dyDescent="0.2">
      <c r="A1087" s="21" t="s">
        <v>292</v>
      </c>
      <c r="B1087" s="21"/>
      <c r="C1087" s="21"/>
      <c r="D1087" s="21"/>
      <c r="E1087" s="21"/>
      <c r="O1087" s="21" t="s">
        <v>122</v>
      </c>
      <c r="P1087" s="21" t="s">
        <v>273</v>
      </c>
      <c r="Q1087" s="21" t="s">
        <v>34</v>
      </c>
      <c r="R1087" s="21" t="s">
        <v>31</v>
      </c>
      <c r="S1087" s="21">
        <v>25.855445861816406</v>
      </c>
      <c r="T1087" s="21">
        <v>520.4725341796875</v>
      </c>
      <c r="U1087" s="21" t="s">
        <v>273</v>
      </c>
      <c r="V1087" s="21" t="s">
        <v>264</v>
      </c>
      <c r="W1087" s="21">
        <v>25.996715545654297</v>
      </c>
      <c r="X1087" s="21">
        <v>1.4149184821822647</v>
      </c>
      <c r="Y1087" s="21">
        <v>479.80172210515553</v>
      </c>
      <c r="Z1087" s="21">
        <v>2945.9825737256547</v>
      </c>
      <c r="AB1087" s="21" t="s">
        <v>122</v>
      </c>
      <c r="AC1087" s="21" t="s">
        <v>273</v>
      </c>
      <c r="AD1087" s="21" t="s">
        <v>14</v>
      </c>
      <c r="AE1087" s="21" t="s">
        <v>31</v>
      </c>
      <c r="AF1087" s="21">
        <v>27.163654327392578</v>
      </c>
      <c r="AG1087" s="21">
        <v>189.8653564453125</v>
      </c>
      <c r="AH1087" s="21" t="s">
        <v>273</v>
      </c>
      <c r="AI1087" s="21" t="s">
        <v>264</v>
      </c>
      <c r="AJ1087" s="21">
        <v>27.289599100748699</v>
      </c>
      <c r="AK1087" s="21">
        <v>1.435997155691461</v>
      </c>
      <c r="AL1087" s="21">
        <v>163.0518920846514</v>
      </c>
      <c r="AM1087" s="21">
        <v>1001.1386173997596</v>
      </c>
      <c r="AO1087" s="21" t="s">
        <v>273</v>
      </c>
      <c r="AP1087" s="21">
        <f t="shared" si="49"/>
        <v>2.9426320416819056</v>
      </c>
      <c r="AQ1087" s="21"/>
      <c r="AR1087" s="56">
        <f t="shared" si="50"/>
        <v>1.2564619430690105</v>
      </c>
    </row>
    <row r="1088" spans="1:44" x14ac:dyDescent="0.2">
      <c r="A1088" s="44" t="s">
        <v>284</v>
      </c>
      <c r="B1088" s="44" t="s">
        <v>285</v>
      </c>
      <c r="C1088" s="44" t="s">
        <v>286</v>
      </c>
    </row>
    <row r="1090" spans="1:17" x14ac:dyDescent="0.2">
      <c r="A1090" s="57"/>
      <c r="B1090" s="58" t="s">
        <v>293</v>
      </c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60"/>
    </row>
    <row r="1091" spans="1:17" x14ac:dyDescent="0.2">
      <c r="A1091" s="57" t="s">
        <v>209</v>
      </c>
      <c r="B1091" s="57">
        <v>1.1024439783727453</v>
      </c>
      <c r="C1091" s="57">
        <v>1.3907216381014056</v>
      </c>
      <c r="D1091" s="57">
        <v>1.225258796490573</v>
      </c>
      <c r="E1091" s="57">
        <v>1.4587479924469344</v>
      </c>
      <c r="F1091" s="57">
        <v>1.2636551398788192</v>
      </c>
      <c r="G1091" s="57">
        <v>0.89613690612109365</v>
      </c>
      <c r="H1091" s="57">
        <v>1.0428671603136319</v>
      </c>
      <c r="I1091" s="57">
        <v>0.94764784334156893</v>
      </c>
      <c r="J1091" s="57">
        <v>1.2668611504817624</v>
      </c>
      <c r="K1091" s="57">
        <v>1.0370083759923769</v>
      </c>
      <c r="L1091" s="57">
        <v>1.1450307857144832</v>
      </c>
      <c r="M1091" s="57">
        <v>0.78301149301257567</v>
      </c>
    </row>
    <row r="1092" spans="1:17" x14ac:dyDescent="0.2">
      <c r="A1092" s="57" t="s">
        <v>218</v>
      </c>
      <c r="B1092" s="57">
        <v>5.1639188123161794</v>
      </c>
      <c r="C1092" s="57">
        <v>1.1309754362955529</v>
      </c>
      <c r="D1092" s="57">
        <v>1.0348753259189969</v>
      </c>
      <c r="E1092" s="57">
        <v>4.7911644108602998</v>
      </c>
      <c r="F1092" s="57">
        <v>1.8307778698250092</v>
      </c>
      <c r="G1092" s="57">
        <v>2.6978059997979265</v>
      </c>
      <c r="H1092" s="57">
        <v>3.3242987839104585</v>
      </c>
      <c r="I1092" s="57">
        <v>1.2564619430690107</v>
      </c>
      <c r="J1092" s="57">
        <v>34.893060293936124</v>
      </c>
      <c r="K1092" s="57">
        <v>4.092034836452985</v>
      </c>
      <c r="L1092" s="57">
        <v>15.073572661231829</v>
      </c>
      <c r="M1092" s="57">
        <v>3.4126111768998211</v>
      </c>
    </row>
    <row r="1093" spans="1:17" x14ac:dyDescent="0.2">
      <c r="A1093" s="57" t="s">
        <v>226</v>
      </c>
      <c r="B1093" s="57">
        <v>38.690765812106612</v>
      </c>
      <c r="C1093" s="57">
        <v>14.446786381372208</v>
      </c>
      <c r="D1093" s="57">
        <v>249.24873480595775</v>
      </c>
      <c r="E1093" s="57">
        <v>79.244172789540826</v>
      </c>
      <c r="F1093" s="57">
        <v>17.061160243626972</v>
      </c>
      <c r="G1093" s="57">
        <v>2.4360190996902222</v>
      </c>
      <c r="H1093" s="57">
        <v>9.6057074737260404</v>
      </c>
      <c r="I1093" s="57">
        <v>60.016010105862868</v>
      </c>
      <c r="J1093" s="57">
        <v>26.66305714336869</v>
      </c>
      <c r="K1093" s="57">
        <v>9.3148958046023154</v>
      </c>
      <c r="L1093" s="57">
        <v>107.13045186591916</v>
      </c>
      <c r="M1093" s="57">
        <v>251.94785284694169</v>
      </c>
    </row>
    <row r="1096" spans="1:17" x14ac:dyDescent="0.2">
      <c r="A1096" s="61" t="s">
        <v>294</v>
      </c>
    </row>
    <row r="1098" spans="1:17" s="62" customFormat="1" x14ac:dyDescent="0.2">
      <c r="A1098" s="62" t="s">
        <v>295</v>
      </c>
    </row>
    <row r="1099" spans="1:17" x14ac:dyDescent="0.2">
      <c r="A1099" t="s">
        <v>296</v>
      </c>
    </row>
    <row r="1100" spans="1:17" x14ac:dyDescent="0.2">
      <c r="A1100" s="61" t="s">
        <v>297</v>
      </c>
    </row>
    <row r="1101" spans="1:17" x14ac:dyDescent="0.2">
      <c r="A1101" s="2" t="s">
        <v>298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">
      <c r="A1103" s="2" t="s">
        <v>138</v>
      </c>
      <c r="B1103" s="2" t="s">
        <v>14</v>
      </c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">
      <c r="A1104" s="23" t="s">
        <v>2</v>
      </c>
      <c r="B1104" s="23" t="s">
        <v>3</v>
      </c>
      <c r="C1104" s="23" t="s">
        <v>4</v>
      </c>
      <c r="D1104" s="23" t="s">
        <v>5</v>
      </c>
      <c r="E1104" s="23" t="s">
        <v>8</v>
      </c>
      <c r="F1104" s="23" t="s">
        <v>11</v>
      </c>
      <c r="G1104" s="23" t="s">
        <v>179</v>
      </c>
      <c r="H1104" s="23" t="s">
        <v>243</v>
      </c>
      <c r="I1104" s="23" t="s">
        <v>244</v>
      </c>
      <c r="J1104" s="23" t="s">
        <v>245</v>
      </c>
      <c r="K1104" s="2"/>
      <c r="L1104" s="2"/>
      <c r="M1104" s="2"/>
      <c r="N1104" s="2"/>
      <c r="O1104" s="2"/>
      <c r="P1104" s="2"/>
      <c r="Q1104" s="2"/>
    </row>
    <row r="1105" spans="1:17" x14ac:dyDescent="0.2">
      <c r="A1105" s="2"/>
      <c r="B1105" s="23"/>
      <c r="C1105" s="23" t="s">
        <v>14</v>
      </c>
      <c r="D1105" s="23" t="s">
        <v>15</v>
      </c>
      <c r="E1105" s="45"/>
      <c r="F1105" s="23"/>
      <c r="G1105" s="23" t="s">
        <v>15</v>
      </c>
      <c r="H1105" s="46">
        <v>1</v>
      </c>
      <c r="I1105" s="46" t="e">
        <v>#DIV/0!</v>
      </c>
      <c r="J1105" s="46" t="e">
        <v>#DIV/0!</v>
      </c>
      <c r="K1105" s="2"/>
      <c r="L1105" s="2"/>
      <c r="M1105" s="2"/>
      <c r="N1105" s="2"/>
      <c r="O1105" s="2"/>
      <c r="P1105" s="2"/>
      <c r="Q1105" s="2"/>
    </row>
    <row r="1106" spans="1:17" x14ac:dyDescent="0.2">
      <c r="A1106" s="2"/>
      <c r="B1106" s="23"/>
      <c r="C1106" s="23" t="s">
        <v>14</v>
      </c>
      <c r="D1106" s="23" t="s">
        <v>15</v>
      </c>
      <c r="E1106" s="47"/>
      <c r="F1106" s="23"/>
      <c r="G1106" s="23" t="s">
        <v>15</v>
      </c>
      <c r="H1106" s="46">
        <v>2</v>
      </c>
      <c r="I1106" s="46">
        <v>0</v>
      </c>
      <c r="J1106" s="46"/>
      <c r="K1106" s="2"/>
      <c r="L1106" s="2"/>
      <c r="M1106" s="2"/>
      <c r="N1106" s="2"/>
      <c r="O1106" s="2"/>
      <c r="P1106" s="2"/>
      <c r="Q1106" s="2"/>
    </row>
    <row r="1107" spans="1:17" x14ac:dyDescent="0.2">
      <c r="A1107" s="2"/>
      <c r="B1107" s="23"/>
      <c r="C1107" s="23" t="s">
        <v>14</v>
      </c>
      <c r="D1107" s="23" t="s">
        <v>15</v>
      </c>
      <c r="E1107" s="47"/>
      <c r="F1107" s="23"/>
      <c r="G1107" s="23" t="s">
        <v>15</v>
      </c>
      <c r="H1107" s="46">
        <v>3</v>
      </c>
      <c r="I1107" s="46">
        <v>0</v>
      </c>
      <c r="J1107" s="46"/>
      <c r="K1107" s="2"/>
      <c r="L1107" s="2"/>
      <c r="M1107" s="2"/>
      <c r="N1107" s="2"/>
      <c r="O1107" s="2"/>
      <c r="P1107" s="2"/>
      <c r="Q1107" s="2"/>
    </row>
    <row r="1108" spans="1:17" x14ac:dyDescent="0.2">
      <c r="A1108" s="2" t="s">
        <v>18</v>
      </c>
      <c r="B1108" s="23"/>
      <c r="C1108" s="23" t="s">
        <v>14</v>
      </c>
      <c r="D1108" s="23" t="s">
        <v>21</v>
      </c>
      <c r="E1108" s="2">
        <v>23.371965400000001</v>
      </c>
      <c r="F1108" s="46">
        <v>10000</v>
      </c>
      <c r="G1108" s="23" t="s">
        <v>21</v>
      </c>
      <c r="H1108" s="46">
        <v>4</v>
      </c>
      <c r="I1108" s="46">
        <v>23.409185409999999</v>
      </c>
      <c r="J1108" s="46">
        <v>4</v>
      </c>
      <c r="K1108" s="2"/>
      <c r="L1108" s="2"/>
      <c r="M1108" s="2"/>
      <c r="N1108" s="2"/>
      <c r="O1108" s="2"/>
      <c r="P1108" s="2"/>
      <c r="Q1108" s="2"/>
    </row>
    <row r="1109" spans="1:17" x14ac:dyDescent="0.2">
      <c r="A1109" s="2" t="s">
        <v>20</v>
      </c>
      <c r="B1109" s="23"/>
      <c r="C1109" s="23" t="s">
        <v>14</v>
      </c>
      <c r="D1109" s="23" t="s">
        <v>21</v>
      </c>
      <c r="E1109" s="2">
        <v>23.313800799999999</v>
      </c>
      <c r="F1109" s="46">
        <v>10000</v>
      </c>
      <c r="G1109" s="23" t="s">
        <v>21</v>
      </c>
      <c r="H1109" s="46">
        <v>5</v>
      </c>
      <c r="I1109" s="46">
        <v>0</v>
      </c>
      <c r="J1109" s="46"/>
      <c r="K1109" s="2"/>
      <c r="L1109" s="2"/>
      <c r="M1109" s="2"/>
      <c r="N1109" s="2"/>
      <c r="O1109" s="2"/>
      <c r="P1109" s="2"/>
      <c r="Q1109" s="2"/>
    </row>
    <row r="1110" spans="1:17" x14ac:dyDescent="0.2">
      <c r="A1110" s="2" t="s">
        <v>74</v>
      </c>
      <c r="B1110" s="23"/>
      <c r="C1110" s="23" t="s">
        <v>14</v>
      </c>
      <c r="D1110" s="23" t="s">
        <v>21</v>
      </c>
      <c r="E1110" s="2">
        <v>23.541789999999999</v>
      </c>
      <c r="F1110" s="46">
        <v>10000</v>
      </c>
      <c r="G1110" s="23" t="s">
        <v>21</v>
      </c>
      <c r="H1110" s="46">
        <v>6</v>
      </c>
      <c r="I1110" s="46">
        <v>0</v>
      </c>
      <c r="J1110" s="46"/>
      <c r="K1110" s="2"/>
      <c r="L1110" s="2"/>
      <c r="M1110" s="2"/>
      <c r="N1110" s="2"/>
      <c r="O1110" s="2"/>
      <c r="P1110" s="2"/>
      <c r="Q1110" s="2"/>
    </row>
    <row r="1111" spans="1:17" x14ac:dyDescent="0.2">
      <c r="A1111" s="2" t="s">
        <v>22</v>
      </c>
      <c r="B1111" s="23"/>
      <c r="C1111" s="23" t="s">
        <v>14</v>
      </c>
      <c r="D1111" s="23" t="s">
        <v>21</v>
      </c>
      <c r="E1111" s="2">
        <v>24.2764168</v>
      </c>
      <c r="F1111" s="2">
        <v>5000</v>
      </c>
      <c r="G1111" s="23" t="s">
        <v>21</v>
      </c>
      <c r="H1111" s="46">
        <v>7</v>
      </c>
      <c r="I1111" s="46">
        <v>24.31620216</v>
      </c>
      <c r="J1111" s="46">
        <v>3.698970004</v>
      </c>
      <c r="K1111" s="2"/>
      <c r="L1111" s="2"/>
      <c r="M1111" s="2"/>
      <c r="N1111" s="2"/>
      <c r="O1111" s="2"/>
      <c r="P1111" s="2"/>
      <c r="Q1111" s="2"/>
    </row>
    <row r="1112" spans="1:17" x14ac:dyDescent="0.2">
      <c r="A1112" s="2" t="s">
        <v>23</v>
      </c>
      <c r="B1112" s="23"/>
      <c r="C1112" s="23" t="s">
        <v>14</v>
      </c>
      <c r="D1112" s="23" t="s">
        <v>21</v>
      </c>
      <c r="E1112" s="2">
        <v>24.3565273</v>
      </c>
      <c r="F1112" s="2">
        <v>5000</v>
      </c>
      <c r="G1112" s="23" t="s">
        <v>21</v>
      </c>
      <c r="H1112" s="46">
        <v>8</v>
      </c>
      <c r="I1112" s="46">
        <v>0</v>
      </c>
      <c r="J1112" s="46"/>
      <c r="K1112" s="2"/>
      <c r="L1112" s="2"/>
      <c r="M1112" s="2"/>
      <c r="N1112" s="2"/>
      <c r="O1112" s="2"/>
      <c r="P1112" s="2"/>
      <c r="Q1112" s="2"/>
    </row>
    <row r="1113" spans="1:17" x14ac:dyDescent="0.2">
      <c r="A1113" s="2" t="s">
        <v>24</v>
      </c>
      <c r="B1113" s="23"/>
      <c r="C1113" s="23" t="s">
        <v>14</v>
      </c>
      <c r="D1113" s="23" t="s">
        <v>21</v>
      </c>
      <c r="E1113" s="2">
        <v>24.315662400000001</v>
      </c>
      <c r="F1113" s="2">
        <v>5000</v>
      </c>
      <c r="G1113" s="23" t="s">
        <v>21</v>
      </c>
      <c r="H1113" s="46">
        <v>9</v>
      </c>
      <c r="I1113" s="46">
        <v>0</v>
      </c>
      <c r="J1113" s="46"/>
      <c r="K1113" s="2"/>
      <c r="L1113" s="2"/>
      <c r="M1113" s="2"/>
      <c r="N1113" s="2"/>
      <c r="O1113" s="2"/>
      <c r="P1113" s="2"/>
      <c r="Q1113" s="2"/>
    </row>
    <row r="1114" spans="1:17" x14ac:dyDescent="0.2">
      <c r="A1114" s="2" t="s">
        <v>25</v>
      </c>
      <c r="B1114" s="23"/>
      <c r="C1114" s="23" t="s">
        <v>14</v>
      </c>
      <c r="D1114" s="23" t="s">
        <v>21</v>
      </c>
      <c r="E1114" s="2">
        <v>26.475467699999999</v>
      </c>
      <c r="F1114" s="2">
        <v>1000</v>
      </c>
      <c r="G1114" s="23" t="s">
        <v>21</v>
      </c>
      <c r="H1114" s="46">
        <v>10</v>
      </c>
      <c r="I1114" s="46">
        <v>26.55083084</v>
      </c>
      <c r="J1114" s="46">
        <v>3</v>
      </c>
      <c r="K1114" s="2"/>
      <c r="L1114" s="2"/>
      <c r="M1114" s="2"/>
      <c r="N1114" s="2"/>
      <c r="O1114" s="2"/>
      <c r="P1114" s="2"/>
      <c r="Q1114" s="2"/>
    </row>
    <row r="1115" spans="1:17" x14ac:dyDescent="0.2">
      <c r="A1115" s="2" t="s">
        <v>26</v>
      </c>
      <c r="B1115" s="23"/>
      <c r="C1115" s="23" t="s">
        <v>14</v>
      </c>
      <c r="D1115" s="23" t="s">
        <v>21</v>
      </c>
      <c r="E1115" s="2">
        <v>26.7118149</v>
      </c>
      <c r="F1115" s="2">
        <v>1000</v>
      </c>
      <c r="G1115" s="23" t="s">
        <v>21</v>
      </c>
      <c r="H1115" s="46">
        <v>11</v>
      </c>
      <c r="I1115" s="46">
        <v>0</v>
      </c>
      <c r="J1115" s="46"/>
      <c r="K1115" s="2"/>
      <c r="L1115" s="2"/>
      <c r="M1115" s="2"/>
      <c r="N1115" s="2"/>
      <c r="O1115" s="2"/>
      <c r="P1115" s="2"/>
      <c r="Q1115" s="2"/>
    </row>
    <row r="1116" spans="1:17" x14ac:dyDescent="0.2">
      <c r="A1116" s="2" t="s">
        <v>27</v>
      </c>
      <c r="B1116" s="23"/>
      <c r="C1116" s="23" t="s">
        <v>14</v>
      </c>
      <c r="D1116" s="23" t="s">
        <v>21</v>
      </c>
      <c r="E1116" s="2">
        <v>26.465209999999999</v>
      </c>
      <c r="F1116" s="2">
        <v>1000</v>
      </c>
      <c r="G1116" s="23" t="s">
        <v>21</v>
      </c>
      <c r="H1116" s="46">
        <v>12</v>
      </c>
      <c r="I1116" s="46">
        <v>0</v>
      </c>
      <c r="J1116" s="46"/>
      <c r="K1116" s="2"/>
      <c r="L1116" s="2"/>
      <c r="M1116" s="2"/>
      <c r="N1116" s="2"/>
      <c r="O1116" s="2"/>
      <c r="P1116" s="2"/>
      <c r="Q1116" s="2"/>
    </row>
    <row r="1117" spans="1:17" x14ac:dyDescent="0.2">
      <c r="A1117" s="2" t="s">
        <v>28</v>
      </c>
      <c r="B1117" s="23"/>
      <c r="C1117" s="23" t="s">
        <v>14</v>
      </c>
      <c r="D1117" s="23" t="s">
        <v>21</v>
      </c>
      <c r="E1117" s="2">
        <v>30.046634699999998</v>
      </c>
      <c r="F1117" s="2">
        <v>100</v>
      </c>
      <c r="G1117" s="23" t="s">
        <v>21</v>
      </c>
      <c r="H1117" s="46">
        <v>1</v>
      </c>
      <c r="I1117" s="46">
        <v>30.147757210000002</v>
      </c>
      <c r="J1117" s="46">
        <v>2</v>
      </c>
      <c r="K1117" s="2"/>
      <c r="L1117" s="2"/>
      <c r="M1117" s="2"/>
      <c r="N1117" s="2"/>
      <c r="O1117" s="2"/>
      <c r="P1117" s="2"/>
      <c r="Q1117" s="2"/>
    </row>
    <row r="1118" spans="1:17" x14ac:dyDescent="0.2">
      <c r="A1118" s="2" t="s">
        <v>29</v>
      </c>
      <c r="B1118" s="23"/>
      <c r="C1118" s="23" t="s">
        <v>14</v>
      </c>
      <c r="D1118" s="23" t="s">
        <v>21</v>
      </c>
      <c r="E1118" s="2">
        <v>30.188011199999998</v>
      </c>
      <c r="F1118" s="2">
        <v>100</v>
      </c>
      <c r="G1118" s="23" t="s">
        <v>21</v>
      </c>
      <c r="H1118" s="46">
        <v>2</v>
      </c>
      <c r="I1118" s="46">
        <v>0</v>
      </c>
      <c r="J1118" s="46"/>
      <c r="K1118" s="2"/>
      <c r="L1118" s="2"/>
      <c r="M1118" s="2"/>
      <c r="N1118" s="2"/>
      <c r="O1118" s="2"/>
      <c r="P1118" s="2"/>
      <c r="Q1118" s="2"/>
    </row>
    <row r="1119" spans="1:17" x14ac:dyDescent="0.2">
      <c r="A1119" s="2" t="s">
        <v>32</v>
      </c>
      <c r="B1119" s="23"/>
      <c r="C1119" s="23" t="s">
        <v>14</v>
      </c>
      <c r="D1119" s="23" t="s">
        <v>21</v>
      </c>
      <c r="E1119" s="2">
        <v>30.2086258</v>
      </c>
      <c r="F1119" s="2">
        <v>100</v>
      </c>
      <c r="G1119" s="23" t="s">
        <v>21</v>
      </c>
      <c r="H1119" s="46">
        <v>3</v>
      </c>
      <c r="I1119" s="46">
        <v>0</v>
      </c>
      <c r="J1119" s="46"/>
      <c r="K1119" s="2"/>
      <c r="L1119" s="2"/>
      <c r="M1119" s="2"/>
      <c r="N1119" s="2"/>
      <c r="O1119" s="2"/>
      <c r="P1119" s="2"/>
      <c r="Q1119" s="2"/>
    </row>
    <row r="1120" spans="1:17" x14ac:dyDescent="0.2">
      <c r="A1120" s="2" t="s">
        <v>33</v>
      </c>
      <c r="B1120" s="23"/>
      <c r="C1120" s="23" t="s">
        <v>14</v>
      </c>
      <c r="D1120" s="23" t="s">
        <v>21</v>
      </c>
      <c r="E1120" s="2">
        <v>33.768337199999998</v>
      </c>
      <c r="F1120" s="2">
        <v>10</v>
      </c>
      <c r="G1120" s="23" t="s">
        <v>21</v>
      </c>
      <c r="H1120" s="46">
        <v>4</v>
      </c>
      <c r="I1120" s="46">
        <v>34.55413437</v>
      </c>
      <c r="J1120" s="46">
        <v>1</v>
      </c>
      <c r="K1120" s="2"/>
      <c r="L1120" s="2"/>
      <c r="M1120" s="2"/>
      <c r="N1120" s="2"/>
      <c r="O1120" s="2"/>
      <c r="P1120" s="2"/>
      <c r="Q1120" s="2"/>
    </row>
    <row r="1121" spans="1:17" x14ac:dyDescent="0.2">
      <c r="A1121" s="2" t="s">
        <v>35</v>
      </c>
      <c r="B1121" s="23"/>
      <c r="C1121" s="23" t="s">
        <v>14</v>
      </c>
      <c r="D1121" s="23" t="s">
        <v>21</v>
      </c>
      <c r="E1121" s="2">
        <v>35.331657399999997</v>
      </c>
      <c r="F1121" s="2">
        <v>10</v>
      </c>
      <c r="G1121" s="23" t="s">
        <v>21</v>
      </c>
      <c r="H1121" s="46">
        <v>5</v>
      </c>
      <c r="I1121" s="46">
        <v>0</v>
      </c>
      <c r="J1121" s="46"/>
      <c r="K1121" s="2"/>
      <c r="L1121" s="2"/>
      <c r="M1121" s="2"/>
      <c r="N1121" s="2"/>
      <c r="O1121" s="2"/>
      <c r="P1121" s="2"/>
      <c r="Q1121" s="2"/>
    </row>
    <row r="1122" spans="1:17" x14ac:dyDescent="0.2">
      <c r="A1122" s="2" t="s">
        <v>36</v>
      </c>
      <c r="B1122" s="23"/>
      <c r="C1122" s="23" t="s">
        <v>14</v>
      </c>
      <c r="D1122" s="23" t="s">
        <v>21</v>
      </c>
      <c r="E1122" s="2">
        <v>34.562408400000002</v>
      </c>
      <c r="F1122" s="2">
        <v>10</v>
      </c>
      <c r="G1122" s="23" t="s">
        <v>21</v>
      </c>
      <c r="H1122" s="46">
        <v>6</v>
      </c>
      <c r="I1122" s="46">
        <v>0</v>
      </c>
      <c r="J1122" s="46"/>
      <c r="K1122" s="2"/>
      <c r="L1122" s="23" t="s">
        <v>177</v>
      </c>
      <c r="M1122" s="23"/>
      <c r="N1122" s="23"/>
      <c r="O1122" s="2"/>
      <c r="P1122" s="2"/>
      <c r="Q1122" s="2"/>
    </row>
    <row r="1123" spans="1:17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3" t="s">
        <v>178</v>
      </c>
      <c r="M1123" s="23"/>
      <c r="N1123" s="23"/>
      <c r="O1123" s="2"/>
      <c r="P1123" s="2"/>
      <c r="Q1123" s="2"/>
    </row>
    <row r="1124" spans="1:17" x14ac:dyDescent="0.2">
      <c r="A1124" s="2" t="s">
        <v>138</v>
      </c>
      <c r="B1124" s="2" t="s">
        <v>34</v>
      </c>
      <c r="C1124" s="2"/>
      <c r="D1124" s="2"/>
      <c r="E1124" s="2"/>
      <c r="F1124" s="2"/>
      <c r="G1124" s="2"/>
      <c r="H1124" s="2"/>
      <c r="I1124" s="2"/>
      <c r="J1124" s="2"/>
      <c r="K1124" s="2"/>
      <c r="L1124" s="23"/>
      <c r="M1124" s="23" t="s">
        <v>184</v>
      </c>
      <c r="N1124" s="46">
        <v>-3.6890000000000001</v>
      </c>
      <c r="O1124" s="2"/>
      <c r="P1124" s="2"/>
      <c r="Q1124" s="2"/>
    </row>
    <row r="1125" spans="1:17" x14ac:dyDescent="0.2">
      <c r="A1125" s="23" t="s">
        <v>2</v>
      </c>
      <c r="B1125" s="23" t="s">
        <v>3</v>
      </c>
      <c r="C1125" s="23" t="s">
        <v>4</v>
      </c>
      <c r="D1125" s="23" t="s">
        <v>5</v>
      </c>
      <c r="E1125" s="23" t="s">
        <v>8</v>
      </c>
      <c r="F1125" s="23" t="s">
        <v>11</v>
      </c>
      <c r="G1125" s="23" t="s">
        <v>179</v>
      </c>
      <c r="H1125" s="23" t="s">
        <v>243</v>
      </c>
      <c r="I1125" s="23" t="s">
        <v>244</v>
      </c>
      <c r="J1125" s="23" t="s">
        <v>245</v>
      </c>
      <c r="K1125" s="2"/>
      <c r="L1125" s="23"/>
      <c r="M1125" s="23" t="s">
        <v>185</v>
      </c>
      <c r="N1125" s="46">
        <v>37.902999999999999</v>
      </c>
      <c r="O1125" s="2"/>
      <c r="P1125" s="2"/>
      <c r="Q1125" s="2"/>
    </row>
    <row r="1126" spans="1:17" x14ac:dyDescent="0.2">
      <c r="A1126" s="2"/>
      <c r="B1126" s="23"/>
      <c r="C1126" s="23" t="s">
        <v>34</v>
      </c>
      <c r="D1126" s="23" t="s">
        <v>15</v>
      </c>
      <c r="E1126" s="45"/>
      <c r="F1126" s="23"/>
      <c r="G1126" s="23" t="s">
        <v>15</v>
      </c>
      <c r="H1126" s="46">
        <v>1</v>
      </c>
      <c r="I1126" s="46" t="e">
        <v>#DIV/0!</v>
      </c>
      <c r="J1126" s="46" t="e">
        <v>#DIV/0!</v>
      </c>
      <c r="K1126" s="2"/>
      <c r="L1126" s="23"/>
      <c r="M1126" s="23" t="s">
        <v>186</v>
      </c>
      <c r="N1126" s="46">
        <v>6.14</v>
      </c>
      <c r="O1126" s="2"/>
      <c r="P1126" s="2"/>
      <c r="Q1126" s="2"/>
    </row>
    <row r="1127" spans="1:17" x14ac:dyDescent="0.2">
      <c r="A1127" s="2"/>
      <c r="B1127" s="23"/>
      <c r="C1127" s="23" t="s">
        <v>34</v>
      </c>
      <c r="D1127" s="23" t="s">
        <v>15</v>
      </c>
      <c r="E1127" s="47"/>
      <c r="F1127" s="23"/>
      <c r="G1127" s="23" t="s">
        <v>15</v>
      </c>
      <c r="H1127" s="46">
        <v>2</v>
      </c>
      <c r="I1127" s="46">
        <v>0</v>
      </c>
      <c r="J1127" s="46"/>
      <c r="K1127" s="2"/>
      <c r="L1127" s="2"/>
      <c r="M1127" s="2"/>
      <c r="N1127" s="2"/>
      <c r="O1127" s="2"/>
      <c r="P1127" s="2"/>
      <c r="Q1127" s="2"/>
    </row>
    <row r="1128" spans="1:17" x14ac:dyDescent="0.2">
      <c r="A1128" s="2"/>
      <c r="B1128" s="23"/>
      <c r="C1128" s="23" t="s">
        <v>34</v>
      </c>
      <c r="D1128" s="23" t="s">
        <v>15</v>
      </c>
      <c r="E1128" s="47"/>
      <c r="F1128" s="23"/>
      <c r="G1128" s="23" t="s">
        <v>15</v>
      </c>
      <c r="H1128" s="46">
        <v>3</v>
      </c>
      <c r="I1128" s="46">
        <v>0</v>
      </c>
      <c r="J1128" s="46"/>
      <c r="K1128" s="2"/>
      <c r="L1128" s="2"/>
      <c r="M1128" s="2"/>
      <c r="N1128" s="2"/>
      <c r="O1128" s="2"/>
      <c r="P1128" s="2"/>
      <c r="Q1128" s="2"/>
    </row>
    <row r="1129" spans="1:17" x14ac:dyDescent="0.2">
      <c r="A1129" s="2" t="s">
        <v>77</v>
      </c>
      <c r="B1129" s="2"/>
      <c r="C1129" s="2" t="s">
        <v>34</v>
      </c>
      <c r="D1129" s="23" t="s">
        <v>21</v>
      </c>
      <c r="E1129" s="2">
        <v>22.905132299999998</v>
      </c>
      <c r="F1129" s="46">
        <v>10000</v>
      </c>
      <c r="G1129" s="23" t="s">
        <v>21</v>
      </c>
      <c r="H1129" s="46">
        <v>4</v>
      </c>
      <c r="I1129" s="46">
        <v>22.970102310000001</v>
      </c>
      <c r="J1129" s="46">
        <v>4</v>
      </c>
      <c r="K1129" s="2"/>
      <c r="L1129" s="2"/>
      <c r="M1129" s="2"/>
      <c r="N1129" s="2"/>
      <c r="O1129" s="2"/>
      <c r="P1129" s="2"/>
      <c r="Q1129" s="2"/>
    </row>
    <row r="1130" spans="1:17" x14ac:dyDescent="0.2">
      <c r="A1130" s="2" t="s">
        <v>79</v>
      </c>
      <c r="B1130" s="2"/>
      <c r="C1130" s="2" t="s">
        <v>34</v>
      </c>
      <c r="D1130" s="23" t="s">
        <v>21</v>
      </c>
      <c r="E1130" s="2">
        <v>22.861034400000001</v>
      </c>
      <c r="F1130" s="46">
        <v>10000</v>
      </c>
      <c r="G1130" s="23" t="s">
        <v>21</v>
      </c>
      <c r="H1130" s="46">
        <v>5</v>
      </c>
      <c r="I1130" s="46">
        <v>0</v>
      </c>
      <c r="J1130" s="46"/>
      <c r="K1130" s="2"/>
      <c r="L1130" s="2"/>
      <c r="M1130" s="2"/>
      <c r="N1130" s="2"/>
      <c r="O1130" s="2"/>
      <c r="P1130" s="2"/>
      <c r="Q1130" s="2"/>
    </row>
    <row r="1131" spans="1:17" x14ac:dyDescent="0.2">
      <c r="A1131" s="2" t="s">
        <v>81</v>
      </c>
      <c r="B1131" s="2"/>
      <c r="C1131" s="2" t="s">
        <v>34</v>
      </c>
      <c r="D1131" s="23" t="s">
        <v>21</v>
      </c>
      <c r="E1131" s="2">
        <v>23.144140199999999</v>
      </c>
      <c r="F1131" s="46">
        <v>10000</v>
      </c>
      <c r="G1131" s="23" t="s">
        <v>21</v>
      </c>
      <c r="H1131" s="46">
        <v>6</v>
      </c>
      <c r="I1131" s="46">
        <v>0</v>
      </c>
      <c r="J1131" s="46"/>
      <c r="K1131" s="2"/>
      <c r="L1131" s="2"/>
      <c r="M1131" s="2"/>
      <c r="N1131" s="2"/>
      <c r="O1131" s="2"/>
      <c r="P1131" s="2"/>
      <c r="Q1131" s="2"/>
    </row>
    <row r="1132" spans="1:17" x14ac:dyDescent="0.2">
      <c r="A1132" s="2" t="s">
        <v>83</v>
      </c>
      <c r="B1132" s="2"/>
      <c r="C1132" s="2" t="s">
        <v>34</v>
      </c>
      <c r="D1132" s="23" t="s">
        <v>21</v>
      </c>
      <c r="E1132" s="2">
        <v>23.758607900000001</v>
      </c>
      <c r="F1132" s="2">
        <v>5000</v>
      </c>
      <c r="G1132" s="23" t="s">
        <v>21</v>
      </c>
      <c r="H1132" s="46">
        <v>7</v>
      </c>
      <c r="I1132" s="46">
        <v>23.756925580000001</v>
      </c>
      <c r="J1132" s="46">
        <v>3.698970004</v>
      </c>
      <c r="K1132" s="2"/>
      <c r="L1132" s="2"/>
      <c r="M1132" s="2"/>
      <c r="N1132" s="2"/>
      <c r="O1132" s="2"/>
      <c r="P1132" s="2"/>
      <c r="Q1132" s="2"/>
    </row>
    <row r="1133" spans="1:17" x14ac:dyDescent="0.2">
      <c r="A1133" s="2" t="s">
        <v>85</v>
      </c>
      <c r="B1133" s="2"/>
      <c r="C1133" s="2" t="s">
        <v>34</v>
      </c>
      <c r="D1133" s="23" t="s">
        <v>21</v>
      </c>
      <c r="E1133" s="2">
        <v>23.763839699999998</v>
      </c>
      <c r="F1133" s="2">
        <v>5000</v>
      </c>
      <c r="G1133" s="23" t="s">
        <v>21</v>
      </c>
      <c r="H1133" s="46">
        <v>8</v>
      </c>
      <c r="I1133" s="46">
        <v>0</v>
      </c>
      <c r="J1133" s="46"/>
      <c r="K1133" s="2"/>
      <c r="L1133" s="2"/>
      <c r="M1133" s="2"/>
      <c r="N1133" s="2"/>
      <c r="O1133" s="2"/>
      <c r="P1133" s="2"/>
      <c r="Q1133" s="2"/>
    </row>
    <row r="1134" spans="1:17" x14ac:dyDescent="0.2">
      <c r="A1134" s="2" t="s">
        <v>87</v>
      </c>
      <c r="B1134" s="2"/>
      <c r="C1134" s="2" t="s">
        <v>34</v>
      </c>
      <c r="D1134" s="23" t="s">
        <v>21</v>
      </c>
      <c r="E1134" s="2">
        <v>23.748329200000001</v>
      </c>
      <c r="F1134" s="2">
        <v>5000</v>
      </c>
      <c r="G1134" s="23" t="s">
        <v>21</v>
      </c>
      <c r="H1134" s="46">
        <v>9</v>
      </c>
      <c r="I1134" s="46">
        <v>0</v>
      </c>
      <c r="J1134" s="46"/>
      <c r="K1134" s="2"/>
      <c r="L1134" s="2"/>
      <c r="M1134" s="2"/>
      <c r="N1134" s="2"/>
      <c r="O1134" s="2"/>
      <c r="P1134" s="2"/>
      <c r="Q1134" s="2"/>
    </row>
    <row r="1135" spans="1:17" x14ac:dyDescent="0.2">
      <c r="A1135" s="2" t="s">
        <v>89</v>
      </c>
      <c r="B1135" s="2"/>
      <c r="C1135" s="2" t="s">
        <v>34</v>
      </c>
      <c r="D1135" s="23" t="s">
        <v>21</v>
      </c>
      <c r="E1135" s="2">
        <v>25.911483799999999</v>
      </c>
      <c r="F1135" s="2">
        <v>1000</v>
      </c>
      <c r="G1135" s="23" t="s">
        <v>21</v>
      </c>
      <c r="H1135" s="46">
        <v>10</v>
      </c>
      <c r="I1135" s="46">
        <v>25.989087420000001</v>
      </c>
      <c r="J1135" s="46">
        <v>3</v>
      </c>
      <c r="K1135" s="2"/>
      <c r="L1135" s="2"/>
      <c r="M1135" s="2"/>
      <c r="N1135" s="2"/>
      <c r="O1135" s="2"/>
      <c r="P1135" s="2"/>
      <c r="Q1135" s="2"/>
    </row>
    <row r="1136" spans="1:17" x14ac:dyDescent="0.2">
      <c r="A1136" s="2" t="s">
        <v>91</v>
      </c>
      <c r="B1136" s="2"/>
      <c r="C1136" s="2" t="s">
        <v>34</v>
      </c>
      <c r="D1136" s="23" t="s">
        <v>21</v>
      </c>
      <c r="E1136" s="2">
        <v>26.075059899999999</v>
      </c>
      <c r="F1136" s="2">
        <v>1000</v>
      </c>
      <c r="G1136" s="23" t="s">
        <v>21</v>
      </c>
      <c r="H1136" s="46">
        <v>11</v>
      </c>
      <c r="I1136" s="46">
        <v>0</v>
      </c>
      <c r="J1136" s="46"/>
      <c r="K1136" s="2"/>
      <c r="L1136" s="2"/>
      <c r="M1136" s="2"/>
      <c r="N1136" s="2"/>
      <c r="O1136" s="2"/>
      <c r="P1136" s="2"/>
      <c r="Q1136" s="2"/>
    </row>
    <row r="1137" spans="1:17" x14ac:dyDescent="0.2">
      <c r="A1137" s="2" t="s">
        <v>93</v>
      </c>
      <c r="B1137" s="2"/>
      <c r="C1137" s="2" t="s">
        <v>34</v>
      </c>
      <c r="D1137" s="23" t="s">
        <v>21</v>
      </c>
      <c r="E1137" s="2">
        <v>25.980718599999999</v>
      </c>
      <c r="F1137" s="2">
        <v>1000</v>
      </c>
      <c r="G1137" s="23" t="s">
        <v>21</v>
      </c>
      <c r="H1137" s="46">
        <v>12</v>
      </c>
      <c r="I1137" s="46">
        <v>0</v>
      </c>
      <c r="J1137" s="46"/>
      <c r="K1137" s="2"/>
      <c r="L1137" s="2"/>
      <c r="M1137" s="2"/>
      <c r="N1137" s="2"/>
      <c r="O1137" s="2"/>
      <c r="P1137" s="2"/>
      <c r="Q1137" s="2"/>
    </row>
    <row r="1138" spans="1:17" x14ac:dyDescent="0.2">
      <c r="A1138" s="2" t="s">
        <v>95</v>
      </c>
      <c r="B1138" s="2"/>
      <c r="C1138" s="2" t="s">
        <v>34</v>
      </c>
      <c r="D1138" s="23" t="s">
        <v>21</v>
      </c>
      <c r="E1138" s="2">
        <v>29.640514400000001</v>
      </c>
      <c r="F1138" s="2">
        <v>100</v>
      </c>
      <c r="G1138" s="23" t="s">
        <v>21</v>
      </c>
      <c r="H1138" s="46">
        <v>1</v>
      </c>
      <c r="I1138" s="46">
        <v>29.673739749999999</v>
      </c>
      <c r="J1138" s="46">
        <v>2</v>
      </c>
      <c r="K1138" s="2"/>
      <c r="L1138" s="2"/>
      <c r="M1138" s="2"/>
      <c r="N1138" s="2"/>
      <c r="O1138" s="2"/>
      <c r="P1138" s="2"/>
      <c r="Q1138" s="2"/>
    </row>
    <row r="1139" spans="1:17" x14ac:dyDescent="0.2">
      <c r="A1139" s="2" t="s">
        <v>97</v>
      </c>
      <c r="B1139" s="2"/>
      <c r="C1139" s="2" t="s">
        <v>34</v>
      </c>
      <c r="D1139" s="23" t="s">
        <v>21</v>
      </c>
      <c r="E1139" s="2">
        <v>29.522550599999999</v>
      </c>
      <c r="F1139" s="2">
        <v>100</v>
      </c>
      <c r="G1139" s="23" t="s">
        <v>21</v>
      </c>
      <c r="H1139" s="46">
        <v>2</v>
      </c>
      <c r="I1139" s="46">
        <v>0</v>
      </c>
      <c r="J1139" s="46"/>
      <c r="K1139" s="2"/>
      <c r="L1139" s="2"/>
      <c r="M1139" s="2"/>
      <c r="N1139" s="2"/>
      <c r="O1139" s="2"/>
      <c r="P1139" s="2"/>
      <c r="Q1139" s="2"/>
    </row>
    <row r="1140" spans="1:17" x14ac:dyDescent="0.2">
      <c r="A1140" s="2" t="s">
        <v>99</v>
      </c>
      <c r="B1140" s="2"/>
      <c r="C1140" s="2" t="s">
        <v>34</v>
      </c>
      <c r="D1140" s="23" t="s">
        <v>21</v>
      </c>
      <c r="E1140" s="2">
        <v>29.858154299999999</v>
      </c>
      <c r="F1140" s="2">
        <v>100</v>
      </c>
      <c r="G1140" s="23" t="s">
        <v>21</v>
      </c>
      <c r="H1140" s="46">
        <v>3</v>
      </c>
      <c r="I1140" s="46">
        <v>0</v>
      </c>
      <c r="J1140" s="46"/>
      <c r="K1140" s="2"/>
      <c r="L1140" s="2"/>
      <c r="M1140" s="2"/>
      <c r="N1140" s="2"/>
      <c r="O1140" s="2"/>
      <c r="P1140" s="2"/>
      <c r="Q1140" s="2"/>
    </row>
    <row r="1141" spans="1:17" x14ac:dyDescent="0.2">
      <c r="A1141" s="2" t="s">
        <v>101</v>
      </c>
      <c r="B1141" s="2"/>
      <c r="C1141" s="2" t="s">
        <v>34</v>
      </c>
      <c r="D1141" s="23" t="s">
        <v>21</v>
      </c>
      <c r="E1141" s="2">
        <v>35.1651077</v>
      </c>
      <c r="F1141" s="2">
        <v>10</v>
      </c>
      <c r="G1141" s="23" t="s">
        <v>21</v>
      </c>
      <c r="H1141" s="46">
        <v>4</v>
      </c>
      <c r="I1141" s="46">
        <v>35.214436849999998</v>
      </c>
      <c r="J1141" s="46">
        <v>1</v>
      </c>
      <c r="K1141" s="2"/>
      <c r="L1141" s="2"/>
      <c r="M1141" s="2"/>
      <c r="N1141" s="2"/>
      <c r="O1141" s="2"/>
      <c r="P1141" s="2"/>
      <c r="Q1141" s="2"/>
    </row>
    <row r="1142" spans="1:17" x14ac:dyDescent="0.2">
      <c r="A1142" s="2" t="s">
        <v>102</v>
      </c>
      <c r="B1142" s="2"/>
      <c r="C1142" s="2" t="s">
        <v>34</v>
      </c>
      <c r="D1142" s="23" t="s">
        <v>21</v>
      </c>
      <c r="E1142" s="2">
        <v>35.726623500000002</v>
      </c>
      <c r="F1142" s="2">
        <v>10</v>
      </c>
      <c r="G1142" s="23" t="s">
        <v>21</v>
      </c>
      <c r="H1142" s="46">
        <v>5</v>
      </c>
      <c r="I1142" s="46">
        <v>0</v>
      </c>
      <c r="J1142" s="46"/>
      <c r="K1142" s="2"/>
      <c r="L1142" s="2"/>
      <c r="M1142" s="2"/>
      <c r="N1142" s="2"/>
      <c r="O1142" s="2"/>
      <c r="P1142" s="2"/>
      <c r="Q1142" s="2"/>
    </row>
    <row r="1143" spans="1:17" x14ac:dyDescent="0.2">
      <c r="A1143" s="2" t="s">
        <v>103</v>
      </c>
      <c r="B1143" s="2"/>
      <c r="C1143" s="2" t="s">
        <v>34</v>
      </c>
      <c r="D1143" s="23" t="s">
        <v>21</v>
      </c>
      <c r="E1143" s="2">
        <v>34.751579300000003</v>
      </c>
      <c r="F1143" s="2">
        <v>10</v>
      </c>
      <c r="G1143" s="23" t="s">
        <v>21</v>
      </c>
      <c r="H1143" s="46">
        <v>6</v>
      </c>
      <c r="I1143" s="46">
        <v>0</v>
      </c>
      <c r="J1143" s="46"/>
      <c r="K1143" s="2"/>
      <c r="L1143" s="2"/>
      <c r="M1143" s="2"/>
      <c r="N1143" s="2"/>
      <c r="O1143" s="2"/>
      <c r="P1143" s="2"/>
      <c r="Q1143" s="2"/>
    </row>
    <row r="1144" spans="1:17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</row>
    <row r="1145" spans="1:17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3" t="s">
        <v>177</v>
      </c>
      <c r="M1145" s="23"/>
      <c r="N1145" s="23"/>
      <c r="O1145" s="2"/>
      <c r="P1145" s="2"/>
      <c r="Q1145" s="2"/>
    </row>
    <row r="1146" spans="1:17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3" t="s">
        <v>178</v>
      </c>
      <c r="M1146" s="23"/>
      <c r="N1146" s="23"/>
      <c r="O1146" s="2"/>
      <c r="P1146" s="2"/>
      <c r="Q1146" s="2"/>
    </row>
    <row r="1147" spans="1:17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3"/>
      <c r="M1147" s="23" t="s">
        <v>184</v>
      </c>
      <c r="N1147" s="46">
        <v>-4.0198</v>
      </c>
      <c r="O1147" s="2"/>
      <c r="P1147" s="2"/>
      <c r="Q1147" s="2"/>
    </row>
    <row r="1148" spans="1:17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3"/>
      <c r="M1148" s="23" t="s">
        <v>185</v>
      </c>
      <c r="N1148" s="46">
        <v>38.533999999999999</v>
      </c>
      <c r="O1148" s="2"/>
      <c r="P1148" s="2"/>
      <c r="Q1148" s="2"/>
    </row>
    <row r="1149" spans="1:17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3"/>
      <c r="M1149" s="23" t="s">
        <v>186</v>
      </c>
      <c r="N1149" s="46">
        <v>6.14</v>
      </c>
      <c r="O1149" s="2"/>
      <c r="P1149" s="2"/>
      <c r="Q1149" s="2"/>
    </row>
    <row r="1150" spans="1:17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">
      <c r="A1152" s="2" t="s">
        <v>299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">
      <c r="A1153" s="23" t="s">
        <v>2</v>
      </c>
      <c r="B1153" s="23" t="s">
        <v>3</v>
      </c>
      <c r="C1153" s="23" t="s">
        <v>4</v>
      </c>
      <c r="D1153" s="23" t="s">
        <v>5</v>
      </c>
      <c r="E1153" s="23" t="s">
        <v>8</v>
      </c>
      <c r="F1153" s="23" t="s">
        <v>11</v>
      </c>
      <c r="G1153" s="23" t="s">
        <v>179</v>
      </c>
      <c r="H1153" s="23" t="s">
        <v>243</v>
      </c>
      <c r="I1153" s="23" t="s">
        <v>244</v>
      </c>
      <c r="J1153" s="23" t="s">
        <v>300</v>
      </c>
      <c r="K1153" s="23" t="s">
        <v>301</v>
      </c>
      <c r="L1153" s="23" t="s">
        <v>247</v>
      </c>
      <c r="M1153" s="23"/>
      <c r="N1153" s="2"/>
      <c r="O1153" s="2"/>
      <c r="P1153" s="2"/>
      <c r="Q1153" s="2"/>
    </row>
    <row r="1154" spans="1:17" x14ac:dyDescent="0.2">
      <c r="A1154" s="2" t="s">
        <v>18</v>
      </c>
      <c r="B1154" s="23"/>
      <c r="C1154" s="23" t="s">
        <v>14</v>
      </c>
      <c r="D1154" s="23" t="s">
        <v>21</v>
      </c>
      <c r="E1154" s="2">
        <v>23.371965400000001</v>
      </c>
      <c r="F1154" s="46">
        <v>10000</v>
      </c>
      <c r="G1154" s="23"/>
      <c r="H1154" s="46"/>
      <c r="I1154" s="2">
        <v>23.371965400000001</v>
      </c>
      <c r="J1154" s="46">
        <v>3.9390172379999999</v>
      </c>
      <c r="K1154" s="23">
        <v>8689.9492109999992</v>
      </c>
      <c r="L1154" s="23">
        <v>53356.28815</v>
      </c>
      <c r="M1154" s="2"/>
      <c r="N1154" s="2"/>
      <c r="O1154" s="2"/>
      <c r="P1154" s="2"/>
      <c r="Q1154" s="2"/>
    </row>
    <row r="1155" spans="1:17" x14ac:dyDescent="0.2">
      <c r="A1155" s="2" t="s">
        <v>20</v>
      </c>
      <c r="B1155" s="23"/>
      <c r="C1155" s="23" t="s">
        <v>14</v>
      </c>
      <c r="D1155" s="23" t="s">
        <v>21</v>
      </c>
      <c r="E1155" s="2">
        <v>23.313800799999999</v>
      </c>
      <c r="F1155" s="46">
        <v>10000</v>
      </c>
      <c r="G1155" s="23"/>
      <c r="H1155" s="46"/>
      <c r="I1155" s="2">
        <v>23.313800799999999</v>
      </c>
      <c r="J1155" s="46">
        <v>3.9547842740000001</v>
      </c>
      <c r="K1155" s="23">
        <v>9011.2341450000004</v>
      </c>
      <c r="L1155" s="23">
        <v>55328.977650000001</v>
      </c>
      <c r="M1155" s="2"/>
      <c r="N1155" s="2"/>
      <c r="O1155" s="2"/>
      <c r="P1155" s="2"/>
      <c r="Q1155" s="2"/>
    </row>
    <row r="1156" spans="1:17" x14ac:dyDescent="0.2">
      <c r="A1156" s="2" t="s">
        <v>74</v>
      </c>
      <c r="B1156" s="23"/>
      <c r="C1156" s="23" t="s">
        <v>14</v>
      </c>
      <c r="D1156" s="23" t="s">
        <v>21</v>
      </c>
      <c r="E1156" s="2">
        <v>23.541789999999999</v>
      </c>
      <c r="F1156" s="46">
        <v>10000</v>
      </c>
      <c r="G1156" s="23"/>
      <c r="H1156" s="46"/>
      <c r="I1156" s="2">
        <v>23.541789999999999</v>
      </c>
      <c r="J1156" s="46">
        <v>3.8929818360000001</v>
      </c>
      <c r="K1156" s="23">
        <v>7815.9511359999997</v>
      </c>
      <c r="L1156" s="23">
        <v>47989.939969999999</v>
      </c>
      <c r="M1156" s="2"/>
      <c r="N1156" s="2"/>
      <c r="O1156" s="2"/>
      <c r="P1156" s="2"/>
      <c r="Q1156" s="2"/>
    </row>
    <row r="1157" spans="1:17" x14ac:dyDescent="0.2">
      <c r="A1157" s="2" t="s">
        <v>22</v>
      </c>
      <c r="B1157" s="23"/>
      <c r="C1157" s="23" t="s">
        <v>14</v>
      </c>
      <c r="D1157" s="23" t="s">
        <v>21</v>
      </c>
      <c r="E1157" s="2">
        <v>24.2764168</v>
      </c>
      <c r="F1157" s="2">
        <v>5000</v>
      </c>
      <c r="G1157" s="23"/>
      <c r="H1157" s="46"/>
      <c r="I1157" s="2">
        <v>24.2764168</v>
      </c>
      <c r="J1157" s="46">
        <v>3.6938420230000002</v>
      </c>
      <c r="K1157" s="23">
        <v>4941.3091100000001</v>
      </c>
      <c r="L1157" s="23">
        <v>30339.637940000001</v>
      </c>
      <c r="M1157" s="2"/>
      <c r="N1157" s="2"/>
      <c r="O1157" s="2"/>
      <c r="P1157" s="2"/>
      <c r="Q1157" s="2"/>
    </row>
    <row r="1158" spans="1:17" x14ac:dyDescent="0.2">
      <c r="A1158" s="2" t="s">
        <v>23</v>
      </c>
      <c r="B1158" s="23"/>
      <c r="C1158" s="23" t="s">
        <v>14</v>
      </c>
      <c r="D1158" s="23" t="s">
        <v>21</v>
      </c>
      <c r="E1158" s="2">
        <v>24.3565273</v>
      </c>
      <c r="F1158" s="2">
        <v>5000</v>
      </c>
      <c r="G1158" s="23"/>
      <c r="H1158" s="46"/>
      <c r="I1158" s="2">
        <v>24.3565273</v>
      </c>
      <c r="J1158" s="46">
        <v>3.6721259609999999</v>
      </c>
      <c r="K1158" s="23">
        <v>4700.3041489999996</v>
      </c>
      <c r="L1158" s="23">
        <v>28859.867480000001</v>
      </c>
      <c r="M1158" s="2"/>
      <c r="N1158" s="2"/>
      <c r="O1158" s="2"/>
      <c r="P1158" s="2"/>
      <c r="Q1158" s="2"/>
    </row>
    <row r="1159" spans="1:17" x14ac:dyDescent="0.2">
      <c r="A1159" s="2" t="s">
        <v>24</v>
      </c>
      <c r="B1159" s="23"/>
      <c r="C1159" s="23" t="s">
        <v>14</v>
      </c>
      <c r="D1159" s="23" t="s">
        <v>21</v>
      </c>
      <c r="E1159" s="2">
        <v>24.315662400000001</v>
      </c>
      <c r="F1159" s="2">
        <v>5000</v>
      </c>
      <c r="G1159" s="23"/>
      <c r="H1159" s="46"/>
      <c r="I1159" s="2">
        <v>24.315662400000001</v>
      </c>
      <c r="J1159" s="46">
        <v>3.6832034739999999</v>
      </c>
      <c r="K1159" s="23">
        <v>4821.7365099999997</v>
      </c>
      <c r="L1159" s="23">
        <v>29605.462169999999</v>
      </c>
      <c r="M1159" s="2"/>
      <c r="N1159" s="2"/>
      <c r="O1159" s="2"/>
      <c r="P1159" s="2"/>
      <c r="Q1159" s="2"/>
    </row>
    <row r="1160" spans="1:17" x14ac:dyDescent="0.2">
      <c r="A1160" s="2" t="s">
        <v>25</v>
      </c>
      <c r="B1160" s="23"/>
      <c r="C1160" s="23" t="s">
        <v>14</v>
      </c>
      <c r="D1160" s="23" t="s">
        <v>21</v>
      </c>
      <c r="E1160" s="2">
        <v>26.475467699999999</v>
      </c>
      <c r="F1160" s="2">
        <v>1000</v>
      </c>
      <c r="G1160" s="23"/>
      <c r="H1160" s="46"/>
      <c r="I1160" s="2">
        <v>26.475467699999999</v>
      </c>
      <c r="J1160" s="46">
        <v>3.0977317210000002</v>
      </c>
      <c r="K1160" s="23">
        <v>1252.3673040000001</v>
      </c>
      <c r="L1160" s="23">
        <v>7689.5352469999998</v>
      </c>
      <c r="M1160" s="2"/>
      <c r="N1160" s="2"/>
      <c r="O1160" s="2"/>
      <c r="P1160" s="2"/>
      <c r="Q1160" s="2"/>
    </row>
    <row r="1161" spans="1:17" x14ac:dyDescent="0.2">
      <c r="A1161" s="2" t="s">
        <v>26</v>
      </c>
      <c r="B1161" s="23"/>
      <c r="C1161" s="23" t="s">
        <v>14</v>
      </c>
      <c r="D1161" s="23" t="s">
        <v>21</v>
      </c>
      <c r="E1161" s="2">
        <v>26.7118149</v>
      </c>
      <c r="F1161" s="2">
        <v>1000</v>
      </c>
      <c r="G1161" s="23"/>
      <c r="H1161" s="46"/>
      <c r="I1161" s="2">
        <v>26.7118149</v>
      </c>
      <c r="J1161" s="46">
        <v>3.0336636270000001</v>
      </c>
      <c r="K1161" s="23">
        <v>1080.596675</v>
      </c>
      <c r="L1161" s="23">
        <v>6634.8635850000001</v>
      </c>
      <c r="M1161" s="2"/>
      <c r="N1161" s="2"/>
      <c r="O1161" s="2"/>
      <c r="P1161" s="2"/>
      <c r="Q1161" s="2"/>
    </row>
    <row r="1162" spans="1:17" x14ac:dyDescent="0.2">
      <c r="A1162" s="2" t="s">
        <v>27</v>
      </c>
      <c r="B1162" s="23"/>
      <c r="C1162" s="23" t="s">
        <v>14</v>
      </c>
      <c r="D1162" s="23" t="s">
        <v>21</v>
      </c>
      <c r="E1162" s="2">
        <v>26.465209999999999</v>
      </c>
      <c r="F1162" s="2">
        <v>1000</v>
      </c>
      <c r="G1162" s="23"/>
      <c r="H1162" s="46"/>
      <c r="I1162" s="2">
        <v>26.465209999999999</v>
      </c>
      <c r="J1162" s="46">
        <v>3.1005123449999998</v>
      </c>
      <c r="K1162" s="23">
        <v>1260.411464</v>
      </c>
      <c r="L1162" s="23">
        <v>7738.9263879999999</v>
      </c>
      <c r="M1162" s="2"/>
      <c r="N1162" s="2"/>
      <c r="O1162" s="2"/>
      <c r="P1162" s="2"/>
      <c r="Q1162" s="2"/>
    </row>
    <row r="1163" spans="1:17" x14ac:dyDescent="0.2">
      <c r="A1163" s="2" t="s">
        <v>28</v>
      </c>
      <c r="B1163" s="23"/>
      <c r="C1163" s="23" t="s">
        <v>14</v>
      </c>
      <c r="D1163" s="23" t="s">
        <v>21</v>
      </c>
      <c r="E1163" s="2">
        <v>30.046634699999998</v>
      </c>
      <c r="F1163" s="2">
        <v>100</v>
      </c>
      <c r="G1163" s="23"/>
      <c r="H1163" s="46"/>
      <c r="I1163" s="2">
        <v>30.046634699999998</v>
      </c>
      <c r="J1163" s="46">
        <v>2.1296734420000001</v>
      </c>
      <c r="K1163" s="23">
        <v>134.794894</v>
      </c>
      <c r="L1163" s="23">
        <v>827.64064919999998</v>
      </c>
      <c r="M1163" s="2"/>
      <c r="N1163" s="2"/>
      <c r="O1163" s="2"/>
      <c r="P1163" s="2"/>
      <c r="Q1163" s="2"/>
    </row>
    <row r="1164" spans="1:17" x14ac:dyDescent="0.2">
      <c r="A1164" s="2" t="s">
        <v>29</v>
      </c>
      <c r="B1164" s="23"/>
      <c r="C1164" s="23" t="s">
        <v>14</v>
      </c>
      <c r="D1164" s="23" t="s">
        <v>21</v>
      </c>
      <c r="E1164" s="2">
        <v>30.188011199999998</v>
      </c>
      <c r="F1164" s="2">
        <v>100</v>
      </c>
      <c r="G1164" s="23"/>
      <c r="H1164" s="46"/>
      <c r="I1164" s="2">
        <v>30.188011199999998</v>
      </c>
      <c r="J1164" s="46">
        <v>2.091349642</v>
      </c>
      <c r="K1164" s="23">
        <v>123.40979830000001</v>
      </c>
      <c r="L1164" s="23">
        <v>757.73616130000005</v>
      </c>
      <c r="M1164" s="2"/>
      <c r="N1164" s="2"/>
      <c r="O1164" s="2"/>
      <c r="P1164" s="2"/>
      <c r="Q1164" s="2"/>
    </row>
    <row r="1165" spans="1:17" x14ac:dyDescent="0.2">
      <c r="A1165" s="2" t="s">
        <v>32</v>
      </c>
      <c r="B1165" s="23"/>
      <c r="C1165" s="23" t="s">
        <v>14</v>
      </c>
      <c r="D1165" s="23" t="s">
        <v>21</v>
      </c>
      <c r="E1165" s="2">
        <v>30.2086258</v>
      </c>
      <c r="F1165" s="2">
        <v>100</v>
      </c>
      <c r="G1165" s="23"/>
      <c r="H1165" s="46"/>
      <c r="I1165" s="2">
        <v>30.2086258</v>
      </c>
      <c r="J1165" s="46">
        <v>2.0857615090000001</v>
      </c>
      <c r="K1165" s="23">
        <v>121.832038</v>
      </c>
      <c r="L1165" s="23">
        <v>748.04871300000002</v>
      </c>
      <c r="M1165" s="2"/>
      <c r="N1165" s="2"/>
      <c r="O1165" s="2"/>
      <c r="P1165" s="2"/>
      <c r="Q1165" s="2"/>
    </row>
    <row r="1166" spans="1:17" x14ac:dyDescent="0.2">
      <c r="A1166" s="2" t="s">
        <v>33</v>
      </c>
      <c r="B1166" s="23"/>
      <c r="C1166" s="23" t="s">
        <v>14</v>
      </c>
      <c r="D1166" s="23" t="s">
        <v>21</v>
      </c>
      <c r="E1166" s="2">
        <v>33.768337199999998</v>
      </c>
      <c r="F1166" s="2">
        <v>10</v>
      </c>
      <c r="G1166" s="23"/>
      <c r="H1166" s="46"/>
      <c r="I1166" s="2">
        <v>33.768337199999998</v>
      </c>
      <c r="J1166" s="46">
        <v>1.120808553</v>
      </c>
      <c r="K1166" s="23">
        <v>13.20713304</v>
      </c>
      <c r="L1166" s="23">
        <v>81.091796840000001</v>
      </c>
      <c r="M1166" s="2"/>
      <c r="N1166" s="2"/>
      <c r="O1166" s="2"/>
      <c r="P1166" s="2"/>
      <c r="Q1166" s="2"/>
    </row>
    <row r="1167" spans="1:17" x14ac:dyDescent="0.2">
      <c r="A1167" s="2" t="s">
        <v>35</v>
      </c>
      <c r="B1167" s="23"/>
      <c r="C1167" s="23" t="s">
        <v>14</v>
      </c>
      <c r="D1167" s="23" t="s">
        <v>21</v>
      </c>
      <c r="E1167" s="2">
        <v>35.331657399999997</v>
      </c>
      <c r="F1167" s="2">
        <v>10</v>
      </c>
      <c r="G1167" s="23"/>
      <c r="H1167" s="46"/>
      <c r="I1167" s="2">
        <v>35.331657399999997</v>
      </c>
      <c r="J1167" s="46">
        <v>0.697029707</v>
      </c>
      <c r="K1167" s="23">
        <v>4.9777113320000002</v>
      </c>
      <c r="L1167" s="23">
        <v>30.563147579999999</v>
      </c>
      <c r="M1167" s="2"/>
      <c r="N1167" s="2"/>
      <c r="O1167" s="2"/>
      <c r="P1167" s="2"/>
      <c r="Q1167" s="2"/>
    </row>
    <row r="1168" spans="1:17" x14ac:dyDescent="0.2">
      <c r="A1168" s="2" t="s">
        <v>36</v>
      </c>
      <c r="B1168" s="23"/>
      <c r="C1168" s="23" t="s">
        <v>14</v>
      </c>
      <c r="D1168" s="23" t="s">
        <v>21</v>
      </c>
      <c r="E1168" s="2">
        <v>34.562408400000002</v>
      </c>
      <c r="F1168" s="2">
        <v>10</v>
      </c>
      <c r="G1168" s="23"/>
      <c r="H1168" s="46"/>
      <c r="I1168" s="2">
        <v>34.562408400000002</v>
      </c>
      <c r="J1168" s="46">
        <v>0.90555477200000001</v>
      </c>
      <c r="K1168" s="23">
        <v>8.0455320960000005</v>
      </c>
      <c r="L1168" s="23">
        <v>49.399567070000003</v>
      </c>
      <c r="M1168" s="2"/>
      <c r="N1168" s="2"/>
      <c r="O1168" s="2"/>
      <c r="P1168" s="2"/>
      <c r="Q1168" s="2"/>
    </row>
    <row r="1169" spans="1:17" x14ac:dyDescent="0.2">
      <c r="A1169" s="2" t="s">
        <v>37</v>
      </c>
      <c r="B1169" s="2">
        <v>9</v>
      </c>
      <c r="C1169" s="2" t="s">
        <v>14</v>
      </c>
      <c r="D1169" s="2" t="s">
        <v>31</v>
      </c>
      <c r="E1169" s="2">
        <v>33.231471999999997</v>
      </c>
      <c r="F1169" s="2">
        <v>18.461143499999999</v>
      </c>
      <c r="G1169" s="23"/>
      <c r="H1169" s="46"/>
      <c r="I1169" s="2">
        <v>33.231471999999997</v>
      </c>
      <c r="J1169" s="46">
        <v>1.266339925</v>
      </c>
      <c r="K1169" s="23">
        <v>18.464600910000001</v>
      </c>
      <c r="L1169" s="23">
        <v>113.3726496</v>
      </c>
      <c r="M1169" s="2">
        <v>96.931570149999999</v>
      </c>
      <c r="N1169" s="2"/>
      <c r="O1169" s="2"/>
      <c r="P1169" s="2"/>
      <c r="Q1169" s="2"/>
    </row>
    <row r="1170" spans="1:17" x14ac:dyDescent="0.2">
      <c r="A1170" s="2" t="s">
        <v>38</v>
      </c>
      <c r="B1170" s="2">
        <v>9</v>
      </c>
      <c r="C1170" s="2" t="s">
        <v>14</v>
      </c>
      <c r="D1170" s="2" t="s">
        <v>31</v>
      </c>
      <c r="E1170" s="2">
        <v>33.2078056</v>
      </c>
      <c r="F1170" s="2">
        <v>18.735876099999999</v>
      </c>
      <c r="G1170" s="23"/>
      <c r="H1170" s="46"/>
      <c r="I1170" s="2">
        <v>33.2078056</v>
      </c>
      <c r="J1170" s="46">
        <v>1.272755318</v>
      </c>
      <c r="K1170" s="23">
        <v>18.739384300000001</v>
      </c>
      <c r="L1170" s="23">
        <v>115.0598196</v>
      </c>
      <c r="M1170" s="2"/>
      <c r="N1170" s="2"/>
      <c r="O1170" s="2"/>
      <c r="P1170" s="2"/>
      <c r="Q1170" s="2"/>
    </row>
    <row r="1171" spans="1:17" x14ac:dyDescent="0.2">
      <c r="A1171" s="2" t="s">
        <v>39</v>
      </c>
      <c r="B1171" s="2">
        <v>9</v>
      </c>
      <c r="C1171" s="2" t="s">
        <v>14</v>
      </c>
      <c r="D1171" s="2" t="s">
        <v>31</v>
      </c>
      <c r="E1171" s="2">
        <v>34.1890869</v>
      </c>
      <c r="F1171" s="2">
        <v>10.154814699999999</v>
      </c>
      <c r="G1171" s="23"/>
      <c r="H1171" s="46"/>
      <c r="I1171" s="2">
        <v>34.1890869</v>
      </c>
      <c r="J1171" s="46">
        <v>1.006753344</v>
      </c>
      <c r="K1171" s="23">
        <v>10.15671682</v>
      </c>
      <c r="L1171" s="23">
        <v>62.362241269999998</v>
      </c>
      <c r="M1171" s="2"/>
      <c r="N1171" s="2"/>
      <c r="O1171" s="2"/>
      <c r="P1171" s="2"/>
      <c r="Q1171" s="2"/>
    </row>
    <row r="1172" spans="1:17" x14ac:dyDescent="0.2">
      <c r="A1172" s="2" t="s">
        <v>40</v>
      </c>
      <c r="B1172" s="2">
        <v>10</v>
      </c>
      <c r="C1172" s="2" t="s">
        <v>14</v>
      </c>
      <c r="D1172" s="2" t="s">
        <v>31</v>
      </c>
      <c r="E1172" s="2">
        <v>32.105007200000003</v>
      </c>
      <c r="F1172" s="2">
        <v>37.292060900000003</v>
      </c>
      <c r="G1172" s="23"/>
      <c r="H1172" s="46"/>
      <c r="I1172" s="2">
        <v>32.105007200000003</v>
      </c>
      <c r="J1172" s="46">
        <v>1.571697704</v>
      </c>
      <c r="K1172" s="23">
        <v>37.299044250000001</v>
      </c>
      <c r="L1172" s="23">
        <v>229.01613169999999</v>
      </c>
      <c r="M1172" s="2">
        <v>270.91871730000003</v>
      </c>
      <c r="N1172" s="2"/>
      <c r="O1172" s="2"/>
      <c r="P1172" s="2"/>
      <c r="Q1172" s="2"/>
    </row>
    <row r="1173" spans="1:17" x14ac:dyDescent="0.2">
      <c r="A1173" s="2" t="s">
        <v>41</v>
      </c>
      <c r="B1173" s="2">
        <v>10</v>
      </c>
      <c r="C1173" s="2" t="s">
        <v>14</v>
      </c>
      <c r="D1173" s="2" t="s">
        <v>31</v>
      </c>
      <c r="E1173" s="2">
        <v>31.965656299999999</v>
      </c>
      <c r="F1173" s="2">
        <v>40.680950199999998</v>
      </c>
      <c r="G1173" s="23"/>
      <c r="H1173" s="46"/>
      <c r="I1173" s="2">
        <v>31.965656299999999</v>
      </c>
      <c r="J1173" s="46">
        <v>1.60947241</v>
      </c>
      <c r="K1173" s="23">
        <v>40.688568400000001</v>
      </c>
      <c r="L1173" s="23">
        <v>249.82781</v>
      </c>
      <c r="M1173" s="2"/>
      <c r="N1173" s="2"/>
      <c r="O1173" s="2"/>
      <c r="P1173" s="2"/>
      <c r="Q1173" s="2"/>
    </row>
    <row r="1174" spans="1:17" x14ac:dyDescent="0.2">
      <c r="A1174" s="2" t="s">
        <v>42</v>
      </c>
      <c r="B1174" s="2">
        <v>10</v>
      </c>
      <c r="C1174" s="2" t="s">
        <v>14</v>
      </c>
      <c r="D1174" s="2" t="s">
        <v>31</v>
      </c>
      <c r="E1174" s="2">
        <v>31.500873599999998</v>
      </c>
      <c r="F1174" s="2">
        <v>54.372913400000002</v>
      </c>
      <c r="G1174" s="23"/>
      <c r="H1174" s="46"/>
      <c r="I1174" s="2">
        <v>31.500873599999998</v>
      </c>
      <c r="J1174" s="46">
        <v>1.735463929</v>
      </c>
      <c r="K1174" s="23">
        <v>54.383096119999998</v>
      </c>
      <c r="L1174" s="23">
        <v>333.9122102</v>
      </c>
      <c r="M1174" s="2"/>
      <c r="N1174" s="2"/>
      <c r="O1174" s="2"/>
      <c r="P1174" s="2"/>
      <c r="Q1174" s="2"/>
    </row>
    <row r="1175" spans="1:17" x14ac:dyDescent="0.2">
      <c r="A1175" s="2" t="s">
        <v>43</v>
      </c>
      <c r="B1175" s="2">
        <v>11</v>
      </c>
      <c r="C1175" s="2" t="s">
        <v>14</v>
      </c>
      <c r="D1175" s="2" t="s">
        <v>31</v>
      </c>
      <c r="E1175" s="2">
        <v>34.239562999999997</v>
      </c>
      <c r="F1175" s="2">
        <v>9.8398656800000008</v>
      </c>
      <c r="G1175" s="23"/>
      <c r="H1175" s="46"/>
      <c r="I1175" s="2">
        <v>34.239562999999997</v>
      </c>
      <c r="J1175" s="46">
        <v>0.993070483</v>
      </c>
      <c r="K1175" s="23">
        <v>9.8417081690000003</v>
      </c>
      <c r="L1175" s="23">
        <v>60.428088160000001</v>
      </c>
      <c r="M1175" s="2">
        <v>74.298527829999998</v>
      </c>
      <c r="N1175" s="2"/>
      <c r="O1175" s="2"/>
      <c r="P1175" s="2"/>
      <c r="Q1175" s="2"/>
    </row>
    <row r="1176" spans="1:17" x14ac:dyDescent="0.2">
      <c r="A1176" s="2" t="s">
        <v>44</v>
      </c>
      <c r="B1176" s="2">
        <v>11</v>
      </c>
      <c r="C1176" s="2" t="s">
        <v>14</v>
      </c>
      <c r="D1176" s="2" t="s">
        <v>31</v>
      </c>
      <c r="E1176" s="2">
        <v>33.4139786</v>
      </c>
      <c r="F1176" s="2">
        <v>16.473482099999998</v>
      </c>
      <c r="G1176" s="23"/>
      <c r="H1176" s="46"/>
      <c r="I1176" s="2">
        <v>33.4139786</v>
      </c>
      <c r="J1176" s="46">
        <v>1.2168667449999999</v>
      </c>
      <c r="K1176" s="23">
        <v>16.476567630000002</v>
      </c>
      <c r="L1176" s="23">
        <v>101.1661252</v>
      </c>
      <c r="M1176" s="2"/>
      <c r="N1176" s="2"/>
      <c r="O1176" s="2"/>
      <c r="P1176" s="2"/>
      <c r="Q1176" s="2"/>
    </row>
    <row r="1177" spans="1:17" x14ac:dyDescent="0.2">
      <c r="A1177" s="2" t="s">
        <v>46</v>
      </c>
      <c r="B1177" s="2">
        <v>11</v>
      </c>
      <c r="C1177" s="2" t="s">
        <v>14</v>
      </c>
      <c r="D1177" s="2" t="s">
        <v>31</v>
      </c>
      <c r="E1177" s="2">
        <v>34.216575599999999</v>
      </c>
      <c r="F1177" s="2">
        <v>9.9820671099999991</v>
      </c>
      <c r="G1177" s="23"/>
      <c r="H1177" s="46"/>
      <c r="I1177" s="2">
        <v>34.216575599999999</v>
      </c>
      <c r="J1177" s="46">
        <v>0.99930180999999996</v>
      </c>
      <c r="K1177" s="23">
        <v>9.9839364990000004</v>
      </c>
      <c r="L1177" s="23">
        <v>61.3013701</v>
      </c>
      <c r="M1177" s="2"/>
      <c r="N1177" s="2"/>
      <c r="O1177" s="2"/>
      <c r="P1177" s="2"/>
      <c r="Q1177" s="2"/>
    </row>
    <row r="1178" spans="1:17" x14ac:dyDescent="0.2">
      <c r="A1178" s="2" t="s">
        <v>47</v>
      </c>
      <c r="B1178" s="2">
        <v>12</v>
      </c>
      <c r="C1178" s="2" t="s">
        <v>14</v>
      </c>
      <c r="D1178" s="2" t="s">
        <v>31</v>
      </c>
      <c r="E1178" s="2">
        <v>31.340187100000001</v>
      </c>
      <c r="F1178" s="2">
        <v>60.109191899999999</v>
      </c>
      <c r="G1178" s="23"/>
      <c r="H1178" s="46"/>
      <c r="I1178" s="2">
        <v>31.340187100000001</v>
      </c>
      <c r="J1178" s="46">
        <v>1.7790222090000001</v>
      </c>
      <c r="K1178" s="23">
        <v>60.12044805</v>
      </c>
      <c r="L1178" s="23">
        <v>369.13955099999998</v>
      </c>
      <c r="M1178" s="2">
        <v>318.43000510000002</v>
      </c>
      <c r="N1178" s="2"/>
      <c r="O1178" s="2"/>
      <c r="P1178" s="2"/>
      <c r="Q1178" s="2"/>
    </row>
    <row r="1179" spans="1:17" x14ac:dyDescent="0.2">
      <c r="A1179" s="2" t="s">
        <v>49</v>
      </c>
      <c r="B1179" s="2">
        <v>12</v>
      </c>
      <c r="C1179" s="2" t="s">
        <v>14</v>
      </c>
      <c r="D1179" s="2" t="s">
        <v>31</v>
      </c>
      <c r="E1179" s="2">
        <v>32.336624100000002</v>
      </c>
      <c r="F1179" s="2">
        <v>32.272346499999998</v>
      </c>
      <c r="G1179" s="2"/>
      <c r="H1179" s="2"/>
      <c r="I1179" s="2">
        <v>32.336624100000002</v>
      </c>
      <c r="J1179" s="46">
        <v>1.5089118610000001</v>
      </c>
      <c r="K1179" s="23">
        <v>32.27838972</v>
      </c>
      <c r="L1179" s="23">
        <v>198.1893129</v>
      </c>
      <c r="M1179" s="2"/>
      <c r="N1179" s="2"/>
      <c r="O1179" s="2"/>
      <c r="P1179" s="2"/>
      <c r="Q1179" s="2"/>
    </row>
    <row r="1180" spans="1:17" x14ac:dyDescent="0.2">
      <c r="A1180" s="2" t="s">
        <v>50</v>
      </c>
      <c r="B1180" s="2">
        <v>12</v>
      </c>
      <c r="C1180" s="2" t="s">
        <v>14</v>
      </c>
      <c r="D1180" s="2" t="s">
        <v>31</v>
      </c>
      <c r="E1180" s="2">
        <v>31.2605133</v>
      </c>
      <c r="F1180" s="2">
        <v>63.174026499999997</v>
      </c>
      <c r="G1180" s="2"/>
      <c r="H1180" s="2"/>
      <c r="I1180" s="2">
        <v>31.2605133</v>
      </c>
      <c r="J1180" s="46">
        <v>1.8006198680000001</v>
      </c>
      <c r="K1180" s="23">
        <v>63.185855269999998</v>
      </c>
      <c r="L1180" s="23">
        <v>387.96115129999998</v>
      </c>
      <c r="M1180" s="2"/>
      <c r="N1180" s="2"/>
      <c r="O1180" s="2"/>
      <c r="P1180" s="2"/>
      <c r="Q1180" s="2"/>
    </row>
    <row r="1181" spans="1:17" x14ac:dyDescent="0.2">
      <c r="A1181" s="2" t="s">
        <v>52</v>
      </c>
      <c r="B1181" s="2">
        <v>5</v>
      </c>
      <c r="C1181" s="2" t="s">
        <v>14</v>
      </c>
      <c r="D1181" s="2" t="s">
        <v>31</v>
      </c>
      <c r="E1181" s="2">
        <v>30.910968799999999</v>
      </c>
      <c r="F1181" s="2">
        <v>78.576332100000002</v>
      </c>
      <c r="G1181" s="2"/>
      <c r="H1181" s="2"/>
      <c r="I1181" s="2">
        <v>30.910968799999999</v>
      </c>
      <c r="J1181" s="46">
        <v>1.8953730600000001</v>
      </c>
      <c r="K1181" s="23">
        <v>78.591044429999997</v>
      </c>
      <c r="L1181" s="23">
        <v>482.54901280000001</v>
      </c>
      <c r="M1181" s="2">
        <v>444.82331420000003</v>
      </c>
      <c r="N1181" s="2"/>
      <c r="O1181" s="2"/>
      <c r="P1181" s="2"/>
      <c r="Q1181" s="2"/>
    </row>
    <row r="1182" spans="1:17" x14ac:dyDescent="0.2">
      <c r="A1182" s="2" t="s">
        <v>53</v>
      </c>
      <c r="B1182" s="2">
        <v>5</v>
      </c>
      <c r="C1182" s="2" t="s">
        <v>14</v>
      </c>
      <c r="D1182" s="2" t="s">
        <v>31</v>
      </c>
      <c r="E1182" s="2">
        <v>30.8204517</v>
      </c>
      <c r="F1182" s="2">
        <v>83.143585200000004</v>
      </c>
      <c r="G1182" s="2"/>
      <c r="H1182" s="2"/>
      <c r="I1182" s="2">
        <v>30.8204517</v>
      </c>
      <c r="J1182" s="46">
        <v>1.9199100739999999</v>
      </c>
      <c r="K1182" s="23">
        <v>83.159156229999994</v>
      </c>
      <c r="L1182" s="23">
        <v>510.59721930000001</v>
      </c>
      <c r="M1182" s="2"/>
      <c r="N1182" s="2"/>
      <c r="O1182" s="2"/>
      <c r="P1182" s="2"/>
      <c r="Q1182" s="2"/>
    </row>
    <row r="1183" spans="1:17" x14ac:dyDescent="0.2">
      <c r="A1183" s="2" t="s">
        <v>55</v>
      </c>
      <c r="B1183" s="2">
        <v>5</v>
      </c>
      <c r="C1183" s="2" t="s">
        <v>14</v>
      </c>
      <c r="D1183" s="2" t="s">
        <v>31</v>
      </c>
      <c r="E1183" s="2">
        <v>31.465702100000001</v>
      </c>
      <c r="F1183" s="2">
        <v>55.579772900000002</v>
      </c>
      <c r="G1183" s="2"/>
      <c r="H1183" s="2"/>
      <c r="I1183" s="2">
        <v>31.465702100000001</v>
      </c>
      <c r="J1183" s="46">
        <v>1.7449980869999999</v>
      </c>
      <c r="K1183" s="23">
        <v>55.590180869999998</v>
      </c>
      <c r="L1183" s="23">
        <v>341.3237105</v>
      </c>
      <c r="M1183" s="2"/>
      <c r="N1183" s="2"/>
      <c r="O1183" s="2"/>
      <c r="P1183" s="2"/>
      <c r="Q1183" s="2"/>
    </row>
    <row r="1184" spans="1:17" x14ac:dyDescent="0.2">
      <c r="A1184" s="2" t="s">
        <v>56</v>
      </c>
      <c r="B1184" s="2">
        <v>6</v>
      </c>
      <c r="C1184" s="2" t="s">
        <v>14</v>
      </c>
      <c r="D1184" s="2" t="s">
        <v>31</v>
      </c>
      <c r="E1184" s="2">
        <v>28.308139799999999</v>
      </c>
      <c r="F1184" s="2">
        <v>398.89321899999999</v>
      </c>
      <c r="G1184" s="2"/>
      <c r="H1184" s="2"/>
      <c r="I1184" s="2">
        <v>28.308139799999999</v>
      </c>
      <c r="J1184" s="46">
        <v>2.6009379770000001</v>
      </c>
      <c r="K1184" s="23">
        <v>398.9679208</v>
      </c>
      <c r="L1184" s="23">
        <v>2449.6630340000002</v>
      </c>
      <c r="M1184" s="2">
        <v>2505.858534</v>
      </c>
      <c r="N1184" s="2"/>
      <c r="O1184" s="2"/>
      <c r="P1184" s="2"/>
      <c r="Q1184" s="2"/>
    </row>
    <row r="1185" spans="1:17" x14ac:dyDescent="0.2">
      <c r="A1185" s="2" t="s">
        <v>58</v>
      </c>
      <c r="B1185" s="2">
        <v>6</v>
      </c>
      <c r="C1185" s="2" t="s">
        <v>14</v>
      </c>
      <c r="D1185" s="2" t="s">
        <v>31</v>
      </c>
      <c r="E1185" s="2">
        <v>28.346916199999999</v>
      </c>
      <c r="F1185" s="2">
        <v>389.35458399999999</v>
      </c>
      <c r="G1185" s="2"/>
      <c r="H1185" s="2"/>
      <c r="I1185" s="2">
        <v>28.346916199999999</v>
      </c>
      <c r="J1185" s="46">
        <v>2.5904266200000001</v>
      </c>
      <c r="K1185" s="23">
        <v>389.42750310000002</v>
      </c>
      <c r="L1185" s="23">
        <v>2391.0848689999998</v>
      </c>
      <c r="M1185" s="2"/>
      <c r="N1185" s="2"/>
      <c r="O1185" s="2"/>
      <c r="P1185" s="2"/>
      <c r="Q1185" s="2"/>
    </row>
    <row r="1186" spans="1:17" x14ac:dyDescent="0.2">
      <c r="A1186" s="2" t="s">
        <v>59</v>
      </c>
      <c r="B1186" s="2">
        <v>6</v>
      </c>
      <c r="C1186" s="2" t="s">
        <v>14</v>
      </c>
      <c r="D1186" s="2" t="s">
        <v>31</v>
      </c>
      <c r="E1186" s="2">
        <v>28.1660614</v>
      </c>
      <c r="F1186" s="2">
        <v>435.88378899999998</v>
      </c>
      <c r="G1186" s="2"/>
      <c r="H1186" s="2"/>
      <c r="I1186" s="2">
        <v>28.1660614</v>
      </c>
      <c r="J1186" s="46">
        <v>2.6394520460000002</v>
      </c>
      <c r="K1186" s="23">
        <v>435.96542310000001</v>
      </c>
      <c r="L1186" s="23">
        <v>2676.8276980000001</v>
      </c>
      <c r="M1186" s="2"/>
      <c r="N1186" s="2"/>
      <c r="O1186" s="2"/>
      <c r="P1186" s="2"/>
      <c r="Q1186" s="2"/>
    </row>
    <row r="1187" spans="1:17" x14ac:dyDescent="0.2">
      <c r="A1187" s="2" t="s">
        <v>61</v>
      </c>
      <c r="B1187" s="2">
        <v>7</v>
      </c>
      <c r="C1187" s="2" t="s">
        <v>14</v>
      </c>
      <c r="D1187" s="2" t="s">
        <v>31</v>
      </c>
      <c r="E1187" s="2">
        <v>29.6603584</v>
      </c>
      <c r="F1187" s="2">
        <v>171.51512099999999</v>
      </c>
      <c r="G1187" s="2"/>
      <c r="H1187" s="2"/>
      <c r="I1187" s="2">
        <v>29.6603584</v>
      </c>
      <c r="J1187" s="46">
        <v>2.2343837280000001</v>
      </c>
      <c r="K1187" s="23">
        <v>171.547237</v>
      </c>
      <c r="L1187" s="23">
        <v>1053.300035</v>
      </c>
      <c r="M1187" s="2">
        <v>1314.509963</v>
      </c>
      <c r="N1187" s="2"/>
      <c r="O1187" s="2"/>
      <c r="P1187" s="2"/>
      <c r="Q1187" s="2"/>
    </row>
    <row r="1188" spans="1:17" x14ac:dyDescent="0.2">
      <c r="A1188" s="2" t="s">
        <v>62</v>
      </c>
      <c r="B1188" s="2">
        <v>7</v>
      </c>
      <c r="C1188" s="2" t="s">
        <v>14</v>
      </c>
      <c r="D1188" s="2" t="s">
        <v>31</v>
      </c>
      <c r="E1188" s="2">
        <v>29.404275899999998</v>
      </c>
      <c r="F1188" s="2">
        <v>201.24276699999999</v>
      </c>
      <c r="G1188" s="2"/>
      <c r="H1188" s="2"/>
      <c r="I1188" s="2">
        <v>29.404275899999998</v>
      </c>
      <c r="J1188" s="46">
        <v>2.303801601</v>
      </c>
      <c r="K1188" s="23">
        <v>201.2804529</v>
      </c>
      <c r="L1188" s="23">
        <v>1235.861981</v>
      </c>
      <c r="M1188" s="2"/>
      <c r="N1188" s="2"/>
      <c r="O1188" s="2"/>
      <c r="P1188" s="2"/>
      <c r="Q1188" s="2"/>
    </row>
    <row r="1189" spans="1:17" x14ac:dyDescent="0.2">
      <c r="A1189" s="2" t="s">
        <v>64</v>
      </c>
      <c r="B1189" s="2">
        <v>7</v>
      </c>
      <c r="C1189" s="2" t="s">
        <v>14</v>
      </c>
      <c r="D1189" s="2" t="s">
        <v>31</v>
      </c>
      <c r="E1189" s="2">
        <v>28.937019299999999</v>
      </c>
      <c r="F1189" s="2">
        <v>269.39056399999998</v>
      </c>
      <c r="G1189" s="2"/>
      <c r="H1189" s="2"/>
      <c r="I1189" s="2">
        <v>28.937019299999999</v>
      </c>
      <c r="J1189" s="46">
        <v>2.4304637169999999</v>
      </c>
      <c r="K1189" s="23">
        <v>269.44102190000001</v>
      </c>
      <c r="L1189" s="23">
        <v>1654.367874</v>
      </c>
      <c r="M1189" s="2"/>
      <c r="N1189" s="2"/>
      <c r="O1189" s="2"/>
      <c r="P1189" s="2"/>
      <c r="Q1189" s="2"/>
    </row>
    <row r="1190" spans="1:17" x14ac:dyDescent="0.2">
      <c r="A1190" s="2" t="s">
        <v>65</v>
      </c>
      <c r="B1190" s="2">
        <v>8</v>
      </c>
      <c r="C1190" s="2" t="s">
        <v>14</v>
      </c>
      <c r="D1190" s="2" t="s">
        <v>31</v>
      </c>
      <c r="E1190" s="2">
        <v>28.422504400000001</v>
      </c>
      <c r="F1190" s="2">
        <v>371.411316</v>
      </c>
      <c r="G1190" s="2"/>
      <c r="H1190" s="2"/>
      <c r="I1190" s="2">
        <v>28.422504400000001</v>
      </c>
      <c r="J1190" s="46">
        <v>2.569936453</v>
      </c>
      <c r="K1190" s="23">
        <v>371.48086910000001</v>
      </c>
      <c r="L1190" s="23">
        <v>2280.8925359999998</v>
      </c>
      <c r="M1190" s="2">
        <v>1941.990321</v>
      </c>
      <c r="N1190" s="2"/>
      <c r="O1190" s="2"/>
      <c r="P1190" s="2"/>
      <c r="Q1190" s="2"/>
    </row>
    <row r="1191" spans="1:17" x14ac:dyDescent="0.2">
      <c r="A1191" s="2" t="s">
        <v>66</v>
      </c>
      <c r="B1191" s="2">
        <v>8</v>
      </c>
      <c r="C1191" s="2" t="s">
        <v>14</v>
      </c>
      <c r="D1191" s="2" t="s">
        <v>31</v>
      </c>
      <c r="E1191" s="2">
        <v>28.757829699999998</v>
      </c>
      <c r="F1191" s="2">
        <v>301.27038599999997</v>
      </c>
      <c r="G1191" s="2"/>
      <c r="H1191" s="2"/>
      <c r="I1191" s="2">
        <v>28.757829699999998</v>
      </c>
      <c r="J1191" s="46">
        <v>2.4790377700000001</v>
      </c>
      <c r="K1191" s="23">
        <v>301.32680729999998</v>
      </c>
      <c r="L1191" s="23">
        <v>1850.1465969999999</v>
      </c>
      <c r="M1191" s="2"/>
      <c r="N1191" s="2"/>
      <c r="O1191" s="2"/>
      <c r="P1191" s="2"/>
      <c r="Q1191" s="2"/>
    </row>
    <row r="1192" spans="1:17" x14ac:dyDescent="0.2">
      <c r="A1192" s="2" t="s">
        <v>67</v>
      </c>
      <c r="B1192" s="2">
        <v>8</v>
      </c>
      <c r="C1192" s="2" t="s">
        <v>14</v>
      </c>
      <c r="D1192" s="2" t="s">
        <v>31</v>
      </c>
      <c r="E1192" s="2">
        <v>28.898210500000001</v>
      </c>
      <c r="F1192" s="2">
        <v>275.99585000000002</v>
      </c>
      <c r="G1192" s="2"/>
      <c r="H1192" s="2"/>
      <c r="I1192" s="2">
        <v>28.898210500000001</v>
      </c>
      <c r="J1192" s="46">
        <v>2.4409838640000001</v>
      </c>
      <c r="K1192" s="23">
        <v>276.04752910000002</v>
      </c>
      <c r="L1192" s="23">
        <v>1694.931828</v>
      </c>
      <c r="M1192" s="2"/>
      <c r="N1192" s="2"/>
      <c r="O1192" s="2"/>
      <c r="P1192" s="2"/>
      <c r="Q1192" s="2"/>
    </row>
    <row r="1193" spans="1:17" x14ac:dyDescent="0.2">
      <c r="A1193" s="2" t="s">
        <v>68</v>
      </c>
      <c r="B1193" s="2" t="s">
        <v>302</v>
      </c>
      <c r="C1193" s="2" t="s">
        <v>14</v>
      </c>
      <c r="D1193" s="2" t="s">
        <v>31</v>
      </c>
      <c r="E1193" s="2">
        <v>27.884849500000001</v>
      </c>
      <c r="F1193" s="2">
        <v>519.51794400000006</v>
      </c>
      <c r="G1193" s="2"/>
      <c r="H1193" s="2"/>
      <c r="I1193" s="2">
        <v>27.884849500000001</v>
      </c>
      <c r="J1193" s="46">
        <v>2.7156818789999999</v>
      </c>
      <c r="K1193" s="23">
        <v>519.6152386</v>
      </c>
      <c r="L1193" s="23">
        <v>3190.4375650000002</v>
      </c>
      <c r="M1193" s="2">
        <v>2872.3598310000002</v>
      </c>
      <c r="N1193" s="2"/>
      <c r="O1193" s="2"/>
      <c r="P1193" s="2"/>
      <c r="Q1193" s="2"/>
    </row>
    <row r="1194" spans="1:17" x14ac:dyDescent="0.2">
      <c r="A1194" s="2" t="s">
        <v>69</v>
      </c>
      <c r="B1194" s="2" t="s">
        <v>302</v>
      </c>
      <c r="C1194" s="2" t="s">
        <v>14</v>
      </c>
      <c r="D1194" s="2" t="s">
        <v>31</v>
      </c>
      <c r="E1194" s="2">
        <v>27.936063799999999</v>
      </c>
      <c r="F1194" s="2">
        <v>503.17330900000002</v>
      </c>
      <c r="G1194" s="2"/>
      <c r="H1194" s="2"/>
      <c r="I1194" s="2">
        <v>27.936063799999999</v>
      </c>
      <c r="J1194" s="46">
        <v>2.7017989249999999</v>
      </c>
      <c r="K1194" s="23">
        <v>503.26754560000001</v>
      </c>
      <c r="L1194" s="23">
        <v>3090.0627300000001</v>
      </c>
      <c r="M1194" s="2"/>
      <c r="N1194" s="2"/>
      <c r="O1194" s="2"/>
      <c r="P1194" s="2"/>
      <c r="Q1194" s="2"/>
    </row>
    <row r="1195" spans="1:17" x14ac:dyDescent="0.2">
      <c r="A1195" s="2" t="s">
        <v>70</v>
      </c>
      <c r="B1195" s="2" t="s">
        <v>302</v>
      </c>
      <c r="C1195" s="2" t="s">
        <v>14</v>
      </c>
      <c r="D1195" s="2" t="s">
        <v>31</v>
      </c>
      <c r="E1195" s="2">
        <v>28.383859600000001</v>
      </c>
      <c r="F1195" s="2">
        <v>380.47909499999997</v>
      </c>
      <c r="G1195" s="2"/>
      <c r="H1195" s="2"/>
      <c r="I1195" s="2">
        <v>28.383859600000001</v>
      </c>
      <c r="J1195" s="46">
        <v>2.580412135</v>
      </c>
      <c r="K1195" s="23">
        <v>380.55035800000002</v>
      </c>
      <c r="L1195" s="23">
        <v>2336.5791979999999</v>
      </c>
      <c r="M1195" s="2"/>
      <c r="N1195" s="2"/>
      <c r="O1195" s="2"/>
      <c r="P1195" s="2"/>
      <c r="Q1195" s="2"/>
    </row>
    <row r="1196" spans="1:17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">
      <c r="A1197" s="2" t="s">
        <v>303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">
      <c r="A1198" s="23" t="s">
        <v>2</v>
      </c>
      <c r="B1198" s="23" t="s">
        <v>3</v>
      </c>
      <c r="C1198" s="23" t="s">
        <v>4</v>
      </c>
      <c r="D1198" s="23" t="s">
        <v>5</v>
      </c>
      <c r="E1198" s="23" t="s">
        <v>8</v>
      </c>
      <c r="F1198" s="23" t="s">
        <v>11</v>
      </c>
      <c r="G1198" s="23" t="s">
        <v>179</v>
      </c>
      <c r="H1198" s="23" t="s">
        <v>243</v>
      </c>
      <c r="I1198" s="23" t="s">
        <v>244</v>
      </c>
      <c r="J1198" s="23" t="s">
        <v>300</v>
      </c>
      <c r="K1198" s="23" t="s">
        <v>301</v>
      </c>
      <c r="L1198" s="23" t="s">
        <v>247</v>
      </c>
      <c r="M1198" s="23"/>
      <c r="N1198" s="2"/>
      <c r="O1198" s="2"/>
      <c r="P1198" s="2"/>
      <c r="Q1198" s="2"/>
    </row>
    <row r="1199" spans="1:17" x14ac:dyDescent="0.2">
      <c r="A1199" s="2" t="s">
        <v>77</v>
      </c>
      <c r="B1199" s="2"/>
      <c r="C1199" s="2" t="s">
        <v>34</v>
      </c>
      <c r="D1199" s="23" t="s">
        <v>21</v>
      </c>
      <c r="E1199" s="2">
        <v>22.905132299999998</v>
      </c>
      <c r="F1199" s="46">
        <v>10000</v>
      </c>
      <c r="G1199" s="23"/>
      <c r="H1199" s="46"/>
      <c r="I1199" s="2">
        <v>22.905132299999998</v>
      </c>
      <c r="J1199" s="46">
        <v>3.8879714679999999</v>
      </c>
      <c r="K1199" s="23">
        <v>7726.2982339999999</v>
      </c>
      <c r="L1199" s="23">
        <v>47439.471149999998</v>
      </c>
      <c r="M1199" s="2"/>
      <c r="N1199" s="2"/>
      <c r="O1199" s="2"/>
      <c r="P1199" s="2"/>
      <c r="Q1199" s="2"/>
    </row>
    <row r="1200" spans="1:17" x14ac:dyDescent="0.2">
      <c r="A1200" s="2" t="s">
        <v>79</v>
      </c>
      <c r="B1200" s="2"/>
      <c r="C1200" s="2" t="s">
        <v>34</v>
      </c>
      <c r="D1200" s="23" t="s">
        <v>21</v>
      </c>
      <c r="E1200" s="2">
        <v>22.861034400000001</v>
      </c>
      <c r="F1200" s="46">
        <v>10000</v>
      </c>
      <c r="G1200" s="23"/>
      <c r="H1200" s="46"/>
      <c r="I1200" s="2">
        <v>22.861034400000001</v>
      </c>
      <c r="J1200" s="46">
        <v>3.898941641</v>
      </c>
      <c r="K1200" s="23">
        <v>7923.9484320000001</v>
      </c>
      <c r="L1200" s="23">
        <v>48653.043369999999</v>
      </c>
      <c r="M1200" s="2"/>
      <c r="N1200" s="2"/>
      <c r="O1200" s="2"/>
      <c r="P1200" s="2"/>
      <c r="Q1200" s="2"/>
    </row>
    <row r="1201" spans="1:17" x14ac:dyDescent="0.2">
      <c r="A1201" s="2" t="s">
        <v>81</v>
      </c>
      <c r="B1201" s="2"/>
      <c r="C1201" s="2" t="s">
        <v>34</v>
      </c>
      <c r="D1201" s="23" t="s">
        <v>21</v>
      </c>
      <c r="E1201" s="2">
        <v>23.144140199999999</v>
      </c>
      <c r="F1201" s="46">
        <v>10000</v>
      </c>
      <c r="G1201" s="23"/>
      <c r="H1201" s="46"/>
      <c r="I1201" s="2">
        <v>23.144140199999999</v>
      </c>
      <c r="J1201" s="46">
        <v>3.8285137960000002</v>
      </c>
      <c r="K1201" s="23">
        <v>6737.7329829999999</v>
      </c>
      <c r="L1201" s="23">
        <v>41369.680509999998</v>
      </c>
      <c r="M1201" s="2"/>
      <c r="N1201" s="2"/>
      <c r="O1201" s="2"/>
      <c r="P1201" s="2"/>
      <c r="Q1201" s="2"/>
    </row>
    <row r="1202" spans="1:17" x14ac:dyDescent="0.2">
      <c r="A1202" s="2" t="s">
        <v>83</v>
      </c>
      <c r="B1202" s="2"/>
      <c r="C1202" s="2" t="s">
        <v>34</v>
      </c>
      <c r="D1202" s="23" t="s">
        <v>21</v>
      </c>
      <c r="E1202" s="2">
        <v>23.758607900000001</v>
      </c>
      <c r="F1202" s="2">
        <v>5000</v>
      </c>
      <c r="G1202" s="23"/>
      <c r="H1202" s="46"/>
      <c r="I1202" s="2">
        <v>23.758607900000001</v>
      </c>
      <c r="J1202" s="46">
        <v>3.6756535490000002</v>
      </c>
      <c r="K1202" s="23">
        <v>4738.638175</v>
      </c>
      <c r="L1202" s="23">
        <v>29095.238389999999</v>
      </c>
      <c r="M1202" s="2"/>
      <c r="N1202" s="2"/>
      <c r="O1202" s="2"/>
      <c r="P1202" s="2"/>
      <c r="Q1202" s="2"/>
    </row>
    <row r="1203" spans="1:17" x14ac:dyDescent="0.2">
      <c r="A1203" s="2" t="s">
        <v>85</v>
      </c>
      <c r="B1203" s="2"/>
      <c r="C1203" s="2" t="s">
        <v>34</v>
      </c>
      <c r="D1203" s="23" t="s">
        <v>21</v>
      </c>
      <c r="E1203" s="2">
        <v>23.763839699999998</v>
      </c>
      <c r="F1203" s="2">
        <v>5000</v>
      </c>
      <c r="G1203" s="23"/>
      <c r="H1203" s="46"/>
      <c r="I1203" s="2">
        <v>23.763839699999998</v>
      </c>
      <c r="J1203" s="46">
        <v>3.6743520269999999</v>
      </c>
      <c r="K1203" s="23">
        <v>4724.4583759999996</v>
      </c>
      <c r="L1203" s="23">
        <v>29008.174429999999</v>
      </c>
      <c r="M1203" s="2"/>
      <c r="N1203" s="2"/>
      <c r="O1203" s="2"/>
      <c r="P1203" s="2"/>
      <c r="Q1203" s="2"/>
    </row>
    <row r="1204" spans="1:17" x14ac:dyDescent="0.2">
      <c r="A1204" s="2" t="s">
        <v>87</v>
      </c>
      <c r="B1204" s="2"/>
      <c r="C1204" s="2" t="s">
        <v>34</v>
      </c>
      <c r="D1204" s="23" t="s">
        <v>21</v>
      </c>
      <c r="E1204" s="2">
        <v>23.748329200000001</v>
      </c>
      <c r="F1204" s="2">
        <v>5000</v>
      </c>
      <c r="G1204" s="23"/>
      <c r="H1204" s="46"/>
      <c r="I1204" s="2">
        <v>23.748329200000001</v>
      </c>
      <c r="J1204" s="46">
        <v>3.6782105669999998</v>
      </c>
      <c r="K1204" s="23">
        <v>4766.6203969999997</v>
      </c>
      <c r="L1204" s="23">
        <v>29267.04924</v>
      </c>
      <c r="M1204" s="2"/>
      <c r="N1204" s="2"/>
      <c r="O1204" s="2"/>
      <c r="P1204" s="2"/>
      <c r="Q1204" s="2"/>
    </row>
    <row r="1205" spans="1:17" x14ac:dyDescent="0.2">
      <c r="A1205" s="2" t="s">
        <v>89</v>
      </c>
      <c r="B1205" s="2"/>
      <c r="C1205" s="2" t="s">
        <v>34</v>
      </c>
      <c r="D1205" s="23" t="s">
        <v>21</v>
      </c>
      <c r="E1205" s="2">
        <v>25.911483799999999</v>
      </c>
      <c r="F1205" s="2">
        <v>1000</v>
      </c>
      <c r="G1205" s="23"/>
      <c r="H1205" s="46"/>
      <c r="I1205" s="2">
        <v>25.911483799999999</v>
      </c>
      <c r="J1205" s="46">
        <v>3.1400856350000002</v>
      </c>
      <c r="K1205" s="23">
        <v>1380.6564780000001</v>
      </c>
      <c r="L1205" s="23">
        <v>8477.230775</v>
      </c>
      <c r="M1205" s="2"/>
      <c r="N1205" s="2"/>
      <c r="O1205" s="2"/>
      <c r="P1205" s="2"/>
      <c r="Q1205" s="2"/>
    </row>
    <row r="1206" spans="1:17" x14ac:dyDescent="0.2">
      <c r="A1206" s="2" t="s">
        <v>91</v>
      </c>
      <c r="B1206" s="2"/>
      <c r="C1206" s="2" t="s">
        <v>34</v>
      </c>
      <c r="D1206" s="23" t="s">
        <v>21</v>
      </c>
      <c r="E1206" s="2">
        <v>26.075059899999999</v>
      </c>
      <c r="F1206" s="2">
        <v>1000</v>
      </c>
      <c r="G1206" s="23"/>
      <c r="H1206" s="46"/>
      <c r="I1206" s="2">
        <v>26.075059899999999</v>
      </c>
      <c r="J1206" s="46">
        <v>3.099393032</v>
      </c>
      <c r="K1206" s="23">
        <v>1257.1671719999999</v>
      </c>
      <c r="L1206" s="23">
        <v>7719.0064339999999</v>
      </c>
      <c r="M1206" s="2"/>
      <c r="N1206" s="2"/>
      <c r="O1206" s="2"/>
      <c r="P1206" s="2"/>
      <c r="Q1206" s="2"/>
    </row>
    <row r="1207" spans="1:17" x14ac:dyDescent="0.2">
      <c r="A1207" s="2" t="s">
        <v>93</v>
      </c>
      <c r="B1207" s="2"/>
      <c r="C1207" s="2" t="s">
        <v>34</v>
      </c>
      <c r="D1207" s="23" t="s">
        <v>21</v>
      </c>
      <c r="E1207" s="2">
        <v>25.980718599999999</v>
      </c>
      <c r="F1207" s="2">
        <v>1000</v>
      </c>
      <c r="G1207" s="23"/>
      <c r="H1207" s="46"/>
      <c r="I1207" s="2">
        <v>25.980718599999999</v>
      </c>
      <c r="J1207" s="46">
        <v>3.1228621790000002</v>
      </c>
      <c r="K1207" s="23">
        <v>1326.973283</v>
      </c>
      <c r="L1207" s="23">
        <v>8147.6159589999997</v>
      </c>
      <c r="M1207" s="2"/>
      <c r="N1207" s="2"/>
      <c r="O1207" s="2"/>
      <c r="P1207" s="2"/>
      <c r="Q1207" s="2"/>
    </row>
    <row r="1208" spans="1:17" x14ac:dyDescent="0.2">
      <c r="A1208" s="2" t="s">
        <v>95</v>
      </c>
      <c r="B1208" s="2"/>
      <c r="C1208" s="2" t="s">
        <v>34</v>
      </c>
      <c r="D1208" s="23" t="s">
        <v>21</v>
      </c>
      <c r="E1208" s="2">
        <v>29.640514400000001</v>
      </c>
      <c r="F1208" s="2">
        <v>100</v>
      </c>
      <c r="G1208" s="23"/>
      <c r="H1208" s="46"/>
      <c r="I1208" s="2">
        <v>29.640514400000001</v>
      </c>
      <c r="J1208" s="46">
        <v>2.2124199280000001</v>
      </c>
      <c r="K1208" s="23">
        <v>163.08721929999999</v>
      </c>
      <c r="L1208" s="23">
        <v>1001.3555270000001</v>
      </c>
      <c r="M1208" s="2"/>
      <c r="N1208" s="2"/>
      <c r="O1208" s="2"/>
      <c r="P1208" s="2"/>
      <c r="Q1208" s="2"/>
    </row>
    <row r="1209" spans="1:17" x14ac:dyDescent="0.2">
      <c r="A1209" s="2" t="s">
        <v>97</v>
      </c>
      <c r="B1209" s="2"/>
      <c r="C1209" s="2" t="s">
        <v>34</v>
      </c>
      <c r="D1209" s="23" t="s">
        <v>21</v>
      </c>
      <c r="E1209" s="2">
        <v>29.522550599999999</v>
      </c>
      <c r="F1209" s="2">
        <v>100</v>
      </c>
      <c r="G1209" s="23"/>
      <c r="H1209" s="46"/>
      <c r="I1209" s="2">
        <v>29.522550599999999</v>
      </c>
      <c r="J1209" s="46">
        <v>2.2417656140000002</v>
      </c>
      <c r="K1209" s="23">
        <v>174.48802000000001</v>
      </c>
      <c r="L1209" s="23">
        <v>1071.3564429999999</v>
      </c>
      <c r="M1209" s="2"/>
      <c r="N1209" s="2"/>
      <c r="O1209" s="2"/>
      <c r="P1209" s="2"/>
      <c r="Q1209" s="2"/>
    </row>
    <row r="1210" spans="1:17" x14ac:dyDescent="0.2">
      <c r="A1210" s="2" t="s">
        <v>99</v>
      </c>
      <c r="B1210" s="2"/>
      <c r="C1210" s="2" t="s">
        <v>34</v>
      </c>
      <c r="D1210" s="23" t="s">
        <v>21</v>
      </c>
      <c r="E1210" s="2">
        <v>29.858154299999999</v>
      </c>
      <c r="F1210" s="2">
        <v>100</v>
      </c>
      <c r="G1210" s="23"/>
      <c r="H1210" s="46"/>
      <c r="I1210" s="2">
        <v>29.858154299999999</v>
      </c>
      <c r="J1210" s="46">
        <v>2.15827795</v>
      </c>
      <c r="K1210" s="23">
        <v>143.9719709</v>
      </c>
      <c r="L1210" s="23">
        <v>883.98790129999998</v>
      </c>
      <c r="M1210" s="2"/>
      <c r="N1210" s="2"/>
      <c r="O1210" s="2"/>
      <c r="P1210" s="2"/>
      <c r="Q1210" s="2"/>
    </row>
    <row r="1211" spans="1:17" x14ac:dyDescent="0.2">
      <c r="A1211" s="2" t="s">
        <v>101</v>
      </c>
      <c r="B1211" s="2"/>
      <c r="C1211" s="2" t="s">
        <v>34</v>
      </c>
      <c r="D1211" s="23" t="s">
        <v>21</v>
      </c>
      <c r="E1211" s="2">
        <v>35.1651077</v>
      </c>
      <c r="F1211" s="2">
        <v>10</v>
      </c>
      <c r="G1211" s="23"/>
      <c r="H1211" s="46"/>
      <c r="I1211" s="2">
        <v>35.1651077</v>
      </c>
      <c r="J1211" s="46">
        <v>0.83807459900000003</v>
      </c>
      <c r="K1211" s="23">
        <v>6.8877059660000004</v>
      </c>
      <c r="L1211" s="23">
        <v>42.290514629999997</v>
      </c>
      <c r="M1211" s="2"/>
      <c r="N1211" s="2"/>
      <c r="O1211" s="2"/>
      <c r="P1211" s="2"/>
      <c r="Q1211" s="2"/>
    </row>
    <row r="1212" spans="1:17" x14ac:dyDescent="0.2">
      <c r="A1212" s="2" t="s">
        <v>102</v>
      </c>
      <c r="B1212" s="2"/>
      <c r="C1212" s="2" t="s">
        <v>34</v>
      </c>
      <c r="D1212" s="23" t="s">
        <v>21</v>
      </c>
      <c r="E1212" s="2">
        <v>35.726623500000002</v>
      </c>
      <c r="F1212" s="2">
        <v>10</v>
      </c>
      <c r="G1212" s="23"/>
      <c r="H1212" s="46"/>
      <c r="I1212" s="2">
        <v>35.726623500000002</v>
      </c>
      <c r="J1212" s="46">
        <v>0.69838710000000004</v>
      </c>
      <c r="K1212" s="23">
        <v>4.9932935680000003</v>
      </c>
      <c r="L1212" s="23">
        <v>30.65882251</v>
      </c>
      <c r="M1212" s="2"/>
      <c r="N1212" s="2"/>
      <c r="O1212" s="2"/>
      <c r="P1212" s="2"/>
      <c r="Q1212" s="2"/>
    </row>
    <row r="1213" spans="1:17" x14ac:dyDescent="0.2">
      <c r="A1213" s="2" t="s">
        <v>103</v>
      </c>
      <c r="B1213" s="2"/>
      <c r="C1213" s="2" t="s">
        <v>34</v>
      </c>
      <c r="D1213" s="23" t="s">
        <v>21</v>
      </c>
      <c r="E1213" s="2">
        <v>34.751579300000003</v>
      </c>
      <c r="F1213" s="2">
        <v>10</v>
      </c>
      <c r="G1213" s="23"/>
      <c r="H1213" s="46"/>
      <c r="I1213" s="2">
        <v>34.751579300000003</v>
      </c>
      <c r="J1213" s="46">
        <v>0.94094748900000003</v>
      </c>
      <c r="K1213" s="23">
        <v>8.7286582240000001</v>
      </c>
      <c r="L1213" s="23">
        <v>53.593961499999999</v>
      </c>
      <c r="M1213" s="2"/>
      <c r="N1213" s="2"/>
      <c r="O1213" s="2"/>
      <c r="P1213" s="2"/>
      <c r="Q1213" s="2"/>
    </row>
    <row r="1214" spans="1:17" x14ac:dyDescent="0.2">
      <c r="A1214" s="2" t="s">
        <v>104</v>
      </c>
      <c r="B1214" s="2">
        <v>9</v>
      </c>
      <c r="C1214" s="2" t="s">
        <v>34</v>
      </c>
      <c r="D1214" s="2" t="s">
        <v>31</v>
      </c>
      <c r="E1214" s="2">
        <v>30.101413699999998</v>
      </c>
      <c r="F1214" s="2">
        <v>125.267876</v>
      </c>
      <c r="G1214" s="23"/>
      <c r="H1214" s="46"/>
      <c r="I1214" s="2">
        <v>30.101413699999998</v>
      </c>
      <c r="J1214" s="46">
        <v>2.0977626429999998</v>
      </c>
      <c r="K1214" s="23">
        <v>125.2456478</v>
      </c>
      <c r="L1214" s="23">
        <v>769.00827719999995</v>
      </c>
      <c r="M1214" s="2">
        <v>849.48411169999997</v>
      </c>
      <c r="N1214" s="2"/>
      <c r="O1214" s="2"/>
      <c r="P1214" s="2"/>
      <c r="Q1214" s="2"/>
    </row>
    <row r="1215" spans="1:17" x14ac:dyDescent="0.2">
      <c r="A1215" s="2" t="s">
        <v>105</v>
      </c>
      <c r="B1215" s="2">
        <v>9</v>
      </c>
      <c r="C1215" s="2" t="s">
        <v>34</v>
      </c>
      <c r="D1215" s="2" t="s">
        <v>31</v>
      </c>
      <c r="E1215" s="2">
        <v>29.744590800000001</v>
      </c>
      <c r="F1215" s="2">
        <v>153.67678799999999</v>
      </c>
      <c r="G1215" s="23"/>
      <c r="H1215" s="46"/>
      <c r="I1215" s="2">
        <v>29.744590800000001</v>
      </c>
      <c r="J1215" s="46">
        <v>2.1865289919999999</v>
      </c>
      <c r="K1215" s="23">
        <v>153.64873589999999</v>
      </c>
      <c r="L1215" s="23">
        <v>943.40323860000001</v>
      </c>
      <c r="M1215" s="2"/>
      <c r="N1215" s="2"/>
      <c r="O1215" s="2"/>
      <c r="P1215" s="2"/>
      <c r="Q1215" s="2"/>
    </row>
    <row r="1216" spans="1:17" x14ac:dyDescent="0.2">
      <c r="A1216" s="2" t="s">
        <v>106</v>
      </c>
      <c r="B1216" s="2">
        <v>9</v>
      </c>
      <c r="C1216" s="2" t="s">
        <v>34</v>
      </c>
      <c r="D1216" s="2" t="s">
        <v>31</v>
      </c>
      <c r="E1216" s="2">
        <v>29.955509200000002</v>
      </c>
      <c r="F1216" s="2">
        <v>136.187454</v>
      </c>
      <c r="G1216" s="23"/>
      <c r="H1216" s="46"/>
      <c r="I1216" s="2">
        <v>29.955509200000002</v>
      </c>
      <c r="J1216" s="46">
        <v>2.134059111</v>
      </c>
      <c r="K1216" s="23">
        <v>136.16299989999999</v>
      </c>
      <c r="L1216" s="23">
        <v>836.04081910000002</v>
      </c>
      <c r="M1216" s="2"/>
      <c r="N1216" s="2"/>
      <c r="O1216" s="2"/>
      <c r="P1216" s="2"/>
      <c r="Q1216" s="2"/>
    </row>
    <row r="1217" spans="1:17" x14ac:dyDescent="0.2">
      <c r="A1217" s="2" t="s">
        <v>107</v>
      </c>
      <c r="B1217" s="2">
        <v>10</v>
      </c>
      <c r="C1217" s="2" t="s">
        <v>34</v>
      </c>
      <c r="D1217" s="2" t="s">
        <v>31</v>
      </c>
      <c r="E1217" s="2">
        <v>28.060594600000002</v>
      </c>
      <c r="F1217" s="2">
        <v>403.22186299999998</v>
      </c>
      <c r="G1217" s="23"/>
      <c r="H1217" s="46"/>
      <c r="I1217" s="2">
        <v>28.060594600000002</v>
      </c>
      <c r="J1217" s="46">
        <v>2.6054543610000001</v>
      </c>
      <c r="K1217" s="23">
        <v>403.13857949999999</v>
      </c>
      <c r="L1217" s="23">
        <v>2475.2708779999998</v>
      </c>
      <c r="M1217" s="2">
        <v>2556.7562330000001</v>
      </c>
      <c r="N1217" s="2"/>
      <c r="O1217" s="2"/>
      <c r="P1217" s="2"/>
      <c r="Q1217" s="2"/>
    </row>
    <row r="1218" spans="1:17" x14ac:dyDescent="0.2">
      <c r="A1218" s="2" t="s">
        <v>108</v>
      </c>
      <c r="B1218" s="2">
        <v>10</v>
      </c>
      <c r="C1218" s="2" t="s">
        <v>34</v>
      </c>
      <c r="D1218" s="2" t="s">
        <v>31</v>
      </c>
      <c r="E1218" s="2">
        <v>27.963663100000002</v>
      </c>
      <c r="F1218" s="2">
        <v>426.24389600000001</v>
      </c>
      <c r="G1218" s="23"/>
      <c r="H1218" s="46"/>
      <c r="I1218" s="2">
        <v>27.963663100000002</v>
      </c>
      <c r="J1218" s="46">
        <v>2.6295678640000002</v>
      </c>
      <c r="K1218" s="23">
        <v>426.15527029999998</v>
      </c>
      <c r="L1218" s="23">
        <v>2616.5933599999998</v>
      </c>
      <c r="M1218" s="2"/>
      <c r="N1218" s="2"/>
      <c r="O1218" s="2"/>
      <c r="P1218" s="2"/>
      <c r="Q1218" s="2"/>
    </row>
    <row r="1219" spans="1:17" x14ac:dyDescent="0.2">
      <c r="A1219" s="2" t="s">
        <v>109</v>
      </c>
      <c r="B1219" s="2">
        <v>10</v>
      </c>
      <c r="C1219" s="2" t="s">
        <v>34</v>
      </c>
      <c r="D1219" s="2" t="s">
        <v>31</v>
      </c>
      <c r="E1219" s="2">
        <v>27.989330299999999</v>
      </c>
      <c r="F1219" s="2">
        <v>420.02273600000001</v>
      </c>
      <c r="G1219" s="23"/>
      <c r="H1219" s="46"/>
      <c r="I1219" s="2">
        <v>27.989330299999999</v>
      </c>
      <c r="J1219" s="46">
        <v>2.6231826730000001</v>
      </c>
      <c r="K1219" s="23">
        <v>419.93558000000002</v>
      </c>
      <c r="L1219" s="23">
        <v>2578.4044610000001</v>
      </c>
      <c r="M1219" s="2"/>
      <c r="N1219" s="2"/>
      <c r="O1219" s="2"/>
      <c r="P1219" s="2"/>
      <c r="Q1219" s="2"/>
    </row>
    <row r="1220" spans="1:17" x14ac:dyDescent="0.2">
      <c r="A1220" s="2" t="s">
        <v>110</v>
      </c>
      <c r="B1220" s="2">
        <v>11</v>
      </c>
      <c r="C1220" s="2" t="s">
        <v>34</v>
      </c>
      <c r="D1220" s="2" t="s">
        <v>31</v>
      </c>
      <c r="E1220" s="2">
        <v>29.2871819</v>
      </c>
      <c r="F1220" s="2">
        <v>199.710114</v>
      </c>
      <c r="G1220" s="23"/>
      <c r="H1220" s="46"/>
      <c r="I1220" s="2">
        <v>29.2871819</v>
      </c>
      <c r="J1220" s="46">
        <v>2.3003179629999999</v>
      </c>
      <c r="K1220" s="23">
        <v>199.6723653</v>
      </c>
      <c r="L1220" s="23">
        <v>1225.988323</v>
      </c>
      <c r="M1220" s="2">
        <v>1031.324562</v>
      </c>
      <c r="N1220" s="2"/>
      <c r="O1220" s="2"/>
      <c r="P1220" s="2"/>
      <c r="Q1220" s="2"/>
    </row>
    <row r="1221" spans="1:17" x14ac:dyDescent="0.2">
      <c r="A1221" s="2" t="s">
        <v>111</v>
      </c>
      <c r="B1221" s="2">
        <v>11</v>
      </c>
      <c r="C1221" s="2" t="s">
        <v>34</v>
      </c>
      <c r="D1221" s="2" t="s">
        <v>31</v>
      </c>
      <c r="E1221" s="2">
        <v>29.854908000000002</v>
      </c>
      <c r="F1221" s="2">
        <v>144.26603700000001</v>
      </c>
      <c r="G1221" s="23"/>
      <c r="H1221" s="46"/>
      <c r="I1221" s="2">
        <v>29.854908000000002</v>
      </c>
      <c r="J1221" s="46">
        <v>2.1590855289999999</v>
      </c>
      <c r="K1221" s="23">
        <v>144.23993870000001</v>
      </c>
      <c r="L1221" s="23">
        <v>885.6332238</v>
      </c>
      <c r="M1221" s="2"/>
      <c r="N1221" s="2"/>
      <c r="O1221" s="2"/>
      <c r="P1221" s="2"/>
      <c r="Q1221" s="2"/>
    </row>
    <row r="1222" spans="1:17" x14ac:dyDescent="0.2">
      <c r="A1222" s="2" t="s">
        <v>112</v>
      </c>
      <c r="B1222" s="2">
        <v>11</v>
      </c>
      <c r="C1222" s="2" t="s">
        <v>34</v>
      </c>
      <c r="D1222" s="2" t="s">
        <v>31</v>
      </c>
      <c r="E1222" s="2">
        <v>29.673963499999999</v>
      </c>
      <c r="F1222" s="2">
        <v>160.02157600000001</v>
      </c>
      <c r="G1222" s="23"/>
      <c r="H1222" s="46"/>
      <c r="I1222" s="2">
        <v>29.673963499999999</v>
      </c>
      <c r="J1222" s="46">
        <v>2.2040988239999999</v>
      </c>
      <c r="K1222" s="23">
        <v>159.99220510000001</v>
      </c>
      <c r="L1222" s="23">
        <v>982.35213929999998</v>
      </c>
      <c r="M1222" s="2"/>
      <c r="N1222" s="2"/>
      <c r="O1222" s="2"/>
      <c r="P1222" s="2"/>
      <c r="Q1222" s="2"/>
    </row>
    <row r="1223" spans="1:17" x14ac:dyDescent="0.2">
      <c r="A1223" s="2" t="s">
        <v>113</v>
      </c>
      <c r="B1223" s="2">
        <v>12</v>
      </c>
      <c r="C1223" s="2" t="s">
        <v>34</v>
      </c>
      <c r="D1223" s="2" t="s">
        <v>31</v>
      </c>
      <c r="E1223" s="2">
        <v>27.341995199999999</v>
      </c>
      <c r="F1223" s="2">
        <v>608.57409700000005</v>
      </c>
      <c r="G1223" s="23"/>
      <c r="H1223" s="46"/>
      <c r="I1223" s="2">
        <v>27.341995199999999</v>
      </c>
      <c r="J1223" s="46">
        <v>2.7842193050000001</v>
      </c>
      <c r="K1223" s="23">
        <v>608.44216730000005</v>
      </c>
      <c r="L1223" s="23">
        <v>3735.8349069999999</v>
      </c>
      <c r="M1223" s="2">
        <v>3559.4880979999998</v>
      </c>
      <c r="N1223" s="2"/>
      <c r="O1223" s="2"/>
      <c r="P1223" s="2"/>
      <c r="Q1223" s="2"/>
    </row>
    <row r="1224" spans="1:17" x14ac:dyDescent="0.2">
      <c r="A1224" s="2" t="s">
        <v>114</v>
      </c>
      <c r="B1224" s="2">
        <v>12</v>
      </c>
      <c r="C1224" s="2" t="s">
        <v>34</v>
      </c>
      <c r="D1224" s="2" t="s">
        <v>31</v>
      </c>
      <c r="E1224" s="2">
        <v>27.428310400000001</v>
      </c>
      <c r="F1224" s="2">
        <v>579.21582000000001</v>
      </c>
      <c r="G1224" s="2"/>
      <c r="H1224" s="2"/>
      <c r="I1224" s="2">
        <v>27.428310400000001</v>
      </c>
      <c r="J1224" s="46">
        <v>2.7627468049999999</v>
      </c>
      <c r="K1224" s="23">
        <v>579.09098589999996</v>
      </c>
      <c r="L1224" s="23">
        <v>3555.618653</v>
      </c>
      <c r="M1224" s="2"/>
      <c r="N1224" s="2"/>
      <c r="O1224" s="2"/>
      <c r="P1224" s="2"/>
      <c r="Q1224" s="2"/>
    </row>
    <row r="1225" spans="1:17" x14ac:dyDescent="0.2">
      <c r="A1225" s="2" t="s">
        <v>115</v>
      </c>
      <c r="B1225" s="2">
        <v>12</v>
      </c>
      <c r="C1225" s="2" t="s">
        <v>34</v>
      </c>
      <c r="D1225" s="2" t="s">
        <v>31</v>
      </c>
      <c r="E1225" s="2">
        <v>27.513122599999999</v>
      </c>
      <c r="F1225" s="2">
        <v>551.74865699999998</v>
      </c>
      <c r="G1225" s="2"/>
      <c r="H1225" s="2"/>
      <c r="I1225" s="2">
        <v>27.513122599999999</v>
      </c>
      <c r="J1225" s="46">
        <v>2.7416482019999999</v>
      </c>
      <c r="K1225" s="23">
        <v>551.6304126</v>
      </c>
      <c r="L1225" s="23">
        <v>3387.0107330000001</v>
      </c>
      <c r="M1225" s="2"/>
      <c r="N1225" s="2"/>
      <c r="O1225" s="2"/>
      <c r="P1225" s="2"/>
      <c r="Q1225" s="2"/>
    </row>
    <row r="1226" spans="1:17" x14ac:dyDescent="0.2">
      <c r="A1226" s="2" t="s">
        <v>116</v>
      </c>
      <c r="B1226" s="2">
        <v>5</v>
      </c>
      <c r="C1226" s="2" t="s">
        <v>34</v>
      </c>
      <c r="D1226" s="2" t="s">
        <v>31</v>
      </c>
      <c r="E1226" s="2">
        <v>30.720026000000001</v>
      </c>
      <c r="F1226" s="2">
        <v>87.891029399999994</v>
      </c>
      <c r="G1226" s="2"/>
      <c r="H1226" s="2"/>
      <c r="I1226" s="2">
        <v>30.720026000000001</v>
      </c>
      <c r="J1226" s="46">
        <v>1.9438713329999999</v>
      </c>
      <c r="K1226" s="23">
        <v>87.876213000000007</v>
      </c>
      <c r="L1226" s="23">
        <v>539.55994780000003</v>
      </c>
      <c r="M1226" s="2">
        <v>567.66456559999995</v>
      </c>
      <c r="N1226" s="2"/>
      <c r="O1226" s="2"/>
      <c r="P1226" s="2"/>
      <c r="Q1226" s="2"/>
    </row>
    <row r="1227" spans="1:17" x14ac:dyDescent="0.2">
      <c r="A1227" s="2" t="s">
        <v>117</v>
      </c>
      <c r="B1227" s="2">
        <v>5</v>
      </c>
      <c r="C1227" s="2" t="s">
        <v>34</v>
      </c>
      <c r="D1227" s="2" t="s">
        <v>31</v>
      </c>
      <c r="E1227" s="2">
        <v>30.367469799999999</v>
      </c>
      <c r="F1227" s="2">
        <v>107.560219</v>
      </c>
      <c r="G1227" s="2"/>
      <c r="H1227" s="2"/>
      <c r="I1227" s="2">
        <v>30.367469799999999</v>
      </c>
      <c r="J1227" s="46">
        <v>2.0315762510000002</v>
      </c>
      <c r="K1227" s="23">
        <v>107.5415398</v>
      </c>
      <c r="L1227" s="23">
        <v>660.30505459999995</v>
      </c>
      <c r="M1227" s="2"/>
      <c r="N1227" s="2"/>
      <c r="O1227" s="2"/>
      <c r="P1227" s="2"/>
      <c r="Q1227" s="2"/>
    </row>
    <row r="1228" spans="1:17" x14ac:dyDescent="0.2">
      <c r="A1228" s="2" t="s">
        <v>118</v>
      </c>
      <c r="B1228" s="2">
        <v>5</v>
      </c>
      <c r="C1228" s="2" t="s">
        <v>34</v>
      </c>
      <c r="D1228" s="2" t="s">
        <v>31</v>
      </c>
      <c r="E1228" s="2">
        <v>30.842069599999999</v>
      </c>
      <c r="F1228" s="2">
        <v>81.956458999999995</v>
      </c>
      <c r="G1228" s="2"/>
      <c r="H1228" s="2"/>
      <c r="I1228" s="2">
        <v>30.842069599999999</v>
      </c>
      <c r="J1228" s="46">
        <v>1.9135107149999999</v>
      </c>
      <c r="K1228" s="23">
        <v>81.942784099999997</v>
      </c>
      <c r="L1228" s="23">
        <v>503.12869430000001</v>
      </c>
      <c r="M1228" s="2"/>
      <c r="N1228" s="2"/>
      <c r="O1228" s="2"/>
      <c r="P1228" s="2"/>
      <c r="Q1228" s="2"/>
    </row>
    <row r="1229" spans="1:17" x14ac:dyDescent="0.2">
      <c r="A1229" s="2" t="s">
        <v>119</v>
      </c>
      <c r="B1229" s="2">
        <v>6</v>
      </c>
      <c r="C1229" s="2" t="s">
        <v>34</v>
      </c>
      <c r="D1229" s="2" t="s">
        <v>31</v>
      </c>
      <c r="E1229" s="2">
        <v>28.375291799999999</v>
      </c>
      <c r="F1229" s="2">
        <v>336.70944200000002</v>
      </c>
      <c r="G1229" s="2"/>
      <c r="H1229" s="2"/>
      <c r="I1229" s="2">
        <v>28.375291799999999</v>
      </c>
      <c r="J1229" s="46">
        <v>2.527167564</v>
      </c>
      <c r="K1229" s="23">
        <v>336.6414312</v>
      </c>
      <c r="L1229" s="23">
        <v>2066.9783870000001</v>
      </c>
      <c r="M1229" s="2">
        <v>2312.9922649999999</v>
      </c>
      <c r="N1229" s="2"/>
      <c r="O1229" s="2"/>
      <c r="P1229" s="2"/>
      <c r="Q1229" s="2"/>
    </row>
    <row r="1230" spans="1:17" x14ac:dyDescent="0.2">
      <c r="A1230" s="2" t="s">
        <v>120</v>
      </c>
      <c r="B1230" s="2">
        <v>6</v>
      </c>
      <c r="C1230" s="2" t="s">
        <v>34</v>
      </c>
      <c r="D1230" s="2" t="s">
        <v>31</v>
      </c>
      <c r="E1230" s="2">
        <v>28.205745700000001</v>
      </c>
      <c r="F1230" s="2">
        <v>371.051422</v>
      </c>
      <c r="G1230" s="2"/>
      <c r="H1230" s="2"/>
      <c r="I1230" s="2">
        <v>28.205745700000001</v>
      </c>
      <c r="J1230" s="46">
        <v>2.5693453160000002</v>
      </c>
      <c r="K1230" s="23">
        <v>370.9755748</v>
      </c>
      <c r="L1230" s="23">
        <v>2277.7900289999998</v>
      </c>
      <c r="M1230" s="2"/>
      <c r="N1230" s="2"/>
      <c r="O1230" s="2"/>
      <c r="P1230" s="2"/>
      <c r="Q1230" s="2"/>
    </row>
    <row r="1231" spans="1:17" x14ac:dyDescent="0.2">
      <c r="A1231" s="2" t="s">
        <v>121</v>
      </c>
      <c r="B1231" s="2">
        <v>6</v>
      </c>
      <c r="C1231" s="2" t="s">
        <v>34</v>
      </c>
      <c r="D1231" s="2" t="s">
        <v>31</v>
      </c>
      <c r="E1231" s="2">
        <v>27.978662499999999</v>
      </c>
      <c r="F1231" s="2">
        <v>422.59726000000001</v>
      </c>
      <c r="G1231" s="2"/>
      <c r="H1231" s="2"/>
      <c r="I1231" s="2">
        <v>27.978662499999999</v>
      </c>
      <c r="J1231" s="46">
        <v>2.6258364869999999</v>
      </c>
      <c r="K1231" s="23">
        <v>422.50950810000001</v>
      </c>
      <c r="L1231" s="23">
        <v>2594.20838</v>
      </c>
      <c r="M1231" s="2"/>
      <c r="N1231" s="2"/>
      <c r="O1231" s="2"/>
      <c r="P1231" s="2"/>
      <c r="Q1231" s="2"/>
    </row>
    <row r="1232" spans="1:17" x14ac:dyDescent="0.2">
      <c r="A1232" s="2" t="s">
        <v>122</v>
      </c>
      <c r="B1232" s="2">
        <v>7</v>
      </c>
      <c r="C1232" s="2" t="s">
        <v>34</v>
      </c>
      <c r="D1232" s="2" t="s">
        <v>31</v>
      </c>
      <c r="E1232" s="2">
        <v>28.7527218</v>
      </c>
      <c r="F1232" s="2">
        <v>271.24408</v>
      </c>
      <c r="G1232" s="2"/>
      <c r="H1232" s="2"/>
      <c r="I1232" s="2">
        <v>28.7527218</v>
      </c>
      <c r="J1232" s="46">
        <v>2.433274843</v>
      </c>
      <c r="K1232" s="23">
        <v>271.19073170000001</v>
      </c>
      <c r="L1232" s="23">
        <v>1665.111093</v>
      </c>
      <c r="M1232" s="2">
        <v>1736.3806050000001</v>
      </c>
      <c r="N1232" s="2"/>
      <c r="O1232" s="2"/>
      <c r="P1232" s="2"/>
      <c r="Q1232" s="2"/>
    </row>
    <row r="1233" spans="1:17" x14ac:dyDescent="0.2">
      <c r="A1233" s="2" t="s">
        <v>123</v>
      </c>
      <c r="B1233" s="2">
        <v>7</v>
      </c>
      <c r="C1233" s="2" t="s">
        <v>34</v>
      </c>
      <c r="D1233" s="2" t="s">
        <v>31</v>
      </c>
      <c r="E1233" s="2">
        <v>28.7144184</v>
      </c>
      <c r="F1233" s="2">
        <v>277.26123000000001</v>
      </c>
      <c r="G1233" s="2"/>
      <c r="H1233" s="2"/>
      <c r="I1233" s="2">
        <v>28.7144184</v>
      </c>
      <c r="J1233" s="46">
        <v>2.44280352</v>
      </c>
      <c r="K1233" s="23">
        <v>277.20657039999998</v>
      </c>
      <c r="L1233" s="23">
        <v>1702.048342</v>
      </c>
      <c r="M1233" s="2"/>
      <c r="N1233" s="2"/>
      <c r="O1233" s="2"/>
      <c r="P1233" s="2"/>
      <c r="Q1233" s="2"/>
    </row>
    <row r="1234" spans="1:17" x14ac:dyDescent="0.2">
      <c r="A1234" s="2" t="s">
        <v>124</v>
      </c>
      <c r="B1234" s="2">
        <v>7</v>
      </c>
      <c r="C1234" s="2" t="s">
        <v>34</v>
      </c>
      <c r="D1234" s="2" t="s">
        <v>31</v>
      </c>
      <c r="E1234" s="2">
        <v>28.576484700000002</v>
      </c>
      <c r="F1234" s="2">
        <v>300.05688500000002</v>
      </c>
      <c r="G1234" s="2"/>
      <c r="H1234" s="2"/>
      <c r="I1234" s="2">
        <v>28.576484700000002</v>
      </c>
      <c r="J1234" s="46">
        <v>2.4771171000000001</v>
      </c>
      <c r="K1234" s="23">
        <v>299.99713020000002</v>
      </c>
      <c r="L1234" s="23">
        <v>1841.9823799999999</v>
      </c>
      <c r="M1234" s="2"/>
      <c r="N1234" s="2"/>
      <c r="O1234" s="2"/>
      <c r="P1234" s="2"/>
      <c r="Q1234" s="2"/>
    </row>
    <row r="1235" spans="1:17" x14ac:dyDescent="0.2">
      <c r="A1235" s="2" t="s">
        <v>125</v>
      </c>
      <c r="B1235" s="2">
        <v>8</v>
      </c>
      <c r="C1235" s="2" t="s">
        <v>34</v>
      </c>
      <c r="D1235" s="2" t="s">
        <v>31</v>
      </c>
      <c r="E1235" s="2">
        <v>28.410726499999999</v>
      </c>
      <c r="F1235" s="2">
        <v>329.943848</v>
      </c>
      <c r="G1235" s="2"/>
      <c r="H1235" s="2"/>
      <c r="I1235" s="2">
        <v>28.410726499999999</v>
      </c>
      <c r="J1235" s="46">
        <v>2.5183525179999999</v>
      </c>
      <c r="K1235" s="23">
        <v>329.87736610000002</v>
      </c>
      <c r="L1235" s="23">
        <v>2025.447028</v>
      </c>
      <c r="M1235" s="2">
        <v>2076.7817749999999</v>
      </c>
      <c r="N1235" s="2"/>
      <c r="O1235" s="2"/>
      <c r="P1235" s="2"/>
      <c r="Q1235" s="2"/>
    </row>
    <row r="1236" spans="1:17" x14ac:dyDescent="0.2">
      <c r="A1236" s="2" t="s">
        <v>126</v>
      </c>
      <c r="B1236" s="2">
        <v>8</v>
      </c>
      <c r="C1236" s="2" t="s">
        <v>34</v>
      </c>
      <c r="D1236" s="2" t="s">
        <v>31</v>
      </c>
      <c r="E1236" s="2">
        <v>28.217540700000001</v>
      </c>
      <c r="F1236" s="2">
        <v>368.552887</v>
      </c>
      <c r="G1236" s="2"/>
      <c r="H1236" s="2"/>
      <c r="I1236" s="2">
        <v>28.217540700000001</v>
      </c>
      <c r="J1236" s="46">
        <v>2.56641108</v>
      </c>
      <c r="K1236" s="23">
        <v>368.47758979999998</v>
      </c>
      <c r="L1236" s="23">
        <v>2262.452401</v>
      </c>
      <c r="M1236" s="2"/>
      <c r="N1236" s="2"/>
      <c r="O1236" s="2"/>
      <c r="P1236" s="2"/>
      <c r="Q1236" s="2"/>
    </row>
    <row r="1237" spans="1:17" x14ac:dyDescent="0.2">
      <c r="A1237" s="2" t="s">
        <v>127</v>
      </c>
      <c r="B1237" s="2">
        <v>8</v>
      </c>
      <c r="C1237" s="2" t="s">
        <v>34</v>
      </c>
      <c r="D1237" s="2" t="s">
        <v>31</v>
      </c>
      <c r="E1237" s="2">
        <v>28.483774199999999</v>
      </c>
      <c r="F1237" s="2">
        <v>316.42269900000002</v>
      </c>
      <c r="G1237" s="2"/>
      <c r="H1237" s="2"/>
      <c r="I1237" s="2">
        <v>28.483774199999999</v>
      </c>
      <c r="J1237" s="46">
        <v>2.50018056</v>
      </c>
      <c r="K1237" s="23">
        <v>316.35926649999999</v>
      </c>
      <c r="L1237" s="23">
        <v>1942.4458959999999</v>
      </c>
      <c r="M1237" s="2"/>
      <c r="N1237" s="2"/>
      <c r="O1237" s="2"/>
      <c r="P1237" s="2"/>
      <c r="Q1237" s="2"/>
    </row>
    <row r="1238" spans="1:17" x14ac:dyDescent="0.2">
      <c r="A1238" s="2" t="s">
        <v>128</v>
      </c>
      <c r="B1238" s="2" t="s">
        <v>302</v>
      </c>
      <c r="C1238" s="2" t="s">
        <v>34</v>
      </c>
      <c r="D1238" s="2" t="s">
        <v>31</v>
      </c>
      <c r="E1238" s="2">
        <v>27.422636000000001</v>
      </c>
      <c r="F1238" s="2">
        <v>581.10156300000006</v>
      </c>
      <c r="G1238" s="2"/>
      <c r="H1238" s="2"/>
      <c r="I1238" s="2">
        <v>27.422636000000001</v>
      </c>
      <c r="J1238" s="46">
        <v>2.7641584080000001</v>
      </c>
      <c r="K1238" s="23">
        <v>580.97628859999998</v>
      </c>
      <c r="L1238" s="23">
        <v>3567.1944119999998</v>
      </c>
      <c r="M1238" s="2">
        <v>3442.7374599999998</v>
      </c>
      <c r="N1238" s="2"/>
      <c r="O1238" s="2"/>
      <c r="P1238" s="2"/>
      <c r="Q1238" s="2"/>
    </row>
    <row r="1239" spans="1:17" x14ac:dyDescent="0.2">
      <c r="A1239" s="2" t="s">
        <v>129</v>
      </c>
      <c r="B1239" s="2" t="s">
        <v>302</v>
      </c>
      <c r="C1239" s="2" t="s">
        <v>34</v>
      </c>
      <c r="D1239" s="2" t="s">
        <v>31</v>
      </c>
      <c r="E1239" s="2">
        <v>27.237741499999998</v>
      </c>
      <c r="F1239" s="2">
        <v>646.024719</v>
      </c>
      <c r="G1239" s="2"/>
      <c r="H1239" s="2"/>
      <c r="I1239" s="2">
        <v>27.237741499999998</v>
      </c>
      <c r="J1239" s="46">
        <v>2.8101543680000001</v>
      </c>
      <c r="K1239" s="23">
        <v>645.88376510000001</v>
      </c>
      <c r="L1239" s="23">
        <v>3965.726318</v>
      </c>
      <c r="M1239" s="2"/>
      <c r="N1239" s="2"/>
      <c r="O1239" s="2"/>
      <c r="P1239" s="2"/>
      <c r="Q1239" s="2"/>
    </row>
    <row r="1240" spans="1:17" x14ac:dyDescent="0.2">
      <c r="A1240" s="2" t="s">
        <v>130</v>
      </c>
      <c r="B1240" s="2" t="s">
        <v>302</v>
      </c>
      <c r="C1240" s="2" t="s">
        <v>34</v>
      </c>
      <c r="D1240" s="2" t="s">
        <v>31</v>
      </c>
      <c r="E1240" s="2">
        <v>27.8483315</v>
      </c>
      <c r="F1240" s="2">
        <v>455.354645</v>
      </c>
      <c r="G1240" s="2"/>
      <c r="H1240" s="2"/>
      <c r="I1240" s="2">
        <v>27.8483315</v>
      </c>
      <c r="J1240" s="46">
        <v>2.6582587559999999</v>
      </c>
      <c r="K1240" s="23">
        <v>455.25922659999998</v>
      </c>
      <c r="L1240" s="23">
        <v>2795.2916519999999</v>
      </c>
      <c r="M1240" s="2"/>
      <c r="N1240" s="2"/>
      <c r="O1240" s="2"/>
      <c r="P1240" s="2"/>
      <c r="Q1240" s="2"/>
    </row>
    <row r="1241" spans="1:17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ht="56" x14ac:dyDescent="0.2">
      <c r="A1242" s="63" t="s">
        <v>304</v>
      </c>
      <c r="B1242" s="63"/>
      <c r="C1242" s="63" t="s">
        <v>14</v>
      </c>
      <c r="D1242" s="63" t="s">
        <v>34</v>
      </c>
      <c r="E1242" s="63" t="s">
        <v>161</v>
      </c>
      <c r="F1242" s="64" t="s">
        <v>305</v>
      </c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">
      <c r="A1243" s="65" t="s">
        <v>306</v>
      </c>
      <c r="B1243" s="66">
        <v>9</v>
      </c>
      <c r="C1243" s="66">
        <v>96.931570100000002</v>
      </c>
      <c r="D1243" s="66">
        <v>849.48411199999998</v>
      </c>
      <c r="E1243" s="66">
        <v>8.7637506599999995</v>
      </c>
      <c r="F1243" s="66">
        <v>7.3118109200000001</v>
      </c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">
      <c r="A1244" s="65"/>
      <c r="B1244" s="66">
        <v>10</v>
      </c>
      <c r="C1244" s="66">
        <v>270.91871700000002</v>
      </c>
      <c r="D1244" s="66">
        <v>2556.75623</v>
      </c>
      <c r="E1244" s="66">
        <v>9.4373554500000001</v>
      </c>
      <c r="F1244" s="66">
        <v>7.8738158299999998</v>
      </c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">
      <c r="A1245" s="65"/>
      <c r="B1245" s="66">
        <v>11</v>
      </c>
      <c r="C1245" s="66">
        <v>74.298527800000002</v>
      </c>
      <c r="D1245" s="66">
        <v>1031.32456</v>
      </c>
      <c r="E1245" s="66">
        <v>13.880820999999999</v>
      </c>
      <c r="F1245" s="66">
        <v>11.5811075</v>
      </c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">
      <c r="A1246" s="65"/>
      <c r="B1246" s="66">
        <v>12</v>
      </c>
      <c r="C1246" s="66">
        <v>444.82331399999998</v>
      </c>
      <c r="D1246" s="66">
        <v>3559.4881</v>
      </c>
      <c r="E1246" s="66">
        <v>8.0020268399999992</v>
      </c>
      <c r="F1246" s="66">
        <v>6.6762861600000001</v>
      </c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">
      <c r="A1247" s="65" t="s">
        <v>307</v>
      </c>
      <c r="B1247" s="66">
        <v>5</v>
      </c>
      <c r="C1247" s="66">
        <v>444.82331399999998</v>
      </c>
      <c r="D1247" s="66">
        <v>567.66456600000004</v>
      </c>
      <c r="E1247" s="66">
        <v>1.2761574</v>
      </c>
      <c r="F1247" s="66">
        <v>1.0647292500000001</v>
      </c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">
      <c r="A1248" s="65"/>
      <c r="B1248" s="66">
        <v>6</v>
      </c>
      <c r="C1248" s="66">
        <v>2505.85853</v>
      </c>
      <c r="D1248" s="66">
        <v>2312.9922700000002</v>
      </c>
      <c r="E1248" s="66">
        <v>0.92303385999999998</v>
      </c>
      <c r="F1248" s="66">
        <v>0.77010966000000003</v>
      </c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21" x14ac:dyDescent="0.2">
      <c r="A1249" s="65"/>
      <c r="B1249" s="66">
        <v>7</v>
      </c>
      <c r="C1249" s="66">
        <v>1314.5099600000001</v>
      </c>
      <c r="D1249" s="66">
        <v>1736.3806</v>
      </c>
      <c r="E1249" s="66">
        <v>1.3209337699999999</v>
      </c>
      <c r="F1249" s="66">
        <v>1.10208726</v>
      </c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21" x14ac:dyDescent="0.2">
      <c r="A1250" s="65"/>
      <c r="B1250" s="66">
        <v>8</v>
      </c>
      <c r="C1250" s="66">
        <v>1941.9903200000001</v>
      </c>
      <c r="D1250" s="66">
        <v>2076.7817799999998</v>
      </c>
      <c r="E1250" s="66">
        <v>1.0694089200000001</v>
      </c>
      <c r="F1250" s="66">
        <v>0.89223395000000005</v>
      </c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21" x14ac:dyDescent="0.2">
      <c r="A1251" s="66" t="s">
        <v>308</v>
      </c>
      <c r="B1251" s="66" t="s">
        <v>308</v>
      </c>
      <c r="C1251" s="66">
        <v>2872.3598299999999</v>
      </c>
      <c r="D1251" s="66">
        <v>3442.7374599999998</v>
      </c>
      <c r="E1251" s="67">
        <v>1.1985745699999999</v>
      </c>
      <c r="F1251" s="66">
        <v>1</v>
      </c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</row>
    <row r="1254" spans="1:21" s="62" customFormat="1" x14ac:dyDescent="0.2">
      <c r="A1254" s="62" t="s">
        <v>309</v>
      </c>
    </row>
    <row r="1255" spans="1:21" x14ac:dyDescent="0.2">
      <c r="A1255" s="44" t="s">
        <v>297</v>
      </c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</row>
    <row r="1256" spans="1:21" x14ac:dyDescent="0.2">
      <c r="A1256" s="21" t="s">
        <v>2</v>
      </c>
      <c r="B1256" s="21" t="s">
        <v>3</v>
      </c>
      <c r="C1256" s="21" t="s">
        <v>4</v>
      </c>
      <c r="D1256" s="21" t="s">
        <v>5</v>
      </c>
      <c r="E1256" s="21" t="s">
        <v>8</v>
      </c>
      <c r="F1256" s="21" t="s">
        <v>11</v>
      </c>
      <c r="G1256" s="21" t="s">
        <v>179</v>
      </c>
      <c r="H1256" s="21" t="s">
        <v>243</v>
      </c>
      <c r="I1256" s="21" t="s">
        <v>244</v>
      </c>
      <c r="J1256" s="21" t="s">
        <v>245</v>
      </c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</row>
    <row r="1257" spans="1:21" x14ac:dyDescent="0.2">
      <c r="A1257" s="21" t="s">
        <v>12</v>
      </c>
      <c r="B1257" s="21" t="s">
        <v>13</v>
      </c>
      <c r="C1257" s="21" t="s">
        <v>13</v>
      </c>
      <c r="D1257" s="21" t="s">
        <v>13</v>
      </c>
      <c r="E1257" s="21" t="s">
        <v>13</v>
      </c>
      <c r="F1257" s="21" t="s">
        <v>13</v>
      </c>
      <c r="G1257" s="21" t="str">
        <f t="shared" ref="G1257:G1352" si="51">IF(D1257="UNKNOWN",B1257,D1257)</f>
        <v/>
      </c>
      <c r="H1257" s="21" t="str">
        <f ca="1">IFERROR(__xludf.DUMMYFUNCTION("REGEXEXTRACT(A9,""\d+"")"),"1")</f>
        <v>1</v>
      </c>
      <c r="I1257" s="21">
        <f>AVERAGE(E1259,E1299)</f>
        <v>22.857579231262207</v>
      </c>
      <c r="J1257" s="21">
        <f t="shared" ref="J1257:J1352" si="52">IF(I1257&gt;0,IF(D1257="STANDARD",LOG10(F1257),LOG10(I1257)),"")</f>
        <v>1.3590302338381766</v>
      </c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</row>
    <row r="1258" spans="1:21" x14ac:dyDescent="0.2">
      <c r="A1258" s="21" t="s">
        <v>18</v>
      </c>
      <c r="B1258" s="21" t="s">
        <v>13</v>
      </c>
      <c r="C1258" s="21" t="s">
        <v>13</v>
      </c>
      <c r="D1258" s="21" t="s">
        <v>13</v>
      </c>
      <c r="E1258" s="21" t="s">
        <v>13</v>
      </c>
      <c r="F1258" s="21" t="s">
        <v>13</v>
      </c>
      <c r="G1258" s="21" t="str">
        <f t="shared" si="51"/>
        <v/>
      </c>
      <c r="H1258" s="21" t="str">
        <f ca="1">IFERROR(__xludf.DUMMYFUNCTION("REGEXEXTRACT(A10,""\d+"")"),"2")</f>
        <v>2</v>
      </c>
      <c r="I1258" s="21">
        <f t="shared" ref="I1258:I1298" ca="1" si="53">IF(MOD(H1258,3)=1,AVERAGE(E1258:E1260),0)</f>
        <v>0</v>
      </c>
      <c r="J1258" s="21" t="str">
        <f t="shared" ca="1" si="52"/>
        <v/>
      </c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</row>
    <row r="1259" spans="1:21" x14ac:dyDescent="0.2">
      <c r="A1259" s="21" t="s">
        <v>20</v>
      </c>
      <c r="B1259" s="21" t="s">
        <v>13</v>
      </c>
      <c r="C1259" s="21" t="s">
        <v>14</v>
      </c>
      <c r="D1259" s="21" t="s">
        <v>21</v>
      </c>
      <c r="E1259" s="43">
        <v>22.790859222412109</v>
      </c>
      <c r="F1259" s="43">
        <v>10000</v>
      </c>
      <c r="G1259" s="21" t="str">
        <f t="shared" si="51"/>
        <v>STANDARD</v>
      </c>
      <c r="H1259" s="21" t="str">
        <f ca="1">IFERROR(__xludf.DUMMYFUNCTION("REGEXEXTRACT(A11,""\d+"")"),"3")</f>
        <v>3</v>
      </c>
      <c r="I1259" s="21">
        <f t="shared" ca="1" si="53"/>
        <v>0</v>
      </c>
      <c r="J1259" s="21" t="str">
        <f t="shared" ca="1" si="52"/>
        <v/>
      </c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</row>
    <row r="1260" spans="1:21" x14ac:dyDescent="0.2">
      <c r="A1260" s="21" t="s">
        <v>22</v>
      </c>
      <c r="B1260" s="21" t="s">
        <v>13</v>
      </c>
      <c r="C1260" s="21" t="s">
        <v>14</v>
      </c>
      <c r="D1260" s="21" t="s">
        <v>21</v>
      </c>
      <c r="E1260" s="43">
        <v>23.721902847290039</v>
      </c>
      <c r="F1260" s="43">
        <v>5000</v>
      </c>
      <c r="G1260" s="21" t="str">
        <f t="shared" si="51"/>
        <v>STANDARD</v>
      </c>
      <c r="H1260" s="21" t="str">
        <f ca="1">IFERROR(__xludf.DUMMYFUNCTION("REGEXEXTRACT(A12,""\d+"")"),"4")</f>
        <v>4</v>
      </c>
      <c r="I1260" s="21">
        <f t="shared" ca="1" si="53"/>
        <v>23.785074234008789</v>
      </c>
      <c r="J1260" s="21">
        <f t="shared" ca="1" si="52"/>
        <v>3.6989700043360187</v>
      </c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</row>
    <row r="1261" spans="1:21" x14ac:dyDescent="0.2">
      <c r="A1261" s="21" t="s">
        <v>23</v>
      </c>
      <c r="B1261" s="21" t="s">
        <v>13</v>
      </c>
      <c r="C1261" s="21" t="s">
        <v>14</v>
      </c>
      <c r="D1261" s="21" t="s">
        <v>21</v>
      </c>
      <c r="E1261" s="43">
        <v>23.836694717407227</v>
      </c>
      <c r="F1261" s="43">
        <v>5000</v>
      </c>
      <c r="G1261" s="21" t="str">
        <f t="shared" si="51"/>
        <v>STANDARD</v>
      </c>
      <c r="H1261" s="21" t="str">
        <f ca="1">IFERROR(__xludf.DUMMYFUNCTION("REGEXEXTRACT(A13,""\d+"")"),"5")</f>
        <v>5</v>
      </c>
      <c r="I1261" s="21">
        <f t="shared" ca="1" si="53"/>
        <v>0</v>
      </c>
      <c r="J1261" s="21" t="str">
        <f t="shared" ca="1" si="52"/>
        <v/>
      </c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</row>
    <row r="1262" spans="1:21" x14ac:dyDescent="0.2">
      <c r="A1262" s="21" t="s">
        <v>24</v>
      </c>
      <c r="B1262" s="21" t="s">
        <v>13</v>
      </c>
      <c r="C1262" s="21" t="s">
        <v>14</v>
      </c>
      <c r="D1262" s="21" t="s">
        <v>21</v>
      </c>
      <c r="E1262" s="43">
        <v>23.796625137329102</v>
      </c>
      <c r="F1262" s="43">
        <v>5000</v>
      </c>
      <c r="G1262" s="21" t="str">
        <f t="shared" si="51"/>
        <v>STANDARD</v>
      </c>
      <c r="H1262" s="21" t="str">
        <f ca="1">IFERROR(__xludf.DUMMYFUNCTION("REGEXEXTRACT(A14,""\d+"")"),"6")</f>
        <v>6</v>
      </c>
      <c r="I1262" s="21">
        <f t="shared" ca="1" si="53"/>
        <v>0</v>
      </c>
      <c r="J1262" s="21" t="str">
        <f t="shared" ca="1" si="52"/>
        <v/>
      </c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</row>
    <row r="1263" spans="1:21" x14ac:dyDescent="0.2">
      <c r="A1263" s="21" t="s">
        <v>25</v>
      </c>
      <c r="B1263" s="21" t="s">
        <v>13</v>
      </c>
      <c r="C1263" s="21" t="s">
        <v>14</v>
      </c>
      <c r="D1263" s="21" t="s">
        <v>21</v>
      </c>
      <c r="E1263" s="43">
        <v>25.940933227539062</v>
      </c>
      <c r="F1263" s="43">
        <v>1000</v>
      </c>
      <c r="G1263" s="21" t="str">
        <f t="shared" si="51"/>
        <v>STANDARD</v>
      </c>
      <c r="H1263" s="21" t="str">
        <f ca="1">IFERROR(__xludf.DUMMYFUNCTION("REGEXEXTRACT(A15,""\d+"")"),"7")</f>
        <v>7</v>
      </c>
      <c r="I1263" s="21">
        <f t="shared" ca="1" si="53"/>
        <v>26.025916417439777</v>
      </c>
      <c r="J1263" s="21">
        <f t="shared" ca="1" si="52"/>
        <v>3</v>
      </c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</row>
    <row r="1264" spans="1:21" x14ac:dyDescent="0.2">
      <c r="A1264" s="21" t="s">
        <v>26</v>
      </c>
      <c r="B1264" s="21" t="s">
        <v>13</v>
      </c>
      <c r="C1264" s="21" t="s">
        <v>14</v>
      </c>
      <c r="D1264" s="21" t="s">
        <v>21</v>
      </c>
      <c r="E1264" s="43">
        <v>26.001749038696289</v>
      </c>
      <c r="F1264" s="43">
        <v>1000</v>
      </c>
      <c r="G1264" s="21" t="str">
        <f t="shared" si="51"/>
        <v>STANDARD</v>
      </c>
      <c r="H1264" s="21" t="str">
        <f ca="1">IFERROR(__xludf.DUMMYFUNCTION("REGEXEXTRACT(A16,""\d+"")"),"8")</f>
        <v>8</v>
      </c>
      <c r="I1264" s="21">
        <f t="shared" ca="1" si="53"/>
        <v>0</v>
      </c>
      <c r="J1264" s="21" t="str">
        <f t="shared" ca="1" si="52"/>
        <v/>
      </c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</row>
    <row r="1265" spans="1:21" x14ac:dyDescent="0.2">
      <c r="A1265" s="21" t="s">
        <v>27</v>
      </c>
      <c r="B1265" s="21" t="s">
        <v>13</v>
      </c>
      <c r="C1265" s="21" t="s">
        <v>14</v>
      </c>
      <c r="D1265" s="21" t="s">
        <v>21</v>
      </c>
      <c r="E1265" s="43">
        <v>26.135066986083984</v>
      </c>
      <c r="F1265" s="43">
        <v>1000</v>
      </c>
      <c r="G1265" s="21" t="str">
        <f t="shared" si="51"/>
        <v>STANDARD</v>
      </c>
      <c r="H1265" s="21" t="str">
        <f ca="1">IFERROR(__xludf.DUMMYFUNCTION("REGEXEXTRACT(A17,""\d+"")"),"9")</f>
        <v>9</v>
      </c>
      <c r="I1265" s="21">
        <f t="shared" ca="1" si="53"/>
        <v>0</v>
      </c>
      <c r="J1265" s="21" t="str">
        <f t="shared" ca="1" si="52"/>
        <v/>
      </c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</row>
    <row r="1266" spans="1:21" x14ac:dyDescent="0.2">
      <c r="A1266" s="21" t="s">
        <v>28</v>
      </c>
      <c r="B1266" s="21" t="s">
        <v>13</v>
      </c>
      <c r="C1266" s="21" t="s">
        <v>14</v>
      </c>
      <c r="D1266" s="21" t="s">
        <v>21</v>
      </c>
      <c r="E1266" s="43">
        <v>29.690849304199219</v>
      </c>
      <c r="F1266" s="43">
        <v>100</v>
      </c>
      <c r="G1266" s="21" t="str">
        <f t="shared" si="51"/>
        <v>STANDARD</v>
      </c>
      <c r="H1266" s="21" t="str">
        <f ca="1">IFERROR(__xludf.DUMMYFUNCTION("REGEXEXTRACT(A18,""\d+"")"),"10")</f>
        <v>10</v>
      </c>
      <c r="I1266" s="21">
        <f t="shared" ca="1" si="53"/>
        <v>29.612790425618488</v>
      </c>
      <c r="J1266" s="21">
        <f t="shared" ca="1" si="52"/>
        <v>2</v>
      </c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</row>
    <row r="1267" spans="1:21" x14ac:dyDescent="0.2">
      <c r="A1267" s="21" t="s">
        <v>29</v>
      </c>
      <c r="B1267" s="21" t="s">
        <v>13</v>
      </c>
      <c r="C1267" s="21" t="s">
        <v>14</v>
      </c>
      <c r="D1267" s="21" t="s">
        <v>21</v>
      </c>
      <c r="E1267" s="43">
        <v>29.42603874206543</v>
      </c>
      <c r="F1267" s="43">
        <v>100</v>
      </c>
      <c r="G1267" s="21" t="str">
        <f t="shared" si="51"/>
        <v>STANDARD</v>
      </c>
      <c r="H1267" s="21" t="str">
        <f ca="1">IFERROR(__xludf.DUMMYFUNCTION("REGEXEXTRACT(A19,""\d+"")"),"11")</f>
        <v>11</v>
      </c>
      <c r="I1267" s="21">
        <f t="shared" ca="1" si="53"/>
        <v>0</v>
      </c>
      <c r="J1267" s="21" t="str">
        <f t="shared" ca="1" si="52"/>
        <v/>
      </c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</row>
    <row r="1268" spans="1:21" x14ac:dyDescent="0.2">
      <c r="A1268" s="21" t="s">
        <v>32</v>
      </c>
      <c r="B1268" s="21" t="s">
        <v>13</v>
      </c>
      <c r="C1268" s="21" t="s">
        <v>14</v>
      </c>
      <c r="D1268" s="21" t="s">
        <v>21</v>
      </c>
      <c r="E1268" s="43">
        <v>29.72148323059082</v>
      </c>
      <c r="F1268" s="43">
        <v>100</v>
      </c>
      <c r="G1268" s="21" t="str">
        <f t="shared" si="51"/>
        <v>STANDARD</v>
      </c>
      <c r="H1268" s="21" t="str">
        <f ca="1">IFERROR(__xludf.DUMMYFUNCTION("REGEXEXTRACT(A20,""\d+"")"),"12")</f>
        <v>12</v>
      </c>
      <c r="I1268" s="21">
        <f t="shared" ca="1" si="53"/>
        <v>0</v>
      </c>
      <c r="J1268" s="21" t="str">
        <f t="shared" ca="1" si="52"/>
        <v/>
      </c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</row>
    <row r="1269" spans="1:21" x14ac:dyDescent="0.2">
      <c r="A1269" s="21" t="s">
        <v>33</v>
      </c>
      <c r="B1269" s="21" t="s">
        <v>13</v>
      </c>
      <c r="C1269" s="21" t="s">
        <v>14</v>
      </c>
      <c r="D1269" s="21" t="s">
        <v>21</v>
      </c>
      <c r="E1269" s="43">
        <v>34.581336975097656</v>
      </c>
      <c r="F1269" s="43">
        <v>10</v>
      </c>
      <c r="G1269" s="21" t="str">
        <f t="shared" si="51"/>
        <v>STANDARD</v>
      </c>
      <c r="H1269" s="21" t="str">
        <f ca="1">IFERROR(__xludf.DUMMYFUNCTION("REGEXEXTRACT(A21,""\d+"")"),"1")</f>
        <v>1</v>
      </c>
      <c r="I1269" s="21">
        <f t="shared" ca="1" si="53"/>
        <v>34.60996882120768</v>
      </c>
      <c r="J1269" s="21">
        <f t="shared" ca="1" si="52"/>
        <v>1</v>
      </c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</row>
    <row r="1270" spans="1:21" x14ac:dyDescent="0.2">
      <c r="A1270" s="21" t="s">
        <v>35</v>
      </c>
      <c r="B1270" s="21" t="s">
        <v>13</v>
      </c>
      <c r="C1270" s="21" t="s">
        <v>14</v>
      </c>
      <c r="D1270" s="21" t="s">
        <v>21</v>
      </c>
      <c r="E1270" s="43">
        <v>34.505569458007812</v>
      </c>
      <c r="F1270" s="43">
        <v>10</v>
      </c>
      <c r="G1270" s="21" t="str">
        <f t="shared" si="51"/>
        <v>STANDARD</v>
      </c>
      <c r="H1270" s="21" t="str">
        <f ca="1">IFERROR(__xludf.DUMMYFUNCTION("REGEXEXTRACT(A22,""\d+"")"),"2")</f>
        <v>2</v>
      </c>
      <c r="I1270" s="21">
        <f t="shared" ca="1" si="53"/>
        <v>0</v>
      </c>
      <c r="J1270" s="21" t="str">
        <f t="shared" ca="1" si="52"/>
        <v/>
      </c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</row>
    <row r="1271" spans="1:21" x14ac:dyDescent="0.2">
      <c r="A1271" s="21" t="s">
        <v>36</v>
      </c>
      <c r="B1271" s="21" t="s">
        <v>13</v>
      </c>
      <c r="C1271" s="21" t="s">
        <v>14</v>
      </c>
      <c r="D1271" s="21" t="s">
        <v>21</v>
      </c>
      <c r="E1271" s="43">
        <v>34.743000030517578</v>
      </c>
      <c r="F1271" s="43">
        <v>10</v>
      </c>
      <c r="G1271" s="21" t="str">
        <f t="shared" si="51"/>
        <v>STANDARD</v>
      </c>
      <c r="H1271" s="21" t="str">
        <f ca="1">IFERROR(__xludf.DUMMYFUNCTION("REGEXEXTRACT(A23,""\d+"")"),"3")</f>
        <v>3</v>
      </c>
      <c r="I1271" s="21">
        <f t="shared" ca="1" si="53"/>
        <v>0</v>
      </c>
      <c r="J1271" s="21" t="str">
        <f t="shared" ca="1" si="52"/>
        <v/>
      </c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</row>
    <row r="1272" spans="1:21" x14ac:dyDescent="0.2">
      <c r="A1272" s="21" t="s">
        <v>37</v>
      </c>
      <c r="B1272" s="21"/>
      <c r="C1272" s="21"/>
      <c r="D1272" s="21"/>
      <c r="E1272" s="43"/>
      <c r="F1272" s="43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</row>
    <row r="1273" spans="1:21" x14ac:dyDescent="0.2">
      <c r="A1273" s="21" t="s">
        <v>38</v>
      </c>
      <c r="B1273" s="21"/>
      <c r="C1273" s="21"/>
      <c r="D1273" s="21"/>
      <c r="E1273" s="43"/>
      <c r="F1273" s="43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</row>
    <row r="1274" spans="1:21" x14ac:dyDescent="0.2">
      <c r="A1274" s="21" t="s">
        <v>39</v>
      </c>
      <c r="B1274" s="21"/>
      <c r="C1274" s="21"/>
      <c r="D1274" s="21"/>
      <c r="E1274" s="43"/>
      <c r="F1274" s="43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</row>
    <row r="1275" spans="1:21" x14ac:dyDescent="0.2">
      <c r="A1275" s="21" t="s">
        <v>40</v>
      </c>
      <c r="B1275" s="21"/>
      <c r="C1275" s="21"/>
      <c r="D1275" s="21"/>
      <c r="E1275" s="43"/>
      <c r="F1275" s="43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</row>
    <row r="1276" spans="1:21" x14ac:dyDescent="0.2">
      <c r="A1276" s="21" t="s">
        <v>41</v>
      </c>
      <c r="B1276" s="21"/>
      <c r="C1276" s="21"/>
      <c r="D1276" s="21"/>
      <c r="E1276" s="43"/>
      <c r="F1276" s="43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</row>
    <row r="1277" spans="1:21" x14ac:dyDescent="0.2">
      <c r="A1277" s="21" t="s">
        <v>42</v>
      </c>
      <c r="B1277" s="21"/>
      <c r="C1277" s="21"/>
      <c r="D1277" s="21"/>
      <c r="E1277" s="43"/>
      <c r="F1277" s="43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</row>
    <row r="1278" spans="1:21" x14ac:dyDescent="0.2">
      <c r="A1278" s="21" t="s">
        <v>43</v>
      </c>
      <c r="B1278" s="21" t="s">
        <v>310</v>
      </c>
      <c r="C1278" s="21" t="s">
        <v>14</v>
      </c>
      <c r="D1278" s="21" t="s">
        <v>31</v>
      </c>
      <c r="E1278" s="43">
        <v>28.041898727416992</v>
      </c>
      <c r="F1278" s="43">
        <v>364.82162475585938</v>
      </c>
      <c r="G1278" s="21" t="str">
        <f t="shared" si="51"/>
        <v>r3</v>
      </c>
      <c r="H1278" s="21" t="str">
        <f ca="1">IFERROR(__xludf.DUMMYFUNCTION("REGEXEXTRACT(A30,""\d+"")"),"10")</f>
        <v>10</v>
      </c>
      <c r="I1278" s="21">
        <f t="shared" ca="1" si="53"/>
        <v>27.947657267252605</v>
      </c>
      <c r="J1278" s="21">
        <f t="shared" ca="1" si="52"/>
        <v>1.4463454086966021</v>
      </c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</row>
    <row r="1279" spans="1:21" x14ac:dyDescent="0.2">
      <c r="A1279" s="21" t="s">
        <v>44</v>
      </c>
      <c r="B1279" s="21" t="s">
        <v>310</v>
      </c>
      <c r="C1279" s="21" t="s">
        <v>14</v>
      </c>
      <c r="D1279" s="21" t="s">
        <v>31</v>
      </c>
      <c r="E1279" s="43">
        <v>27.935764312744141</v>
      </c>
      <c r="F1279" s="43">
        <v>388.500732421875</v>
      </c>
      <c r="G1279" s="21" t="str">
        <f t="shared" si="51"/>
        <v>r3</v>
      </c>
      <c r="H1279" s="21" t="str">
        <f ca="1">IFERROR(__xludf.DUMMYFUNCTION("REGEXEXTRACT(A31,""\d+"")"),"11")</f>
        <v>11</v>
      </c>
      <c r="I1279" s="21">
        <f t="shared" ca="1" si="53"/>
        <v>0</v>
      </c>
      <c r="J1279" s="21" t="str">
        <f t="shared" ca="1" si="52"/>
        <v/>
      </c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</row>
    <row r="1280" spans="1:21" x14ac:dyDescent="0.2">
      <c r="A1280" s="21" t="s">
        <v>46</v>
      </c>
      <c r="B1280" s="21" t="s">
        <v>310</v>
      </c>
      <c r="C1280" s="21" t="s">
        <v>14</v>
      </c>
      <c r="D1280" s="21" t="s">
        <v>31</v>
      </c>
      <c r="E1280" s="43">
        <v>27.86530876159668</v>
      </c>
      <c r="F1280" s="43">
        <v>405.06246948242188</v>
      </c>
      <c r="G1280" s="21" t="str">
        <f t="shared" si="51"/>
        <v>r3</v>
      </c>
      <c r="H1280" s="21" t="str">
        <f ca="1">IFERROR(__xludf.DUMMYFUNCTION("REGEXEXTRACT(A32,""\d+"")"),"12")</f>
        <v>12</v>
      </c>
      <c r="I1280" s="21">
        <f t="shared" ca="1" si="53"/>
        <v>0</v>
      </c>
      <c r="J1280" s="21" t="str">
        <f t="shared" ca="1" si="52"/>
        <v/>
      </c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</row>
    <row r="1281" spans="1:21" x14ac:dyDescent="0.2">
      <c r="A1281" s="21" t="s">
        <v>47</v>
      </c>
      <c r="B1281" s="21"/>
      <c r="C1281" s="21"/>
      <c r="D1281" s="21"/>
      <c r="E1281" s="43"/>
      <c r="F1281" s="43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</row>
    <row r="1282" spans="1:21" x14ac:dyDescent="0.2">
      <c r="A1282" s="21" t="s">
        <v>49</v>
      </c>
      <c r="B1282" s="21"/>
      <c r="C1282" s="21"/>
      <c r="D1282" s="21"/>
      <c r="E1282" s="43"/>
      <c r="F1282" s="43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</row>
    <row r="1283" spans="1:21" x14ac:dyDescent="0.2">
      <c r="A1283" s="21" t="s">
        <v>50</v>
      </c>
      <c r="B1283" s="21"/>
      <c r="C1283" s="21"/>
      <c r="D1283" s="21"/>
      <c r="E1283" s="43"/>
      <c r="F1283" s="43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</row>
    <row r="1284" spans="1:21" x14ac:dyDescent="0.2">
      <c r="A1284" s="21" t="s">
        <v>52</v>
      </c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</row>
    <row r="1285" spans="1:21" x14ac:dyDescent="0.2">
      <c r="A1285" s="21" t="s">
        <v>53</v>
      </c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</row>
    <row r="1286" spans="1:21" x14ac:dyDescent="0.2">
      <c r="A1286" s="21" t="s">
        <v>55</v>
      </c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</row>
    <row r="1287" spans="1:21" x14ac:dyDescent="0.2">
      <c r="A1287" s="21" t="s">
        <v>56</v>
      </c>
      <c r="B1287" s="21" t="s">
        <v>311</v>
      </c>
      <c r="C1287" s="21" t="s">
        <v>14</v>
      </c>
      <c r="D1287" s="21" t="s">
        <v>31</v>
      </c>
      <c r="E1287" s="43">
        <v>34.493537902832031</v>
      </c>
      <c r="F1287" s="43">
        <v>7.978055477142334</v>
      </c>
      <c r="G1287" s="21" t="str">
        <f t="shared" si="51"/>
        <v>w7</v>
      </c>
      <c r="H1287" s="21" t="str">
        <f ca="1">IFERROR(__xludf.DUMMYFUNCTION("REGEXEXTRACT(A39,""\d+"")"),"7")</f>
        <v>7</v>
      </c>
      <c r="I1287" s="21">
        <f t="shared" ca="1" si="53"/>
        <v>34.632198333740234</v>
      </c>
      <c r="J1287" s="21">
        <f t="shared" ca="1" si="52"/>
        <v>1.5394800599557792</v>
      </c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</row>
    <row r="1288" spans="1:21" x14ac:dyDescent="0.2">
      <c r="A1288" s="21" t="s">
        <v>58</v>
      </c>
      <c r="B1288" s="21" t="s">
        <v>311</v>
      </c>
      <c r="C1288" s="21" t="s">
        <v>14</v>
      </c>
      <c r="D1288" s="21" t="s">
        <v>31</v>
      </c>
      <c r="E1288" s="43">
        <v>33.761680603027344</v>
      </c>
      <c r="F1288" s="43">
        <v>12.30903434753418</v>
      </c>
      <c r="G1288" s="21" t="str">
        <f t="shared" si="51"/>
        <v>w7</v>
      </c>
      <c r="H1288" s="21" t="str">
        <f ca="1">IFERROR(__xludf.DUMMYFUNCTION("REGEXEXTRACT(A40,""\d+"")"),"8")</f>
        <v>8</v>
      </c>
      <c r="I1288" s="21">
        <f t="shared" ca="1" si="53"/>
        <v>0</v>
      </c>
      <c r="J1288" s="21" t="str">
        <f t="shared" ca="1" si="52"/>
        <v/>
      </c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</row>
    <row r="1289" spans="1:21" x14ac:dyDescent="0.2">
      <c r="A1289" s="21" t="s">
        <v>59</v>
      </c>
      <c r="B1289" s="21" t="s">
        <v>311</v>
      </c>
      <c r="C1289" s="21" t="s">
        <v>14</v>
      </c>
      <c r="D1289" s="21" t="s">
        <v>31</v>
      </c>
      <c r="E1289" s="43">
        <v>35.641376495361328</v>
      </c>
      <c r="F1289" s="43">
        <v>4.0413522720336914</v>
      </c>
      <c r="G1289" s="21" t="str">
        <f t="shared" si="51"/>
        <v>w7</v>
      </c>
      <c r="H1289" s="21" t="str">
        <f ca="1">IFERROR(__xludf.DUMMYFUNCTION("REGEXEXTRACT(A41,""\d+"")"),"9")</f>
        <v>9</v>
      </c>
      <c r="I1289" s="21">
        <f t="shared" ca="1" si="53"/>
        <v>0</v>
      </c>
      <c r="J1289" s="21" t="str">
        <f t="shared" ca="1" si="52"/>
        <v/>
      </c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</row>
    <row r="1290" spans="1:21" x14ac:dyDescent="0.2">
      <c r="A1290" s="21" t="s">
        <v>61</v>
      </c>
      <c r="B1290" s="21" t="s">
        <v>312</v>
      </c>
      <c r="C1290" s="21" t="s">
        <v>14</v>
      </c>
      <c r="D1290" s="21" t="s">
        <v>31</v>
      </c>
      <c r="E1290" s="43">
        <v>32.461280822753906</v>
      </c>
      <c r="F1290" s="43">
        <v>26.598213195800781</v>
      </c>
      <c r="G1290" s="21" t="str">
        <f t="shared" si="51"/>
        <v>w6</v>
      </c>
      <c r="H1290" s="21" t="str">
        <f ca="1">IFERROR(__xludf.DUMMYFUNCTION("REGEXEXTRACT(A42,""\d+"")"),"10")</f>
        <v>10</v>
      </c>
      <c r="I1290" s="21">
        <f t="shared" ca="1" si="53"/>
        <v>31.794226328531902</v>
      </c>
      <c r="J1290" s="21">
        <f t="shared" ca="1" si="52"/>
        <v>1.5023482614524379</v>
      </c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</row>
    <row r="1291" spans="1:21" x14ac:dyDescent="0.2">
      <c r="A1291" s="21" t="s">
        <v>62</v>
      </c>
      <c r="B1291" s="21" t="s">
        <v>312</v>
      </c>
      <c r="C1291" s="21" t="s">
        <v>14</v>
      </c>
      <c r="D1291" s="21" t="s">
        <v>31</v>
      </c>
      <c r="E1291" s="43">
        <v>31.968082427978516</v>
      </c>
      <c r="F1291" s="43">
        <v>35.625907897949219</v>
      </c>
      <c r="G1291" s="21" t="str">
        <f t="shared" si="51"/>
        <v>w6</v>
      </c>
      <c r="H1291" s="21" t="str">
        <f ca="1">IFERROR(__xludf.DUMMYFUNCTION("REGEXEXTRACT(A43,""\d+"")"),"11")</f>
        <v>11</v>
      </c>
      <c r="I1291" s="21">
        <f t="shared" ca="1" si="53"/>
        <v>0</v>
      </c>
      <c r="J1291" s="21" t="str">
        <f t="shared" ca="1" si="52"/>
        <v/>
      </c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</row>
    <row r="1292" spans="1:21" x14ac:dyDescent="0.2">
      <c r="A1292" s="21" t="s">
        <v>64</v>
      </c>
      <c r="B1292" s="21" t="s">
        <v>312</v>
      </c>
      <c r="C1292" s="21" t="s">
        <v>14</v>
      </c>
      <c r="D1292" s="21" t="s">
        <v>31</v>
      </c>
      <c r="E1292" s="43">
        <v>30.953315734863281</v>
      </c>
      <c r="F1292" s="43">
        <v>64.996986389160156</v>
      </c>
      <c r="G1292" s="21" t="str">
        <f t="shared" si="51"/>
        <v>w6</v>
      </c>
      <c r="H1292" s="21" t="str">
        <f ca="1">IFERROR(__xludf.DUMMYFUNCTION("REGEXEXTRACT(A44,""\d+"")"),"12")</f>
        <v>12</v>
      </c>
      <c r="I1292" s="21">
        <f t="shared" ca="1" si="53"/>
        <v>0</v>
      </c>
      <c r="J1292" s="21" t="str">
        <f t="shared" ca="1" si="52"/>
        <v/>
      </c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</row>
    <row r="1293" spans="1:21" x14ac:dyDescent="0.2">
      <c r="A1293" s="21" t="s">
        <v>65</v>
      </c>
      <c r="B1293" s="21" t="s">
        <v>313</v>
      </c>
      <c r="C1293" s="21" t="s">
        <v>14</v>
      </c>
      <c r="D1293" s="21" t="s">
        <v>31</v>
      </c>
      <c r="E1293" s="43">
        <v>34.305816650390625</v>
      </c>
      <c r="F1293" s="43">
        <v>8.9166736602783203</v>
      </c>
      <c r="G1293" s="21" t="str">
        <f t="shared" si="51"/>
        <v>w5</v>
      </c>
      <c r="H1293" s="21" t="str">
        <f ca="1">IFERROR(__xludf.DUMMYFUNCTION("REGEXEXTRACT(A45,""\d+"")"),"1")</f>
        <v>1</v>
      </c>
      <c r="I1293" s="21">
        <f t="shared" ca="1" si="53"/>
        <v>35.111513773600258</v>
      </c>
      <c r="J1293" s="21">
        <f t="shared" ca="1" si="52"/>
        <v>1.5454495537418931</v>
      </c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</row>
    <row r="1294" spans="1:21" x14ac:dyDescent="0.2">
      <c r="A1294" s="21" t="s">
        <v>66</v>
      </c>
      <c r="B1294" s="21" t="s">
        <v>313</v>
      </c>
      <c r="C1294" s="21" t="s">
        <v>14</v>
      </c>
      <c r="D1294" s="21" t="s">
        <v>31</v>
      </c>
      <c r="E1294" s="43">
        <v>34.782569885253906</v>
      </c>
      <c r="F1294" s="43">
        <v>6.72235107421875</v>
      </c>
      <c r="G1294" s="21" t="str">
        <f t="shared" si="51"/>
        <v>w5</v>
      </c>
      <c r="H1294" s="21" t="str">
        <f ca="1">IFERROR(__xludf.DUMMYFUNCTION("REGEXEXTRACT(A46,""\d+"")"),"2")</f>
        <v>2</v>
      </c>
      <c r="I1294" s="21">
        <f t="shared" ca="1" si="53"/>
        <v>0</v>
      </c>
      <c r="J1294" s="21" t="str">
        <f t="shared" ca="1" si="52"/>
        <v/>
      </c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</row>
    <row r="1295" spans="1:21" x14ac:dyDescent="0.2">
      <c r="A1295" s="21" t="s">
        <v>67</v>
      </c>
      <c r="B1295" s="21" t="s">
        <v>313</v>
      </c>
      <c r="C1295" s="21" t="s">
        <v>14</v>
      </c>
      <c r="D1295" s="21" t="s">
        <v>31</v>
      </c>
      <c r="E1295" s="43">
        <v>36.24615478515625</v>
      </c>
      <c r="F1295" s="43">
        <v>2.8242342472076416</v>
      </c>
      <c r="G1295" s="21" t="str">
        <f t="shared" si="51"/>
        <v>w5</v>
      </c>
      <c r="H1295" s="21" t="str">
        <f ca="1">IFERROR(__xludf.DUMMYFUNCTION("REGEXEXTRACT(A47,""\d+"")"),"3")</f>
        <v>3</v>
      </c>
      <c r="I1295" s="21">
        <f t="shared" ca="1" si="53"/>
        <v>0</v>
      </c>
      <c r="J1295" s="21" t="str">
        <f t="shared" ca="1" si="52"/>
        <v/>
      </c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</row>
    <row r="1296" spans="1:21" x14ac:dyDescent="0.2">
      <c r="A1296" s="21" t="s">
        <v>68</v>
      </c>
      <c r="B1296" s="21" t="s">
        <v>302</v>
      </c>
      <c r="C1296" s="21" t="s">
        <v>14</v>
      </c>
      <c r="D1296" s="21" t="s">
        <v>31</v>
      </c>
      <c r="E1296" s="43">
        <v>27.921371459960938</v>
      </c>
      <c r="F1296" s="43">
        <v>391.82806396484375</v>
      </c>
      <c r="G1296" s="21" t="str">
        <f t="shared" si="51"/>
        <v>Input</v>
      </c>
      <c r="H1296" s="21" t="str">
        <f ca="1">IFERROR(__xludf.DUMMYFUNCTION("REGEXEXTRACT(A48,""\d+"")"),"4")</f>
        <v>4</v>
      </c>
      <c r="I1296" s="21">
        <f t="shared" ca="1" si="53"/>
        <v>26.461135864257812</v>
      </c>
      <c r="J1296" s="21">
        <f t="shared" ca="1" si="52"/>
        <v>1.4226084826705139</v>
      </c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</row>
    <row r="1297" spans="1:21" x14ac:dyDescent="0.2">
      <c r="A1297" s="21" t="s">
        <v>69</v>
      </c>
      <c r="B1297" s="21" t="s">
        <v>302</v>
      </c>
      <c r="C1297" s="21" t="s">
        <v>14</v>
      </c>
      <c r="D1297" s="21" t="s">
        <v>31</v>
      </c>
      <c r="E1297" s="43">
        <v>27.497888565063477</v>
      </c>
      <c r="F1297" s="43">
        <v>503.5809326171875</v>
      </c>
      <c r="G1297" s="21" t="str">
        <f t="shared" si="51"/>
        <v>Input</v>
      </c>
      <c r="H1297" s="21" t="str">
        <f ca="1">IFERROR(__xludf.DUMMYFUNCTION("REGEXEXTRACT(A49,""\d+"")"),"5")</f>
        <v>5</v>
      </c>
      <c r="I1297" s="21">
        <f t="shared" ca="1" si="53"/>
        <v>0</v>
      </c>
      <c r="J1297" s="21" t="str">
        <f t="shared" ca="1" si="52"/>
        <v/>
      </c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</row>
    <row r="1298" spans="1:21" x14ac:dyDescent="0.2">
      <c r="A1298" s="21" t="s">
        <v>70</v>
      </c>
      <c r="B1298" s="21" t="s">
        <v>302</v>
      </c>
      <c r="C1298" s="21" t="s">
        <v>14</v>
      </c>
      <c r="D1298" s="21" t="s">
        <v>31</v>
      </c>
      <c r="E1298" s="43">
        <v>23.964147567749023</v>
      </c>
      <c r="F1298" s="43">
        <v>4086.934326171875</v>
      </c>
      <c r="G1298" s="21" t="str">
        <f t="shared" si="51"/>
        <v>Input</v>
      </c>
      <c r="H1298" s="21" t="str">
        <f ca="1">IFERROR(__xludf.DUMMYFUNCTION("REGEXEXTRACT(A50,""\d+"")"),"6")</f>
        <v>6</v>
      </c>
      <c r="I1298" s="21">
        <f t="shared" ca="1" si="53"/>
        <v>0</v>
      </c>
      <c r="J1298" s="21" t="str">
        <f t="shared" ca="1" si="52"/>
        <v/>
      </c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</row>
    <row r="1299" spans="1:21" x14ac:dyDescent="0.2">
      <c r="A1299" s="21" t="s">
        <v>71</v>
      </c>
      <c r="B1299" s="21" t="s">
        <v>13</v>
      </c>
      <c r="C1299" s="21" t="s">
        <v>14</v>
      </c>
      <c r="D1299" s="21" t="s">
        <v>21</v>
      </c>
      <c r="E1299" s="43">
        <v>22.924299240112305</v>
      </c>
      <c r="F1299" s="43">
        <v>10000</v>
      </c>
      <c r="G1299" s="21" t="str">
        <f t="shared" si="51"/>
        <v>STANDARD</v>
      </c>
      <c r="H1299" s="21" t="str">
        <f ca="1">IFERROR(__xludf.DUMMYFUNCTION("REGEXEXTRACT(A51,""\d+"")"),"7")</f>
        <v>7</v>
      </c>
      <c r="I1299" s="21"/>
      <c r="J1299" s="21" t="str">
        <f t="shared" si="52"/>
        <v/>
      </c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</row>
    <row r="1300" spans="1:21" x14ac:dyDescent="0.2">
      <c r="A1300" s="21" t="s">
        <v>72</v>
      </c>
      <c r="B1300" s="21" t="s">
        <v>13</v>
      </c>
      <c r="C1300" s="21" t="s">
        <v>14</v>
      </c>
      <c r="D1300" s="21" t="s">
        <v>21</v>
      </c>
      <c r="E1300" s="21" t="s">
        <v>19</v>
      </c>
      <c r="F1300" s="43">
        <v>10000</v>
      </c>
      <c r="G1300" s="21" t="str">
        <f t="shared" si="51"/>
        <v>STANDARD</v>
      </c>
      <c r="H1300" s="21" t="str">
        <f ca="1">IFERROR(__xludf.DUMMYFUNCTION("REGEXEXTRACT(A52,""\d+"")"),"8")</f>
        <v>8</v>
      </c>
      <c r="I1300" s="21"/>
      <c r="J1300" s="21" t="str">
        <f t="shared" si="52"/>
        <v/>
      </c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</row>
    <row r="1301" spans="1:21" x14ac:dyDescent="0.2">
      <c r="A1301" s="21" t="s">
        <v>73</v>
      </c>
      <c r="B1301" s="21" t="s">
        <v>13</v>
      </c>
      <c r="C1301" s="21" t="s">
        <v>14</v>
      </c>
      <c r="D1301" s="21" t="s">
        <v>21</v>
      </c>
      <c r="E1301" s="21" t="s">
        <v>19</v>
      </c>
      <c r="F1301" s="43">
        <v>10000</v>
      </c>
      <c r="G1301" s="21" t="str">
        <f t="shared" si="51"/>
        <v>STANDARD</v>
      </c>
      <c r="H1301" s="21" t="str">
        <f ca="1">IFERROR(__xludf.DUMMYFUNCTION("REGEXEXTRACT(A53,""\d+"")"),"9")</f>
        <v>9</v>
      </c>
      <c r="I1301" s="21"/>
      <c r="J1301" s="21" t="str">
        <f t="shared" si="52"/>
        <v/>
      </c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</row>
    <row r="1302" spans="1:21" x14ac:dyDescent="0.2">
      <c r="A1302" s="21" t="s">
        <v>74</v>
      </c>
      <c r="B1302" s="21" t="s">
        <v>13</v>
      </c>
      <c r="C1302" s="21" t="s">
        <v>14</v>
      </c>
      <c r="D1302" s="21" t="s">
        <v>15</v>
      </c>
      <c r="E1302" s="21" t="s">
        <v>19</v>
      </c>
      <c r="F1302" s="21" t="s">
        <v>13</v>
      </c>
      <c r="G1302" s="21" t="str">
        <f t="shared" si="51"/>
        <v>NTC</v>
      </c>
      <c r="H1302" s="21" t="str">
        <f ca="1">IFERROR(__xludf.DUMMYFUNCTION("REGEXEXTRACT(A54,""\d+"")"),"10")</f>
        <v>10</v>
      </c>
      <c r="I1302" s="21" t="e">
        <f t="shared" ref="I1302:I1352" ca="1" si="54">IF(MOD(H1302,3)=1,AVERAGE(E1302:E1304),0)</f>
        <v>#DIV/0!</v>
      </c>
      <c r="J1302" s="21" t="e">
        <f t="shared" ca="1" si="52"/>
        <v>#DIV/0!</v>
      </c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</row>
    <row r="1303" spans="1:21" x14ac:dyDescent="0.2">
      <c r="A1303" s="21" t="s">
        <v>75</v>
      </c>
      <c r="B1303" s="21" t="s">
        <v>13</v>
      </c>
      <c r="C1303" s="21" t="s">
        <v>14</v>
      </c>
      <c r="D1303" s="21" t="s">
        <v>15</v>
      </c>
      <c r="E1303" s="21" t="s">
        <v>19</v>
      </c>
      <c r="F1303" s="21" t="s">
        <v>13</v>
      </c>
      <c r="G1303" s="21" t="str">
        <f t="shared" si="51"/>
        <v>NTC</v>
      </c>
      <c r="H1303" s="21" t="str">
        <f ca="1">IFERROR(__xludf.DUMMYFUNCTION("REGEXEXTRACT(A55,""\d+"")"),"11")</f>
        <v>11</v>
      </c>
      <c r="I1303" s="21">
        <f t="shared" ca="1" si="54"/>
        <v>0</v>
      </c>
      <c r="J1303" s="21" t="str">
        <f t="shared" ca="1" si="52"/>
        <v/>
      </c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</row>
    <row r="1304" spans="1:21" x14ac:dyDescent="0.2">
      <c r="A1304" s="21" t="s">
        <v>76</v>
      </c>
      <c r="B1304" s="21" t="s">
        <v>13</v>
      </c>
      <c r="C1304" s="21" t="s">
        <v>14</v>
      </c>
      <c r="D1304" s="21" t="s">
        <v>15</v>
      </c>
      <c r="E1304" s="21" t="s">
        <v>19</v>
      </c>
      <c r="F1304" s="21" t="s">
        <v>13</v>
      </c>
      <c r="G1304" s="21" t="str">
        <f t="shared" si="51"/>
        <v>NTC</v>
      </c>
      <c r="H1304" s="21" t="str">
        <f ca="1">IFERROR(__xludf.DUMMYFUNCTION("REGEXEXTRACT(A56,""\d+"")"),"12")</f>
        <v>12</v>
      </c>
      <c r="I1304" s="21">
        <f t="shared" ca="1" si="54"/>
        <v>0</v>
      </c>
      <c r="J1304" s="21" t="str">
        <f t="shared" ca="1" si="52"/>
        <v/>
      </c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</row>
    <row r="1305" spans="1:21" x14ac:dyDescent="0.2">
      <c r="A1305" s="21" t="s">
        <v>77</v>
      </c>
      <c r="B1305" s="21" t="s">
        <v>13</v>
      </c>
      <c r="C1305" s="21" t="s">
        <v>34</v>
      </c>
      <c r="D1305" s="21" t="s">
        <v>21</v>
      </c>
      <c r="E1305" s="43">
        <v>22.159137725830078</v>
      </c>
      <c r="F1305" s="43">
        <v>10000</v>
      </c>
      <c r="G1305" s="21" t="str">
        <f t="shared" si="51"/>
        <v>STANDARD</v>
      </c>
      <c r="H1305" s="21" t="str">
        <f ca="1">IFERROR(__xludf.DUMMYFUNCTION("REGEXEXTRACT(A57,""\d+"")"),"1")</f>
        <v>1</v>
      </c>
      <c r="I1305" s="21">
        <f t="shared" ca="1" si="54"/>
        <v>22.133234024047852</v>
      </c>
      <c r="J1305" s="21">
        <f t="shared" ca="1" si="52"/>
        <v>4</v>
      </c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</row>
    <row r="1306" spans="1:21" x14ac:dyDescent="0.2">
      <c r="A1306" s="21" t="s">
        <v>79</v>
      </c>
      <c r="B1306" s="21" t="s">
        <v>13</v>
      </c>
      <c r="C1306" s="21" t="s">
        <v>34</v>
      </c>
      <c r="D1306" s="21" t="s">
        <v>21</v>
      </c>
      <c r="E1306" s="43">
        <v>22.115016937255859</v>
      </c>
      <c r="F1306" s="43">
        <v>10000</v>
      </c>
      <c r="G1306" s="21" t="str">
        <f t="shared" si="51"/>
        <v>STANDARD</v>
      </c>
      <c r="H1306" s="21" t="str">
        <f ca="1">IFERROR(__xludf.DUMMYFUNCTION("REGEXEXTRACT(A58,""\d+"")"),"2")</f>
        <v>2</v>
      </c>
      <c r="I1306" s="21">
        <f t="shared" ca="1" si="54"/>
        <v>0</v>
      </c>
      <c r="J1306" s="21" t="str">
        <f t="shared" ca="1" si="52"/>
        <v/>
      </c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</row>
    <row r="1307" spans="1:21" x14ac:dyDescent="0.2">
      <c r="A1307" s="21" t="s">
        <v>81</v>
      </c>
      <c r="B1307" s="21" t="s">
        <v>13</v>
      </c>
      <c r="C1307" s="21" t="s">
        <v>34</v>
      </c>
      <c r="D1307" s="21" t="s">
        <v>21</v>
      </c>
      <c r="E1307" s="43">
        <v>22.125547409057617</v>
      </c>
      <c r="F1307" s="43">
        <v>10000</v>
      </c>
      <c r="G1307" s="21" t="str">
        <f t="shared" si="51"/>
        <v>STANDARD</v>
      </c>
      <c r="H1307" s="21" t="str">
        <f ca="1">IFERROR(__xludf.DUMMYFUNCTION("REGEXEXTRACT(A59,""\d+"")"),"3")</f>
        <v>3</v>
      </c>
      <c r="I1307" s="21">
        <f t="shared" ca="1" si="54"/>
        <v>0</v>
      </c>
      <c r="J1307" s="21" t="str">
        <f t="shared" ca="1" si="52"/>
        <v/>
      </c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</row>
    <row r="1308" spans="1:21" x14ac:dyDescent="0.2">
      <c r="A1308" s="21" t="s">
        <v>83</v>
      </c>
      <c r="B1308" s="21" t="s">
        <v>13</v>
      </c>
      <c r="C1308" s="21" t="s">
        <v>34</v>
      </c>
      <c r="D1308" s="21" t="s">
        <v>21</v>
      </c>
      <c r="E1308" s="43">
        <v>23.000337600708008</v>
      </c>
      <c r="F1308" s="43">
        <v>5000</v>
      </c>
      <c r="G1308" s="21" t="str">
        <f t="shared" si="51"/>
        <v>STANDARD</v>
      </c>
      <c r="H1308" s="21" t="str">
        <f ca="1">IFERROR(__xludf.DUMMYFUNCTION("REGEXEXTRACT(A60,""\d+"")"),"4")</f>
        <v>4</v>
      </c>
      <c r="I1308" s="21">
        <f t="shared" ca="1" si="54"/>
        <v>22.999607086181641</v>
      </c>
      <c r="J1308" s="21">
        <f t="shared" ca="1" si="52"/>
        <v>3.6989700043360187</v>
      </c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</row>
    <row r="1309" spans="1:21" x14ac:dyDescent="0.2">
      <c r="A1309" s="21" t="s">
        <v>85</v>
      </c>
      <c r="B1309" s="21" t="s">
        <v>13</v>
      </c>
      <c r="C1309" s="21" t="s">
        <v>34</v>
      </c>
      <c r="D1309" s="21" t="s">
        <v>21</v>
      </c>
      <c r="E1309" s="43">
        <v>22.993413925170898</v>
      </c>
      <c r="F1309" s="43">
        <v>5000</v>
      </c>
      <c r="G1309" s="21" t="str">
        <f t="shared" si="51"/>
        <v>STANDARD</v>
      </c>
      <c r="H1309" s="21" t="str">
        <f ca="1">IFERROR(__xludf.DUMMYFUNCTION("REGEXEXTRACT(A61,""\d+"")"),"5")</f>
        <v>5</v>
      </c>
      <c r="I1309" s="21">
        <f t="shared" ca="1" si="54"/>
        <v>0</v>
      </c>
      <c r="J1309" s="21" t="str">
        <f t="shared" ca="1" si="52"/>
        <v/>
      </c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</row>
    <row r="1310" spans="1:21" x14ac:dyDescent="0.2">
      <c r="A1310" s="21" t="s">
        <v>87</v>
      </c>
      <c r="B1310" s="21" t="s">
        <v>13</v>
      </c>
      <c r="C1310" s="21" t="s">
        <v>34</v>
      </c>
      <c r="D1310" s="21" t="s">
        <v>21</v>
      </c>
      <c r="E1310" s="43">
        <v>23.005069732666016</v>
      </c>
      <c r="F1310" s="43">
        <v>5000</v>
      </c>
      <c r="G1310" s="21" t="str">
        <f t="shared" si="51"/>
        <v>STANDARD</v>
      </c>
      <c r="H1310" s="21" t="str">
        <f ca="1">IFERROR(__xludf.DUMMYFUNCTION("REGEXEXTRACT(A62,""\d+"")"),"6")</f>
        <v>6</v>
      </c>
      <c r="I1310" s="21">
        <f t="shared" ca="1" si="54"/>
        <v>0</v>
      </c>
      <c r="J1310" s="21" t="str">
        <f t="shared" ca="1" si="52"/>
        <v/>
      </c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</row>
    <row r="1311" spans="1:21" x14ac:dyDescent="0.2">
      <c r="A1311" s="21" t="s">
        <v>89</v>
      </c>
      <c r="B1311" s="21" t="s">
        <v>13</v>
      </c>
      <c r="C1311" s="21" t="s">
        <v>34</v>
      </c>
      <c r="D1311" s="21" t="s">
        <v>21</v>
      </c>
      <c r="E1311" s="43">
        <v>25.23454475402832</v>
      </c>
      <c r="F1311" s="43">
        <v>1000</v>
      </c>
      <c r="G1311" s="21" t="str">
        <f t="shared" si="51"/>
        <v>STANDARD</v>
      </c>
      <c r="H1311" s="21" t="str">
        <f ca="1">IFERROR(__xludf.DUMMYFUNCTION("REGEXEXTRACT(A63,""\d+"")"),"7")</f>
        <v>7</v>
      </c>
      <c r="I1311" s="21">
        <f t="shared" ca="1" si="54"/>
        <v>25.290154139200848</v>
      </c>
      <c r="J1311" s="21">
        <f t="shared" ca="1" si="52"/>
        <v>3</v>
      </c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</row>
    <row r="1312" spans="1:21" x14ac:dyDescent="0.2">
      <c r="A1312" s="21" t="s">
        <v>91</v>
      </c>
      <c r="B1312" s="21" t="s">
        <v>13</v>
      </c>
      <c r="C1312" s="21" t="s">
        <v>34</v>
      </c>
      <c r="D1312" s="21" t="s">
        <v>21</v>
      </c>
      <c r="E1312" s="43">
        <v>25.295110702514648</v>
      </c>
      <c r="F1312" s="43">
        <v>1000</v>
      </c>
      <c r="G1312" s="21" t="str">
        <f t="shared" si="51"/>
        <v>STANDARD</v>
      </c>
      <c r="H1312" s="21" t="str">
        <f ca="1">IFERROR(__xludf.DUMMYFUNCTION("REGEXEXTRACT(A64,""\d+"")"),"8")</f>
        <v>8</v>
      </c>
      <c r="I1312" s="21">
        <f t="shared" ca="1" si="54"/>
        <v>0</v>
      </c>
      <c r="J1312" s="21" t="str">
        <f t="shared" ca="1" si="52"/>
        <v/>
      </c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</row>
    <row r="1313" spans="1:21" x14ac:dyDescent="0.2">
      <c r="A1313" s="21" t="s">
        <v>93</v>
      </c>
      <c r="B1313" s="21" t="s">
        <v>13</v>
      </c>
      <c r="C1313" s="21" t="s">
        <v>34</v>
      </c>
      <c r="D1313" s="21" t="s">
        <v>21</v>
      </c>
      <c r="E1313" s="43">
        <v>25.34080696105957</v>
      </c>
      <c r="F1313" s="43">
        <v>1000</v>
      </c>
      <c r="G1313" s="21" t="str">
        <f t="shared" si="51"/>
        <v>STANDARD</v>
      </c>
      <c r="H1313" s="21" t="str">
        <f ca="1">IFERROR(__xludf.DUMMYFUNCTION("REGEXEXTRACT(A65,""\d+"")"),"9")</f>
        <v>9</v>
      </c>
      <c r="I1313" s="21">
        <f t="shared" ca="1" si="54"/>
        <v>0</v>
      </c>
      <c r="J1313" s="21" t="str">
        <f t="shared" ca="1" si="52"/>
        <v/>
      </c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</row>
    <row r="1314" spans="1:21" x14ac:dyDescent="0.2">
      <c r="A1314" s="21" t="s">
        <v>95</v>
      </c>
      <c r="B1314" s="21" t="s">
        <v>13</v>
      </c>
      <c r="C1314" s="21" t="s">
        <v>34</v>
      </c>
      <c r="D1314" s="21" t="s">
        <v>21</v>
      </c>
      <c r="E1314" s="43">
        <v>28.682403564453125</v>
      </c>
      <c r="F1314" s="43">
        <v>100</v>
      </c>
      <c r="G1314" s="21" t="str">
        <f t="shared" si="51"/>
        <v>STANDARD</v>
      </c>
      <c r="H1314" s="21" t="str">
        <f ca="1">IFERROR(__xludf.DUMMYFUNCTION("REGEXEXTRACT(A66,""\d+"")"),"10")</f>
        <v>10</v>
      </c>
      <c r="I1314" s="21">
        <f t="shared" ca="1" si="54"/>
        <v>28.900948842366535</v>
      </c>
      <c r="J1314" s="21">
        <f t="shared" ca="1" si="52"/>
        <v>2</v>
      </c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</row>
    <row r="1315" spans="1:21" x14ac:dyDescent="0.2">
      <c r="A1315" s="21" t="s">
        <v>97</v>
      </c>
      <c r="B1315" s="21" t="s">
        <v>13</v>
      </c>
      <c r="C1315" s="21" t="s">
        <v>34</v>
      </c>
      <c r="D1315" s="21" t="s">
        <v>21</v>
      </c>
      <c r="E1315" s="43">
        <v>28.907489776611328</v>
      </c>
      <c r="F1315" s="43">
        <v>100</v>
      </c>
      <c r="G1315" s="21" t="str">
        <f t="shared" si="51"/>
        <v>STANDARD</v>
      </c>
      <c r="H1315" s="21" t="str">
        <f ca="1">IFERROR(__xludf.DUMMYFUNCTION("REGEXEXTRACT(A67,""\d+"")"),"11")</f>
        <v>11</v>
      </c>
      <c r="I1315" s="21">
        <f t="shared" ca="1" si="54"/>
        <v>0</v>
      </c>
      <c r="J1315" s="21" t="str">
        <f t="shared" ca="1" si="52"/>
        <v/>
      </c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</row>
    <row r="1316" spans="1:21" x14ac:dyDescent="0.2">
      <c r="A1316" s="21" t="s">
        <v>99</v>
      </c>
      <c r="B1316" s="21" t="s">
        <v>13</v>
      </c>
      <c r="C1316" s="21" t="s">
        <v>34</v>
      </c>
      <c r="D1316" s="21" t="s">
        <v>21</v>
      </c>
      <c r="E1316" s="43">
        <v>29.112953186035156</v>
      </c>
      <c r="F1316" s="43">
        <v>100</v>
      </c>
      <c r="G1316" s="21" t="str">
        <f t="shared" si="51"/>
        <v>STANDARD</v>
      </c>
      <c r="H1316" s="21" t="str">
        <f ca="1">IFERROR(__xludf.DUMMYFUNCTION("REGEXEXTRACT(A68,""\d+"")"),"12")</f>
        <v>12</v>
      </c>
      <c r="I1316" s="21">
        <f t="shared" ca="1" si="54"/>
        <v>0</v>
      </c>
      <c r="J1316" s="21" t="str">
        <f t="shared" ca="1" si="52"/>
        <v/>
      </c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</row>
    <row r="1317" spans="1:21" x14ac:dyDescent="0.2">
      <c r="A1317" s="21" t="s">
        <v>101</v>
      </c>
      <c r="B1317" s="21" t="s">
        <v>13</v>
      </c>
      <c r="C1317" s="21" t="s">
        <v>34</v>
      </c>
      <c r="D1317" s="21" t="s">
        <v>21</v>
      </c>
      <c r="E1317" s="43">
        <v>33.585865020751953</v>
      </c>
      <c r="F1317" s="43">
        <v>10</v>
      </c>
      <c r="G1317" s="21" t="str">
        <f t="shared" si="51"/>
        <v>STANDARD</v>
      </c>
      <c r="H1317" s="21" t="str">
        <f ca="1">IFERROR(__xludf.DUMMYFUNCTION("REGEXEXTRACT(A69,""\d+"")"),"1")</f>
        <v>1</v>
      </c>
      <c r="I1317" s="21">
        <f t="shared" ca="1" si="54"/>
        <v>33.33561579386393</v>
      </c>
      <c r="J1317" s="21">
        <f t="shared" ca="1" si="52"/>
        <v>1</v>
      </c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</row>
    <row r="1318" spans="1:21" x14ac:dyDescent="0.2">
      <c r="A1318" s="21" t="s">
        <v>102</v>
      </c>
      <c r="B1318" s="21" t="s">
        <v>13</v>
      </c>
      <c r="C1318" s="21" t="s">
        <v>34</v>
      </c>
      <c r="D1318" s="21" t="s">
        <v>21</v>
      </c>
      <c r="E1318" s="43">
        <v>33.031780242919922</v>
      </c>
      <c r="F1318" s="43">
        <v>10</v>
      </c>
      <c r="G1318" s="21" t="str">
        <f t="shared" si="51"/>
        <v>STANDARD</v>
      </c>
      <c r="H1318" s="21" t="str">
        <f ca="1">IFERROR(__xludf.DUMMYFUNCTION("REGEXEXTRACT(A70,""\d+"")"),"2")</f>
        <v>2</v>
      </c>
      <c r="I1318" s="21">
        <f t="shared" ca="1" si="54"/>
        <v>0</v>
      </c>
      <c r="J1318" s="21" t="str">
        <f t="shared" ca="1" si="52"/>
        <v/>
      </c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</row>
    <row r="1319" spans="1:21" x14ac:dyDescent="0.2">
      <c r="A1319" s="21" t="s">
        <v>103</v>
      </c>
      <c r="B1319" s="21" t="s">
        <v>13</v>
      </c>
      <c r="C1319" s="21" t="s">
        <v>34</v>
      </c>
      <c r="D1319" s="21" t="s">
        <v>21</v>
      </c>
      <c r="E1319" s="43">
        <v>33.389202117919922</v>
      </c>
      <c r="F1319" s="43">
        <v>10</v>
      </c>
      <c r="G1319" s="21" t="str">
        <f t="shared" si="51"/>
        <v>STANDARD</v>
      </c>
      <c r="H1319" s="21" t="str">
        <f ca="1">IFERROR(__xludf.DUMMYFUNCTION("REGEXEXTRACT(A71,""\d+"")"),"3")</f>
        <v>3</v>
      </c>
      <c r="I1319" s="21">
        <f t="shared" ca="1" si="54"/>
        <v>0</v>
      </c>
      <c r="J1319" s="21" t="str">
        <f t="shared" ca="1" si="52"/>
        <v/>
      </c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</row>
    <row r="1320" spans="1:21" x14ac:dyDescent="0.2">
      <c r="A1320" s="21" t="s">
        <v>104</v>
      </c>
      <c r="B1320" s="21"/>
      <c r="C1320" s="21"/>
      <c r="D1320" s="21"/>
      <c r="E1320" s="43"/>
      <c r="F1320" s="43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</row>
    <row r="1321" spans="1:21" x14ac:dyDescent="0.2">
      <c r="A1321" s="21" t="s">
        <v>105</v>
      </c>
      <c r="B1321" s="21"/>
      <c r="C1321" s="21"/>
      <c r="D1321" s="21"/>
      <c r="E1321" s="43"/>
      <c r="F1321" s="43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</row>
    <row r="1322" spans="1:21" x14ac:dyDescent="0.2">
      <c r="A1322" s="21" t="s">
        <v>106</v>
      </c>
      <c r="B1322" s="21"/>
      <c r="C1322" s="21"/>
      <c r="D1322" s="21"/>
      <c r="E1322" s="43"/>
      <c r="F1322" s="43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</row>
    <row r="1323" spans="1:21" x14ac:dyDescent="0.2">
      <c r="A1323" s="21" t="s">
        <v>107</v>
      </c>
      <c r="B1323" s="21"/>
      <c r="C1323" s="21"/>
      <c r="D1323" s="21"/>
      <c r="E1323" s="43"/>
      <c r="F1323" s="43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</row>
    <row r="1324" spans="1:21" x14ac:dyDescent="0.2">
      <c r="A1324" s="21" t="s">
        <v>108</v>
      </c>
      <c r="B1324" s="21"/>
      <c r="C1324" s="21"/>
      <c r="D1324" s="21"/>
      <c r="E1324" s="43"/>
      <c r="F1324" s="43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</row>
    <row r="1325" spans="1:21" x14ac:dyDescent="0.2">
      <c r="A1325" s="21" t="s">
        <v>109</v>
      </c>
      <c r="B1325" s="21"/>
      <c r="C1325" s="21"/>
      <c r="D1325" s="21"/>
      <c r="E1325" s="43"/>
      <c r="F1325" s="43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</row>
    <row r="1326" spans="1:21" x14ac:dyDescent="0.2">
      <c r="A1326" s="21" t="s">
        <v>110</v>
      </c>
      <c r="B1326" s="21" t="s">
        <v>310</v>
      </c>
      <c r="C1326" s="21" t="s">
        <v>34</v>
      </c>
      <c r="D1326" s="21" t="s">
        <v>31</v>
      </c>
      <c r="E1326" s="43">
        <v>27.992441177368164</v>
      </c>
      <c r="F1326" s="43">
        <v>222.14665222167969</v>
      </c>
      <c r="G1326" s="21" t="str">
        <f t="shared" si="51"/>
        <v>r3</v>
      </c>
      <c r="H1326" s="21" t="str">
        <f ca="1">IFERROR(__xludf.DUMMYFUNCTION("REGEXEXTRACT(A78,""\d+"")"),"10")</f>
        <v>10</v>
      </c>
      <c r="I1326" s="21">
        <f t="shared" ca="1" si="54"/>
        <v>27.978011449178059</v>
      </c>
      <c r="J1326" s="21">
        <f t="shared" ca="1" si="52"/>
        <v>1.4468168435604116</v>
      </c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</row>
    <row r="1327" spans="1:21" x14ac:dyDescent="0.2">
      <c r="A1327" s="21" t="s">
        <v>111</v>
      </c>
      <c r="B1327" s="21" t="s">
        <v>310</v>
      </c>
      <c r="C1327" s="21" t="s">
        <v>34</v>
      </c>
      <c r="D1327" s="21" t="s">
        <v>31</v>
      </c>
      <c r="E1327" s="43">
        <v>27.937568664550781</v>
      </c>
      <c r="F1327" s="43">
        <v>229.83316040039062</v>
      </c>
      <c r="G1327" s="21" t="str">
        <f t="shared" si="51"/>
        <v>r3</v>
      </c>
      <c r="H1327" s="21" t="str">
        <f ca="1">IFERROR(__xludf.DUMMYFUNCTION("REGEXEXTRACT(A79,""\d+"")"),"11")</f>
        <v>11</v>
      </c>
      <c r="I1327" s="21">
        <f t="shared" ca="1" si="54"/>
        <v>0</v>
      </c>
      <c r="J1327" s="21" t="str">
        <f t="shared" ca="1" si="52"/>
        <v/>
      </c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</row>
    <row r="1328" spans="1:21" x14ac:dyDescent="0.2">
      <c r="A1328" s="21" t="s">
        <v>112</v>
      </c>
      <c r="B1328" s="21" t="s">
        <v>310</v>
      </c>
      <c r="C1328" s="21" t="s">
        <v>34</v>
      </c>
      <c r="D1328" s="21" t="s">
        <v>31</v>
      </c>
      <c r="E1328" s="43">
        <v>28.004024505615234</v>
      </c>
      <c r="F1328" s="43">
        <v>220.55722045898438</v>
      </c>
      <c r="G1328" s="21" t="str">
        <f t="shared" si="51"/>
        <v>r3</v>
      </c>
      <c r="H1328" s="21" t="str">
        <f ca="1">IFERROR(__xludf.DUMMYFUNCTION("REGEXEXTRACT(A80,""\d+"")"),"12")</f>
        <v>12</v>
      </c>
      <c r="I1328" s="21">
        <f t="shared" ca="1" si="54"/>
        <v>0</v>
      </c>
      <c r="J1328" s="21" t="str">
        <f t="shared" ca="1" si="52"/>
        <v/>
      </c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</row>
    <row r="1329" spans="1:21" x14ac:dyDescent="0.2">
      <c r="A1329" s="21" t="s">
        <v>113</v>
      </c>
      <c r="B1329" s="21"/>
      <c r="C1329" s="21"/>
      <c r="D1329" s="21"/>
      <c r="E1329" s="43"/>
      <c r="F1329" s="43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</row>
    <row r="1330" spans="1:21" x14ac:dyDescent="0.2">
      <c r="A1330" s="21" t="s">
        <v>114</v>
      </c>
      <c r="B1330" s="21"/>
      <c r="C1330" s="21"/>
      <c r="D1330" s="21"/>
      <c r="E1330" s="43"/>
      <c r="F1330" s="43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</row>
    <row r="1331" spans="1:21" x14ac:dyDescent="0.2">
      <c r="A1331" s="21" t="s">
        <v>115</v>
      </c>
      <c r="B1331" s="21"/>
      <c r="C1331" s="21"/>
      <c r="D1331" s="21"/>
      <c r="E1331" s="43"/>
      <c r="F1331" s="43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</row>
    <row r="1332" spans="1:21" x14ac:dyDescent="0.2">
      <c r="A1332" s="21" t="s">
        <v>116</v>
      </c>
      <c r="B1332" s="21"/>
      <c r="C1332" s="21"/>
      <c r="D1332" s="21"/>
      <c r="E1332" s="43"/>
      <c r="F1332" s="43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</row>
    <row r="1333" spans="1:21" x14ac:dyDescent="0.2">
      <c r="A1333" s="21" t="s">
        <v>117</v>
      </c>
      <c r="B1333" s="21"/>
      <c r="C1333" s="21"/>
      <c r="D1333" s="21"/>
      <c r="E1333" s="43"/>
      <c r="F1333" s="43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</row>
    <row r="1334" spans="1:21" x14ac:dyDescent="0.2">
      <c r="A1334" s="21" t="s">
        <v>118</v>
      </c>
      <c r="B1334" s="21"/>
      <c r="C1334" s="21"/>
      <c r="D1334" s="21"/>
      <c r="E1334" s="43"/>
      <c r="F1334" s="43"/>
      <c r="G1334" s="21"/>
      <c r="H1334" s="21"/>
      <c r="I1334" s="21"/>
      <c r="J1334" s="21"/>
      <c r="K1334" s="21"/>
      <c r="L1334" s="21"/>
      <c r="M1334" s="21"/>
      <c r="N1334" s="21" t="s">
        <v>186</v>
      </c>
      <c r="O1334" s="43">
        <v>6.14</v>
      </c>
      <c r="P1334" s="21"/>
      <c r="Q1334" s="21"/>
      <c r="R1334" s="21"/>
      <c r="S1334" s="21"/>
      <c r="T1334" s="21"/>
      <c r="U1334" s="21"/>
    </row>
    <row r="1335" spans="1:21" x14ac:dyDescent="0.2">
      <c r="A1335" s="21" t="s">
        <v>119</v>
      </c>
      <c r="B1335" s="21" t="s">
        <v>311</v>
      </c>
      <c r="C1335" s="21" t="s">
        <v>34</v>
      </c>
      <c r="D1335" s="21" t="s">
        <v>31</v>
      </c>
      <c r="E1335" s="43">
        <v>30.07733154296875</v>
      </c>
      <c r="F1335" s="43">
        <v>61.001487731933594</v>
      </c>
      <c r="G1335" s="21" t="str">
        <f t="shared" si="51"/>
        <v>w7</v>
      </c>
      <c r="H1335" s="21" t="str">
        <f ca="1">IFERROR(__xludf.DUMMYFUNCTION("REGEXEXTRACT(A87,""\d+"")"),"7")</f>
        <v>7</v>
      </c>
      <c r="I1335" s="21">
        <f t="shared" ca="1" si="54"/>
        <v>30.260227839152019</v>
      </c>
      <c r="J1335" s="21">
        <f t="shared" ca="1" si="52"/>
        <v>1.4808721936446687</v>
      </c>
      <c r="K1335" s="21"/>
      <c r="L1335" s="21" t="s">
        <v>314</v>
      </c>
      <c r="M1335" s="21"/>
      <c r="N1335" s="21"/>
      <c r="O1335" s="21"/>
      <c r="P1335" s="21"/>
      <c r="Q1335" s="21" t="s">
        <v>315</v>
      </c>
      <c r="R1335" s="21"/>
      <c r="S1335" s="21"/>
      <c r="T1335" s="21"/>
      <c r="U1335" s="21"/>
    </row>
    <row r="1336" spans="1:21" x14ac:dyDescent="0.2">
      <c r="A1336" s="21" t="s">
        <v>120</v>
      </c>
      <c r="B1336" s="21" t="s">
        <v>311</v>
      </c>
      <c r="C1336" s="21" t="s">
        <v>34</v>
      </c>
      <c r="D1336" s="21" t="s">
        <v>31</v>
      </c>
      <c r="E1336" s="43">
        <v>30.286809921264648</v>
      </c>
      <c r="F1336" s="43">
        <v>53.572772979736328</v>
      </c>
      <c r="G1336" s="21" t="str">
        <f t="shared" si="51"/>
        <v>w7</v>
      </c>
      <c r="H1336" s="21" t="str">
        <f ca="1">IFERROR(__xludf.DUMMYFUNCTION("REGEXEXTRACT(A88,""\d+"")"),"8")</f>
        <v>8</v>
      </c>
      <c r="I1336" s="21">
        <f t="shared" ca="1" si="54"/>
        <v>0</v>
      </c>
      <c r="J1336" s="21" t="str">
        <f t="shared" ca="1" si="52"/>
        <v/>
      </c>
      <c r="K1336" s="21"/>
      <c r="L1336" s="21" t="s">
        <v>184</v>
      </c>
      <c r="M1336" s="21">
        <v>-3.8584999999999998</v>
      </c>
      <c r="N1336" s="21"/>
      <c r="O1336" s="21"/>
      <c r="P1336" s="21"/>
      <c r="Q1336" s="21" t="s">
        <v>184</v>
      </c>
      <c r="R1336" s="21">
        <v>-3.7145000000000001</v>
      </c>
      <c r="S1336" s="21"/>
      <c r="T1336" s="21"/>
      <c r="U1336" s="21"/>
    </row>
    <row r="1337" spans="1:21" x14ac:dyDescent="0.2">
      <c r="A1337" s="21" t="s">
        <v>121</v>
      </c>
      <c r="B1337" s="21" t="s">
        <v>311</v>
      </c>
      <c r="C1337" s="21" t="s">
        <v>34</v>
      </c>
      <c r="D1337" s="21" t="s">
        <v>31</v>
      </c>
      <c r="E1337" s="43">
        <v>30.416542053222656</v>
      </c>
      <c r="F1337" s="43">
        <v>49.433040618896484</v>
      </c>
      <c r="G1337" s="21" t="str">
        <f t="shared" si="51"/>
        <v>w7</v>
      </c>
      <c r="H1337" s="21" t="str">
        <f ca="1">IFERROR(__xludf.DUMMYFUNCTION("REGEXEXTRACT(A89,""\d+"")"),"9")</f>
        <v>9</v>
      </c>
      <c r="I1337" s="21">
        <f t="shared" ca="1" si="54"/>
        <v>0</v>
      </c>
      <c r="J1337" s="21" t="str">
        <f t="shared" ca="1" si="52"/>
        <v/>
      </c>
      <c r="K1337" s="21"/>
      <c r="L1337" s="21" t="s">
        <v>185</v>
      </c>
      <c r="M1337" s="21">
        <v>37.950000000000003</v>
      </c>
      <c r="N1337" s="21"/>
      <c r="O1337" s="21"/>
      <c r="P1337" s="21"/>
      <c r="Q1337" s="21" t="s">
        <v>185</v>
      </c>
      <c r="R1337" s="21">
        <v>36.709000000000003</v>
      </c>
      <c r="S1337" s="21"/>
      <c r="T1337" s="21"/>
      <c r="U1337" s="21"/>
    </row>
    <row r="1338" spans="1:21" x14ac:dyDescent="0.2">
      <c r="A1338" s="21" t="s">
        <v>122</v>
      </c>
      <c r="B1338" s="21" t="s">
        <v>312</v>
      </c>
      <c r="C1338" s="21" t="s">
        <v>34</v>
      </c>
      <c r="D1338" s="21" t="s">
        <v>31</v>
      </c>
      <c r="E1338" s="43">
        <v>26.188543319702148</v>
      </c>
      <c r="F1338" s="43">
        <v>679.65679931640625</v>
      </c>
      <c r="G1338" s="21" t="str">
        <f t="shared" si="51"/>
        <v>w6</v>
      </c>
      <c r="H1338" s="21" t="str">
        <f ca="1">IFERROR(__xludf.DUMMYFUNCTION("REGEXEXTRACT(A90,""\d+"")"),"10")</f>
        <v>10</v>
      </c>
      <c r="I1338" s="21">
        <f t="shared" ca="1" si="54"/>
        <v>26.806058883666992</v>
      </c>
      <c r="J1338" s="21">
        <f t="shared" ca="1" si="52"/>
        <v>1.4282329672505876</v>
      </c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</row>
    <row r="1339" spans="1:21" x14ac:dyDescent="0.2">
      <c r="A1339" s="21" t="s">
        <v>123</v>
      </c>
      <c r="B1339" s="21" t="s">
        <v>312</v>
      </c>
      <c r="C1339" s="21" t="s">
        <v>34</v>
      </c>
      <c r="D1339" s="21" t="s">
        <v>31</v>
      </c>
      <c r="E1339" s="43">
        <v>27.901050567626953</v>
      </c>
      <c r="F1339" s="43">
        <v>235.09542846679688</v>
      </c>
      <c r="G1339" s="21" t="str">
        <f t="shared" si="51"/>
        <v>w6</v>
      </c>
      <c r="H1339" s="21" t="str">
        <f ca="1">IFERROR(__xludf.DUMMYFUNCTION("REGEXEXTRACT(A91,""\d+"")"),"11")</f>
        <v>11</v>
      </c>
      <c r="I1339" s="21">
        <f t="shared" ca="1" si="54"/>
        <v>0</v>
      </c>
      <c r="J1339" s="21" t="str">
        <f t="shared" ca="1" si="52"/>
        <v/>
      </c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</row>
    <row r="1340" spans="1:21" x14ac:dyDescent="0.2">
      <c r="A1340" s="21" t="s">
        <v>124</v>
      </c>
      <c r="B1340" s="21" t="s">
        <v>312</v>
      </c>
      <c r="C1340" s="21" t="s">
        <v>34</v>
      </c>
      <c r="D1340" s="21" t="s">
        <v>31</v>
      </c>
      <c r="E1340" s="43">
        <v>26.328582763671875</v>
      </c>
      <c r="F1340" s="43">
        <v>623.14324951171875</v>
      </c>
      <c r="G1340" s="21" t="str">
        <f t="shared" si="51"/>
        <v>w6</v>
      </c>
      <c r="H1340" s="21" t="str">
        <f ca="1">IFERROR(__xludf.DUMMYFUNCTION("REGEXEXTRACT(A92,""\d+"")"),"12")</f>
        <v>12</v>
      </c>
      <c r="I1340" s="21">
        <f t="shared" ca="1" si="54"/>
        <v>0</v>
      </c>
      <c r="J1340" s="21" t="str">
        <f t="shared" ca="1" si="52"/>
        <v/>
      </c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</row>
    <row r="1341" spans="1:21" x14ac:dyDescent="0.2">
      <c r="A1341" s="21" t="s">
        <v>125</v>
      </c>
      <c r="B1341" s="21" t="s">
        <v>313</v>
      </c>
      <c r="C1341" s="21" t="s">
        <v>34</v>
      </c>
      <c r="D1341" s="21" t="s">
        <v>31</v>
      </c>
      <c r="E1341" s="43">
        <v>29.567514419555664</v>
      </c>
      <c r="F1341" s="43">
        <v>83.674797058105469</v>
      </c>
      <c r="G1341" s="21" t="str">
        <f t="shared" si="51"/>
        <v>w5</v>
      </c>
      <c r="H1341" s="21" t="str">
        <f ca="1">IFERROR(__xludf.DUMMYFUNCTION("REGEXEXTRACT(A93,""\d+"")"),"1")</f>
        <v>1</v>
      </c>
      <c r="I1341" s="21">
        <f t="shared" ca="1" si="54"/>
        <v>29.366223653157551</v>
      </c>
      <c r="J1341" s="21">
        <f t="shared" ca="1" si="52"/>
        <v>1.467848102054236</v>
      </c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</row>
    <row r="1342" spans="1:21" x14ac:dyDescent="0.2">
      <c r="A1342" s="21" t="s">
        <v>126</v>
      </c>
      <c r="B1342" s="21" t="s">
        <v>313</v>
      </c>
      <c r="C1342" s="21" t="s">
        <v>34</v>
      </c>
      <c r="D1342" s="21" t="s">
        <v>31</v>
      </c>
      <c r="E1342" s="43">
        <v>29.656850814819336</v>
      </c>
      <c r="F1342" s="43">
        <v>79.166831970214844</v>
      </c>
      <c r="G1342" s="21" t="str">
        <f t="shared" si="51"/>
        <v>w5</v>
      </c>
      <c r="H1342" s="21" t="str">
        <f ca="1">IFERROR(__xludf.DUMMYFUNCTION("REGEXEXTRACT(A94,""\d+"")"),"2")</f>
        <v>2</v>
      </c>
      <c r="I1342" s="21">
        <f t="shared" ca="1" si="54"/>
        <v>0</v>
      </c>
      <c r="J1342" s="21" t="str">
        <f t="shared" ca="1" si="52"/>
        <v/>
      </c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</row>
    <row r="1343" spans="1:21" x14ac:dyDescent="0.2">
      <c r="A1343" s="21" t="s">
        <v>127</v>
      </c>
      <c r="B1343" s="21" t="s">
        <v>313</v>
      </c>
      <c r="C1343" s="21" t="s">
        <v>34</v>
      </c>
      <c r="D1343" s="21" t="s">
        <v>31</v>
      </c>
      <c r="E1343" s="43">
        <v>28.874305725097656</v>
      </c>
      <c r="F1343" s="43">
        <v>128.59439086914062</v>
      </c>
      <c r="G1343" s="21" t="str">
        <f t="shared" si="51"/>
        <v>w5</v>
      </c>
      <c r="H1343" s="21" t="str">
        <f ca="1">IFERROR(__xludf.DUMMYFUNCTION("REGEXEXTRACT(A95,""\d+"")"),"3")</f>
        <v>3</v>
      </c>
      <c r="I1343" s="21">
        <f t="shared" ca="1" si="54"/>
        <v>0</v>
      </c>
      <c r="J1343" s="21" t="str">
        <f t="shared" ca="1" si="52"/>
        <v/>
      </c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</row>
    <row r="1344" spans="1:21" x14ac:dyDescent="0.2">
      <c r="A1344" s="21" t="s">
        <v>128</v>
      </c>
      <c r="B1344" s="21" t="s">
        <v>302</v>
      </c>
      <c r="C1344" s="21" t="s">
        <v>34</v>
      </c>
      <c r="D1344" s="21" t="s">
        <v>31</v>
      </c>
      <c r="E1344" s="43">
        <v>26.914216995239258</v>
      </c>
      <c r="F1344" s="43">
        <v>433.43301391601562</v>
      </c>
      <c r="G1344" s="21" t="str">
        <f t="shared" si="51"/>
        <v>Input</v>
      </c>
      <c r="H1344" s="21" t="str">
        <f ca="1">IFERROR(__xludf.DUMMYFUNCTION("REGEXEXTRACT(A96,""\d+"")"),"4")</f>
        <v>4</v>
      </c>
      <c r="I1344" s="21">
        <f t="shared" ca="1" si="54"/>
        <v>26.805395762125652</v>
      </c>
      <c r="J1344" s="21">
        <f t="shared" ca="1" si="52"/>
        <v>1.4282222236500586</v>
      </c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</row>
    <row r="1345" spans="1:21" x14ac:dyDescent="0.2">
      <c r="A1345" s="21" t="s">
        <v>129</v>
      </c>
      <c r="B1345" s="21" t="s">
        <v>302</v>
      </c>
      <c r="C1345" s="21" t="s">
        <v>34</v>
      </c>
      <c r="D1345" s="21" t="s">
        <v>31</v>
      </c>
      <c r="E1345" s="43">
        <v>26.729513168334961</v>
      </c>
      <c r="F1345" s="43">
        <v>486.01358032226562</v>
      </c>
      <c r="G1345" s="21" t="str">
        <f t="shared" si="51"/>
        <v>Input</v>
      </c>
      <c r="H1345" s="21" t="str">
        <f ca="1">IFERROR(__xludf.DUMMYFUNCTION("REGEXEXTRACT(A97,""\d+"")"),"5")</f>
        <v>5</v>
      </c>
      <c r="I1345" s="21">
        <f t="shared" ca="1" si="54"/>
        <v>0</v>
      </c>
      <c r="J1345" s="21" t="str">
        <f t="shared" ca="1" si="52"/>
        <v/>
      </c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</row>
    <row r="1346" spans="1:21" x14ac:dyDescent="0.2">
      <c r="A1346" s="21" t="s">
        <v>130</v>
      </c>
      <c r="B1346" s="21" t="s">
        <v>302</v>
      </c>
      <c r="C1346" s="21" t="s">
        <v>34</v>
      </c>
      <c r="D1346" s="21" t="s">
        <v>31</v>
      </c>
      <c r="E1346" s="43">
        <v>26.772457122802734</v>
      </c>
      <c r="F1346" s="43">
        <v>473.2459716796875</v>
      </c>
      <c r="G1346" s="21" t="str">
        <f t="shared" si="51"/>
        <v>Input</v>
      </c>
      <c r="H1346" s="21" t="str">
        <f ca="1">IFERROR(__xludf.DUMMYFUNCTION("REGEXEXTRACT(A98,""\d+"")"),"6")</f>
        <v>6</v>
      </c>
      <c r="I1346" s="21">
        <f t="shared" ca="1" si="54"/>
        <v>0</v>
      </c>
      <c r="J1346" s="21" t="str">
        <f t="shared" ca="1" si="52"/>
        <v/>
      </c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</row>
    <row r="1347" spans="1:21" x14ac:dyDescent="0.2">
      <c r="A1347" s="21" t="s">
        <v>131</v>
      </c>
      <c r="B1347" s="21" t="s">
        <v>13</v>
      </c>
      <c r="C1347" s="21" t="s">
        <v>34</v>
      </c>
      <c r="D1347" s="21" t="s">
        <v>15</v>
      </c>
      <c r="E1347" s="43">
        <v>29.56199836730957</v>
      </c>
      <c r="F1347" s="21" t="s">
        <v>13</v>
      </c>
      <c r="G1347" s="21" t="str">
        <f t="shared" si="51"/>
        <v>NTC</v>
      </c>
      <c r="H1347" s="21" t="str">
        <f ca="1">IFERROR(__xludf.DUMMYFUNCTION("REGEXEXTRACT(A99,""\d+"")"),"7")</f>
        <v>7</v>
      </c>
      <c r="I1347" s="21">
        <f t="shared" ca="1" si="54"/>
        <v>29.498332341512043</v>
      </c>
      <c r="J1347" s="21">
        <f t="shared" ca="1" si="52"/>
        <v>1.4697974642713445</v>
      </c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</row>
    <row r="1348" spans="1:21" x14ac:dyDescent="0.2">
      <c r="A1348" s="21" t="s">
        <v>132</v>
      </c>
      <c r="B1348" s="21" t="s">
        <v>13</v>
      </c>
      <c r="C1348" s="21" t="s">
        <v>34</v>
      </c>
      <c r="D1348" s="21" t="s">
        <v>15</v>
      </c>
      <c r="E1348" s="43">
        <v>29.428613662719727</v>
      </c>
      <c r="F1348" s="21" t="s">
        <v>13</v>
      </c>
      <c r="G1348" s="21" t="str">
        <f t="shared" si="51"/>
        <v>NTC</v>
      </c>
      <c r="H1348" s="21" t="str">
        <f ca="1">IFERROR(__xludf.DUMMYFUNCTION("REGEXEXTRACT(A100,""\d+"")"),"8")</f>
        <v>8</v>
      </c>
      <c r="I1348" s="21">
        <f t="shared" ca="1" si="54"/>
        <v>0</v>
      </c>
      <c r="J1348" s="21" t="str">
        <f t="shared" ca="1" si="52"/>
        <v/>
      </c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</row>
    <row r="1349" spans="1:21" x14ac:dyDescent="0.2">
      <c r="A1349" s="21" t="s">
        <v>133</v>
      </c>
      <c r="B1349" s="21" t="s">
        <v>13</v>
      </c>
      <c r="C1349" s="21" t="s">
        <v>34</v>
      </c>
      <c r="D1349" s="21" t="s">
        <v>15</v>
      </c>
      <c r="E1349" s="43">
        <v>29.504384994506836</v>
      </c>
      <c r="F1349" s="21" t="s">
        <v>13</v>
      </c>
      <c r="G1349" s="21" t="str">
        <f t="shared" si="51"/>
        <v>NTC</v>
      </c>
      <c r="H1349" s="21" t="str">
        <f ca="1">IFERROR(__xludf.DUMMYFUNCTION("REGEXEXTRACT(A101,""\d+"")"),"9")</f>
        <v>9</v>
      </c>
      <c r="I1349" s="21">
        <f t="shared" ca="1" si="54"/>
        <v>0</v>
      </c>
      <c r="J1349" s="21" t="str">
        <f t="shared" ca="1" si="52"/>
        <v/>
      </c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</row>
    <row r="1350" spans="1:21" x14ac:dyDescent="0.2">
      <c r="A1350" s="21" t="s">
        <v>134</v>
      </c>
      <c r="B1350" s="21" t="s">
        <v>13</v>
      </c>
      <c r="C1350" s="21" t="s">
        <v>34</v>
      </c>
      <c r="D1350" s="21" t="s">
        <v>15</v>
      </c>
      <c r="E1350" s="21" t="s">
        <v>19</v>
      </c>
      <c r="F1350" s="21" t="s">
        <v>13</v>
      </c>
      <c r="G1350" s="21" t="str">
        <f t="shared" si="51"/>
        <v>NTC</v>
      </c>
      <c r="H1350" s="21" t="str">
        <f ca="1">IFERROR(__xludf.DUMMYFUNCTION("REGEXEXTRACT(A102,""\d+"")"),"10")</f>
        <v>10</v>
      </c>
      <c r="I1350" s="21" t="e">
        <f t="shared" ca="1" si="54"/>
        <v>#DIV/0!</v>
      </c>
      <c r="J1350" s="21" t="e">
        <f t="shared" ca="1" si="52"/>
        <v>#DIV/0!</v>
      </c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</row>
    <row r="1351" spans="1:21" x14ac:dyDescent="0.2">
      <c r="A1351" s="21" t="s">
        <v>135</v>
      </c>
      <c r="B1351" s="21" t="s">
        <v>13</v>
      </c>
      <c r="C1351" s="21" t="s">
        <v>34</v>
      </c>
      <c r="D1351" s="21" t="s">
        <v>15</v>
      </c>
      <c r="E1351" s="21" t="s">
        <v>19</v>
      </c>
      <c r="F1351" s="21" t="s">
        <v>13</v>
      </c>
      <c r="G1351" s="21" t="str">
        <f t="shared" si="51"/>
        <v>NTC</v>
      </c>
      <c r="H1351" s="21" t="str">
        <f ca="1">IFERROR(__xludf.DUMMYFUNCTION("REGEXEXTRACT(A103,""\d+"")"),"11")</f>
        <v>11</v>
      </c>
      <c r="I1351" s="21">
        <f t="shared" ca="1" si="54"/>
        <v>0</v>
      </c>
      <c r="J1351" s="21" t="str">
        <f t="shared" ca="1" si="52"/>
        <v/>
      </c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</row>
    <row r="1352" spans="1:21" x14ac:dyDescent="0.2">
      <c r="A1352" s="21" t="s">
        <v>136</v>
      </c>
      <c r="B1352" s="21" t="s">
        <v>13</v>
      </c>
      <c r="C1352" s="21" t="s">
        <v>34</v>
      </c>
      <c r="D1352" s="21" t="s">
        <v>15</v>
      </c>
      <c r="E1352" s="21" t="s">
        <v>19</v>
      </c>
      <c r="F1352" s="21" t="s">
        <v>13</v>
      </c>
      <c r="G1352" s="21" t="str">
        <f t="shared" si="51"/>
        <v>NTC</v>
      </c>
      <c r="H1352" s="21" t="str">
        <f ca="1">IFERROR(__xludf.DUMMYFUNCTION("REGEXEXTRACT(A104,""\d+"")"),"12")</f>
        <v>12</v>
      </c>
      <c r="I1352" s="21">
        <f t="shared" ca="1" si="54"/>
        <v>0</v>
      </c>
      <c r="J1352" s="21" t="str">
        <f t="shared" ca="1" si="52"/>
        <v/>
      </c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</row>
    <row r="1353" spans="1:21" x14ac:dyDescent="0.2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</row>
    <row r="1354" spans="1:21" x14ac:dyDescent="0.2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</row>
    <row r="1355" spans="1:21" x14ac:dyDescent="0.2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</row>
    <row r="1356" spans="1:21" x14ac:dyDescent="0.2">
      <c r="A1356" s="21" t="s">
        <v>2</v>
      </c>
      <c r="B1356" s="21" t="s">
        <v>3</v>
      </c>
      <c r="C1356" s="21" t="s">
        <v>4</v>
      </c>
      <c r="D1356" s="21" t="s">
        <v>5</v>
      </c>
      <c r="E1356" s="21" t="s">
        <v>8</v>
      </c>
      <c r="F1356" s="21" t="s">
        <v>11</v>
      </c>
      <c r="G1356" s="21" t="s">
        <v>179</v>
      </c>
      <c r="H1356" s="21" t="s">
        <v>243</v>
      </c>
      <c r="I1356" s="21" t="s">
        <v>244</v>
      </c>
      <c r="J1356" s="21" t="s">
        <v>245</v>
      </c>
      <c r="K1356" s="21" t="s">
        <v>246</v>
      </c>
      <c r="L1356" s="21" t="s">
        <v>316</v>
      </c>
      <c r="M1356" s="21"/>
      <c r="N1356" s="21"/>
      <c r="O1356" s="21"/>
      <c r="P1356" s="21"/>
      <c r="Q1356" s="21"/>
      <c r="R1356" s="21"/>
      <c r="S1356" s="21"/>
      <c r="T1356" s="21"/>
      <c r="U1356" s="21"/>
    </row>
    <row r="1357" spans="1:21" x14ac:dyDescent="0.2">
      <c r="A1357" s="21" t="s">
        <v>12</v>
      </c>
      <c r="B1357" s="21" t="s">
        <v>13</v>
      </c>
      <c r="C1357" s="21" t="s">
        <v>13</v>
      </c>
      <c r="D1357" s="21" t="s">
        <v>13</v>
      </c>
      <c r="E1357" s="21" t="s">
        <v>13</v>
      </c>
      <c r="F1357" s="21">
        <v>10000</v>
      </c>
      <c r="G1357" s="21" t="s">
        <v>21</v>
      </c>
      <c r="H1357" s="21" t="s">
        <v>262</v>
      </c>
      <c r="I1357" s="21">
        <v>22.857579231262207</v>
      </c>
      <c r="J1357" s="21">
        <v>4</v>
      </c>
      <c r="K1357" s="21" t="e">
        <f>10^((I1357-$M$242)/$M$241)</f>
        <v>#DIV/0!</v>
      </c>
      <c r="L1357" s="21" t="e">
        <f>K1357*$O$239</f>
        <v>#DIV/0!</v>
      </c>
      <c r="M1357" s="21" t="s">
        <v>317</v>
      </c>
      <c r="N1357" s="21"/>
      <c r="O1357" s="44"/>
      <c r="P1357" s="44"/>
      <c r="Q1357" s="44"/>
      <c r="R1357" s="21"/>
      <c r="S1357" s="21"/>
      <c r="T1357" s="21"/>
      <c r="U1357" s="21"/>
    </row>
    <row r="1358" spans="1:21" x14ac:dyDescent="0.2">
      <c r="A1358" s="21" t="s">
        <v>22</v>
      </c>
      <c r="B1358" s="21" t="s">
        <v>13</v>
      </c>
      <c r="C1358" s="21" t="s">
        <v>14</v>
      </c>
      <c r="D1358" s="21" t="s">
        <v>21</v>
      </c>
      <c r="E1358" s="21">
        <v>23.721902847290039</v>
      </c>
      <c r="F1358" s="21">
        <v>5000</v>
      </c>
      <c r="G1358" s="21" t="s">
        <v>21</v>
      </c>
      <c r="H1358" s="21" t="s">
        <v>78</v>
      </c>
      <c r="I1358" s="21">
        <v>23.785074234008789</v>
      </c>
      <c r="J1358" s="21">
        <v>3.6989700043360192</v>
      </c>
      <c r="K1358" s="21" t="e">
        <f t="shared" ref="K1358:K1376" si="55">10^((I1358-$M$242)/$M$241)</f>
        <v>#DIV/0!</v>
      </c>
      <c r="L1358" s="21" t="e">
        <f t="shared" ref="L1358:L1376" si="56">K1358*$O$239</f>
        <v>#DIV/0!</v>
      </c>
      <c r="M1358" s="21"/>
      <c r="N1358" s="21"/>
      <c r="O1358" s="21"/>
      <c r="P1358" s="21"/>
      <c r="Q1358" s="21"/>
      <c r="R1358" s="21"/>
      <c r="S1358" s="21"/>
      <c r="T1358" s="21"/>
      <c r="U1358" s="21"/>
    </row>
    <row r="1359" spans="1:21" x14ac:dyDescent="0.2">
      <c r="A1359" s="21" t="s">
        <v>25</v>
      </c>
      <c r="B1359" s="21" t="s">
        <v>13</v>
      </c>
      <c r="C1359" s="21" t="s">
        <v>14</v>
      </c>
      <c r="D1359" s="21" t="s">
        <v>21</v>
      </c>
      <c r="E1359" s="21">
        <v>25.940933227539062</v>
      </c>
      <c r="F1359" s="21">
        <v>1000</v>
      </c>
      <c r="G1359" s="21" t="s">
        <v>21</v>
      </c>
      <c r="H1359" s="21" t="s">
        <v>263</v>
      </c>
      <c r="I1359" s="21">
        <v>26.025916417439777</v>
      </c>
      <c r="J1359" s="21">
        <v>3</v>
      </c>
      <c r="K1359" s="21" t="e">
        <f t="shared" si="55"/>
        <v>#DIV/0!</v>
      </c>
      <c r="L1359" s="21" t="e">
        <f t="shared" si="56"/>
        <v>#DIV/0!</v>
      </c>
      <c r="M1359" s="21"/>
      <c r="N1359" s="21"/>
      <c r="O1359" s="44"/>
      <c r="P1359" s="44"/>
      <c r="Q1359" s="44"/>
      <c r="R1359" s="21"/>
      <c r="S1359" s="21"/>
      <c r="T1359" s="21"/>
      <c r="U1359" s="21"/>
    </row>
    <row r="1360" spans="1:21" x14ac:dyDescent="0.2">
      <c r="A1360" s="21" t="s">
        <v>28</v>
      </c>
      <c r="B1360" s="21" t="s">
        <v>13</v>
      </c>
      <c r="C1360" s="21" t="s">
        <v>14</v>
      </c>
      <c r="D1360" s="21" t="s">
        <v>21</v>
      </c>
      <c r="E1360" s="21">
        <v>29.690849304199219</v>
      </c>
      <c r="F1360" s="21">
        <v>100</v>
      </c>
      <c r="G1360" s="21" t="s">
        <v>21</v>
      </c>
      <c r="H1360" s="21" t="s">
        <v>264</v>
      </c>
      <c r="I1360" s="21">
        <v>29.612790425618488</v>
      </c>
      <c r="J1360" s="21">
        <v>2</v>
      </c>
      <c r="K1360" s="21" t="e">
        <f t="shared" si="55"/>
        <v>#DIV/0!</v>
      </c>
      <c r="L1360" s="21" t="e">
        <f t="shared" si="56"/>
        <v>#DIV/0!</v>
      </c>
      <c r="M1360" s="21"/>
      <c r="N1360" s="21"/>
      <c r="O1360" s="44"/>
      <c r="P1360" s="44"/>
      <c r="Q1360" s="44"/>
      <c r="R1360" s="21"/>
      <c r="S1360" s="21"/>
      <c r="T1360" s="21"/>
      <c r="U1360" s="21"/>
    </row>
    <row r="1361" spans="1:21" x14ac:dyDescent="0.2">
      <c r="A1361" s="21" t="s">
        <v>33</v>
      </c>
      <c r="B1361" s="21" t="s">
        <v>13</v>
      </c>
      <c r="C1361" s="21" t="s">
        <v>14</v>
      </c>
      <c r="D1361" s="21" t="s">
        <v>21</v>
      </c>
      <c r="E1361" s="21">
        <v>34.581336975097656</v>
      </c>
      <c r="F1361" s="21">
        <v>10</v>
      </c>
      <c r="G1361" s="21" t="s">
        <v>21</v>
      </c>
      <c r="H1361" s="21" t="s">
        <v>262</v>
      </c>
      <c r="I1361" s="21">
        <v>34.60996882120768</v>
      </c>
      <c r="J1361" s="21">
        <v>1</v>
      </c>
      <c r="K1361" s="21" t="e">
        <f t="shared" si="55"/>
        <v>#DIV/0!</v>
      </c>
      <c r="L1361" s="21" t="e">
        <f t="shared" si="56"/>
        <v>#DIV/0!</v>
      </c>
      <c r="M1361" s="21"/>
      <c r="N1361" s="21"/>
      <c r="O1361" s="21"/>
      <c r="P1361" s="21"/>
      <c r="Q1361" s="21"/>
      <c r="R1361" s="21"/>
      <c r="S1361" s="21"/>
      <c r="T1361" s="21"/>
      <c r="U1361" s="21"/>
    </row>
    <row r="1362" spans="1:21" x14ac:dyDescent="0.2">
      <c r="A1362" s="21" t="s">
        <v>43</v>
      </c>
      <c r="B1362" s="21" t="s">
        <v>310</v>
      </c>
      <c r="C1362" s="21" t="s">
        <v>14</v>
      </c>
      <c r="D1362" s="21" t="s">
        <v>31</v>
      </c>
      <c r="E1362" s="21">
        <v>28.041898727416992</v>
      </c>
      <c r="F1362" s="21">
        <v>364.82162475585938</v>
      </c>
      <c r="G1362" s="21" t="s">
        <v>310</v>
      </c>
      <c r="H1362" s="21" t="s">
        <v>264</v>
      </c>
      <c r="I1362" s="21">
        <v>27.947657267252605</v>
      </c>
      <c r="J1362" s="21">
        <v>1.4463454086966021</v>
      </c>
      <c r="K1362" s="21" t="e">
        <f t="shared" si="55"/>
        <v>#DIV/0!</v>
      </c>
      <c r="L1362" s="21" t="e">
        <f t="shared" si="56"/>
        <v>#DIV/0!</v>
      </c>
      <c r="M1362" s="21"/>
      <c r="N1362" s="21"/>
      <c r="O1362" s="21"/>
      <c r="P1362" s="21"/>
      <c r="Q1362" s="21"/>
      <c r="R1362" s="21"/>
      <c r="S1362" s="21"/>
      <c r="T1362" s="21"/>
      <c r="U1362" s="21"/>
    </row>
    <row r="1363" spans="1:21" x14ac:dyDescent="0.2">
      <c r="A1363" s="21" t="s">
        <v>56</v>
      </c>
      <c r="B1363" s="21" t="s">
        <v>311</v>
      </c>
      <c r="C1363" s="21" t="s">
        <v>14</v>
      </c>
      <c r="D1363" s="21" t="s">
        <v>31</v>
      </c>
      <c r="E1363" s="21">
        <v>34.493537902832031</v>
      </c>
      <c r="F1363" s="21">
        <v>7.978055477142334</v>
      </c>
      <c r="G1363" s="21" t="s">
        <v>311</v>
      </c>
      <c r="H1363" s="21" t="s">
        <v>263</v>
      </c>
      <c r="I1363" s="21">
        <v>34.632198333740234</v>
      </c>
      <c r="J1363" s="21">
        <v>1.5394800599557792</v>
      </c>
      <c r="K1363" s="21" t="e">
        <f t="shared" si="55"/>
        <v>#DIV/0!</v>
      </c>
      <c r="L1363" s="21" t="e">
        <f t="shared" si="56"/>
        <v>#DIV/0!</v>
      </c>
      <c r="M1363" s="21"/>
      <c r="N1363" s="21"/>
      <c r="O1363" s="21"/>
      <c r="P1363" s="21"/>
      <c r="Q1363" s="21"/>
      <c r="R1363" s="21"/>
      <c r="S1363" s="21"/>
      <c r="T1363" s="21"/>
      <c r="U1363" s="21"/>
    </row>
    <row r="1364" spans="1:21" x14ac:dyDescent="0.2">
      <c r="A1364" s="21" t="s">
        <v>61</v>
      </c>
      <c r="B1364" s="21" t="s">
        <v>312</v>
      </c>
      <c r="C1364" s="21" t="s">
        <v>14</v>
      </c>
      <c r="D1364" s="21" t="s">
        <v>31</v>
      </c>
      <c r="E1364" s="21">
        <v>32.461280822753906</v>
      </c>
      <c r="F1364" s="21">
        <v>26.598213195800781</v>
      </c>
      <c r="G1364" s="21" t="s">
        <v>312</v>
      </c>
      <c r="H1364" s="21" t="s">
        <v>264</v>
      </c>
      <c r="I1364" s="21">
        <v>31.794226328531902</v>
      </c>
      <c r="J1364" s="21">
        <v>1.5023482614524379</v>
      </c>
      <c r="K1364" s="21" t="e">
        <f t="shared" si="55"/>
        <v>#DIV/0!</v>
      </c>
      <c r="L1364" s="21" t="e">
        <f t="shared" si="56"/>
        <v>#DIV/0!</v>
      </c>
      <c r="M1364" s="21"/>
      <c r="N1364" s="21"/>
      <c r="O1364" s="21"/>
      <c r="P1364" s="21"/>
      <c r="Q1364" s="21"/>
      <c r="R1364" s="21"/>
      <c r="S1364" s="21"/>
      <c r="T1364" s="21"/>
      <c r="U1364" s="21"/>
    </row>
    <row r="1365" spans="1:21" x14ac:dyDescent="0.2">
      <c r="A1365" s="21" t="s">
        <v>65</v>
      </c>
      <c r="B1365" s="21" t="s">
        <v>313</v>
      </c>
      <c r="C1365" s="21" t="s">
        <v>14</v>
      </c>
      <c r="D1365" s="21" t="s">
        <v>31</v>
      </c>
      <c r="E1365" s="21">
        <v>34.305816650390625</v>
      </c>
      <c r="F1365" s="21">
        <v>8.9166736602783203</v>
      </c>
      <c r="G1365" s="21" t="s">
        <v>313</v>
      </c>
      <c r="H1365" s="21" t="s">
        <v>262</v>
      </c>
      <c r="I1365" s="21">
        <v>35.111513773600258</v>
      </c>
      <c r="J1365" s="21">
        <v>1.5454495537418931</v>
      </c>
      <c r="K1365" s="21" t="e">
        <f t="shared" si="55"/>
        <v>#DIV/0!</v>
      </c>
      <c r="L1365" s="21" t="e">
        <f t="shared" si="56"/>
        <v>#DIV/0!</v>
      </c>
      <c r="M1365" s="21"/>
      <c r="N1365" s="21"/>
      <c r="O1365" s="21"/>
      <c r="P1365" s="21"/>
      <c r="Q1365" s="21"/>
      <c r="R1365" s="21"/>
      <c r="S1365" s="21"/>
      <c r="T1365" s="21"/>
      <c r="U1365" s="21"/>
    </row>
    <row r="1366" spans="1:21" x14ac:dyDescent="0.2">
      <c r="A1366" s="21" t="s">
        <v>68</v>
      </c>
      <c r="B1366" s="21" t="s">
        <v>302</v>
      </c>
      <c r="C1366" s="21" t="s">
        <v>14</v>
      </c>
      <c r="D1366" s="21" t="s">
        <v>31</v>
      </c>
      <c r="E1366" s="21">
        <v>27.921371459960938</v>
      </c>
      <c r="F1366" s="21">
        <v>391.82806396484375</v>
      </c>
      <c r="G1366" s="21" t="s">
        <v>302</v>
      </c>
      <c r="H1366" s="21" t="s">
        <v>78</v>
      </c>
      <c r="I1366" s="21">
        <v>26.461135864257812</v>
      </c>
      <c r="J1366" s="21">
        <v>1.4226084826705139</v>
      </c>
      <c r="K1366" s="21" t="e">
        <f t="shared" si="55"/>
        <v>#DIV/0!</v>
      </c>
      <c r="L1366" s="21" t="e">
        <f t="shared" si="56"/>
        <v>#DIV/0!</v>
      </c>
      <c r="M1366" s="21"/>
      <c r="N1366" s="21"/>
      <c r="O1366" s="21"/>
      <c r="P1366" s="21"/>
      <c r="Q1366" s="21"/>
      <c r="R1366" s="21"/>
      <c r="S1366" s="21"/>
      <c r="T1366" s="21"/>
      <c r="U1366" s="21"/>
    </row>
    <row r="1367" spans="1:21" x14ac:dyDescent="0.2">
      <c r="A1367" s="21" t="s">
        <v>77</v>
      </c>
      <c r="B1367" s="21" t="s">
        <v>13</v>
      </c>
      <c r="C1367" s="21" t="s">
        <v>34</v>
      </c>
      <c r="D1367" s="21" t="s">
        <v>21</v>
      </c>
      <c r="E1367" s="21">
        <v>22.159137725830078</v>
      </c>
      <c r="F1367" s="21">
        <v>10000</v>
      </c>
      <c r="G1367" s="21" t="s">
        <v>21</v>
      </c>
      <c r="H1367" s="21" t="s">
        <v>262</v>
      </c>
      <c r="I1367" s="21">
        <v>22.133234024047852</v>
      </c>
      <c r="J1367" s="21">
        <v>4</v>
      </c>
      <c r="K1367" s="21" t="e">
        <f t="shared" si="55"/>
        <v>#DIV/0!</v>
      </c>
      <c r="L1367" s="21" t="e">
        <f t="shared" si="56"/>
        <v>#DIV/0!</v>
      </c>
      <c r="M1367" s="21" t="s">
        <v>318</v>
      </c>
      <c r="N1367" s="21"/>
      <c r="O1367" s="21"/>
      <c r="P1367" s="21"/>
      <c r="Q1367" s="21"/>
      <c r="R1367" s="21"/>
      <c r="S1367" s="21"/>
      <c r="T1367" s="21"/>
      <c r="U1367" s="21"/>
    </row>
    <row r="1368" spans="1:21" x14ac:dyDescent="0.2">
      <c r="A1368" s="21" t="s">
        <v>83</v>
      </c>
      <c r="B1368" s="21" t="s">
        <v>13</v>
      </c>
      <c r="C1368" s="21" t="s">
        <v>34</v>
      </c>
      <c r="D1368" s="21" t="s">
        <v>21</v>
      </c>
      <c r="E1368" s="21">
        <v>23.000337600708008</v>
      </c>
      <c r="F1368" s="21">
        <v>5000</v>
      </c>
      <c r="G1368" s="21" t="s">
        <v>21</v>
      </c>
      <c r="H1368" s="21" t="s">
        <v>78</v>
      </c>
      <c r="I1368" s="21">
        <v>22.999607086181641</v>
      </c>
      <c r="J1368" s="21">
        <v>3.6989700043360192</v>
      </c>
      <c r="K1368" s="21" t="e">
        <f t="shared" si="55"/>
        <v>#DIV/0!</v>
      </c>
      <c r="L1368" s="21" t="e">
        <f t="shared" si="56"/>
        <v>#DIV/0!</v>
      </c>
      <c r="M1368" s="21"/>
      <c r="N1368" s="21"/>
      <c r="O1368" s="21"/>
      <c r="P1368" s="21"/>
      <c r="Q1368" s="21"/>
      <c r="R1368" s="21"/>
      <c r="S1368" s="21"/>
      <c r="T1368" s="21"/>
      <c r="U1368" s="21"/>
    </row>
    <row r="1369" spans="1:21" x14ac:dyDescent="0.2">
      <c r="A1369" s="21" t="s">
        <v>89</v>
      </c>
      <c r="B1369" s="21" t="s">
        <v>13</v>
      </c>
      <c r="C1369" s="21" t="s">
        <v>34</v>
      </c>
      <c r="D1369" s="21" t="s">
        <v>21</v>
      </c>
      <c r="E1369" s="21">
        <v>25.23454475402832</v>
      </c>
      <c r="F1369" s="21">
        <v>1000</v>
      </c>
      <c r="G1369" s="21" t="s">
        <v>21</v>
      </c>
      <c r="H1369" s="21" t="s">
        <v>263</v>
      </c>
      <c r="I1369" s="21">
        <v>25.290154139200848</v>
      </c>
      <c r="J1369" s="21">
        <v>3</v>
      </c>
      <c r="K1369" s="21" t="e">
        <f t="shared" si="55"/>
        <v>#DIV/0!</v>
      </c>
      <c r="L1369" s="21" t="e">
        <f t="shared" si="56"/>
        <v>#DIV/0!</v>
      </c>
      <c r="M1369" s="21"/>
      <c r="N1369" s="21"/>
      <c r="O1369" s="21"/>
      <c r="P1369" s="21"/>
      <c r="Q1369" s="21"/>
      <c r="R1369" s="21"/>
      <c r="S1369" s="21"/>
      <c r="T1369" s="21"/>
      <c r="U1369" s="21"/>
    </row>
    <row r="1370" spans="1:21" x14ac:dyDescent="0.2">
      <c r="A1370" s="21" t="s">
        <v>95</v>
      </c>
      <c r="B1370" s="21" t="s">
        <v>13</v>
      </c>
      <c r="C1370" s="21" t="s">
        <v>34</v>
      </c>
      <c r="D1370" s="21" t="s">
        <v>21</v>
      </c>
      <c r="E1370" s="21">
        <v>28.682403564453125</v>
      </c>
      <c r="F1370" s="21">
        <v>100</v>
      </c>
      <c r="G1370" s="21" t="s">
        <v>21</v>
      </c>
      <c r="H1370" s="21" t="s">
        <v>264</v>
      </c>
      <c r="I1370" s="21">
        <v>28.900948842366535</v>
      </c>
      <c r="J1370" s="21">
        <v>2</v>
      </c>
      <c r="K1370" s="21" t="e">
        <f t="shared" si="55"/>
        <v>#DIV/0!</v>
      </c>
      <c r="L1370" s="21" t="e">
        <f t="shared" si="56"/>
        <v>#DIV/0!</v>
      </c>
      <c r="M1370" s="21"/>
      <c r="N1370" s="21"/>
      <c r="O1370" s="21"/>
      <c r="P1370" s="21"/>
      <c r="Q1370" s="21"/>
      <c r="R1370" s="21"/>
      <c r="S1370" s="21"/>
      <c r="T1370" s="21"/>
      <c r="U1370" s="21"/>
    </row>
    <row r="1371" spans="1:21" x14ac:dyDescent="0.2">
      <c r="A1371" s="21" t="s">
        <v>101</v>
      </c>
      <c r="B1371" s="21" t="s">
        <v>13</v>
      </c>
      <c r="C1371" s="21" t="s">
        <v>34</v>
      </c>
      <c r="D1371" s="21" t="s">
        <v>21</v>
      </c>
      <c r="E1371" s="21">
        <v>33.585865020751953</v>
      </c>
      <c r="F1371" s="21">
        <v>10</v>
      </c>
      <c r="G1371" s="21" t="s">
        <v>21</v>
      </c>
      <c r="H1371" s="21" t="s">
        <v>262</v>
      </c>
      <c r="I1371" s="21">
        <v>33.33561579386393</v>
      </c>
      <c r="J1371" s="21">
        <v>1</v>
      </c>
      <c r="K1371" s="21" t="e">
        <f t="shared" si="55"/>
        <v>#DIV/0!</v>
      </c>
      <c r="L1371" s="21" t="e">
        <f t="shared" si="56"/>
        <v>#DIV/0!</v>
      </c>
      <c r="M1371" s="21"/>
      <c r="N1371" s="21"/>
      <c r="O1371" s="21"/>
      <c r="P1371" s="21"/>
      <c r="Q1371" s="21"/>
      <c r="R1371" s="21"/>
      <c r="S1371" s="21"/>
      <c r="T1371" s="21"/>
      <c r="U1371" s="21"/>
    </row>
    <row r="1372" spans="1:21" x14ac:dyDescent="0.2">
      <c r="A1372" s="21" t="s">
        <v>110</v>
      </c>
      <c r="B1372" s="21" t="s">
        <v>310</v>
      </c>
      <c r="C1372" s="21" t="s">
        <v>34</v>
      </c>
      <c r="D1372" s="21" t="s">
        <v>31</v>
      </c>
      <c r="E1372" s="21">
        <v>27.992441177368164</v>
      </c>
      <c r="F1372" s="21">
        <v>222.14665222167969</v>
      </c>
      <c r="G1372" s="21" t="s">
        <v>310</v>
      </c>
      <c r="H1372" s="21" t="s">
        <v>264</v>
      </c>
      <c r="I1372" s="21">
        <v>27.978011449178059</v>
      </c>
      <c r="J1372" s="21">
        <v>1.4468168435604116</v>
      </c>
      <c r="K1372" s="21" t="e">
        <f t="shared" si="55"/>
        <v>#DIV/0!</v>
      </c>
      <c r="L1372" s="21" t="e">
        <f t="shared" si="56"/>
        <v>#DIV/0!</v>
      </c>
      <c r="M1372" s="21"/>
      <c r="N1372" s="21"/>
      <c r="O1372" s="21"/>
      <c r="P1372" s="21"/>
      <c r="Q1372" s="21"/>
      <c r="R1372" s="21"/>
      <c r="S1372" s="21"/>
      <c r="T1372" s="21"/>
      <c r="U1372" s="21"/>
    </row>
    <row r="1373" spans="1:21" x14ac:dyDescent="0.2">
      <c r="A1373" s="21" t="s">
        <v>119</v>
      </c>
      <c r="B1373" s="21" t="s">
        <v>311</v>
      </c>
      <c r="C1373" s="21" t="s">
        <v>34</v>
      </c>
      <c r="D1373" s="21" t="s">
        <v>31</v>
      </c>
      <c r="E1373" s="21">
        <v>30.07733154296875</v>
      </c>
      <c r="F1373" s="21">
        <v>61.001487731933594</v>
      </c>
      <c r="G1373" s="21" t="s">
        <v>311</v>
      </c>
      <c r="H1373" s="21" t="s">
        <v>263</v>
      </c>
      <c r="I1373" s="21">
        <v>30.260227839152019</v>
      </c>
      <c r="J1373" s="21">
        <v>1.4808721936446687</v>
      </c>
      <c r="K1373" s="21" t="e">
        <f t="shared" si="55"/>
        <v>#DIV/0!</v>
      </c>
      <c r="L1373" s="21" t="e">
        <f t="shared" si="56"/>
        <v>#DIV/0!</v>
      </c>
      <c r="M1373" s="21"/>
      <c r="N1373" s="21"/>
      <c r="O1373" s="21"/>
      <c r="P1373" s="21"/>
      <c r="Q1373" s="21"/>
      <c r="R1373" s="21"/>
      <c r="S1373" s="21"/>
      <c r="T1373" s="21"/>
      <c r="U1373" s="21"/>
    </row>
    <row r="1374" spans="1:21" x14ac:dyDescent="0.2">
      <c r="A1374" s="21" t="s">
        <v>122</v>
      </c>
      <c r="B1374" s="21" t="s">
        <v>312</v>
      </c>
      <c r="C1374" s="21" t="s">
        <v>34</v>
      </c>
      <c r="D1374" s="21" t="s">
        <v>31</v>
      </c>
      <c r="E1374" s="21">
        <v>26.188543319702148</v>
      </c>
      <c r="F1374" s="21">
        <v>679.65679931640625</v>
      </c>
      <c r="G1374" s="21" t="s">
        <v>312</v>
      </c>
      <c r="H1374" s="21" t="s">
        <v>264</v>
      </c>
      <c r="I1374" s="21">
        <v>26.806058883666992</v>
      </c>
      <c r="J1374" s="21">
        <v>1.4282329672505876</v>
      </c>
      <c r="K1374" s="21" t="e">
        <f t="shared" si="55"/>
        <v>#DIV/0!</v>
      </c>
      <c r="L1374" s="21" t="e">
        <f t="shared" si="56"/>
        <v>#DIV/0!</v>
      </c>
      <c r="M1374" s="21"/>
      <c r="N1374" s="21"/>
      <c r="O1374" s="21"/>
      <c r="P1374" s="21"/>
      <c r="Q1374" s="21"/>
      <c r="R1374" s="21"/>
      <c r="S1374" s="21"/>
      <c r="T1374" s="21"/>
      <c r="U1374" s="21"/>
    </row>
    <row r="1375" spans="1:21" x14ac:dyDescent="0.2">
      <c r="A1375" s="21" t="s">
        <v>125</v>
      </c>
      <c r="B1375" s="21" t="s">
        <v>313</v>
      </c>
      <c r="C1375" s="21" t="s">
        <v>34</v>
      </c>
      <c r="D1375" s="21" t="s">
        <v>31</v>
      </c>
      <c r="E1375" s="21">
        <v>29.567514419555664</v>
      </c>
      <c r="F1375" s="21">
        <v>83.674797058105469</v>
      </c>
      <c r="G1375" s="21" t="s">
        <v>313</v>
      </c>
      <c r="H1375" s="21" t="s">
        <v>262</v>
      </c>
      <c r="I1375" s="21">
        <v>29.366223653157551</v>
      </c>
      <c r="J1375" s="21">
        <v>1.467848102054236</v>
      </c>
      <c r="K1375" s="21" t="e">
        <f t="shared" si="55"/>
        <v>#DIV/0!</v>
      </c>
      <c r="L1375" s="21" t="e">
        <f t="shared" si="56"/>
        <v>#DIV/0!</v>
      </c>
      <c r="M1375" s="21"/>
      <c r="N1375" s="21"/>
      <c r="O1375" s="21"/>
      <c r="P1375" s="21"/>
      <c r="Q1375" s="21"/>
      <c r="R1375" s="21"/>
      <c r="S1375" s="21"/>
      <c r="T1375" s="21"/>
      <c r="U1375" s="21"/>
    </row>
    <row r="1376" spans="1:21" x14ac:dyDescent="0.2">
      <c r="A1376" s="21" t="s">
        <v>128</v>
      </c>
      <c r="B1376" s="21" t="s">
        <v>302</v>
      </c>
      <c r="C1376" s="21" t="s">
        <v>34</v>
      </c>
      <c r="D1376" s="21" t="s">
        <v>31</v>
      </c>
      <c r="E1376" s="21">
        <v>26.914216995239258</v>
      </c>
      <c r="F1376" s="21">
        <v>433.43301391601562</v>
      </c>
      <c r="G1376" s="21" t="s">
        <v>302</v>
      </c>
      <c r="H1376" s="21" t="s">
        <v>78</v>
      </c>
      <c r="I1376" s="21">
        <v>26.805395762125652</v>
      </c>
      <c r="J1376" s="21">
        <v>1.4282222236500586</v>
      </c>
      <c r="K1376" s="21" t="e">
        <f t="shared" si="55"/>
        <v>#DIV/0!</v>
      </c>
      <c r="L1376" s="21" t="e">
        <f t="shared" si="56"/>
        <v>#DIV/0!</v>
      </c>
      <c r="M1376" s="21"/>
      <c r="N1376" s="21"/>
      <c r="O1376" s="21"/>
      <c r="P1376" s="21"/>
      <c r="Q1376" s="21"/>
      <c r="R1376" s="21"/>
      <c r="S1376" s="21"/>
      <c r="T1376" s="21"/>
      <c r="U1376" s="21"/>
    </row>
    <row r="1377" spans="1:21" x14ac:dyDescent="0.2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</row>
    <row r="1378" spans="1:21" x14ac:dyDescent="0.2">
      <c r="A1378" s="56" t="s">
        <v>304</v>
      </c>
      <c r="B1378" s="56"/>
      <c r="C1378" s="56" t="s">
        <v>14</v>
      </c>
      <c r="D1378" s="56" t="s">
        <v>34</v>
      </c>
      <c r="E1378" s="56" t="s">
        <v>161</v>
      </c>
      <c r="F1378" s="56" t="s">
        <v>305</v>
      </c>
      <c r="G1378" s="56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</row>
    <row r="1379" spans="1:21" x14ac:dyDescent="0.2">
      <c r="A1379" s="68" t="s">
        <v>307</v>
      </c>
      <c r="B1379" s="56" t="s">
        <v>310</v>
      </c>
      <c r="C1379" s="56">
        <v>2401.3542792907492</v>
      </c>
      <c r="D1379" s="56">
        <v>1376.2062573831272</v>
      </c>
      <c r="E1379" s="56">
        <f>D1379/C1379</f>
        <v>0.57309588562233971</v>
      </c>
      <c r="F1379" s="56" t="e">
        <f>E1379/$E$288</f>
        <v>#DIV/0!</v>
      </c>
      <c r="G1379" s="56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</row>
    <row r="1380" spans="1:21" x14ac:dyDescent="0.2">
      <c r="A1380" s="69" t="s">
        <v>306</v>
      </c>
      <c r="B1380" s="56" t="s">
        <v>311</v>
      </c>
      <c r="C1380" s="56">
        <v>44.466876809458199</v>
      </c>
      <c r="D1380" s="56">
        <v>334.4075703972585</v>
      </c>
      <c r="E1380" s="56">
        <f>D1380/C1380</f>
        <v>7.5203745887124978</v>
      </c>
      <c r="F1380" s="56" t="e">
        <f>E1380/$E$288</f>
        <v>#DIV/0!</v>
      </c>
      <c r="G1380" s="56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</row>
    <row r="1381" spans="1:21" x14ac:dyDescent="0.2">
      <c r="A1381" s="69"/>
      <c r="B1381" s="56" t="s">
        <v>312</v>
      </c>
      <c r="C1381" s="56">
        <v>241.85126091767248</v>
      </c>
      <c r="D1381" s="56">
        <v>2845.7124671756283</v>
      </c>
      <c r="E1381" s="56">
        <f>D1381/C1381</f>
        <v>11.76637432601323</v>
      </c>
      <c r="F1381" s="56" t="e">
        <f>E1381/$E$288</f>
        <v>#DIV/0!</v>
      </c>
      <c r="G1381" s="56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</row>
    <row r="1382" spans="1:21" x14ac:dyDescent="0.2">
      <c r="A1382" s="69"/>
      <c r="B1382" s="56" t="s">
        <v>313</v>
      </c>
      <c r="C1382" s="56">
        <v>33.405145642003603</v>
      </c>
      <c r="D1382" s="56">
        <v>582.0437764570604</v>
      </c>
      <c r="E1382" s="56">
        <f>D1382/C1382</f>
        <v>17.423776046202864</v>
      </c>
      <c r="F1382" s="56" t="e">
        <f>E1382/$E$288</f>
        <v>#DIV/0!</v>
      </c>
      <c r="G1382" s="56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</row>
    <row r="1383" spans="1:21" x14ac:dyDescent="0.2">
      <c r="A1383" s="56" t="s">
        <v>308</v>
      </c>
      <c r="B1383" s="57" t="s">
        <v>308</v>
      </c>
      <c r="C1383" s="56">
        <v>5830.625146956223</v>
      </c>
      <c r="D1383" s="56">
        <v>2846.8824749375935</v>
      </c>
      <c r="E1383" s="57">
        <f>D1383/C1383</f>
        <v>0.48826367725316028</v>
      </c>
      <c r="F1383" s="56" t="e">
        <f>E1383/$E$288</f>
        <v>#DIV/0!</v>
      </c>
      <c r="G1383" s="56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</row>
    <row r="1384" spans="1:21" x14ac:dyDescent="0.2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</row>
    <row r="1385" spans="1:21" x14ac:dyDescent="0.2">
      <c r="A1385" s="44" t="s">
        <v>319</v>
      </c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</row>
    <row r="1386" spans="1:21" x14ac:dyDescent="0.2">
      <c r="A1386" t="s">
        <v>2</v>
      </c>
      <c r="B1386" t="s">
        <v>3</v>
      </c>
      <c r="C1386" t="s">
        <v>4</v>
      </c>
      <c r="D1386" t="s">
        <v>5</v>
      </c>
      <c r="E1386" t="s">
        <v>6</v>
      </c>
      <c r="F1386" t="s">
        <v>7</v>
      </c>
      <c r="G1386" t="s">
        <v>8</v>
      </c>
      <c r="H1386" t="s">
        <v>9</v>
      </c>
      <c r="I1386" t="s">
        <v>10</v>
      </c>
      <c r="J1386" t="s">
        <v>11</v>
      </c>
      <c r="K1386" s="2" t="s">
        <v>320</v>
      </c>
      <c r="R1386" s="21"/>
      <c r="S1386" s="21"/>
      <c r="T1386" s="21"/>
      <c r="U1386" s="21"/>
    </row>
    <row r="1387" spans="1:21" x14ac:dyDescent="0.2">
      <c r="A1387" t="s">
        <v>12</v>
      </c>
      <c r="B1387" t="s">
        <v>13</v>
      </c>
      <c r="C1387" t="s">
        <v>13</v>
      </c>
      <c r="D1387" t="s">
        <v>13</v>
      </c>
      <c r="E1387" t="s">
        <v>13</v>
      </c>
      <c r="F1387" t="s">
        <v>13</v>
      </c>
      <c r="G1387" t="s">
        <v>13</v>
      </c>
      <c r="H1387" t="s">
        <v>13</v>
      </c>
      <c r="I1387" t="s">
        <v>13</v>
      </c>
      <c r="J1387" t="s">
        <v>13</v>
      </c>
      <c r="R1387" s="21"/>
      <c r="S1387" s="21"/>
      <c r="T1387" s="21"/>
      <c r="U1387" s="21"/>
    </row>
    <row r="1388" spans="1:21" x14ac:dyDescent="0.2">
      <c r="A1388" t="s">
        <v>18</v>
      </c>
      <c r="B1388" t="s">
        <v>13</v>
      </c>
      <c r="C1388" t="s">
        <v>13</v>
      </c>
      <c r="D1388" t="s">
        <v>13</v>
      </c>
      <c r="E1388" t="s">
        <v>13</v>
      </c>
      <c r="F1388" t="s">
        <v>13</v>
      </c>
      <c r="G1388" t="s">
        <v>13</v>
      </c>
      <c r="H1388" t="s">
        <v>13</v>
      </c>
      <c r="I1388" t="s">
        <v>13</v>
      </c>
      <c r="J1388" t="s">
        <v>13</v>
      </c>
      <c r="R1388" s="21"/>
      <c r="S1388" s="21"/>
      <c r="T1388" s="21"/>
      <c r="U1388" s="21"/>
    </row>
    <row r="1389" spans="1:21" x14ac:dyDescent="0.2">
      <c r="A1389" t="s">
        <v>20</v>
      </c>
      <c r="B1389" t="s">
        <v>13</v>
      </c>
      <c r="C1389" t="s">
        <v>13</v>
      </c>
      <c r="D1389" t="s">
        <v>13</v>
      </c>
      <c r="E1389" t="s">
        <v>13</v>
      </c>
      <c r="F1389" t="s">
        <v>13</v>
      </c>
      <c r="G1389" t="s">
        <v>13</v>
      </c>
      <c r="H1389" t="s">
        <v>13</v>
      </c>
      <c r="I1389" t="s">
        <v>13</v>
      </c>
      <c r="J1389" t="s">
        <v>13</v>
      </c>
      <c r="M1389" s="2" t="s">
        <v>321</v>
      </c>
      <c r="N1389" s="2" t="s">
        <v>322</v>
      </c>
      <c r="R1389" s="21"/>
      <c r="S1389" s="21"/>
      <c r="T1389" s="21"/>
      <c r="U1389" s="21"/>
    </row>
    <row r="1390" spans="1:21" x14ac:dyDescent="0.2">
      <c r="A1390" t="s">
        <v>22</v>
      </c>
      <c r="B1390" t="s">
        <v>13</v>
      </c>
      <c r="C1390" t="s">
        <v>14</v>
      </c>
      <c r="D1390" t="s">
        <v>21</v>
      </c>
      <c r="E1390" t="s">
        <v>16</v>
      </c>
      <c r="F1390" t="s">
        <v>17</v>
      </c>
      <c r="G1390">
        <v>21.425825119018555</v>
      </c>
      <c r="H1390">
        <v>21.766365051269531</v>
      </c>
      <c r="I1390">
        <v>0.29878714680671692</v>
      </c>
      <c r="J1390">
        <v>10000</v>
      </c>
      <c r="K1390">
        <f>LOG10(J1390)</f>
        <v>4</v>
      </c>
      <c r="M1390" s="2" t="s">
        <v>184</v>
      </c>
      <c r="N1390">
        <v>-3.569</v>
      </c>
      <c r="R1390" s="21"/>
      <c r="S1390" s="21"/>
      <c r="T1390" s="21"/>
      <c r="U1390" s="21"/>
    </row>
    <row r="1391" spans="1:21" x14ac:dyDescent="0.2">
      <c r="A1391" t="s">
        <v>23</v>
      </c>
      <c r="B1391" t="s">
        <v>13</v>
      </c>
      <c r="C1391" t="s">
        <v>14</v>
      </c>
      <c r="D1391" t="s">
        <v>21</v>
      </c>
      <c r="E1391" t="s">
        <v>16</v>
      </c>
      <c r="F1391" t="s">
        <v>17</v>
      </c>
      <c r="G1391">
        <v>21.984579086303711</v>
      </c>
      <c r="H1391">
        <v>21.766365051269531</v>
      </c>
      <c r="I1391">
        <v>0.29878714680671692</v>
      </c>
      <c r="J1391">
        <v>10000</v>
      </c>
      <c r="K1391">
        <f>LOG10(J1391)</f>
        <v>4</v>
      </c>
      <c r="M1391" s="2" t="s">
        <v>185</v>
      </c>
      <c r="N1391">
        <v>35.920999999999999</v>
      </c>
      <c r="R1391" s="21"/>
      <c r="S1391" s="21"/>
      <c r="T1391" s="21"/>
      <c r="U1391" s="21"/>
    </row>
    <row r="1392" spans="1:21" x14ac:dyDescent="0.2">
      <c r="A1392" t="s">
        <v>24</v>
      </c>
      <c r="B1392" t="s">
        <v>13</v>
      </c>
      <c r="C1392" t="s">
        <v>14</v>
      </c>
      <c r="D1392" t="s">
        <v>21</v>
      </c>
      <c r="E1392" t="s">
        <v>16</v>
      </c>
      <c r="F1392" t="s">
        <v>17</v>
      </c>
      <c r="G1392">
        <v>21.888687133789062</v>
      </c>
      <c r="H1392">
        <v>21.766365051269531</v>
      </c>
      <c r="I1392">
        <v>0.29878714680671692</v>
      </c>
      <c r="J1392">
        <v>10000</v>
      </c>
      <c r="K1392">
        <f>LOG10(J1392)</f>
        <v>4</v>
      </c>
      <c r="R1392" s="21"/>
      <c r="S1392" s="21"/>
      <c r="T1392" s="21"/>
      <c r="U1392" s="21"/>
    </row>
    <row r="1393" spans="1:21" x14ac:dyDescent="0.2">
      <c r="A1393" t="s">
        <v>25</v>
      </c>
      <c r="B1393" t="s">
        <v>13</v>
      </c>
      <c r="C1393" t="s">
        <v>14</v>
      </c>
      <c r="D1393" t="s">
        <v>21</v>
      </c>
      <c r="E1393" t="s">
        <v>16</v>
      </c>
      <c r="F1393" t="s">
        <v>17</v>
      </c>
      <c r="G1393">
        <v>22.832632064819336</v>
      </c>
      <c r="H1393">
        <v>22.862581253051758</v>
      </c>
      <c r="I1393">
        <v>2.8295787051320076E-2</v>
      </c>
      <c r="J1393">
        <v>5000</v>
      </c>
      <c r="K1393">
        <f t="shared" ref="K1393:K1404" si="57">LOG10(J1393)</f>
        <v>3.6989700043360187</v>
      </c>
      <c r="R1393" s="21"/>
      <c r="S1393" s="21"/>
      <c r="T1393" s="21"/>
      <c r="U1393" s="21"/>
    </row>
    <row r="1394" spans="1:21" x14ac:dyDescent="0.2">
      <c r="A1394" t="s">
        <v>26</v>
      </c>
      <c r="B1394" t="s">
        <v>13</v>
      </c>
      <c r="C1394" t="s">
        <v>14</v>
      </c>
      <c r="D1394" t="s">
        <v>21</v>
      </c>
      <c r="E1394" t="s">
        <v>16</v>
      </c>
      <c r="F1394" t="s">
        <v>17</v>
      </c>
      <c r="G1394">
        <v>22.866247177124023</v>
      </c>
      <c r="H1394">
        <v>22.862581253051758</v>
      </c>
      <c r="I1394">
        <v>2.8295787051320076E-2</v>
      </c>
      <c r="J1394">
        <v>5000</v>
      </c>
      <c r="K1394">
        <f t="shared" si="57"/>
        <v>3.6989700043360187</v>
      </c>
    </row>
    <row r="1395" spans="1:21" x14ac:dyDescent="0.2">
      <c r="A1395" t="s">
        <v>27</v>
      </c>
      <c r="B1395" t="s">
        <v>13</v>
      </c>
      <c r="C1395" t="s">
        <v>14</v>
      </c>
      <c r="D1395" t="s">
        <v>21</v>
      </c>
      <c r="E1395" t="s">
        <v>16</v>
      </c>
      <c r="F1395" t="s">
        <v>17</v>
      </c>
      <c r="G1395">
        <v>22.888866424560547</v>
      </c>
      <c r="H1395">
        <v>22.862581253051758</v>
      </c>
      <c r="I1395">
        <v>2.8295787051320076E-2</v>
      </c>
      <c r="J1395">
        <v>5000</v>
      </c>
      <c r="K1395">
        <f t="shared" si="57"/>
        <v>3.6989700043360187</v>
      </c>
    </row>
    <row r="1396" spans="1:21" x14ac:dyDescent="0.2">
      <c r="A1396" t="s">
        <v>28</v>
      </c>
      <c r="B1396" t="s">
        <v>13</v>
      </c>
      <c r="C1396" t="s">
        <v>14</v>
      </c>
      <c r="D1396" t="s">
        <v>21</v>
      </c>
      <c r="E1396" t="s">
        <v>16</v>
      </c>
      <c r="F1396" t="s">
        <v>17</v>
      </c>
      <c r="G1396" t="s">
        <v>19</v>
      </c>
      <c r="H1396">
        <v>25.164325714111328</v>
      </c>
      <c r="I1396">
        <v>8.5190579295158386E-2</v>
      </c>
      <c r="J1396">
        <v>1000</v>
      </c>
      <c r="K1396">
        <f t="shared" si="57"/>
        <v>3</v>
      </c>
    </row>
    <row r="1397" spans="1:21" x14ac:dyDescent="0.2">
      <c r="A1397" t="s">
        <v>29</v>
      </c>
      <c r="B1397" t="s">
        <v>13</v>
      </c>
      <c r="C1397" t="s">
        <v>14</v>
      </c>
      <c r="D1397" t="s">
        <v>21</v>
      </c>
      <c r="E1397" t="s">
        <v>16</v>
      </c>
      <c r="F1397" t="s">
        <v>17</v>
      </c>
      <c r="G1397">
        <v>25.224563598632812</v>
      </c>
      <c r="H1397">
        <v>25.164325714111328</v>
      </c>
      <c r="I1397">
        <v>8.5190579295158386E-2</v>
      </c>
      <c r="J1397">
        <v>1000</v>
      </c>
      <c r="K1397">
        <f t="shared" si="57"/>
        <v>3</v>
      </c>
    </row>
    <row r="1398" spans="1:21" x14ac:dyDescent="0.2">
      <c r="A1398" t="s">
        <v>32</v>
      </c>
      <c r="B1398" t="s">
        <v>13</v>
      </c>
      <c r="C1398" t="s">
        <v>14</v>
      </c>
      <c r="D1398" t="s">
        <v>21</v>
      </c>
      <c r="E1398" t="s">
        <v>16</v>
      </c>
      <c r="F1398" t="s">
        <v>17</v>
      </c>
      <c r="G1398">
        <v>25.104085922241211</v>
      </c>
      <c r="H1398">
        <v>25.164325714111328</v>
      </c>
      <c r="I1398">
        <v>8.5190579295158386E-2</v>
      </c>
      <c r="J1398">
        <v>1000</v>
      </c>
      <c r="K1398">
        <f t="shared" si="57"/>
        <v>3</v>
      </c>
    </row>
    <row r="1399" spans="1:21" x14ac:dyDescent="0.2">
      <c r="A1399" t="s">
        <v>33</v>
      </c>
      <c r="B1399" t="s">
        <v>13</v>
      </c>
      <c r="C1399" t="s">
        <v>14</v>
      </c>
      <c r="D1399" t="s">
        <v>21</v>
      </c>
      <c r="E1399" t="s">
        <v>16</v>
      </c>
      <c r="F1399" t="s">
        <v>17</v>
      </c>
      <c r="G1399">
        <v>28.182588577270508</v>
      </c>
      <c r="H1399">
        <v>28.11335563659668</v>
      </c>
      <c r="I1399">
        <v>0.14416083693504333</v>
      </c>
      <c r="J1399">
        <v>100</v>
      </c>
      <c r="K1399">
        <f t="shared" si="57"/>
        <v>2</v>
      </c>
    </row>
    <row r="1400" spans="1:21" x14ac:dyDescent="0.2">
      <c r="A1400" t="s">
        <v>35</v>
      </c>
      <c r="B1400" t="s">
        <v>13</v>
      </c>
      <c r="C1400" t="s">
        <v>14</v>
      </c>
      <c r="D1400" t="s">
        <v>21</v>
      </c>
      <c r="E1400" t="s">
        <v>16</v>
      </c>
      <c r="F1400" t="s">
        <v>17</v>
      </c>
      <c r="G1400">
        <v>27.947637557983398</v>
      </c>
      <c r="H1400">
        <v>28.11335563659668</v>
      </c>
      <c r="I1400">
        <v>0.14416083693504333</v>
      </c>
      <c r="J1400">
        <v>100</v>
      </c>
      <c r="K1400">
        <f t="shared" si="57"/>
        <v>2</v>
      </c>
    </row>
    <row r="1401" spans="1:21" x14ac:dyDescent="0.2">
      <c r="A1401" t="s">
        <v>36</v>
      </c>
      <c r="B1401" t="s">
        <v>13</v>
      </c>
      <c r="C1401" t="s">
        <v>14</v>
      </c>
      <c r="D1401" t="s">
        <v>21</v>
      </c>
      <c r="E1401" t="s">
        <v>16</v>
      </c>
      <c r="F1401" t="s">
        <v>17</v>
      </c>
      <c r="G1401">
        <v>28.2098388671875</v>
      </c>
      <c r="H1401">
        <v>28.11335563659668</v>
      </c>
      <c r="I1401">
        <v>0.14416083693504333</v>
      </c>
      <c r="J1401">
        <v>100</v>
      </c>
      <c r="K1401">
        <f t="shared" si="57"/>
        <v>2</v>
      </c>
    </row>
    <row r="1402" spans="1:21" x14ac:dyDescent="0.2">
      <c r="A1402" t="s">
        <v>37</v>
      </c>
      <c r="B1402" t="s">
        <v>13</v>
      </c>
      <c r="C1402" t="s">
        <v>14</v>
      </c>
      <c r="D1402" t="s">
        <v>21</v>
      </c>
      <c r="E1402" t="s">
        <v>16</v>
      </c>
      <c r="F1402" t="s">
        <v>17</v>
      </c>
      <c r="G1402">
        <v>33.765724182128906</v>
      </c>
      <c r="H1402">
        <v>32.798458099365234</v>
      </c>
      <c r="I1402">
        <v>0.83767962455749512</v>
      </c>
      <c r="J1402">
        <v>10</v>
      </c>
      <c r="K1402">
        <f t="shared" si="57"/>
        <v>1</v>
      </c>
    </row>
    <row r="1403" spans="1:21" x14ac:dyDescent="0.2">
      <c r="A1403" t="s">
        <v>38</v>
      </c>
      <c r="B1403" t="s">
        <v>13</v>
      </c>
      <c r="C1403" t="s">
        <v>14</v>
      </c>
      <c r="D1403" t="s">
        <v>21</v>
      </c>
      <c r="E1403" t="s">
        <v>16</v>
      </c>
      <c r="F1403" t="s">
        <v>17</v>
      </c>
      <c r="G1403">
        <v>32.316921234130859</v>
      </c>
      <c r="H1403">
        <v>32.798458099365234</v>
      </c>
      <c r="I1403">
        <v>0.83767962455749512</v>
      </c>
      <c r="J1403">
        <v>10</v>
      </c>
      <c r="K1403">
        <f t="shared" si="57"/>
        <v>1</v>
      </c>
    </row>
    <row r="1404" spans="1:21" x14ac:dyDescent="0.2">
      <c r="A1404" t="s">
        <v>39</v>
      </c>
      <c r="B1404" t="s">
        <v>13</v>
      </c>
      <c r="C1404" t="s">
        <v>14</v>
      </c>
      <c r="D1404" t="s">
        <v>21</v>
      </c>
      <c r="E1404" t="s">
        <v>16</v>
      </c>
      <c r="F1404" t="s">
        <v>17</v>
      </c>
      <c r="G1404">
        <v>32.312728881835938</v>
      </c>
      <c r="H1404">
        <v>32.798458099365234</v>
      </c>
      <c r="I1404">
        <v>0.83767962455749512</v>
      </c>
      <c r="J1404">
        <v>10</v>
      </c>
      <c r="K1404">
        <f t="shared" si="57"/>
        <v>1</v>
      </c>
    </row>
    <row r="1406" spans="1:21" x14ac:dyDescent="0.2">
      <c r="I1406" s="2" t="s">
        <v>323</v>
      </c>
      <c r="J1406" s="2" t="s">
        <v>324</v>
      </c>
      <c r="K1406" s="2" t="s">
        <v>325</v>
      </c>
    </row>
    <row r="1407" spans="1:21" x14ac:dyDescent="0.2">
      <c r="A1407" t="s">
        <v>40</v>
      </c>
      <c r="B1407" t="s">
        <v>326</v>
      </c>
      <c r="C1407" t="s">
        <v>14</v>
      </c>
      <c r="D1407" t="s">
        <v>31</v>
      </c>
      <c r="E1407" t="s">
        <v>16</v>
      </c>
      <c r="F1407" t="s">
        <v>17</v>
      </c>
      <c r="G1407">
        <v>25.219598770141602</v>
      </c>
      <c r="H1407">
        <v>25.376113891601562</v>
      </c>
      <c r="I1407" t="e">
        <f t="shared" ref="I1407:I1412" si="58">(G1407-$N$296)/($N$295)</f>
        <v>#DIV/0!</v>
      </c>
      <c r="J1407" t="e">
        <f t="shared" ref="J1407:J1412" si="59">10^I1407</f>
        <v>#DIV/0!</v>
      </c>
      <c r="K1407" t="e">
        <f t="shared" ref="K1407:K1412" si="60">J1407*6.14</f>
        <v>#DIV/0!</v>
      </c>
    </row>
    <row r="1408" spans="1:21" x14ac:dyDescent="0.2">
      <c r="A1408" t="s">
        <v>41</v>
      </c>
      <c r="B1408" t="s">
        <v>326</v>
      </c>
      <c r="C1408" t="s">
        <v>14</v>
      </c>
      <c r="D1408" t="s">
        <v>31</v>
      </c>
      <c r="E1408" t="s">
        <v>16</v>
      </c>
      <c r="F1408" t="s">
        <v>17</v>
      </c>
      <c r="G1408">
        <v>25.465217590332031</v>
      </c>
      <c r="H1408">
        <v>25.376113891601562</v>
      </c>
      <c r="I1408" t="e">
        <f t="shared" si="58"/>
        <v>#DIV/0!</v>
      </c>
      <c r="J1408" t="e">
        <f t="shared" si="59"/>
        <v>#DIV/0!</v>
      </c>
      <c r="K1408" t="e">
        <f t="shared" si="60"/>
        <v>#DIV/0!</v>
      </c>
    </row>
    <row r="1409" spans="1:14" x14ac:dyDescent="0.2">
      <c r="A1409" t="s">
        <v>42</v>
      </c>
      <c r="B1409" t="s">
        <v>326</v>
      </c>
      <c r="C1409" t="s">
        <v>14</v>
      </c>
      <c r="D1409" t="s">
        <v>31</v>
      </c>
      <c r="E1409" t="s">
        <v>16</v>
      </c>
      <c r="F1409" t="s">
        <v>17</v>
      </c>
      <c r="G1409">
        <v>25.443527221679688</v>
      </c>
      <c r="H1409">
        <v>25.376113891601562</v>
      </c>
      <c r="I1409" t="e">
        <f t="shared" si="58"/>
        <v>#DIV/0!</v>
      </c>
      <c r="J1409" t="e">
        <f t="shared" si="59"/>
        <v>#DIV/0!</v>
      </c>
      <c r="K1409" t="e">
        <f t="shared" si="60"/>
        <v>#DIV/0!</v>
      </c>
    </row>
    <row r="1410" spans="1:14" x14ac:dyDescent="0.2">
      <c r="A1410" t="s">
        <v>43</v>
      </c>
      <c r="B1410" t="s">
        <v>327</v>
      </c>
      <c r="C1410" t="s">
        <v>14</v>
      </c>
      <c r="D1410" t="s">
        <v>31</v>
      </c>
      <c r="E1410" t="s">
        <v>16</v>
      </c>
      <c r="F1410" t="s">
        <v>17</v>
      </c>
      <c r="G1410">
        <v>25.247135162353516</v>
      </c>
      <c r="H1410">
        <v>25.230178833007812</v>
      </c>
      <c r="I1410" t="e">
        <f t="shared" si="58"/>
        <v>#DIV/0!</v>
      </c>
      <c r="J1410" t="e">
        <f t="shared" si="59"/>
        <v>#DIV/0!</v>
      </c>
      <c r="K1410" t="e">
        <f t="shared" si="60"/>
        <v>#DIV/0!</v>
      </c>
    </row>
    <row r="1411" spans="1:14" x14ac:dyDescent="0.2">
      <c r="A1411" t="s">
        <v>44</v>
      </c>
      <c r="B1411" t="s">
        <v>327</v>
      </c>
      <c r="C1411" t="s">
        <v>14</v>
      </c>
      <c r="D1411" t="s">
        <v>31</v>
      </c>
      <c r="E1411" t="s">
        <v>16</v>
      </c>
      <c r="F1411" t="s">
        <v>17</v>
      </c>
      <c r="G1411">
        <v>25.128835678100586</v>
      </c>
      <c r="H1411">
        <v>25.230178833007812</v>
      </c>
      <c r="I1411" t="e">
        <f t="shared" si="58"/>
        <v>#DIV/0!</v>
      </c>
      <c r="J1411" t="e">
        <f t="shared" si="59"/>
        <v>#DIV/0!</v>
      </c>
      <c r="K1411" t="e">
        <f t="shared" si="60"/>
        <v>#DIV/0!</v>
      </c>
    </row>
    <row r="1412" spans="1:14" x14ac:dyDescent="0.2">
      <c r="A1412" t="s">
        <v>46</v>
      </c>
      <c r="B1412" t="s">
        <v>327</v>
      </c>
      <c r="C1412" t="s">
        <v>14</v>
      </c>
      <c r="D1412" t="s">
        <v>31</v>
      </c>
      <c r="E1412" t="s">
        <v>16</v>
      </c>
      <c r="F1412" t="s">
        <v>17</v>
      </c>
      <c r="G1412">
        <v>25.314571380615234</v>
      </c>
      <c r="H1412">
        <v>25.230178833007812</v>
      </c>
      <c r="I1412" t="e">
        <f t="shared" si="58"/>
        <v>#DIV/0!</v>
      </c>
      <c r="J1412" t="e">
        <f t="shared" si="59"/>
        <v>#DIV/0!</v>
      </c>
      <c r="K1412" t="e">
        <f t="shared" si="60"/>
        <v>#DIV/0!</v>
      </c>
      <c r="M1412" s="2"/>
      <c r="N1412" s="70"/>
    </row>
    <row r="1413" spans="1:14" x14ac:dyDescent="0.2">
      <c r="A1413" t="s">
        <v>47</v>
      </c>
      <c r="M1413" s="2"/>
      <c r="N1413" s="71"/>
    </row>
    <row r="1414" spans="1:14" x14ac:dyDescent="0.2">
      <c r="A1414" t="s">
        <v>49</v>
      </c>
      <c r="M1414" s="2"/>
      <c r="N1414" s="71"/>
    </row>
    <row r="1415" spans="1:14" x14ac:dyDescent="0.2">
      <c r="A1415" t="s">
        <v>50</v>
      </c>
      <c r="M1415" s="2"/>
      <c r="N1415" s="71"/>
    </row>
    <row r="1416" spans="1:14" x14ac:dyDescent="0.2">
      <c r="A1416" s="72" t="s">
        <v>52</v>
      </c>
      <c r="B1416" s="72" t="s">
        <v>328</v>
      </c>
      <c r="C1416" s="72" t="s">
        <v>14</v>
      </c>
      <c r="D1416" s="72" t="s">
        <v>31</v>
      </c>
      <c r="E1416" s="72" t="s">
        <v>16</v>
      </c>
      <c r="F1416" s="72" t="s">
        <v>17</v>
      </c>
      <c r="G1416" s="72">
        <v>24.760341644287109</v>
      </c>
      <c r="H1416" s="72">
        <v>25.005392074584961</v>
      </c>
      <c r="I1416" t="e">
        <f>(G1416-$N$296)/($N$295)</f>
        <v>#DIV/0!</v>
      </c>
      <c r="J1416" s="72" t="e">
        <f>10^I1416</f>
        <v>#DIV/0!</v>
      </c>
      <c r="K1416" s="72" t="e">
        <f>J1416*6.14</f>
        <v>#DIV/0!</v>
      </c>
    </row>
    <row r="1417" spans="1:14" x14ac:dyDescent="0.2">
      <c r="A1417" s="72" t="s">
        <v>53</v>
      </c>
      <c r="B1417" s="72" t="s">
        <v>328</v>
      </c>
      <c r="C1417" s="72" t="s">
        <v>14</v>
      </c>
      <c r="D1417" s="72" t="s">
        <v>31</v>
      </c>
      <c r="E1417" s="72" t="s">
        <v>16</v>
      </c>
      <c r="F1417" s="72" t="s">
        <v>17</v>
      </c>
      <c r="G1417" s="72">
        <v>25.095806121826172</v>
      </c>
      <c r="H1417" s="72">
        <v>25.005392074584961</v>
      </c>
      <c r="I1417" t="e">
        <f>(G1417-$N$296)/($N$295)</f>
        <v>#DIV/0!</v>
      </c>
      <c r="J1417" s="72" t="e">
        <f>10^I1417</f>
        <v>#DIV/0!</v>
      </c>
      <c r="K1417" s="72" t="e">
        <f>J1417*6.14</f>
        <v>#DIV/0!</v>
      </c>
      <c r="M1417" s="2"/>
      <c r="N1417" s="70"/>
    </row>
    <row r="1418" spans="1:14" x14ac:dyDescent="0.2">
      <c r="A1418" s="72" t="s">
        <v>55</v>
      </c>
      <c r="B1418" s="72" t="s">
        <v>328</v>
      </c>
      <c r="C1418" s="72" t="s">
        <v>14</v>
      </c>
      <c r="D1418" s="72" t="s">
        <v>31</v>
      </c>
      <c r="E1418" s="72" t="s">
        <v>16</v>
      </c>
      <c r="F1418" s="72" t="s">
        <v>17</v>
      </c>
      <c r="G1418" s="72">
        <v>25.160028457641602</v>
      </c>
      <c r="H1418" s="72">
        <v>25.005392074584961</v>
      </c>
      <c r="I1418" t="e">
        <f>(G1418-$N$296)/($N$295)</f>
        <v>#DIV/0!</v>
      </c>
      <c r="J1418" s="72" t="e">
        <f>10^I1418</f>
        <v>#DIV/0!</v>
      </c>
      <c r="K1418" s="72" t="e">
        <f>J1418*6.14</f>
        <v>#DIV/0!</v>
      </c>
      <c r="M1418" s="2"/>
      <c r="N1418" s="71"/>
    </row>
    <row r="1419" spans="1:14" x14ac:dyDescent="0.2">
      <c r="A1419" t="s">
        <v>56</v>
      </c>
      <c r="L1419" s="70"/>
    </row>
    <row r="1420" spans="1:14" x14ac:dyDescent="0.2">
      <c r="A1420" t="s">
        <v>58</v>
      </c>
      <c r="L1420" s="71"/>
    </row>
    <row r="1421" spans="1:14" x14ac:dyDescent="0.2">
      <c r="A1421" t="s">
        <v>59</v>
      </c>
      <c r="L1421" s="71"/>
    </row>
    <row r="1422" spans="1:14" x14ac:dyDescent="0.2">
      <c r="A1422" t="s">
        <v>61</v>
      </c>
      <c r="L1422" s="70"/>
    </row>
    <row r="1423" spans="1:14" x14ac:dyDescent="0.2">
      <c r="A1423" t="s">
        <v>62</v>
      </c>
      <c r="L1423" s="71"/>
    </row>
    <row r="1424" spans="1:14" x14ac:dyDescent="0.2">
      <c r="A1424" t="s">
        <v>64</v>
      </c>
      <c r="L1424" s="71"/>
    </row>
    <row r="1425" spans="1:14" x14ac:dyDescent="0.2">
      <c r="A1425" t="s">
        <v>65</v>
      </c>
      <c r="B1425" t="s">
        <v>329</v>
      </c>
      <c r="C1425" t="s">
        <v>14</v>
      </c>
      <c r="D1425" t="s">
        <v>31</v>
      </c>
      <c r="E1425" t="s">
        <v>16</v>
      </c>
      <c r="F1425" t="s">
        <v>17</v>
      </c>
      <c r="G1425">
        <v>27.708738327026367</v>
      </c>
      <c r="H1425">
        <v>27.554550170898438</v>
      </c>
      <c r="I1425" t="e">
        <f>(G1425-$N$296)/($N$295)</f>
        <v>#DIV/0!</v>
      </c>
      <c r="J1425" t="e">
        <f>10^I1425</f>
        <v>#DIV/0!</v>
      </c>
      <c r="K1425" t="e">
        <f>J1425*6.14</f>
        <v>#DIV/0!</v>
      </c>
    </row>
    <row r="1426" spans="1:14" x14ac:dyDescent="0.2">
      <c r="A1426" t="s">
        <v>66</v>
      </c>
      <c r="B1426" t="s">
        <v>329</v>
      </c>
      <c r="C1426" t="s">
        <v>14</v>
      </c>
      <c r="D1426" t="s">
        <v>31</v>
      </c>
      <c r="E1426" t="s">
        <v>16</v>
      </c>
      <c r="F1426" t="s">
        <v>17</v>
      </c>
      <c r="G1426">
        <v>27.160316467285156</v>
      </c>
      <c r="H1426">
        <v>27.554550170898438</v>
      </c>
      <c r="I1426" t="e">
        <f>(G1426-$N$296)/($N$295)</f>
        <v>#DIV/0!</v>
      </c>
      <c r="J1426" t="e">
        <f>10^I1426</f>
        <v>#DIV/0!</v>
      </c>
      <c r="K1426" t="e">
        <f>J1426*6.14</f>
        <v>#DIV/0!</v>
      </c>
    </row>
    <row r="1427" spans="1:14" x14ac:dyDescent="0.2">
      <c r="A1427" t="s">
        <v>67</v>
      </c>
      <c r="B1427" t="s">
        <v>329</v>
      </c>
      <c r="C1427" t="s">
        <v>14</v>
      </c>
      <c r="D1427" t="s">
        <v>31</v>
      </c>
      <c r="E1427" t="s">
        <v>16</v>
      </c>
      <c r="F1427" t="s">
        <v>17</v>
      </c>
      <c r="G1427">
        <v>27.794591903686523</v>
      </c>
      <c r="H1427">
        <v>27.554550170898438</v>
      </c>
      <c r="I1427" t="e">
        <f>(G1427-$N$296)/($N$295)</f>
        <v>#DIV/0!</v>
      </c>
      <c r="J1427" t="e">
        <f>10^I1427</f>
        <v>#DIV/0!</v>
      </c>
      <c r="K1427" t="e">
        <f>J1427*6.14</f>
        <v>#DIV/0!</v>
      </c>
    </row>
    <row r="1428" spans="1:14" x14ac:dyDescent="0.2">
      <c r="A1428" t="s">
        <v>68</v>
      </c>
    </row>
    <row r="1429" spans="1:14" x14ac:dyDescent="0.2">
      <c r="A1429" t="s">
        <v>69</v>
      </c>
    </row>
    <row r="1430" spans="1:14" x14ac:dyDescent="0.2">
      <c r="A1430" t="s">
        <v>70</v>
      </c>
    </row>
    <row r="1431" spans="1:14" x14ac:dyDescent="0.2">
      <c r="A1431" t="s">
        <v>74</v>
      </c>
    </row>
    <row r="1432" spans="1:14" x14ac:dyDescent="0.2">
      <c r="A1432" t="s">
        <v>75</v>
      </c>
    </row>
    <row r="1433" spans="1:14" x14ac:dyDescent="0.2">
      <c r="A1433" t="s">
        <v>76</v>
      </c>
      <c r="M1433" s="2" t="s">
        <v>321</v>
      </c>
      <c r="N1433" s="2" t="s">
        <v>322</v>
      </c>
    </row>
    <row r="1434" spans="1:14" x14ac:dyDescent="0.2">
      <c r="A1434" t="s">
        <v>77</v>
      </c>
      <c r="B1434" t="s">
        <v>13</v>
      </c>
      <c r="C1434" t="s">
        <v>34</v>
      </c>
      <c r="D1434" t="s">
        <v>21</v>
      </c>
      <c r="E1434" t="s">
        <v>16</v>
      </c>
      <c r="F1434" t="s">
        <v>17</v>
      </c>
      <c r="G1434">
        <v>20.222660064697266</v>
      </c>
      <c r="H1434">
        <v>20.033292770385742</v>
      </c>
      <c r="I1434">
        <v>0.1707446426153183</v>
      </c>
      <c r="J1434">
        <v>10000</v>
      </c>
      <c r="K1434">
        <f>LOG10(J1434)</f>
        <v>4</v>
      </c>
      <c r="M1434" s="2" t="s">
        <v>184</v>
      </c>
      <c r="N1434">
        <v>-4.1018999999999997</v>
      </c>
    </row>
    <row r="1435" spans="1:14" x14ac:dyDescent="0.2">
      <c r="A1435" t="s">
        <v>79</v>
      </c>
      <c r="B1435" t="s">
        <v>13</v>
      </c>
      <c r="C1435" t="s">
        <v>34</v>
      </c>
      <c r="D1435" t="s">
        <v>21</v>
      </c>
      <c r="E1435" t="s">
        <v>16</v>
      </c>
      <c r="F1435" t="s">
        <v>17</v>
      </c>
      <c r="G1435">
        <v>19.891080856323242</v>
      </c>
      <c r="H1435">
        <v>20.033292770385742</v>
      </c>
      <c r="I1435">
        <v>0.1707446426153183</v>
      </c>
      <c r="J1435">
        <v>10000</v>
      </c>
      <c r="K1435">
        <f>LOG10(J1435)</f>
        <v>4</v>
      </c>
      <c r="M1435" s="2" t="s">
        <v>185</v>
      </c>
      <c r="N1435">
        <v>35.899000000000001</v>
      </c>
    </row>
    <row r="1436" spans="1:14" x14ac:dyDescent="0.2">
      <c r="A1436" t="s">
        <v>81</v>
      </c>
      <c r="B1436" t="s">
        <v>13</v>
      </c>
      <c r="C1436" t="s">
        <v>34</v>
      </c>
      <c r="D1436" t="s">
        <v>21</v>
      </c>
      <c r="E1436" t="s">
        <v>16</v>
      </c>
      <c r="F1436" t="s">
        <v>17</v>
      </c>
      <c r="G1436">
        <v>19.986141204833984</v>
      </c>
      <c r="H1436">
        <v>20.033292770385742</v>
      </c>
      <c r="I1436">
        <v>0.1707446426153183</v>
      </c>
      <c r="J1436">
        <v>10000</v>
      </c>
      <c r="K1436">
        <f>LOG10(J1436)</f>
        <v>4</v>
      </c>
    </row>
    <row r="1437" spans="1:14" x14ac:dyDescent="0.2">
      <c r="A1437" t="s">
        <v>83</v>
      </c>
      <c r="B1437" t="s">
        <v>13</v>
      </c>
      <c r="C1437" t="s">
        <v>34</v>
      </c>
      <c r="D1437" t="s">
        <v>21</v>
      </c>
      <c r="E1437" t="s">
        <v>16</v>
      </c>
      <c r="F1437" t="s">
        <v>17</v>
      </c>
      <c r="G1437">
        <v>20.994930267333984</v>
      </c>
      <c r="H1437">
        <v>20.937789916992188</v>
      </c>
      <c r="I1437">
        <v>6.2373507767915726E-2</v>
      </c>
      <c r="J1437">
        <v>5000</v>
      </c>
      <c r="K1437">
        <f t="shared" ref="K1437:K1448" si="61">LOG10(J1437)</f>
        <v>3.6989700043360187</v>
      </c>
    </row>
    <row r="1438" spans="1:14" x14ac:dyDescent="0.2">
      <c r="A1438" t="s">
        <v>85</v>
      </c>
      <c r="B1438" t="s">
        <v>13</v>
      </c>
      <c r="C1438" t="s">
        <v>34</v>
      </c>
      <c r="D1438" t="s">
        <v>21</v>
      </c>
      <c r="E1438" t="s">
        <v>16</v>
      </c>
      <c r="F1438" t="s">
        <v>17</v>
      </c>
      <c r="G1438">
        <v>20.947189331054688</v>
      </c>
      <c r="H1438">
        <v>20.937789916992188</v>
      </c>
      <c r="I1438">
        <v>6.2373507767915726E-2</v>
      </c>
      <c r="J1438">
        <v>5000</v>
      </c>
      <c r="K1438">
        <f t="shared" si="61"/>
        <v>3.6989700043360187</v>
      </c>
    </row>
    <row r="1439" spans="1:14" x14ac:dyDescent="0.2">
      <c r="A1439" t="s">
        <v>87</v>
      </c>
      <c r="B1439" t="s">
        <v>13</v>
      </c>
      <c r="C1439" t="s">
        <v>34</v>
      </c>
      <c r="D1439" t="s">
        <v>21</v>
      </c>
      <c r="E1439" t="s">
        <v>16</v>
      </c>
      <c r="F1439" t="s">
        <v>17</v>
      </c>
      <c r="G1439">
        <v>20.871250152587891</v>
      </c>
      <c r="H1439">
        <v>20.937789916992188</v>
      </c>
      <c r="I1439">
        <v>6.2373507767915726E-2</v>
      </c>
      <c r="J1439">
        <v>5000</v>
      </c>
      <c r="K1439">
        <f t="shared" si="61"/>
        <v>3.6989700043360187</v>
      </c>
    </row>
    <row r="1440" spans="1:14" x14ac:dyDescent="0.2">
      <c r="A1440" t="s">
        <v>89</v>
      </c>
      <c r="B1440" t="s">
        <v>13</v>
      </c>
      <c r="C1440" t="s">
        <v>34</v>
      </c>
      <c r="D1440" t="s">
        <v>21</v>
      </c>
      <c r="E1440" t="s">
        <v>16</v>
      </c>
      <c r="F1440" t="s">
        <v>17</v>
      </c>
      <c r="G1440">
        <v>22.741655349731445</v>
      </c>
      <c r="H1440">
        <v>23.115106582641602</v>
      </c>
      <c r="I1440">
        <v>0.32694682478904724</v>
      </c>
      <c r="J1440">
        <v>1000</v>
      </c>
      <c r="K1440">
        <f t="shared" si="61"/>
        <v>3</v>
      </c>
    </row>
    <row r="1441" spans="1:14" x14ac:dyDescent="0.2">
      <c r="A1441" t="s">
        <v>91</v>
      </c>
      <c r="B1441" t="s">
        <v>13</v>
      </c>
      <c r="C1441" t="s">
        <v>34</v>
      </c>
      <c r="D1441" t="s">
        <v>21</v>
      </c>
      <c r="E1441" t="s">
        <v>16</v>
      </c>
      <c r="F1441" t="s">
        <v>17</v>
      </c>
      <c r="G1441">
        <v>23.253936767578125</v>
      </c>
      <c r="H1441">
        <v>23.115106582641602</v>
      </c>
      <c r="I1441">
        <v>0.32694682478904724</v>
      </c>
      <c r="J1441">
        <v>1000</v>
      </c>
      <c r="K1441">
        <f t="shared" si="61"/>
        <v>3</v>
      </c>
    </row>
    <row r="1442" spans="1:14" x14ac:dyDescent="0.2">
      <c r="A1442" t="s">
        <v>93</v>
      </c>
      <c r="B1442" t="s">
        <v>13</v>
      </c>
      <c r="C1442" t="s">
        <v>34</v>
      </c>
      <c r="D1442" t="s">
        <v>21</v>
      </c>
      <c r="E1442" t="s">
        <v>16</v>
      </c>
      <c r="F1442" t="s">
        <v>17</v>
      </c>
      <c r="G1442">
        <v>23.3497314453125</v>
      </c>
      <c r="H1442">
        <v>23.115106582641602</v>
      </c>
      <c r="I1442">
        <v>0.32694682478904724</v>
      </c>
      <c r="J1442">
        <v>1000</v>
      </c>
      <c r="K1442">
        <f t="shared" si="61"/>
        <v>3</v>
      </c>
    </row>
    <row r="1443" spans="1:14" x14ac:dyDescent="0.2">
      <c r="A1443" t="s">
        <v>101</v>
      </c>
      <c r="B1443" t="s">
        <v>13</v>
      </c>
      <c r="C1443" t="s">
        <v>34</v>
      </c>
      <c r="D1443" t="s">
        <v>21</v>
      </c>
      <c r="E1443" t="s">
        <v>16</v>
      </c>
      <c r="F1443" t="s">
        <v>17</v>
      </c>
      <c r="G1443">
        <v>26.506977081298828</v>
      </c>
      <c r="H1443">
        <v>26.458578109741211</v>
      </c>
      <c r="I1443">
        <v>7.2643928229808807E-2</v>
      </c>
      <c r="J1443">
        <v>100</v>
      </c>
      <c r="K1443">
        <f t="shared" si="61"/>
        <v>2</v>
      </c>
    </row>
    <row r="1444" spans="1:14" x14ac:dyDescent="0.2">
      <c r="A1444" t="s">
        <v>102</v>
      </c>
      <c r="B1444" t="s">
        <v>13</v>
      </c>
      <c r="C1444" t="s">
        <v>34</v>
      </c>
      <c r="D1444" t="s">
        <v>21</v>
      </c>
      <c r="E1444" t="s">
        <v>16</v>
      </c>
      <c r="F1444" t="s">
        <v>17</v>
      </c>
      <c r="G1444">
        <v>26.49371337890625</v>
      </c>
      <c r="H1444">
        <v>26.458578109741211</v>
      </c>
      <c r="I1444">
        <v>7.2643928229808807E-2</v>
      </c>
      <c r="J1444">
        <v>100</v>
      </c>
      <c r="K1444">
        <f t="shared" si="61"/>
        <v>2</v>
      </c>
    </row>
    <row r="1445" spans="1:14" x14ac:dyDescent="0.2">
      <c r="A1445" t="s">
        <v>103</v>
      </c>
      <c r="B1445" t="s">
        <v>13</v>
      </c>
      <c r="C1445" t="s">
        <v>34</v>
      </c>
      <c r="D1445" t="s">
        <v>21</v>
      </c>
      <c r="E1445" t="s">
        <v>16</v>
      </c>
      <c r="F1445" t="s">
        <v>17</v>
      </c>
      <c r="G1445">
        <v>26.37504768371582</v>
      </c>
      <c r="H1445">
        <v>26.458578109741211</v>
      </c>
      <c r="I1445">
        <v>7.2643928229808807E-2</v>
      </c>
      <c r="J1445">
        <v>100</v>
      </c>
      <c r="K1445">
        <f t="shared" si="61"/>
        <v>2</v>
      </c>
    </row>
    <row r="1446" spans="1:14" x14ac:dyDescent="0.2">
      <c r="A1446" t="s">
        <v>104</v>
      </c>
      <c r="B1446" t="s">
        <v>13</v>
      </c>
      <c r="C1446" t="s">
        <v>34</v>
      </c>
      <c r="D1446" t="s">
        <v>21</v>
      </c>
      <c r="E1446" t="s">
        <v>16</v>
      </c>
      <c r="F1446" t="s">
        <v>17</v>
      </c>
      <c r="G1446">
        <v>31.225061416625977</v>
      </c>
      <c r="H1446">
        <v>32.760536193847656</v>
      </c>
      <c r="I1446">
        <v>3.8100247383117676</v>
      </c>
      <c r="J1446">
        <v>10</v>
      </c>
      <c r="K1446">
        <f t="shared" si="61"/>
        <v>1</v>
      </c>
    </row>
    <row r="1447" spans="1:14" x14ac:dyDescent="0.2">
      <c r="A1447" t="s">
        <v>105</v>
      </c>
      <c r="B1447" t="s">
        <v>13</v>
      </c>
      <c r="C1447" t="s">
        <v>34</v>
      </c>
      <c r="D1447" t="s">
        <v>21</v>
      </c>
      <c r="E1447" t="s">
        <v>16</v>
      </c>
      <c r="F1447" t="s">
        <v>17</v>
      </c>
      <c r="G1447">
        <v>37.098712921142578</v>
      </c>
      <c r="H1447">
        <v>32.760536193847656</v>
      </c>
      <c r="I1447">
        <v>3.8100247383117676</v>
      </c>
      <c r="J1447">
        <v>10</v>
      </c>
      <c r="K1447">
        <f t="shared" si="61"/>
        <v>1</v>
      </c>
    </row>
    <row r="1448" spans="1:14" x14ac:dyDescent="0.2">
      <c r="A1448" t="s">
        <v>106</v>
      </c>
      <c r="B1448" t="s">
        <v>13</v>
      </c>
      <c r="C1448" t="s">
        <v>34</v>
      </c>
      <c r="D1448" t="s">
        <v>21</v>
      </c>
      <c r="E1448" t="s">
        <v>16</v>
      </c>
      <c r="F1448" t="s">
        <v>17</v>
      </c>
      <c r="G1448">
        <v>29.95783805847168</v>
      </c>
      <c r="H1448">
        <v>32.760536193847656</v>
      </c>
      <c r="I1448">
        <v>3.8100247383117676</v>
      </c>
      <c r="J1448">
        <v>10</v>
      </c>
      <c r="K1448">
        <f t="shared" si="61"/>
        <v>1</v>
      </c>
    </row>
    <row r="1450" spans="1:14" x14ac:dyDescent="0.2">
      <c r="I1450" s="2" t="s">
        <v>323</v>
      </c>
      <c r="J1450" s="2" t="s">
        <v>324</v>
      </c>
      <c r="K1450" s="2" t="s">
        <v>325</v>
      </c>
    </row>
    <row r="1451" spans="1:14" x14ac:dyDescent="0.2">
      <c r="A1451" t="s">
        <v>107</v>
      </c>
      <c r="B1451" t="s">
        <v>326</v>
      </c>
      <c r="C1451" t="s">
        <v>34</v>
      </c>
      <c r="D1451" t="s">
        <v>31</v>
      </c>
      <c r="E1451" t="s">
        <v>16</v>
      </c>
      <c r="F1451" t="s">
        <v>17</v>
      </c>
      <c r="G1451">
        <v>23.579807281494141</v>
      </c>
      <c r="H1451">
        <v>23.721176147460938</v>
      </c>
      <c r="I1451" t="e">
        <f>(G1451-$N$340)/($N$339)</f>
        <v>#DIV/0!</v>
      </c>
      <c r="J1451" t="e">
        <f t="shared" ref="J1451:J1462" si="62">10^I1451</f>
        <v>#DIV/0!</v>
      </c>
      <c r="K1451" t="e">
        <f t="shared" ref="K1451:K1462" si="63">J1451*6.14</f>
        <v>#DIV/0!</v>
      </c>
    </row>
    <row r="1452" spans="1:14" x14ac:dyDescent="0.2">
      <c r="A1452" t="s">
        <v>108</v>
      </c>
      <c r="B1452" t="s">
        <v>326</v>
      </c>
      <c r="C1452" t="s">
        <v>34</v>
      </c>
      <c r="D1452" t="s">
        <v>31</v>
      </c>
      <c r="E1452" t="s">
        <v>16</v>
      </c>
      <c r="F1452" t="s">
        <v>17</v>
      </c>
      <c r="G1452">
        <v>23.816400527954102</v>
      </c>
      <c r="H1452">
        <v>23.721176147460938</v>
      </c>
      <c r="I1452" t="e">
        <f t="shared" ref="I1452:I1462" si="64">(G1452-$N$340)/($N$339)</f>
        <v>#DIV/0!</v>
      </c>
      <c r="J1452" t="e">
        <f t="shared" si="62"/>
        <v>#DIV/0!</v>
      </c>
      <c r="K1452" t="e">
        <f t="shared" si="63"/>
        <v>#DIV/0!</v>
      </c>
    </row>
    <row r="1453" spans="1:14" x14ac:dyDescent="0.2">
      <c r="A1453" t="s">
        <v>109</v>
      </c>
      <c r="B1453" t="s">
        <v>326</v>
      </c>
      <c r="C1453" t="s">
        <v>34</v>
      </c>
      <c r="D1453" t="s">
        <v>31</v>
      </c>
      <c r="E1453" t="s">
        <v>16</v>
      </c>
      <c r="F1453" t="s">
        <v>17</v>
      </c>
      <c r="G1453">
        <v>23.76732063293457</v>
      </c>
      <c r="H1453">
        <v>23.721176147460938</v>
      </c>
      <c r="I1453" t="e">
        <f t="shared" si="64"/>
        <v>#DIV/0!</v>
      </c>
      <c r="J1453" t="e">
        <f t="shared" si="62"/>
        <v>#DIV/0!</v>
      </c>
      <c r="K1453" t="e">
        <f t="shared" si="63"/>
        <v>#DIV/0!</v>
      </c>
    </row>
    <row r="1454" spans="1:14" x14ac:dyDescent="0.2">
      <c r="A1454" t="s">
        <v>110</v>
      </c>
      <c r="B1454" t="s">
        <v>327</v>
      </c>
      <c r="C1454" t="s">
        <v>34</v>
      </c>
      <c r="D1454" t="s">
        <v>31</v>
      </c>
      <c r="E1454" t="s">
        <v>16</v>
      </c>
      <c r="F1454" t="s">
        <v>17</v>
      </c>
      <c r="G1454">
        <v>22.653404235839844</v>
      </c>
      <c r="H1454">
        <v>22.658920288085938</v>
      </c>
      <c r="I1454" t="e">
        <f t="shared" si="64"/>
        <v>#DIV/0!</v>
      </c>
      <c r="J1454" t="e">
        <f t="shared" si="62"/>
        <v>#DIV/0!</v>
      </c>
      <c r="K1454" t="e">
        <f t="shared" si="63"/>
        <v>#DIV/0!</v>
      </c>
    </row>
    <row r="1455" spans="1:14" x14ac:dyDescent="0.2">
      <c r="A1455" t="s">
        <v>111</v>
      </c>
      <c r="B1455" t="s">
        <v>327</v>
      </c>
      <c r="C1455" t="s">
        <v>34</v>
      </c>
      <c r="D1455" t="s">
        <v>31</v>
      </c>
      <c r="E1455" t="s">
        <v>16</v>
      </c>
      <c r="F1455" t="s">
        <v>17</v>
      </c>
      <c r="G1455">
        <v>22.510627746582031</v>
      </c>
      <c r="H1455">
        <v>22.658920288085938</v>
      </c>
      <c r="I1455" t="e">
        <f t="shared" si="64"/>
        <v>#DIV/0!</v>
      </c>
      <c r="J1455" t="e">
        <f t="shared" si="62"/>
        <v>#DIV/0!</v>
      </c>
      <c r="K1455" t="e">
        <f t="shared" si="63"/>
        <v>#DIV/0!</v>
      </c>
    </row>
    <row r="1456" spans="1:14" x14ac:dyDescent="0.2">
      <c r="A1456" t="s">
        <v>112</v>
      </c>
      <c r="B1456" t="s">
        <v>327</v>
      </c>
      <c r="C1456" t="s">
        <v>34</v>
      </c>
      <c r="D1456" t="s">
        <v>31</v>
      </c>
      <c r="E1456" t="s">
        <v>16</v>
      </c>
      <c r="F1456" t="s">
        <v>17</v>
      </c>
      <c r="G1456">
        <v>22.812732696533203</v>
      </c>
      <c r="H1456">
        <v>22.658920288085938</v>
      </c>
      <c r="I1456" t="e">
        <f t="shared" si="64"/>
        <v>#DIV/0!</v>
      </c>
      <c r="J1456" t="e">
        <f t="shared" si="62"/>
        <v>#DIV/0!</v>
      </c>
      <c r="K1456" t="e">
        <f t="shared" si="63"/>
        <v>#DIV/0!</v>
      </c>
      <c r="M1456" s="2"/>
      <c r="N1456" s="70"/>
    </row>
    <row r="1457" spans="1:14" x14ac:dyDescent="0.2">
      <c r="A1457" t="s">
        <v>113</v>
      </c>
      <c r="B1457" t="s">
        <v>329</v>
      </c>
      <c r="C1457" t="s">
        <v>34</v>
      </c>
      <c r="D1457" t="s">
        <v>31</v>
      </c>
      <c r="E1457" t="s">
        <v>16</v>
      </c>
      <c r="F1457" t="s">
        <v>17</v>
      </c>
      <c r="G1457">
        <v>26.471672058105469</v>
      </c>
      <c r="H1457">
        <v>26.679769515991211</v>
      </c>
      <c r="I1457" t="e">
        <f t="shared" si="64"/>
        <v>#DIV/0!</v>
      </c>
      <c r="J1457" t="e">
        <f t="shared" si="62"/>
        <v>#DIV/0!</v>
      </c>
      <c r="K1457" t="e">
        <f t="shared" si="63"/>
        <v>#DIV/0!</v>
      </c>
      <c r="M1457" s="2"/>
      <c r="N1457" s="71"/>
    </row>
    <row r="1458" spans="1:14" x14ac:dyDescent="0.2">
      <c r="A1458" t="s">
        <v>114</v>
      </c>
      <c r="B1458" t="s">
        <v>329</v>
      </c>
      <c r="C1458" t="s">
        <v>34</v>
      </c>
      <c r="D1458" t="s">
        <v>31</v>
      </c>
      <c r="E1458" t="s">
        <v>16</v>
      </c>
      <c r="F1458" t="s">
        <v>17</v>
      </c>
      <c r="G1458">
        <v>27.313491821289062</v>
      </c>
      <c r="H1458">
        <v>26.679769515991211</v>
      </c>
      <c r="I1458" t="e">
        <f t="shared" si="64"/>
        <v>#DIV/0!</v>
      </c>
      <c r="J1458" t="e">
        <f t="shared" si="62"/>
        <v>#DIV/0!</v>
      </c>
      <c r="K1458" t="e">
        <f t="shared" si="63"/>
        <v>#DIV/0!</v>
      </c>
      <c r="M1458" s="2"/>
      <c r="N1458" s="71"/>
    </row>
    <row r="1459" spans="1:14" x14ac:dyDescent="0.2">
      <c r="A1459" t="s">
        <v>115</v>
      </c>
      <c r="B1459" t="s">
        <v>329</v>
      </c>
      <c r="C1459" t="s">
        <v>34</v>
      </c>
      <c r="D1459" t="s">
        <v>31</v>
      </c>
      <c r="E1459" t="s">
        <v>16</v>
      </c>
      <c r="F1459" t="s">
        <v>17</v>
      </c>
      <c r="G1459">
        <v>26.254140853881836</v>
      </c>
      <c r="H1459">
        <v>26.679769515991211</v>
      </c>
      <c r="I1459" t="e">
        <f t="shared" si="64"/>
        <v>#DIV/0!</v>
      </c>
      <c r="J1459" t="e">
        <f t="shared" si="62"/>
        <v>#DIV/0!</v>
      </c>
      <c r="K1459" t="e">
        <f t="shared" si="63"/>
        <v>#DIV/0!</v>
      </c>
      <c r="M1459" s="2"/>
      <c r="N1459" s="71"/>
    </row>
    <row r="1460" spans="1:14" x14ac:dyDescent="0.2">
      <c r="A1460" t="s">
        <v>116</v>
      </c>
      <c r="B1460" t="s">
        <v>328</v>
      </c>
      <c r="C1460" t="s">
        <v>34</v>
      </c>
      <c r="D1460" t="s">
        <v>31</v>
      </c>
      <c r="E1460" t="s">
        <v>16</v>
      </c>
      <c r="F1460" t="s">
        <v>17</v>
      </c>
      <c r="G1460">
        <v>23.222524642944336</v>
      </c>
      <c r="H1460">
        <v>23.20513916015625</v>
      </c>
      <c r="I1460" t="e">
        <f t="shared" si="64"/>
        <v>#DIV/0!</v>
      </c>
      <c r="J1460" t="e">
        <f t="shared" si="62"/>
        <v>#DIV/0!</v>
      </c>
      <c r="K1460" t="e">
        <f t="shared" si="63"/>
        <v>#DIV/0!</v>
      </c>
    </row>
    <row r="1461" spans="1:14" x14ac:dyDescent="0.2">
      <c r="A1461" t="s">
        <v>117</v>
      </c>
      <c r="B1461" t="s">
        <v>328</v>
      </c>
      <c r="C1461" t="s">
        <v>34</v>
      </c>
      <c r="D1461" t="s">
        <v>31</v>
      </c>
      <c r="E1461" t="s">
        <v>16</v>
      </c>
      <c r="F1461" t="s">
        <v>17</v>
      </c>
      <c r="G1461">
        <v>23.160600662231445</v>
      </c>
      <c r="H1461">
        <v>23.20513916015625</v>
      </c>
      <c r="I1461" t="e">
        <f t="shared" si="64"/>
        <v>#DIV/0!</v>
      </c>
      <c r="J1461" t="e">
        <f t="shared" si="62"/>
        <v>#DIV/0!</v>
      </c>
      <c r="K1461" t="e">
        <f t="shared" si="63"/>
        <v>#DIV/0!</v>
      </c>
      <c r="M1461" s="2"/>
      <c r="N1461" s="70"/>
    </row>
    <row r="1462" spans="1:14" x14ac:dyDescent="0.2">
      <c r="A1462" t="s">
        <v>118</v>
      </c>
      <c r="B1462" t="s">
        <v>328</v>
      </c>
      <c r="C1462" t="s">
        <v>34</v>
      </c>
      <c r="D1462" t="s">
        <v>31</v>
      </c>
      <c r="E1462" t="s">
        <v>16</v>
      </c>
      <c r="F1462" t="s">
        <v>17</v>
      </c>
      <c r="G1462">
        <v>23.232290267944336</v>
      </c>
      <c r="H1462">
        <v>23.20513916015625</v>
      </c>
      <c r="I1462" t="e">
        <f t="shared" si="64"/>
        <v>#DIV/0!</v>
      </c>
      <c r="J1462" t="e">
        <f t="shared" si="62"/>
        <v>#DIV/0!</v>
      </c>
      <c r="K1462" t="e">
        <f t="shared" si="63"/>
        <v>#DIV/0!</v>
      </c>
      <c r="M1462" s="2"/>
      <c r="N1462" s="71"/>
    </row>
    <row r="1463" spans="1:14" x14ac:dyDescent="0.2">
      <c r="A1463" t="s">
        <v>119</v>
      </c>
    </row>
    <row r="1464" spans="1:14" x14ac:dyDescent="0.2">
      <c r="A1464" t="s">
        <v>120</v>
      </c>
    </row>
    <row r="1465" spans="1:14" x14ac:dyDescent="0.2">
      <c r="A1465" t="s">
        <v>121</v>
      </c>
    </row>
    <row r="1466" spans="1:14" x14ac:dyDescent="0.2">
      <c r="A1466" t="s">
        <v>122</v>
      </c>
    </row>
    <row r="1467" spans="1:14" x14ac:dyDescent="0.2">
      <c r="A1467" t="s">
        <v>123</v>
      </c>
    </row>
    <row r="1468" spans="1:14" x14ac:dyDescent="0.2">
      <c r="A1468" t="s">
        <v>124</v>
      </c>
    </row>
    <row r="1469" spans="1:14" x14ac:dyDescent="0.2">
      <c r="A1469" t="s">
        <v>125</v>
      </c>
    </row>
    <row r="1470" spans="1:14" x14ac:dyDescent="0.2">
      <c r="A1470" t="s">
        <v>126</v>
      </c>
    </row>
    <row r="1471" spans="1:14" x14ac:dyDescent="0.2">
      <c r="A1471" t="s">
        <v>127</v>
      </c>
    </row>
    <row r="1472" spans="1:14" x14ac:dyDescent="0.2">
      <c r="A1472" t="s">
        <v>128</v>
      </c>
    </row>
    <row r="1473" spans="1:12" x14ac:dyDescent="0.2">
      <c r="A1473" t="s">
        <v>129</v>
      </c>
    </row>
    <row r="1474" spans="1:12" x14ac:dyDescent="0.2">
      <c r="A1474" t="s">
        <v>130</v>
      </c>
    </row>
    <row r="1475" spans="1:12" x14ac:dyDescent="0.2">
      <c r="A1475" t="s">
        <v>133</v>
      </c>
    </row>
    <row r="1476" spans="1:12" x14ac:dyDescent="0.2">
      <c r="A1476" t="s">
        <v>134</v>
      </c>
    </row>
    <row r="1477" spans="1:12" x14ac:dyDescent="0.2">
      <c r="A1477" t="s">
        <v>135</v>
      </c>
    </row>
    <row r="1479" spans="1:12" x14ac:dyDescent="0.2">
      <c r="A1479" s="56" t="s">
        <v>304</v>
      </c>
      <c r="B1479" s="56"/>
      <c r="C1479" s="56" t="s">
        <v>14</v>
      </c>
      <c r="D1479" s="56" t="s">
        <v>34</v>
      </c>
      <c r="E1479" s="56" t="s">
        <v>161</v>
      </c>
      <c r="F1479" s="56" t="s">
        <v>305</v>
      </c>
      <c r="G1479" s="21"/>
    </row>
    <row r="1480" spans="1:12" x14ac:dyDescent="0.2">
      <c r="A1480" s="20" t="s">
        <v>307</v>
      </c>
      <c r="B1480" s="20" t="s">
        <v>326</v>
      </c>
      <c r="C1480" s="20" t="e">
        <f>AVERAGE(K1407:K1409)</f>
        <v>#DIV/0!</v>
      </c>
      <c r="D1480" s="20" t="e">
        <f>AVERAGE(K1451:K1453)</f>
        <v>#DIV/0!</v>
      </c>
      <c r="E1480" s="20" t="e">
        <f>D1480/C1480</f>
        <v>#DIV/0!</v>
      </c>
      <c r="F1480" s="20" t="e">
        <f>E1480/$E$388</f>
        <v>#DIV/0!</v>
      </c>
    </row>
    <row r="1481" spans="1:12" x14ac:dyDescent="0.2">
      <c r="A1481" s="20"/>
      <c r="B1481" s="20" t="s">
        <v>327</v>
      </c>
      <c r="C1481" s="20" t="e">
        <f>AVERAGE(K1410:K1412)</f>
        <v>#DIV/0!</v>
      </c>
      <c r="D1481" s="20" t="e">
        <f>AVERAGE(K1454:K1456)</f>
        <v>#DIV/0!</v>
      </c>
      <c r="E1481" s="20" t="e">
        <f>D1481/C1481</f>
        <v>#DIV/0!</v>
      </c>
      <c r="F1481" s="20" t="e">
        <f>E1481/$E$388</f>
        <v>#DIV/0!</v>
      </c>
    </row>
    <row r="1482" spans="1:12" x14ac:dyDescent="0.2">
      <c r="A1482" s="20"/>
      <c r="B1482" s="20" t="s">
        <v>329</v>
      </c>
      <c r="C1482" s="20" t="e">
        <f>AVERAGE(K1425:K1427)</f>
        <v>#DIV/0!</v>
      </c>
      <c r="D1482" s="20" t="e">
        <f>AVERAGE(K1457:K1459)</f>
        <v>#DIV/0!</v>
      </c>
      <c r="E1482" s="20" t="e">
        <f>D1482/C1482</f>
        <v>#DIV/0!</v>
      </c>
      <c r="F1482" s="20" t="e">
        <f>E1482/$E$388</f>
        <v>#DIV/0!</v>
      </c>
    </row>
    <row r="1483" spans="1:12" x14ac:dyDescent="0.2">
      <c r="A1483" s="20" t="s">
        <v>302</v>
      </c>
      <c r="B1483" s="20" t="s">
        <v>302</v>
      </c>
      <c r="C1483" s="20" t="e">
        <f>AVERAGE(K1416:K1418)</f>
        <v>#DIV/0!</v>
      </c>
      <c r="D1483" s="20" t="e">
        <f>AVERAGE(K1460:K1462)</f>
        <v>#DIV/0!</v>
      </c>
      <c r="E1483" s="73" t="e">
        <f>D1483/C1483</f>
        <v>#DIV/0!</v>
      </c>
      <c r="F1483" s="20" t="e">
        <f>E1483/$E$388</f>
        <v>#DIV/0!</v>
      </c>
    </row>
    <row r="1486" spans="1:12" s="62" customFormat="1" x14ac:dyDescent="0.2">
      <c r="A1486" s="62" t="s">
        <v>330</v>
      </c>
    </row>
    <row r="1487" spans="1:12" x14ac:dyDescent="0.2">
      <c r="A1487" t="s">
        <v>2</v>
      </c>
      <c r="B1487" t="s">
        <v>3</v>
      </c>
      <c r="C1487" t="s">
        <v>4</v>
      </c>
      <c r="D1487" t="s">
        <v>5</v>
      </c>
      <c r="E1487" t="s">
        <v>6</v>
      </c>
      <c r="F1487" t="s">
        <v>7</v>
      </c>
      <c r="G1487" t="s">
        <v>8</v>
      </c>
      <c r="H1487" t="s">
        <v>9</v>
      </c>
      <c r="I1487" t="s">
        <v>10</v>
      </c>
      <c r="J1487" t="s">
        <v>11</v>
      </c>
      <c r="K1487" s="2" t="s">
        <v>320</v>
      </c>
      <c r="L1487" t="s">
        <v>331</v>
      </c>
    </row>
    <row r="1488" spans="1:12" x14ac:dyDescent="0.2">
      <c r="A1488" t="s">
        <v>12</v>
      </c>
      <c r="B1488" t="s">
        <v>13</v>
      </c>
      <c r="C1488" t="s">
        <v>13</v>
      </c>
      <c r="D1488" t="s">
        <v>13</v>
      </c>
      <c r="E1488" t="s">
        <v>13</v>
      </c>
      <c r="F1488" t="s">
        <v>13</v>
      </c>
      <c r="G1488" t="s">
        <v>13</v>
      </c>
      <c r="H1488" t="s">
        <v>13</v>
      </c>
      <c r="I1488" t="s">
        <v>13</v>
      </c>
      <c r="J1488" t="s">
        <v>13</v>
      </c>
    </row>
    <row r="1489" spans="1:14" x14ac:dyDescent="0.2">
      <c r="A1489" t="s">
        <v>18</v>
      </c>
      <c r="B1489" t="s">
        <v>13</v>
      </c>
      <c r="C1489" t="s">
        <v>13</v>
      </c>
      <c r="D1489" t="s">
        <v>13</v>
      </c>
      <c r="E1489" t="s">
        <v>13</v>
      </c>
      <c r="F1489" t="s">
        <v>13</v>
      </c>
      <c r="G1489" t="s">
        <v>13</v>
      </c>
      <c r="H1489" t="s">
        <v>13</v>
      </c>
      <c r="I1489" t="s">
        <v>13</v>
      </c>
      <c r="J1489" t="s">
        <v>13</v>
      </c>
    </row>
    <row r="1490" spans="1:14" x14ac:dyDescent="0.2">
      <c r="A1490" t="s">
        <v>20</v>
      </c>
      <c r="B1490" t="s">
        <v>13</v>
      </c>
      <c r="C1490" t="s">
        <v>13</v>
      </c>
      <c r="D1490" t="s">
        <v>13</v>
      </c>
      <c r="E1490" t="s">
        <v>13</v>
      </c>
      <c r="F1490" t="s">
        <v>13</v>
      </c>
      <c r="G1490" t="s">
        <v>13</v>
      </c>
      <c r="H1490" t="s">
        <v>13</v>
      </c>
      <c r="I1490" t="s">
        <v>13</v>
      </c>
      <c r="J1490" t="s">
        <v>13</v>
      </c>
      <c r="M1490" s="2" t="s">
        <v>321</v>
      </c>
      <c r="N1490" s="2" t="s">
        <v>322</v>
      </c>
    </row>
    <row r="1491" spans="1:14" x14ac:dyDescent="0.2">
      <c r="A1491" t="s">
        <v>22</v>
      </c>
      <c r="B1491" t="s">
        <v>13</v>
      </c>
      <c r="C1491" t="s">
        <v>14</v>
      </c>
      <c r="D1491" t="s">
        <v>21</v>
      </c>
      <c r="E1491" t="s">
        <v>16</v>
      </c>
      <c r="F1491" t="s">
        <v>17</v>
      </c>
      <c r="G1491">
        <v>22.483282089233398</v>
      </c>
      <c r="H1491">
        <v>22.457298278808594</v>
      </c>
      <c r="I1491">
        <v>4.050121083855629E-2</v>
      </c>
      <c r="J1491">
        <v>10000</v>
      </c>
      <c r="K1491">
        <f>LOG10(J1491)</f>
        <v>4</v>
      </c>
      <c r="M1491" s="2" t="s">
        <v>184</v>
      </c>
      <c r="N1491">
        <v>-4.1721000000000004</v>
      </c>
    </row>
    <row r="1492" spans="1:14" x14ac:dyDescent="0.2">
      <c r="A1492" t="s">
        <v>23</v>
      </c>
      <c r="B1492" t="s">
        <v>13</v>
      </c>
      <c r="C1492" t="s">
        <v>14</v>
      </c>
      <c r="D1492" t="s">
        <v>21</v>
      </c>
      <c r="E1492" t="s">
        <v>16</v>
      </c>
      <c r="F1492" t="s">
        <v>17</v>
      </c>
      <c r="G1492">
        <v>22.47797966003418</v>
      </c>
      <c r="H1492">
        <v>22.457298278808594</v>
      </c>
      <c r="I1492">
        <v>4.050121083855629E-2</v>
      </c>
      <c r="J1492">
        <v>10000</v>
      </c>
      <c r="K1492">
        <f>LOG10(J1492)</f>
        <v>4</v>
      </c>
      <c r="M1492" s="2" t="s">
        <v>185</v>
      </c>
      <c r="N1492">
        <v>38.634</v>
      </c>
    </row>
    <row r="1493" spans="1:14" x14ac:dyDescent="0.2">
      <c r="A1493" t="s">
        <v>24</v>
      </c>
      <c r="B1493" t="s">
        <v>13</v>
      </c>
      <c r="C1493" t="s">
        <v>14</v>
      </c>
      <c r="D1493" t="s">
        <v>21</v>
      </c>
      <c r="E1493" t="s">
        <v>16</v>
      </c>
      <c r="F1493" t="s">
        <v>17</v>
      </c>
      <c r="G1493">
        <v>22.41063117980957</v>
      </c>
      <c r="H1493">
        <v>22.457298278808594</v>
      </c>
      <c r="I1493">
        <v>4.050121083855629E-2</v>
      </c>
      <c r="J1493">
        <v>10000</v>
      </c>
      <c r="K1493">
        <f>LOG10(J1493)</f>
        <v>4</v>
      </c>
    </row>
    <row r="1494" spans="1:14" x14ac:dyDescent="0.2">
      <c r="A1494" t="s">
        <v>25</v>
      </c>
      <c r="B1494" t="s">
        <v>13</v>
      </c>
      <c r="C1494" t="s">
        <v>14</v>
      </c>
      <c r="D1494" t="s">
        <v>21</v>
      </c>
      <c r="E1494" t="s">
        <v>16</v>
      </c>
      <c r="F1494" t="s">
        <v>17</v>
      </c>
      <c r="G1494">
        <v>23.234640121459961</v>
      </c>
      <c r="H1494">
        <v>23.291055679321289</v>
      </c>
      <c r="I1494">
        <v>5.0385955721139908E-2</v>
      </c>
      <c r="J1494">
        <v>5000</v>
      </c>
      <c r="K1494">
        <f t="shared" ref="K1494:K1505" si="65">LOG10(J1494)</f>
        <v>3.6989700043360187</v>
      </c>
    </row>
    <row r="1495" spans="1:14" x14ac:dyDescent="0.2">
      <c r="A1495" t="s">
        <v>26</v>
      </c>
      <c r="B1495" t="s">
        <v>13</v>
      </c>
      <c r="C1495" t="s">
        <v>14</v>
      </c>
      <c r="D1495" t="s">
        <v>21</v>
      </c>
      <c r="E1495" t="s">
        <v>16</v>
      </c>
      <c r="F1495" t="s">
        <v>17</v>
      </c>
      <c r="G1495">
        <v>23.306949615478516</v>
      </c>
      <c r="H1495">
        <v>23.291055679321289</v>
      </c>
      <c r="I1495">
        <v>5.0385955721139908E-2</v>
      </c>
      <c r="J1495">
        <v>5000</v>
      </c>
      <c r="K1495">
        <f t="shared" si="65"/>
        <v>3.6989700043360187</v>
      </c>
    </row>
    <row r="1496" spans="1:14" x14ac:dyDescent="0.2">
      <c r="A1496" t="s">
        <v>27</v>
      </c>
      <c r="B1496" t="s">
        <v>13</v>
      </c>
      <c r="C1496" t="s">
        <v>14</v>
      </c>
      <c r="D1496" t="s">
        <v>21</v>
      </c>
      <c r="E1496" t="s">
        <v>16</v>
      </c>
      <c r="F1496" t="s">
        <v>17</v>
      </c>
      <c r="G1496">
        <v>23.331579208374023</v>
      </c>
      <c r="H1496">
        <v>23.291055679321289</v>
      </c>
      <c r="I1496">
        <v>5.0385955721139908E-2</v>
      </c>
      <c r="J1496">
        <v>5000</v>
      </c>
      <c r="K1496">
        <f t="shared" si="65"/>
        <v>3.6989700043360187</v>
      </c>
    </row>
    <row r="1497" spans="1:14" x14ac:dyDescent="0.2">
      <c r="A1497" t="s">
        <v>28</v>
      </c>
      <c r="B1497" t="s">
        <v>13</v>
      </c>
      <c r="C1497" t="s">
        <v>14</v>
      </c>
      <c r="D1497" t="s">
        <v>21</v>
      </c>
      <c r="E1497" t="s">
        <v>16</v>
      </c>
      <c r="F1497" t="s">
        <v>17</v>
      </c>
      <c r="G1497">
        <v>25.682300567626953</v>
      </c>
      <c r="H1497">
        <v>25.694025039672852</v>
      </c>
      <c r="I1497">
        <v>8.2246452569961548E-2</v>
      </c>
      <c r="J1497">
        <v>1000</v>
      </c>
      <c r="K1497">
        <f t="shared" si="65"/>
        <v>3</v>
      </c>
    </row>
    <row r="1498" spans="1:14" x14ac:dyDescent="0.2">
      <c r="A1498" t="s">
        <v>29</v>
      </c>
      <c r="B1498" t="s">
        <v>13</v>
      </c>
      <c r="C1498" t="s">
        <v>14</v>
      </c>
      <c r="D1498" t="s">
        <v>21</v>
      </c>
      <c r="E1498" t="s">
        <v>16</v>
      </c>
      <c r="F1498" t="s">
        <v>17</v>
      </c>
      <c r="G1498">
        <v>25.618268966674805</v>
      </c>
      <c r="H1498">
        <v>25.694025039672852</v>
      </c>
      <c r="I1498">
        <v>8.2246452569961548E-2</v>
      </c>
      <c r="J1498">
        <v>1000</v>
      </c>
      <c r="K1498">
        <f t="shared" si="65"/>
        <v>3</v>
      </c>
    </row>
    <row r="1499" spans="1:14" x14ac:dyDescent="0.2">
      <c r="A1499" t="s">
        <v>32</v>
      </c>
      <c r="B1499" t="s">
        <v>13</v>
      </c>
      <c r="C1499" t="s">
        <v>14</v>
      </c>
      <c r="D1499" t="s">
        <v>21</v>
      </c>
      <c r="E1499" t="s">
        <v>16</v>
      </c>
      <c r="F1499" t="s">
        <v>17</v>
      </c>
      <c r="G1499">
        <v>25.781503677368164</v>
      </c>
      <c r="H1499">
        <v>25.694025039672852</v>
      </c>
      <c r="I1499">
        <v>8.2246452569961548E-2</v>
      </c>
      <c r="J1499">
        <v>1000</v>
      </c>
      <c r="K1499">
        <f t="shared" si="65"/>
        <v>3</v>
      </c>
    </row>
    <row r="1500" spans="1:14" x14ac:dyDescent="0.2">
      <c r="A1500" t="s">
        <v>33</v>
      </c>
      <c r="B1500" t="s">
        <v>13</v>
      </c>
      <c r="C1500" t="s">
        <v>14</v>
      </c>
      <c r="D1500" t="s">
        <v>21</v>
      </c>
      <c r="E1500" t="s">
        <v>16</v>
      </c>
      <c r="F1500" t="s">
        <v>17</v>
      </c>
      <c r="G1500">
        <v>29.310813903808594</v>
      </c>
      <c r="H1500">
        <v>29.357534408569336</v>
      </c>
      <c r="I1500">
        <v>0.10581832379102707</v>
      </c>
      <c r="J1500">
        <v>100</v>
      </c>
      <c r="K1500">
        <f t="shared" si="65"/>
        <v>2</v>
      </c>
    </row>
    <row r="1501" spans="1:14" x14ac:dyDescent="0.2">
      <c r="A1501" t="s">
        <v>35</v>
      </c>
      <c r="B1501" t="s">
        <v>13</v>
      </c>
      <c r="C1501" t="s">
        <v>14</v>
      </c>
      <c r="D1501" t="s">
        <v>21</v>
      </c>
      <c r="E1501" t="s">
        <v>16</v>
      </c>
      <c r="F1501" t="s">
        <v>17</v>
      </c>
      <c r="G1501">
        <v>29.283117294311523</v>
      </c>
      <c r="H1501">
        <v>29.357534408569336</v>
      </c>
      <c r="I1501">
        <v>0.10581832379102707</v>
      </c>
      <c r="J1501">
        <v>100</v>
      </c>
      <c r="K1501">
        <f t="shared" si="65"/>
        <v>2</v>
      </c>
    </row>
    <row r="1502" spans="1:14" x14ac:dyDescent="0.2">
      <c r="A1502" t="s">
        <v>36</v>
      </c>
      <c r="B1502" t="s">
        <v>13</v>
      </c>
      <c r="C1502" t="s">
        <v>14</v>
      </c>
      <c r="D1502" t="s">
        <v>21</v>
      </c>
      <c r="E1502" t="s">
        <v>16</v>
      </c>
      <c r="F1502" t="s">
        <v>17</v>
      </c>
      <c r="G1502">
        <v>29.478672027587891</v>
      </c>
      <c r="H1502">
        <v>29.357534408569336</v>
      </c>
      <c r="I1502">
        <v>0.10581832379102707</v>
      </c>
      <c r="J1502">
        <v>100</v>
      </c>
      <c r="K1502">
        <f t="shared" si="65"/>
        <v>2</v>
      </c>
    </row>
    <row r="1503" spans="1:14" x14ac:dyDescent="0.2">
      <c r="A1503" t="s">
        <v>37</v>
      </c>
      <c r="B1503" t="s">
        <v>13</v>
      </c>
      <c r="C1503" t="s">
        <v>14</v>
      </c>
      <c r="D1503" t="s">
        <v>21</v>
      </c>
      <c r="E1503" t="s">
        <v>16</v>
      </c>
      <c r="F1503" t="s">
        <v>17</v>
      </c>
      <c r="G1503">
        <v>34.040630340576172</v>
      </c>
      <c r="H1503">
        <v>35.214839935302734</v>
      </c>
      <c r="I1503">
        <v>1.5636439323425293</v>
      </c>
      <c r="J1503">
        <v>10</v>
      </c>
      <c r="K1503">
        <f t="shared" si="65"/>
        <v>1</v>
      </c>
    </row>
    <row r="1504" spans="1:14" x14ac:dyDescent="0.2">
      <c r="A1504" t="s">
        <v>38</v>
      </c>
      <c r="B1504" t="s">
        <v>13</v>
      </c>
      <c r="C1504" t="s">
        <v>14</v>
      </c>
      <c r="D1504" t="s">
        <v>21</v>
      </c>
      <c r="E1504" t="s">
        <v>16</v>
      </c>
      <c r="F1504" t="s">
        <v>17</v>
      </c>
      <c r="G1504">
        <v>36.989757537841797</v>
      </c>
      <c r="H1504">
        <v>35.214839935302734</v>
      </c>
      <c r="I1504">
        <v>1.5636439323425293</v>
      </c>
      <c r="J1504">
        <v>10</v>
      </c>
      <c r="K1504">
        <f t="shared" si="65"/>
        <v>1</v>
      </c>
    </row>
    <row r="1505" spans="1:11" x14ac:dyDescent="0.2">
      <c r="A1505" t="s">
        <v>39</v>
      </c>
      <c r="B1505" t="s">
        <v>13</v>
      </c>
      <c r="C1505" t="s">
        <v>14</v>
      </c>
      <c r="D1505" t="s">
        <v>21</v>
      </c>
      <c r="E1505" t="s">
        <v>16</v>
      </c>
      <c r="F1505" t="s">
        <v>17</v>
      </c>
      <c r="G1505">
        <v>34.614120483398438</v>
      </c>
      <c r="H1505">
        <v>35.214839935302734</v>
      </c>
      <c r="I1505">
        <v>1.5636439323425293</v>
      </c>
      <c r="J1505">
        <v>10</v>
      </c>
      <c r="K1505">
        <f t="shared" si="65"/>
        <v>1</v>
      </c>
    </row>
    <row r="1507" spans="1:11" x14ac:dyDescent="0.2">
      <c r="I1507" s="2" t="s">
        <v>323</v>
      </c>
      <c r="J1507" s="2" t="s">
        <v>324</v>
      </c>
      <c r="K1507" s="2" t="s">
        <v>325</v>
      </c>
    </row>
    <row r="1508" spans="1:11" x14ac:dyDescent="0.2">
      <c r="A1508" t="s">
        <v>40</v>
      </c>
      <c r="B1508" t="s">
        <v>332</v>
      </c>
      <c r="C1508" t="s">
        <v>14</v>
      </c>
      <c r="D1508" t="s">
        <v>31</v>
      </c>
      <c r="E1508" t="s">
        <v>16</v>
      </c>
      <c r="F1508" t="s">
        <v>17</v>
      </c>
      <c r="G1508">
        <v>28.516281127929688</v>
      </c>
      <c r="H1508">
        <v>28.551828384399414</v>
      </c>
      <c r="I1508" t="e">
        <f>(G1508-$N$397)/($N$396)</f>
        <v>#DIV/0!</v>
      </c>
      <c r="J1508" t="e">
        <f>10^I1508</f>
        <v>#DIV/0!</v>
      </c>
      <c r="K1508" t="e">
        <f>J1508*6.14</f>
        <v>#DIV/0!</v>
      </c>
    </row>
    <row r="1509" spans="1:11" x14ac:dyDescent="0.2">
      <c r="A1509" t="s">
        <v>41</v>
      </c>
      <c r="B1509" t="s">
        <v>332</v>
      </c>
      <c r="C1509" t="s">
        <v>14</v>
      </c>
      <c r="D1509" t="s">
        <v>31</v>
      </c>
      <c r="E1509" t="s">
        <v>16</v>
      </c>
      <c r="F1509" t="s">
        <v>17</v>
      </c>
      <c r="G1509">
        <v>28.56072998046875</v>
      </c>
      <c r="H1509">
        <v>28.551828384399414</v>
      </c>
      <c r="I1509" t="e">
        <f t="shared" ref="I1509:I1534" si="66">(G1509-$N$397)/($N$396)</f>
        <v>#DIV/0!</v>
      </c>
      <c r="J1509" t="e">
        <f t="shared" ref="J1509:J1543" si="67">10^I1509</f>
        <v>#DIV/0!</v>
      </c>
      <c r="K1509" t="e">
        <f t="shared" ref="K1509:K1543" si="68">J1509*6.14</f>
        <v>#DIV/0!</v>
      </c>
    </row>
    <row r="1510" spans="1:11" x14ac:dyDescent="0.2">
      <c r="A1510" t="s">
        <v>42</v>
      </c>
      <c r="B1510" t="s">
        <v>332</v>
      </c>
      <c r="C1510" t="s">
        <v>14</v>
      </c>
      <c r="D1510" t="s">
        <v>31</v>
      </c>
      <c r="E1510" t="s">
        <v>16</v>
      </c>
      <c r="F1510" t="s">
        <v>17</v>
      </c>
      <c r="G1510">
        <v>28.578472137451172</v>
      </c>
      <c r="H1510">
        <v>28.551828384399414</v>
      </c>
      <c r="I1510" t="e">
        <f t="shared" si="66"/>
        <v>#DIV/0!</v>
      </c>
      <c r="J1510" t="e">
        <f t="shared" si="67"/>
        <v>#DIV/0!</v>
      </c>
      <c r="K1510" t="e">
        <f t="shared" si="68"/>
        <v>#DIV/0!</v>
      </c>
    </row>
    <row r="1511" spans="1:11" x14ac:dyDescent="0.2">
      <c r="A1511" t="s">
        <v>43</v>
      </c>
      <c r="B1511" t="s">
        <v>327</v>
      </c>
      <c r="C1511" t="s">
        <v>14</v>
      </c>
      <c r="D1511" t="s">
        <v>31</v>
      </c>
      <c r="E1511" t="s">
        <v>16</v>
      </c>
      <c r="F1511" t="s">
        <v>17</v>
      </c>
      <c r="G1511">
        <v>27.916004180908203</v>
      </c>
      <c r="H1511">
        <v>28.102890014648438</v>
      </c>
      <c r="I1511" t="e">
        <f t="shared" si="66"/>
        <v>#DIV/0!</v>
      </c>
      <c r="J1511" t="e">
        <f t="shared" si="67"/>
        <v>#DIV/0!</v>
      </c>
      <c r="K1511" t="e">
        <f t="shared" si="68"/>
        <v>#DIV/0!</v>
      </c>
    </row>
    <row r="1512" spans="1:11" x14ac:dyDescent="0.2">
      <c r="A1512" t="s">
        <v>44</v>
      </c>
      <c r="B1512" t="s">
        <v>327</v>
      </c>
      <c r="C1512" t="s">
        <v>14</v>
      </c>
      <c r="D1512" t="s">
        <v>31</v>
      </c>
      <c r="E1512" t="s">
        <v>16</v>
      </c>
      <c r="F1512" t="s">
        <v>17</v>
      </c>
      <c r="G1512">
        <v>28.331012725830078</v>
      </c>
      <c r="H1512">
        <v>28.102890014648438</v>
      </c>
      <c r="I1512" t="e">
        <f t="shared" si="66"/>
        <v>#DIV/0!</v>
      </c>
      <c r="J1512" t="e">
        <f t="shared" si="67"/>
        <v>#DIV/0!</v>
      </c>
      <c r="K1512" t="e">
        <f t="shared" si="68"/>
        <v>#DIV/0!</v>
      </c>
    </row>
    <row r="1513" spans="1:11" x14ac:dyDescent="0.2">
      <c r="A1513" t="s">
        <v>46</v>
      </c>
      <c r="B1513" t="s">
        <v>327</v>
      </c>
      <c r="C1513" t="s">
        <v>14</v>
      </c>
      <c r="D1513" t="s">
        <v>31</v>
      </c>
      <c r="E1513" t="s">
        <v>16</v>
      </c>
      <c r="F1513" t="s">
        <v>17</v>
      </c>
      <c r="G1513">
        <v>28.061651229858398</v>
      </c>
      <c r="H1513">
        <v>28.102890014648438</v>
      </c>
      <c r="I1513" t="e">
        <f t="shared" si="66"/>
        <v>#DIV/0!</v>
      </c>
      <c r="J1513" t="e">
        <f t="shared" si="67"/>
        <v>#DIV/0!</v>
      </c>
      <c r="K1513" t="e">
        <f t="shared" si="68"/>
        <v>#DIV/0!</v>
      </c>
    </row>
    <row r="1514" spans="1:11" x14ac:dyDescent="0.2">
      <c r="A1514" t="s">
        <v>47</v>
      </c>
      <c r="B1514" t="s">
        <v>333</v>
      </c>
      <c r="C1514" t="s">
        <v>14</v>
      </c>
      <c r="D1514" t="s">
        <v>31</v>
      </c>
      <c r="E1514" t="s">
        <v>16</v>
      </c>
      <c r="F1514" t="s">
        <v>17</v>
      </c>
      <c r="G1514">
        <v>27.29442024230957</v>
      </c>
      <c r="H1514">
        <v>27.342727661132812</v>
      </c>
      <c r="I1514" t="e">
        <f t="shared" si="66"/>
        <v>#DIV/0!</v>
      </c>
      <c r="J1514" t="e">
        <f t="shared" si="67"/>
        <v>#DIV/0!</v>
      </c>
      <c r="K1514" t="e">
        <f t="shared" si="68"/>
        <v>#DIV/0!</v>
      </c>
    </row>
    <row r="1515" spans="1:11" x14ac:dyDescent="0.2">
      <c r="A1515" t="s">
        <v>49</v>
      </c>
      <c r="B1515" t="s">
        <v>333</v>
      </c>
      <c r="C1515" t="s">
        <v>14</v>
      </c>
      <c r="D1515" t="s">
        <v>31</v>
      </c>
      <c r="E1515" t="s">
        <v>16</v>
      </c>
      <c r="F1515" t="s">
        <v>17</v>
      </c>
      <c r="G1515">
        <v>27.291769027709961</v>
      </c>
      <c r="H1515">
        <v>27.342727661132812</v>
      </c>
      <c r="I1515" t="e">
        <f t="shared" si="66"/>
        <v>#DIV/0!</v>
      </c>
      <c r="J1515" t="e">
        <f t="shared" si="67"/>
        <v>#DIV/0!</v>
      </c>
      <c r="K1515" t="e">
        <f t="shared" si="68"/>
        <v>#DIV/0!</v>
      </c>
    </row>
    <row r="1516" spans="1:11" x14ac:dyDescent="0.2">
      <c r="A1516" t="s">
        <v>50</v>
      </c>
      <c r="B1516" t="s">
        <v>333</v>
      </c>
      <c r="C1516" t="s">
        <v>14</v>
      </c>
      <c r="D1516" t="s">
        <v>31</v>
      </c>
      <c r="E1516" t="s">
        <v>16</v>
      </c>
      <c r="F1516" t="s">
        <v>17</v>
      </c>
      <c r="G1516">
        <v>27.441995620727539</v>
      </c>
      <c r="H1516">
        <v>27.342727661132812</v>
      </c>
      <c r="I1516" t="e">
        <f t="shared" si="66"/>
        <v>#DIV/0!</v>
      </c>
      <c r="J1516" t="e">
        <f t="shared" si="67"/>
        <v>#DIV/0!</v>
      </c>
      <c r="K1516" t="e">
        <f t="shared" si="68"/>
        <v>#DIV/0!</v>
      </c>
    </row>
    <row r="1517" spans="1:11" x14ac:dyDescent="0.2">
      <c r="A1517" t="s">
        <v>52</v>
      </c>
      <c r="B1517" t="s">
        <v>329</v>
      </c>
      <c r="C1517" t="s">
        <v>14</v>
      </c>
      <c r="D1517" t="s">
        <v>31</v>
      </c>
      <c r="E1517" t="s">
        <v>16</v>
      </c>
      <c r="F1517" t="s">
        <v>17</v>
      </c>
      <c r="G1517">
        <v>30.077404022216797</v>
      </c>
      <c r="H1517">
        <v>30.111053466796875</v>
      </c>
      <c r="I1517" t="e">
        <f t="shared" si="66"/>
        <v>#DIV/0!</v>
      </c>
      <c r="J1517" t="e">
        <f t="shared" si="67"/>
        <v>#DIV/0!</v>
      </c>
      <c r="K1517" t="e">
        <f t="shared" si="68"/>
        <v>#DIV/0!</v>
      </c>
    </row>
    <row r="1518" spans="1:11" x14ac:dyDescent="0.2">
      <c r="A1518" t="s">
        <v>53</v>
      </c>
      <c r="B1518" t="s">
        <v>329</v>
      </c>
      <c r="C1518" t="s">
        <v>14</v>
      </c>
      <c r="D1518" t="s">
        <v>31</v>
      </c>
      <c r="E1518" t="s">
        <v>16</v>
      </c>
      <c r="F1518" t="s">
        <v>17</v>
      </c>
      <c r="G1518">
        <v>29.71238899230957</v>
      </c>
      <c r="H1518">
        <v>30.111053466796875</v>
      </c>
      <c r="I1518" t="e">
        <f t="shared" si="66"/>
        <v>#DIV/0!</v>
      </c>
      <c r="J1518" t="e">
        <f t="shared" si="67"/>
        <v>#DIV/0!</v>
      </c>
      <c r="K1518" t="e">
        <f t="shared" si="68"/>
        <v>#DIV/0!</v>
      </c>
    </row>
    <row r="1519" spans="1:11" x14ac:dyDescent="0.2">
      <c r="A1519" t="s">
        <v>55</v>
      </c>
      <c r="B1519" t="s">
        <v>329</v>
      </c>
      <c r="C1519" t="s">
        <v>14</v>
      </c>
      <c r="D1519" t="s">
        <v>31</v>
      </c>
      <c r="E1519" t="s">
        <v>16</v>
      </c>
      <c r="F1519" t="s">
        <v>17</v>
      </c>
      <c r="G1519">
        <v>30.543371200561523</v>
      </c>
      <c r="H1519">
        <v>30.111053466796875</v>
      </c>
      <c r="I1519" t="e">
        <f t="shared" si="66"/>
        <v>#DIV/0!</v>
      </c>
      <c r="J1519" t="e">
        <f t="shared" si="67"/>
        <v>#DIV/0!</v>
      </c>
      <c r="K1519" t="e">
        <f t="shared" si="68"/>
        <v>#DIV/0!</v>
      </c>
    </row>
    <row r="1520" spans="1:11" x14ac:dyDescent="0.2">
      <c r="A1520" t="s">
        <v>56</v>
      </c>
      <c r="B1520" t="s">
        <v>334</v>
      </c>
      <c r="C1520" t="s">
        <v>14</v>
      </c>
      <c r="D1520" t="s">
        <v>31</v>
      </c>
      <c r="E1520" t="s">
        <v>16</v>
      </c>
      <c r="F1520" t="s">
        <v>17</v>
      </c>
      <c r="G1520">
        <v>29.053079605102539</v>
      </c>
      <c r="H1520">
        <v>29.049093246459961</v>
      </c>
      <c r="I1520" t="e">
        <f t="shared" si="66"/>
        <v>#DIV/0!</v>
      </c>
      <c r="J1520" t="e">
        <f t="shared" si="67"/>
        <v>#DIV/0!</v>
      </c>
      <c r="K1520" t="e">
        <f t="shared" si="68"/>
        <v>#DIV/0!</v>
      </c>
    </row>
    <row r="1521" spans="1:11" x14ac:dyDescent="0.2">
      <c r="A1521" t="s">
        <v>58</v>
      </c>
      <c r="B1521" t="s">
        <v>334</v>
      </c>
      <c r="C1521" t="s">
        <v>14</v>
      </c>
      <c r="D1521" t="s">
        <v>31</v>
      </c>
      <c r="E1521" t="s">
        <v>16</v>
      </c>
      <c r="F1521" t="s">
        <v>17</v>
      </c>
      <c r="G1521">
        <v>29.152292251586914</v>
      </c>
      <c r="H1521">
        <v>29.049093246459961</v>
      </c>
      <c r="I1521" t="e">
        <f t="shared" si="66"/>
        <v>#DIV/0!</v>
      </c>
      <c r="J1521" t="e">
        <f t="shared" si="67"/>
        <v>#DIV/0!</v>
      </c>
      <c r="K1521" t="e">
        <f t="shared" si="68"/>
        <v>#DIV/0!</v>
      </c>
    </row>
    <row r="1522" spans="1:11" x14ac:dyDescent="0.2">
      <c r="A1522" t="s">
        <v>59</v>
      </c>
      <c r="B1522" t="s">
        <v>334</v>
      </c>
      <c r="C1522" t="s">
        <v>14</v>
      </c>
      <c r="D1522" t="s">
        <v>31</v>
      </c>
      <c r="E1522" t="s">
        <v>16</v>
      </c>
      <c r="F1522" t="s">
        <v>17</v>
      </c>
      <c r="G1522">
        <v>28.941909790039062</v>
      </c>
      <c r="H1522">
        <v>29.049093246459961</v>
      </c>
      <c r="I1522" t="e">
        <f t="shared" si="66"/>
        <v>#DIV/0!</v>
      </c>
      <c r="J1522" t="e">
        <f t="shared" si="67"/>
        <v>#DIV/0!</v>
      </c>
      <c r="K1522" t="e">
        <f t="shared" si="68"/>
        <v>#DIV/0!</v>
      </c>
    </row>
    <row r="1523" spans="1:11" x14ac:dyDescent="0.2">
      <c r="A1523" t="s">
        <v>77</v>
      </c>
      <c r="B1523" t="s">
        <v>335</v>
      </c>
      <c r="C1523" t="s">
        <v>14</v>
      </c>
      <c r="D1523" t="s">
        <v>31</v>
      </c>
      <c r="E1523" t="s">
        <v>16</v>
      </c>
      <c r="F1523" t="s">
        <v>17</v>
      </c>
      <c r="G1523">
        <v>32.705413818359375</v>
      </c>
      <c r="H1523">
        <v>32.807285308837891</v>
      </c>
      <c r="I1523" t="e">
        <f t="shared" si="66"/>
        <v>#DIV/0!</v>
      </c>
      <c r="J1523" t="e">
        <f t="shared" si="67"/>
        <v>#DIV/0!</v>
      </c>
      <c r="K1523" t="e">
        <f t="shared" si="68"/>
        <v>#DIV/0!</v>
      </c>
    </row>
    <row r="1524" spans="1:11" x14ac:dyDescent="0.2">
      <c r="A1524" t="s">
        <v>79</v>
      </c>
      <c r="B1524" t="s">
        <v>335</v>
      </c>
      <c r="C1524" t="s">
        <v>14</v>
      </c>
      <c r="D1524" t="s">
        <v>31</v>
      </c>
      <c r="E1524" t="s">
        <v>16</v>
      </c>
      <c r="F1524" t="s">
        <v>17</v>
      </c>
      <c r="G1524">
        <v>32.019134521484375</v>
      </c>
      <c r="H1524">
        <v>32.807285308837891</v>
      </c>
      <c r="I1524" t="e">
        <f t="shared" si="66"/>
        <v>#DIV/0!</v>
      </c>
      <c r="J1524" t="e">
        <f t="shared" si="67"/>
        <v>#DIV/0!</v>
      </c>
      <c r="K1524" t="e">
        <f t="shared" si="68"/>
        <v>#DIV/0!</v>
      </c>
    </row>
    <row r="1525" spans="1:11" x14ac:dyDescent="0.2">
      <c r="A1525" t="s">
        <v>81</v>
      </c>
      <c r="B1525" t="s">
        <v>335</v>
      </c>
      <c r="C1525" t="s">
        <v>14</v>
      </c>
      <c r="D1525" t="s">
        <v>31</v>
      </c>
      <c r="E1525" t="s">
        <v>16</v>
      </c>
      <c r="F1525" t="s">
        <v>17</v>
      </c>
      <c r="G1525">
        <v>33.697311401367188</v>
      </c>
      <c r="H1525">
        <v>32.807285308837891</v>
      </c>
      <c r="I1525" t="e">
        <f t="shared" si="66"/>
        <v>#DIV/0!</v>
      </c>
      <c r="J1525" t="e">
        <f t="shared" si="67"/>
        <v>#DIV/0!</v>
      </c>
      <c r="K1525" t="e">
        <f t="shared" si="68"/>
        <v>#DIV/0!</v>
      </c>
    </row>
    <row r="1526" spans="1:11" x14ac:dyDescent="0.2">
      <c r="A1526" t="s">
        <v>83</v>
      </c>
      <c r="B1526" t="s">
        <v>336</v>
      </c>
      <c r="C1526" t="s">
        <v>14</v>
      </c>
      <c r="D1526" t="s">
        <v>31</v>
      </c>
      <c r="E1526" t="s">
        <v>16</v>
      </c>
      <c r="F1526" t="s">
        <v>17</v>
      </c>
      <c r="G1526">
        <v>29.353601455688477</v>
      </c>
      <c r="H1526">
        <v>29.411096572875977</v>
      </c>
      <c r="I1526" t="e">
        <f t="shared" si="66"/>
        <v>#DIV/0!</v>
      </c>
      <c r="J1526" t="e">
        <f t="shared" si="67"/>
        <v>#DIV/0!</v>
      </c>
      <c r="K1526" t="e">
        <f t="shared" si="68"/>
        <v>#DIV/0!</v>
      </c>
    </row>
    <row r="1527" spans="1:11" x14ac:dyDescent="0.2">
      <c r="A1527" t="s">
        <v>85</v>
      </c>
      <c r="B1527" t="s">
        <v>336</v>
      </c>
      <c r="C1527" t="s">
        <v>14</v>
      </c>
      <c r="D1527" t="s">
        <v>31</v>
      </c>
      <c r="E1527" t="s">
        <v>16</v>
      </c>
      <c r="F1527" t="s">
        <v>17</v>
      </c>
      <c r="G1527">
        <v>29.455785751342773</v>
      </c>
      <c r="H1527">
        <v>29.411096572875977</v>
      </c>
      <c r="I1527" t="e">
        <f t="shared" si="66"/>
        <v>#DIV/0!</v>
      </c>
      <c r="J1527" t="e">
        <f t="shared" si="67"/>
        <v>#DIV/0!</v>
      </c>
      <c r="K1527" t="e">
        <f t="shared" si="68"/>
        <v>#DIV/0!</v>
      </c>
    </row>
    <row r="1528" spans="1:11" x14ac:dyDescent="0.2">
      <c r="A1528" t="s">
        <v>87</v>
      </c>
      <c r="B1528" t="s">
        <v>336</v>
      </c>
      <c r="C1528" t="s">
        <v>14</v>
      </c>
      <c r="D1528" t="s">
        <v>31</v>
      </c>
      <c r="E1528" t="s">
        <v>16</v>
      </c>
      <c r="F1528" t="s">
        <v>17</v>
      </c>
      <c r="G1528">
        <v>29.423908233642578</v>
      </c>
      <c r="H1528">
        <v>29.411096572875977</v>
      </c>
      <c r="I1528" t="e">
        <f t="shared" si="66"/>
        <v>#DIV/0!</v>
      </c>
      <c r="J1528" t="e">
        <f t="shared" si="67"/>
        <v>#DIV/0!</v>
      </c>
      <c r="K1528" t="e">
        <f t="shared" si="68"/>
        <v>#DIV/0!</v>
      </c>
    </row>
    <row r="1529" spans="1:11" x14ac:dyDescent="0.2">
      <c r="A1529" s="2" t="s">
        <v>89</v>
      </c>
      <c r="B1529" s="2"/>
      <c r="C1529" s="2"/>
      <c r="D1529" s="2"/>
      <c r="E1529" s="2"/>
      <c r="F1529" s="2"/>
      <c r="G1529" s="2"/>
      <c r="H1529" s="2"/>
      <c r="J1529" s="2"/>
      <c r="K1529" s="2"/>
    </row>
    <row r="1530" spans="1:11" x14ac:dyDescent="0.2">
      <c r="A1530" s="2" t="s">
        <v>91</v>
      </c>
      <c r="B1530" s="2"/>
      <c r="C1530" s="2"/>
      <c r="D1530" s="2"/>
      <c r="E1530" s="2"/>
      <c r="F1530" s="2"/>
      <c r="G1530" s="2"/>
      <c r="H1530" s="2"/>
      <c r="J1530" s="2"/>
      <c r="K1530" s="2"/>
    </row>
    <row r="1531" spans="1:11" x14ac:dyDescent="0.2">
      <c r="A1531" s="2" t="s">
        <v>93</v>
      </c>
      <c r="B1531" s="2"/>
      <c r="C1531" s="2"/>
      <c r="D1531" s="2"/>
      <c r="E1531" s="2"/>
      <c r="F1531" s="2"/>
      <c r="G1531" s="2"/>
      <c r="H1531" s="2"/>
      <c r="J1531" s="2"/>
      <c r="K1531" s="2"/>
    </row>
    <row r="1532" spans="1:11" x14ac:dyDescent="0.2">
      <c r="A1532" t="s">
        <v>95</v>
      </c>
      <c r="B1532" t="s">
        <v>337</v>
      </c>
      <c r="C1532" t="s">
        <v>14</v>
      </c>
      <c r="D1532" t="s">
        <v>31</v>
      </c>
      <c r="E1532" t="s">
        <v>16</v>
      </c>
      <c r="F1532" t="s">
        <v>17</v>
      </c>
      <c r="G1532">
        <v>30.602582931518555</v>
      </c>
      <c r="H1532">
        <v>30.552658081054688</v>
      </c>
      <c r="I1532" t="e">
        <f t="shared" si="66"/>
        <v>#DIV/0!</v>
      </c>
      <c r="J1532" t="e">
        <f t="shared" si="67"/>
        <v>#DIV/0!</v>
      </c>
      <c r="K1532" t="e">
        <f t="shared" si="68"/>
        <v>#DIV/0!</v>
      </c>
    </row>
    <row r="1533" spans="1:11" x14ac:dyDescent="0.2">
      <c r="A1533" t="s">
        <v>97</v>
      </c>
      <c r="B1533" t="s">
        <v>337</v>
      </c>
      <c r="C1533" t="s">
        <v>14</v>
      </c>
      <c r="D1533" t="s">
        <v>31</v>
      </c>
      <c r="E1533" t="s">
        <v>16</v>
      </c>
      <c r="F1533" t="s">
        <v>17</v>
      </c>
      <c r="G1533">
        <v>30.640789031982422</v>
      </c>
      <c r="H1533">
        <v>30.552658081054688</v>
      </c>
      <c r="I1533" t="e">
        <f t="shared" si="66"/>
        <v>#DIV/0!</v>
      </c>
      <c r="J1533" t="e">
        <f t="shared" si="67"/>
        <v>#DIV/0!</v>
      </c>
      <c r="K1533" t="e">
        <f t="shared" si="68"/>
        <v>#DIV/0!</v>
      </c>
    </row>
    <row r="1534" spans="1:11" x14ac:dyDescent="0.2">
      <c r="A1534" t="s">
        <v>99</v>
      </c>
      <c r="B1534" t="s">
        <v>337</v>
      </c>
      <c r="C1534" t="s">
        <v>14</v>
      </c>
      <c r="D1534" t="s">
        <v>31</v>
      </c>
      <c r="E1534" t="s">
        <v>16</v>
      </c>
      <c r="F1534" t="s">
        <v>17</v>
      </c>
      <c r="G1534">
        <v>30.414600372314453</v>
      </c>
      <c r="H1534">
        <v>30.552658081054688</v>
      </c>
      <c r="I1534" t="e">
        <f t="shared" si="66"/>
        <v>#DIV/0!</v>
      </c>
      <c r="J1534" t="e">
        <f t="shared" si="67"/>
        <v>#DIV/0!</v>
      </c>
      <c r="K1534" t="e">
        <f t="shared" si="68"/>
        <v>#DIV/0!</v>
      </c>
    </row>
    <row r="1535" spans="1:11" x14ac:dyDescent="0.2">
      <c r="A1535" s="2" t="s">
        <v>101</v>
      </c>
      <c r="B1535" s="74"/>
      <c r="C1535" s="74"/>
      <c r="D1535" s="74"/>
      <c r="E1535" s="74"/>
      <c r="F1535" s="74"/>
      <c r="G1535" s="74"/>
      <c r="H1535" s="74"/>
      <c r="I1535" s="74"/>
      <c r="J1535" s="74"/>
      <c r="K1535" s="74"/>
    </row>
    <row r="1536" spans="1:11" x14ac:dyDescent="0.2">
      <c r="A1536" s="2" t="s">
        <v>102</v>
      </c>
      <c r="B1536" s="74"/>
      <c r="C1536" s="74"/>
      <c r="D1536" s="74"/>
      <c r="E1536" s="74"/>
      <c r="F1536" s="74"/>
      <c r="G1536" s="74"/>
      <c r="H1536" s="74"/>
      <c r="I1536" s="74"/>
      <c r="J1536" s="74"/>
      <c r="K1536" s="74"/>
    </row>
    <row r="1537" spans="1:17" x14ac:dyDescent="0.2">
      <c r="A1537" s="2" t="s">
        <v>103</v>
      </c>
      <c r="B1537" s="74"/>
      <c r="C1537" s="74"/>
      <c r="D1537" s="74"/>
      <c r="E1537" s="74"/>
      <c r="F1537" s="74"/>
      <c r="G1537" s="74"/>
      <c r="H1537" s="74"/>
      <c r="I1537" s="74"/>
      <c r="J1537" s="74"/>
      <c r="K1537" s="74"/>
    </row>
    <row r="1538" spans="1:17" x14ac:dyDescent="0.2">
      <c r="A1538" t="s">
        <v>104</v>
      </c>
      <c r="B1538" t="s">
        <v>13</v>
      </c>
      <c r="C1538" t="s">
        <v>13</v>
      </c>
      <c r="D1538" t="s">
        <v>13</v>
      </c>
      <c r="E1538" t="s">
        <v>13</v>
      </c>
      <c r="F1538" t="s">
        <v>13</v>
      </c>
      <c r="G1538" t="s">
        <v>13</v>
      </c>
      <c r="H1538" t="s">
        <v>13</v>
      </c>
    </row>
    <row r="1539" spans="1:17" x14ac:dyDescent="0.2">
      <c r="A1539" t="s">
        <v>105</v>
      </c>
      <c r="B1539" t="s">
        <v>13</v>
      </c>
      <c r="C1539" t="s">
        <v>13</v>
      </c>
      <c r="D1539" t="s">
        <v>13</v>
      </c>
      <c r="E1539" t="s">
        <v>13</v>
      </c>
      <c r="F1539" t="s">
        <v>13</v>
      </c>
      <c r="G1539" t="s">
        <v>13</v>
      </c>
      <c r="H1539" t="s">
        <v>13</v>
      </c>
    </row>
    <row r="1540" spans="1:17" x14ac:dyDescent="0.2">
      <c r="A1540" t="s">
        <v>106</v>
      </c>
      <c r="B1540" t="s">
        <v>13</v>
      </c>
      <c r="C1540" t="s">
        <v>13</v>
      </c>
      <c r="D1540" t="s">
        <v>13</v>
      </c>
      <c r="E1540" t="s">
        <v>13</v>
      </c>
      <c r="F1540" t="s">
        <v>13</v>
      </c>
      <c r="G1540" t="s">
        <v>13</v>
      </c>
      <c r="H1540" t="s">
        <v>13</v>
      </c>
    </row>
    <row r="1541" spans="1:17" x14ac:dyDescent="0.2">
      <c r="A1541" t="s">
        <v>107</v>
      </c>
      <c r="B1541" t="s">
        <v>302</v>
      </c>
      <c r="C1541" t="s">
        <v>14</v>
      </c>
      <c r="D1541" t="s">
        <v>31</v>
      </c>
      <c r="E1541" t="s">
        <v>16</v>
      </c>
      <c r="F1541" t="s">
        <v>17</v>
      </c>
      <c r="G1541">
        <v>27.901351928710938</v>
      </c>
      <c r="H1541">
        <v>27.998208999633789</v>
      </c>
      <c r="I1541" t="e">
        <f>(G1541-$N$397)/($N$396)</f>
        <v>#DIV/0!</v>
      </c>
      <c r="J1541" t="e">
        <f t="shared" si="67"/>
        <v>#DIV/0!</v>
      </c>
      <c r="K1541" t="e">
        <f t="shared" si="68"/>
        <v>#DIV/0!</v>
      </c>
    </row>
    <row r="1542" spans="1:17" x14ac:dyDescent="0.2">
      <c r="A1542" t="s">
        <v>108</v>
      </c>
      <c r="B1542" t="s">
        <v>302</v>
      </c>
      <c r="C1542" t="s">
        <v>14</v>
      </c>
      <c r="D1542" t="s">
        <v>31</v>
      </c>
      <c r="E1542" t="s">
        <v>16</v>
      </c>
      <c r="F1542" t="s">
        <v>17</v>
      </c>
      <c r="G1542">
        <v>27.867691040039062</v>
      </c>
      <c r="H1542">
        <v>27.998208999633789</v>
      </c>
      <c r="I1542" t="e">
        <f>(G1542-$N$397)/($N$396)</f>
        <v>#DIV/0!</v>
      </c>
      <c r="J1542" t="e">
        <f t="shared" si="67"/>
        <v>#DIV/0!</v>
      </c>
      <c r="K1542" t="e">
        <f t="shared" si="68"/>
        <v>#DIV/0!</v>
      </c>
    </row>
    <row r="1543" spans="1:17" x14ac:dyDescent="0.2">
      <c r="A1543" t="s">
        <v>109</v>
      </c>
      <c r="B1543" t="s">
        <v>302</v>
      </c>
      <c r="C1543" t="s">
        <v>14</v>
      </c>
      <c r="D1543" t="s">
        <v>31</v>
      </c>
      <c r="E1543" t="s">
        <v>16</v>
      </c>
      <c r="F1543" t="s">
        <v>17</v>
      </c>
      <c r="G1543">
        <v>28.225587844848633</v>
      </c>
      <c r="H1543">
        <v>27.998208999633789</v>
      </c>
      <c r="I1543" t="e">
        <f>(G1543-$N$397)/($N$396)</f>
        <v>#DIV/0!</v>
      </c>
      <c r="J1543" t="e">
        <f t="shared" si="67"/>
        <v>#DIV/0!</v>
      </c>
      <c r="K1543" t="e">
        <f t="shared" si="68"/>
        <v>#DIV/0!</v>
      </c>
    </row>
    <row r="1545" spans="1:17" x14ac:dyDescent="0.2">
      <c r="A1545" s="2" t="s">
        <v>2</v>
      </c>
      <c r="B1545" s="2" t="s">
        <v>3</v>
      </c>
      <c r="C1545" s="2" t="s">
        <v>4</v>
      </c>
      <c r="D1545" s="2" t="s">
        <v>5</v>
      </c>
      <c r="E1545" s="2" t="s">
        <v>6</v>
      </c>
      <c r="F1545" s="2" t="s">
        <v>7</v>
      </c>
      <c r="G1545" s="2" t="s">
        <v>8</v>
      </c>
      <c r="H1545" s="2" t="s">
        <v>9</v>
      </c>
      <c r="I1545" s="2" t="s">
        <v>10</v>
      </c>
      <c r="J1545" s="2" t="s">
        <v>11</v>
      </c>
      <c r="K1545" s="2" t="s">
        <v>320</v>
      </c>
      <c r="L1545" s="2" t="s">
        <v>338</v>
      </c>
      <c r="M1545" s="2"/>
      <c r="N1545" s="2"/>
      <c r="O1545" s="2"/>
      <c r="P1545" s="2"/>
      <c r="Q1545" s="2"/>
    </row>
    <row r="1546" spans="1:17" x14ac:dyDescent="0.2">
      <c r="A1546" s="2" t="s">
        <v>12</v>
      </c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</row>
    <row r="1547" spans="1:17" x14ac:dyDescent="0.2">
      <c r="A1547" s="2" t="s">
        <v>18</v>
      </c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</row>
    <row r="1548" spans="1:17" x14ac:dyDescent="0.2">
      <c r="A1548" s="2" t="s">
        <v>20</v>
      </c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 t="s">
        <v>321</v>
      </c>
      <c r="N1548" s="2" t="s">
        <v>322</v>
      </c>
      <c r="O1548" s="2"/>
      <c r="P1548" s="2"/>
      <c r="Q1548" s="2"/>
    </row>
    <row r="1549" spans="1:17" x14ac:dyDescent="0.2">
      <c r="A1549" s="2" t="s">
        <v>22</v>
      </c>
      <c r="B1549" s="2"/>
      <c r="C1549" s="2" t="s">
        <v>34</v>
      </c>
      <c r="D1549" s="2" t="s">
        <v>21</v>
      </c>
      <c r="E1549" s="2" t="s">
        <v>16</v>
      </c>
      <c r="F1549" s="2" t="s">
        <v>17</v>
      </c>
      <c r="G1549" s="2">
        <v>22.912817</v>
      </c>
      <c r="H1549" s="2">
        <v>22.880621000000001</v>
      </c>
      <c r="I1549" s="2">
        <v>4.9799240000000002E-2</v>
      </c>
      <c r="J1549" s="2">
        <v>10000</v>
      </c>
      <c r="K1549" s="2">
        <v>4</v>
      </c>
      <c r="L1549" s="2"/>
      <c r="M1549" s="2" t="s">
        <v>184</v>
      </c>
      <c r="N1549" s="2">
        <v>-3.9392999999999998</v>
      </c>
      <c r="O1549" s="2"/>
      <c r="P1549" s="2"/>
      <c r="Q1549" s="2"/>
    </row>
    <row r="1550" spans="1:17" x14ac:dyDescent="0.2">
      <c r="A1550" s="2" t="s">
        <v>23</v>
      </c>
      <c r="B1550" s="2"/>
      <c r="C1550" s="2" t="s">
        <v>34</v>
      </c>
      <c r="D1550" s="2" t="s">
        <v>21</v>
      </c>
      <c r="E1550" s="2" t="s">
        <v>16</v>
      </c>
      <c r="F1550" s="2" t="s">
        <v>17</v>
      </c>
      <c r="G1550" s="2">
        <v>22.9057846</v>
      </c>
      <c r="H1550" s="2">
        <v>22.880621000000001</v>
      </c>
      <c r="I1550" s="2">
        <v>4.9799240000000002E-2</v>
      </c>
      <c r="J1550" s="2">
        <v>10000</v>
      </c>
      <c r="K1550" s="2">
        <v>4</v>
      </c>
      <c r="L1550" s="2"/>
      <c r="M1550" s="2" t="s">
        <v>185</v>
      </c>
      <c r="N1550" s="2">
        <v>38.195</v>
      </c>
      <c r="O1550" s="2"/>
      <c r="P1550" s="2"/>
      <c r="Q1550" s="2"/>
    </row>
    <row r="1551" spans="1:17" x14ac:dyDescent="0.2">
      <c r="A1551" s="2" t="s">
        <v>24</v>
      </c>
      <c r="B1551" s="2"/>
      <c r="C1551" s="2" t="s">
        <v>34</v>
      </c>
      <c r="D1551" s="2" t="s">
        <v>21</v>
      </c>
      <c r="E1551" s="2" t="s">
        <v>16</v>
      </c>
      <c r="F1551" s="2" t="s">
        <v>17</v>
      </c>
      <c r="G1551" s="2">
        <v>22.823261299999999</v>
      </c>
      <c r="H1551" s="2">
        <v>22.880621000000001</v>
      </c>
      <c r="I1551" s="2">
        <v>4.9799240000000002E-2</v>
      </c>
      <c r="J1551" s="2">
        <v>10000</v>
      </c>
      <c r="K1551" s="2">
        <v>4</v>
      </c>
      <c r="L1551" s="2"/>
      <c r="M1551" s="2"/>
      <c r="N1551" s="2"/>
      <c r="O1551" s="2"/>
      <c r="P1551" s="2"/>
      <c r="Q1551" s="2"/>
    </row>
    <row r="1552" spans="1:17" x14ac:dyDescent="0.2">
      <c r="A1552" s="2" t="s">
        <v>25</v>
      </c>
      <c r="B1552" s="2"/>
      <c r="C1552" s="2" t="s">
        <v>34</v>
      </c>
      <c r="D1552" s="2" t="s">
        <v>21</v>
      </c>
      <c r="E1552" s="2" t="s">
        <v>16</v>
      </c>
      <c r="F1552" s="2" t="s">
        <v>17</v>
      </c>
      <c r="G1552" s="2">
        <v>23.6421967</v>
      </c>
      <c r="H1552" s="2">
        <v>23.691658</v>
      </c>
      <c r="I1552" s="2">
        <v>7.3827939999999995E-2</v>
      </c>
      <c r="J1552" s="2">
        <v>5000</v>
      </c>
      <c r="K1552" s="2">
        <v>3.6989700000000001</v>
      </c>
      <c r="L1552" s="2"/>
      <c r="M1552" s="2"/>
      <c r="N1552" s="2"/>
      <c r="O1552" s="2"/>
      <c r="P1552" s="2"/>
      <c r="Q1552" s="2"/>
    </row>
    <row r="1553" spans="1:17" x14ac:dyDescent="0.2">
      <c r="A1553" s="2" t="s">
        <v>26</v>
      </c>
      <c r="B1553" s="2"/>
      <c r="C1553" s="2" t="s">
        <v>34</v>
      </c>
      <c r="D1553" s="2" t="s">
        <v>21</v>
      </c>
      <c r="E1553" s="2" t="s">
        <v>16</v>
      </c>
      <c r="F1553" s="2" t="s">
        <v>17</v>
      </c>
      <c r="G1553" s="2">
        <v>23.6562576</v>
      </c>
      <c r="H1553" s="2">
        <v>23.691658</v>
      </c>
      <c r="I1553" s="2">
        <v>7.3827939999999995E-2</v>
      </c>
      <c r="J1553" s="2">
        <v>5000</v>
      </c>
      <c r="K1553" s="2">
        <v>3.6989700000000001</v>
      </c>
      <c r="L1553" s="2"/>
      <c r="M1553" s="2"/>
      <c r="N1553" s="2"/>
      <c r="O1553" s="2"/>
      <c r="P1553" s="2"/>
      <c r="Q1553" s="2"/>
    </row>
    <row r="1554" spans="1:17" x14ac:dyDescent="0.2">
      <c r="A1554" s="2" t="s">
        <v>27</v>
      </c>
      <c r="B1554" s="2"/>
      <c r="C1554" s="2" t="s">
        <v>34</v>
      </c>
      <c r="D1554" s="2" t="s">
        <v>21</v>
      </c>
      <c r="E1554" s="2" t="s">
        <v>16</v>
      </c>
      <c r="F1554" s="2" t="s">
        <v>17</v>
      </c>
      <c r="G1554" s="2">
        <v>23.776519799999999</v>
      </c>
      <c r="H1554" s="2">
        <v>23.691658</v>
      </c>
      <c r="I1554" s="2">
        <v>7.3827939999999995E-2</v>
      </c>
      <c r="J1554" s="2">
        <v>5000</v>
      </c>
      <c r="K1554" s="2">
        <v>3.6989700000000001</v>
      </c>
      <c r="L1554" s="2"/>
      <c r="M1554" s="2"/>
      <c r="N1554" s="2"/>
      <c r="O1554" s="2"/>
      <c r="P1554" s="2"/>
      <c r="Q1554" s="2"/>
    </row>
    <row r="1555" spans="1:17" x14ac:dyDescent="0.2">
      <c r="A1555" s="2" t="s">
        <v>28</v>
      </c>
      <c r="B1555" s="2"/>
      <c r="C1555" s="2" t="s">
        <v>34</v>
      </c>
      <c r="D1555" s="2" t="s">
        <v>21</v>
      </c>
      <c r="E1555" s="2" t="s">
        <v>16</v>
      </c>
      <c r="F1555" s="2" t="s">
        <v>17</v>
      </c>
      <c r="G1555" s="2">
        <v>25.8714066</v>
      </c>
      <c r="H1555" s="2">
        <v>25.9160328</v>
      </c>
      <c r="I1555" s="2">
        <v>3.8768480000000001E-2</v>
      </c>
      <c r="J1555" s="2">
        <v>1000</v>
      </c>
      <c r="K1555" s="2">
        <v>3</v>
      </c>
      <c r="L1555" s="2"/>
      <c r="M1555" s="2"/>
      <c r="N1555" s="2"/>
      <c r="O1555" s="2"/>
      <c r="P1555" s="2"/>
      <c r="Q1555" s="2"/>
    </row>
    <row r="1556" spans="1:17" x14ac:dyDescent="0.2">
      <c r="A1556" s="2" t="s">
        <v>29</v>
      </c>
      <c r="B1556" s="2"/>
      <c r="C1556" s="2" t="s">
        <v>34</v>
      </c>
      <c r="D1556" s="2" t="s">
        <v>21</v>
      </c>
      <c r="E1556" s="2" t="s">
        <v>16</v>
      </c>
      <c r="F1556" s="2" t="s">
        <v>17</v>
      </c>
      <c r="G1556" s="2">
        <v>25.941394800000001</v>
      </c>
      <c r="H1556" s="2">
        <v>25.9160328</v>
      </c>
      <c r="I1556" s="2">
        <v>3.8768480000000001E-2</v>
      </c>
      <c r="J1556" s="2">
        <v>1000</v>
      </c>
      <c r="K1556" s="2">
        <v>3</v>
      </c>
      <c r="L1556" s="2"/>
      <c r="M1556" s="2"/>
      <c r="N1556" s="2"/>
      <c r="O1556" s="2"/>
      <c r="P1556" s="2"/>
      <c r="Q1556" s="2"/>
    </row>
    <row r="1557" spans="1:17" x14ac:dyDescent="0.2">
      <c r="A1557" s="2" t="s">
        <v>32</v>
      </c>
      <c r="B1557" s="2"/>
      <c r="C1557" s="2" t="s">
        <v>34</v>
      </c>
      <c r="D1557" s="2" t="s">
        <v>21</v>
      </c>
      <c r="E1557" s="2" t="s">
        <v>16</v>
      </c>
      <c r="F1557" s="2" t="s">
        <v>17</v>
      </c>
      <c r="G1557" s="2">
        <v>25.9353008</v>
      </c>
      <c r="H1557" s="2">
        <v>25.9160328</v>
      </c>
      <c r="I1557" s="2">
        <v>3.8768480000000001E-2</v>
      </c>
      <c r="J1557" s="2">
        <v>1000</v>
      </c>
      <c r="K1557" s="2">
        <v>3</v>
      </c>
      <c r="L1557" s="2"/>
      <c r="M1557" s="2"/>
      <c r="N1557" s="2"/>
      <c r="O1557" s="2"/>
      <c r="P1557" s="2"/>
      <c r="Q1557" s="2"/>
    </row>
    <row r="1558" spans="1:17" x14ac:dyDescent="0.2">
      <c r="A1558" s="2" t="s">
        <v>33</v>
      </c>
      <c r="B1558" s="2"/>
      <c r="C1558" s="2" t="s">
        <v>34</v>
      </c>
      <c r="D1558" s="2" t="s">
        <v>21</v>
      </c>
      <c r="E1558" s="2" t="s">
        <v>16</v>
      </c>
      <c r="F1558" s="2" t="s">
        <v>17</v>
      </c>
      <c r="G1558" s="2">
        <v>29.480277999999998</v>
      </c>
      <c r="H1558" s="2">
        <v>29.726440400000001</v>
      </c>
      <c r="I1558" s="2">
        <v>0.24042638999999999</v>
      </c>
      <c r="J1558" s="2">
        <v>100</v>
      </c>
      <c r="K1558" s="2">
        <v>2</v>
      </c>
      <c r="L1558" s="2"/>
      <c r="M1558" s="2"/>
      <c r="N1558" s="2"/>
      <c r="O1558" s="2"/>
      <c r="P1558" s="2"/>
      <c r="Q1558" s="2"/>
    </row>
    <row r="1559" spans="1:17" x14ac:dyDescent="0.2">
      <c r="A1559" s="2" t="s">
        <v>35</v>
      </c>
      <c r="B1559" s="2"/>
      <c r="C1559" s="2" t="s">
        <v>34</v>
      </c>
      <c r="D1559" s="2" t="s">
        <v>21</v>
      </c>
      <c r="E1559" s="2" t="s">
        <v>16</v>
      </c>
      <c r="F1559" s="2" t="s">
        <v>17</v>
      </c>
      <c r="G1559" s="2">
        <v>29.9606876</v>
      </c>
      <c r="H1559" s="2">
        <v>29.726440400000001</v>
      </c>
      <c r="I1559" s="2">
        <v>0.24042638999999999</v>
      </c>
      <c r="J1559" s="2">
        <v>100</v>
      </c>
      <c r="K1559" s="2">
        <v>2</v>
      </c>
      <c r="L1559" s="2"/>
      <c r="M1559" s="2"/>
      <c r="N1559" s="2"/>
      <c r="O1559" s="2"/>
      <c r="P1559" s="2"/>
      <c r="Q1559" s="2"/>
    </row>
    <row r="1560" spans="1:17" x14ac:dyDescent="0.2">
      <c r="A1560" s="2" t="s">
        <v>36</v>
      </c>
      <c r="B1560" s="2"/>
      <c r="C1560" s="2" t="s">
        <v>34</v>
      </c>
      <c r="D1560" s="2" t="s">
        <v>21</v>
      </c>
      <c r="E1560" s="2" t="s">
        <v>16</v>
      </c>
      <c r="F1560" s="2" t="s">
        <v>17</v>
      </c>
      <c r="G1560" s="2">
        <v>29.738357499999999</v>
      </c>
      <c r="H1560" s="2">
        <v>29.726440400000001</v>
      </c>
      <c r="I1560" s="2">
        <v>0.24042638999999999</v>
      </c>
      <c r="J1560" s="2">
        <v>100</v>
      </c>
      <c r="K1560" s="2">
        <v>2</v>
      </c>
      <c r="L1560" s="2"/>
      <c r="M1560" s="2"/>
      <c r="N1560" s="2"/>
      <c r="O1560" s="2"/>
      <c r="P1560" s="2"/>
      <c r="Q1560" s="2"/>
    </row>
    <row r="1561" spans="1:17" x14ac:dyDescent="0.2">
      <c r="A1561" s="2" t="s">
        <v>37</v>
      </c>
      <c r="B1561" s="2"/>
      <c r="C1561" s="2" t="s">
        <v>34</v>
      </c>
      <c r="D1561" s="2" t="s">
        <v>21</v>
      </c>
      <c r="E1561" s="2" t="s">
        <v>16</v>
      </c>
      <c r="F1561" s="2" t="s">
        <v>17</v>
      </c>
      <c r="G1561" s="2">
        <v>34.494674699999997</v>
      </c>
      <c r="H1561" s="2">
        <v>34.795848800000002</v>
      </c>
      <c r="I1561" s="2">
        <v>0.57590180999999996</v>
      </c>
      <c r="J1561" s="2">
        <v>10</v>
      </c>
      <c r="K1561" s="2">
        <v>1</v>
      </c>
      <c r="L1561" s="2"/>
      <c r="M1561" s="2"/>
      <c r="N1561" s="2"/>
      <c r="O1561" s="2"/>
      <c r="P1561" s="2"/>
      <c r="Q1561" s="2"/>
    </row>
    <row r="1562" spans="1:17" x14ac:dyDescent="0.2">
      <c r="A1562" s="2" t="s">
        <v>38</v>
      </c>
      <c r="B1562" s="2"/>
      <c r="C1562" s="2" t="s">
        <v>34</v>
      </c>
      <c r="D1562" s="2" t="s">
        <v>21</v>
      </c>
      <c r="E1562" s="2" t="s">
        <v>16</v>
      </c>
      <c r="F1562" s="2" t="s">
        <v>17</v>
      </c>
      <c r="G1562" s="2">
        <v>34.432983399999998</v>
      </c>
      <c r="H1562" s="2">
        <v>34.795848800000002</v>
      </c>
      <c r="I1562" s="2">
        <v>0.57590180999999996</v>
      </c>
      <c r="J1562" s="2">
        <v>10</v>
      </c>
      <c r="K1562" s="2">
        <v>1</v>
      </c>
      <c r="L1562" s="2"/>
      <c r="M1562" s="2"/>
      <c r="N1562" s="2"/>
      <c r="O1562" s="2"/>
      <c r="P1562" s="2"/>
      <c r="Q1562" s="2"/>
    </row>
    <row r="1563" spans="1:17" x14ac:dyDescent="0.2">
      <c r="A1563" s="2" t="s">
        <v>39</v>
      </c>
      <c r="B1563" s="2"/>
      <c r="C1563" s="2" t="s">
        <v>34</v>
      </c>
      <c r="D1563" s="2" t="s">
        <v>21</v>
      </c>
      <c r="E1563" s="2" t="s">
        <v>16</v>
      </c>
      <c r="F1563" s="2" t="s">
        <v>17</v>
      </c>
      <c r="G1563" s="2">
        <v>35.459888499999998</v>
      </c>
      <c r="H1563" s="2">
        <v>34.795848800000002</v>
      </c>
      <c r="I1563" s="2">
        <v>0.57590180999999996</v>
      </c>
      <c r="J1563" s="2">
        <v>10</v>
      </c>
      <c r="K1563" s="2">
        <v>1</v>
      </c>
      <c r="L1563" s="2"/>
      <c r="M1563" s="2"/>
      <c r="N1563" s="2"/>
      <c r="O1563" s="2"/>
      <c r="P1563" s="2"/>
      <c r="Q1563" s="2"/>
    </row>
    <row r="1564" spans="1:17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</row>
    <row r="1565" spans="1:17" x14ac:dyDescent="0.2">
      <c r="A1565" s="2"/>
      <c r="B1565" s="2"/>
      <c r="C1565" s="2"/>
      <c r="D1565" s="2"/>
      <c r="E1565" s="2"/>
      <c r="F1565" s="2"/>
      <c r="G1565" s="2"/>
      <c r="H1565" s="2"/>
      <c r="I1565" s="2" t="s">
        <v>323</v>
      </c>
      <c r="J1565" s="2" t="s">
        <v>324</v>
      </c>
      <c r="K1565" s="2" t="s">
        <v>325</v>
      </c>
      <c r="L1565" s="2"/>
      <c r="M1565" s="2"/>
      <c r="N1565" s="2"/>
      <c r="O1565" s="2"/>
      <c r="P1565" s="2"/>
      <c r="Q1565" s="2"/>
    </row>
    <row r="1566" spans="1:17" x14ac:dyDescent="0.2">
      <c r="A1566" s="2" t="s">
        <v>40</v>
      </c>
      <c r="B1566" s="2" t="s">
        <v>332</v>
      </c>
      <c r="C1566" s="2" t="s">
        <v>34</v>
      </c>
      <c r="D1566" s="2" t="s">
        <v>31</v>
      </c>
      <c r="E1566" s="2" t="s">
        <v>16</v>
      </c>
      <c r="F1566" s="2" t="s">
        <v>17</v>
      </c>
      <c r="G1566" s="2">
        <v>28.435869199999999</v>
      </c>
      <c r="H1566" s="2">
        <v>28.501031900000001</v>
      </c>
      <c r="I1566" t="e">
        <f>(G1566-$N$455)/($N$454)</f>
        <v>#DIV/0!</v>
      </c>
      <c r="J1566" t="e">
        <f>10^I1566</f>
        <v>#DIV/0!</v>
      </c>
      <c r="K1566" t="e">
        <f>J1566*6.14</f>
        <v>#DIV/0!</v>
      </c>
      <c r="L1566" s="2"/>
      <c r="M1566" s="2"/>
      <c r="N1566" s="2"/>
      <c r="O1566" s="2"/>
      <c r="P1566" s="2"/>
      <c r="Q1566" s="2"/>
    </row>
    <row r="1567" spans="1:17" x14ac:dyDescent="0.2">
      <c r="A1567" s="2" t="s">
        <v>41</v>
      </c>
      <c r="B1567" s="2" t="s">
        <v>332</v>
      </c>
      <c r="C1567" s="2" t="s">
        <v>34</v>
      </c>
      <c r="D1567" s="2" t="s">
        <v>31</v>
      </c>
      <c r="E1567" s="2" t="s">
        <v>16</v>
      </c>
      <c r="F1567" s="2" t="s">
        <v>17</v>
      </c>
      <c r="G1567" s="2">
        <v>28.473222700000001</v>
      </c>
      <c r="H1567" s="2">
        <v>28.501031900000001</v>
      </c>
      <c r="I1567" t="e">
        <f t="shared" ref="I1567:I1583" si="69">(G1567-$N$455)/($N$454)</f>
        <v>#DIV/0!</v>
      </c>
      <c r="J1567" t="e">
        <f t="shared" ref="J1567:J1583" si="70">10^I1567</f>
        <v>#DIV/0!</v>
      </c>
      <c r="K1567" t="e">
        <f t="shared" ref="K1567:K1583" si="71">J1567*6.14</f>
        <v>#DIV/0!</v>
      </c>
      <c r="L1567" s="2"/>
      <c r="M1567" s="2"/>
      <c r="N1567" s="2"/>
      <c r="O1567" s="2"/>
      <c r="P1567" s="2"/>
      <c r="Q1567" s="2"/>
    </row>
    <row r="1568" spans="1:17" x14ac:dyDescent="0.2">
      <c r="A1568" s="2" t="s">
        <v>42</v>
      </c>
      <c r="B1568" s="2" t="s">
        <v>332</v>
      </c>
      <c r="C1568" s="2" t="s">
        <v>34</v>
      </c>
      <c r="D1568" s="2" t="s">
        <v>31</v>
      </c>
      <c r="E1568" s="2" t="s">
        <v>16</v>
      </c>
      <c r="F1568" s="2" t="s">
        <v>17</v>
      </c>
      <c r="G1568" s="2">
        <v>28.5940075</v>
      </c>
      <c r="H1568" s="2">
        <v>28.501031900000001</v>
      </c>
      <c r="I1568" t="e">
        <f t="shared" si="69"/>
        <v>#DIV/0!</v>
      </c>
      <c r="J1568" t="e">
        <f t="shared" si="70"/>
        <v>#DIV/0!</v>
      </c>
      <c r="K1568" t="e">
        <f t="shared" si="71"/>
        <v>#DIV/0!</v>
      </c>
      <c r="L1568" s="2"/>
      <c r="M1568" s="2"/>
      <c r="N1568" s="2"/>
      <c r="O1568" s="2"/>
      <c r="P1568" s="2"/>
      <c r="Q1568" s="2"/>
    </row>
    <row r="1569" spans="1:17" x14ac:dyDescent="0.2">
      <c r="A1569" s="2" t="s">
        <v>43</v>
      </c>
      <c r="B1569" s="2" t="s">
        <v>327</v>
      </c>
      <c r="C1569" s="2" t="s">
        <v>34</v>
      </c>
      <c r="D1569" s="2" t="s">
        <v>31</v>
      </c>
      <c r="E1569" s="2" t="s">
        <v>16</v>
      </c>
      <c r="F1569" s="2" t="s">
        <v>17</v>
      </c>
      <c r="G1569" s="2">
        <v>27.710872699999999</v>
      </c>
      <c r="H1569" s="2">
        <v>27.756174099999999</v>
      </c>
      <c r="I1569" t="e">
        <f t="shared" si="69"/>
        <v>#DIV/0!</v>
      </c>
      <c r="J1569" t="e">
        <f t="shared" si="70"/>
        <v>#DIV/0!</v>
      </c>
      <c r="K1569" t="e">
        <f t="shared" si="71"/>
        <v>#DIV/0!</v>
      </c>
      <c r="L1569" s="2"/>
      <c r="M1569" s="2"/>
      <c r="N1569" s="2"/>
      <c r="O1569" s="2"/>
      <c r="P1569" s="2"/>
      <c r="Q1569" s="2"/>
    </row>
    <row r="1570" spans="1:17" x14ac:dyDescent="0.2">
      <c r="A1570" s="2" t="s">
        <v>44</v>
      </c>
      <c r="B1570" s="2" t="s">
        <v>327</v>
      </c>
      <c r="C1570" s="2" t="s">
        <v>34</v>
      </c>
      <c r="D1570" s="2" t="s">
        <v>31</v>
      </c>
      <c r="E1570" s="2" t="s">
        <v>16</v>
      </c>
      <c r="F1570" s="2" t="s">
        <v>17</v>
      </c>
      <c r="G1570" s="2">
        <v>27.827615699999999</v>
      </c>
      <c r="H1570" s="2">
        <v>27.756174099999999</v>
      </c>
      <c r="I1570" t="e">
        <f t="shared" si="69"/>
        <v>#DIV/0!</v>
      </c>
      <c r="J1570" t="e">
        <f t="shared" si="70"/>
        <v>#DIV/0!</v>
      </c>
      <c r="K1570" t="e">
        <f t="shared" si="71"/>
        <v>#DIV/0!</v>
      </c>
      <c r="L1570" s="2"/>
      <c r="M1570" s="2"/>
      <c r="N1570" s="2"/>
      <c r="O1570" s="2"/>
      <c r="P1570" s="2"/>
      <c r="Q1570" s="2"/>
    </row>
    <row r="1571" spans="1:17" x14ac:dyDescent="0.2">
      <c r="A1571" s="2" t="s">
        <v>46</v>
      </c>
      <c r="B1571" s="2" t="s">
        <v>327</v>
      </c>
      <c r="C1571" s="2" t="s">
        <v>34</v>
      </c>
      <c r="D1571" s="2" t="s">
        <v>31</v>
      </c>
      <c r="E1571" s="2" t="s">
        <v>16</v>
      </c>
      <c r="F1571" s="2" t="s">
        <v>17</v>
      </c>
      <c r="G1571" s="2">
        <v>27.730039600000001</v>
      </c>
      <c r="H1571" s="2">
        <v>27.756174099999999</v>
      </c>
      <c r="I1571" t="e">
        <f t="shared" si="69"/>
        <v>#DIV/0!</v>
      </c>
      <c r="J1571" t="e">
        <f t="shared" si="70"/>
        <v>#DIV/0!</v>
      </c>
      <c r="K1571" t="e">
        <f t="shared" si="71"/>
        <v>#DIV/0!</v>
      </c>
      <c r="L1571" s="2"/>
      <c r="M1571" s="2"/>
      <c r="N1571" s="2"/>
      <c r="O1571" s="2"/>
      <c r="P1571" s="2"/>
      <c r="Q1571" s="2"/>
    </row>
    <row r="1572" spans="1:17" x14ac:dyDescent="0.2">
      <c r="A1572" s="2" t="s">
        <v>47</v>
      </c>
      <c r="B1572" s="2" t="s">
        <v>333</v>
      </c>
      <c r="C1572" s="2" t="s">
        <v>34</v>
      </c>
      <c r="D1572" s="2" t="s">
        <v>31</v>
      </c>
      <c r="E1572" s="2" t="s">
        <v>16</v>
      </c>
      <c r="F1572" s="2" t="s">
        <v>17</v>
      </c>
      <c r="G1572" s="2">
        <v>27.721637699999999</v>
      </c>
      <c r="H1572" s="2">
        <v>27.423589700000001</v>
      </c>
      <c r="I1572" t="e">
        <f t="shared" si="69"/>
        <v>#DIV/0!</v>
      </c>
      <c r="J1572" t="e">
        <f t="shared" si="70"/>
        <v>#DIV/0!</v>
      </c>
      <c r="K1572" t="e">
        <f t="shared" si="71"/>
        <v>#DIV/0!</v>
      </c>
      <c r="L1572" s="2"/>
      <c r="M1572" s="2"/>
      <c r="N1572" s="2"/>
      <c r="O1572" s="2"/>
      <c r="P1572" s="2"/>
      <c r="Q1572" s="2"/>
    </row>
    <row r="1573" spans="1:17" x14ac:dyDescent="0.2">
      <c r="A1573" s="2" t="s">
        <v>49</v>
      </c>
      <c r="B1573" s="2" t="s">
        <v>333</v>
      </c>
      <c r="C1573" s="2" t="s">
        <v>34</v>
      </c>
      <c r="D1573" s="2" t="s">
        <v>31</v>
      </c>
      <c r="E1573" s="2" t="s">
        <v>16</v>
      </c>
      <c r="F1573" s="2" t="s">
        <v>17</v>
      </c>
      <c r="G1573" s="2">
        <v>27.282529799999999</v>
      </c>
      <c r="H1573" s="2">
        <v>27.423589700000001</v>
      </c>
      <c r="I1573" t="e">
        <f t="shared" si="69"/>
        <v>#DIV/0!</v>
      </c>
      <c r="J1573" t="e">
        <f t="shared" si="70"/>
        <v>#DIV/0!</v>
      </c>
      <c r="K1573" t="e">
        <f t="shared" si="71"/>
        <v>#DIV/0!</v>
      </c>
      <c r="L1573" s="2"/>
      <c r="M1573" s="2"/>
      <c r="N1573" s="2"/>
      <c r="O1573" s="2"/>
      <c r="P1573" s="2"/>
      <c r="Q1573" s="2"/>
    </row>
    <row r="1574" spans="1:17" x14ac:dyDescent="0.2">
      <c r="A1574" s="2" t="s">
        <v>50</v>
      </c>
      <c r="B1574" s="2" t="s">
        <v>333</v>
      </c>
      <c r="C1574" s="2" t="s">
        <v>34</v>
      </c>
      <c r="D1574" s="2" t="s">
        <v>31</v>
      </c>
      <c r="E1574" s="2" t="s">
        <v>16</v>
      </c>
      <c r="F1574" s="2" t="s">
        <v>17</v>
      </c>
      <c r="G1574" s="2">
        <v>27.2665997</v>
      </c>
      <c r="H1574" s="2">
        <v>27.423589700000001</v>
      </c>
      <c r="I1574" t="e">
        <f t="shared" si="69"/>
        <v>#DIV/0!</v>
      </c>
      <c r="J1574" t="e">
        <f t="shared" si="70"/>
        <v>#DIV/0!</v>
      </c>
      <c r="K1574" t="e">
        <f t="shared" si="71"/>
        <v>#DIV/0!</v>
      </c>
      <c r="L1574" s="2"/>
      <c r="M1574" s="2"/>
      <c r="N1574" s="2"/>
      <c r="O1574" s="2"/>
      <c r="P1574" s="2"/>
      <c r="Q1574" s="2"/>
    </row>
    <row r="1575" spans="1:17" x14ac:dyDescent="0.2">
      <c r="A1575" s="2" t="s">
        <v>52</v>
      </c>
      <c r="B1575" s="2" t="s">
        <v>329</v>
      </c>
      <c r="C1575" s="2" t="s">
        <v>34</v>
      </c>
      <c r="D1575" s="2" t="s">
        <v>31</v>
      </c>
      <c r="E1575" s="2" t="s">
        <v>16</v>
      </c>
      <c r="F1575" s="2" t="s">
        <v>17</v>
      </c>
      <c r="G1575" s="2">
        <v>29.710014300000001</v>
      </c>
      <c r="H1575" s="2">
        <v>29.842500699999999</v>
      </c>
      <c r="I1575" t="e">
        <f t="shared" si="69"/>
        <v>#DIV/0!</v>
      </c>
      <c r="J1575" t="e">
        <f t="shared" si="70"/>
        <v>#DIV/0!</v>
      </c>
      <c r="K1575" t="e">
        <f t="shared" si="71"/>
        <v>#DIV/0!</v>
      </c>
      <c r="L1575" s="2"/>
      <c r="M1575" s="2"/>
      <c r="N1575" s="2"/>
      <c r="O1575" s="2"/>
      <c r="P1575" s="2"/>
      <c r="Q1575" s="2"/>
    </row>
    <row r="1576" spans="1:17" x14ac:dyDescent="0.2">
      <c r="A1576" s="2" t="s">
        <v>53</v>
      </c>
      <c r="B1576" s="2" t="s">
        <v>329</v>
      </c>
      <c r="C1576" s="2" t="s">
        <v>34</v>
      </c>
      <c r="D1576" s="2" t="s">
        <v>31</v>
      </c>
      <c r="E1576" s="2" t="s">
        <v>16</v>
      </c>
      <c r="F1576" s="2" t="s">
        <v>17</v>
      </c>
      <c r="G1576" s="2">
        <v>29.807573300000001</v>
      </c>
      <c r="H1576" s="2">
        <v>29.842500699999999</v>
      </c>
      <c r="I1576" t="e">
        <f t="shared" si="69"/>
        <v>#DIV/0!</v>
      </c>
      <c r="J1576" t="e">
        <f t="shared" si="70"/>
        <v>#DIV/0!</v>
      </c>
      <c r="K1576" t="e">
        <f t="shared" si="71"/>
        <v>#DIV/0!</v>
      </c>
      <c r="L1576" s="2"/>
      <c r="M1576" s="2"/>
      <c r="N1576" s="2"/>
      <c r="O1576" s="2"/>
      <c r="P1576" s="2"/>
      <c r="Q1576" s="2"/>
    </row>
    <row r="1577" spans="1:17" x14ac:dyDescent="0.2">
      <c r="A1577" s="2" t="s">
        <v>55</v>
      </c>
      <c r="B1577" s="2" t="s">
        <v>329</v>
      </c>
      <c r="C1577" s="2" t="s">
        <v>34</v>
      </c>
      <c r="D1577" s="2" t="s">
        <v>31</v>
      </c>
      <c r="E1577" s="2" t="s">
        <v>16</v>
      </c>
      <c r="F1577" s="2" t="s">
        <v>17</v>
      </c>
      <c r="G1577" s="2">
        <v>30.0099163</v>
      </c>
      <c r="H1577" s="2">
        <v>29.842500699999999</v>
      </c>
      <c r="I1577" t="e">
        <f t="shared" si="69"/>
        <v>#DIV/0!</v>
      </c>
      <c r="J1577" t="e">
        <f t="shared" si="70"/>
        <v>#DIV/0!</v>
      </c>
      <c r="K1577" t="e">
        <f t="shared" si="71"/>
        <v>#DIV/0!</v>
      </c>
      <c r="L1577" s="2"/>
      <c r="M1577" s="2"/>
      <c r="N1577" s="2"/>
      <c r="O1577" s="2"/>
      <c r="P1577" s="2"/>
      <c r="Q1577" s="2"/>
    </row>
    <row r="1578" spans="1:17" x14ac:dyDescent="0.2">
      <c r="A1578" s="2" t="s">
        <v>56</v>
      </c>
      <c r="B1578" s="2" t="s">
        <v>334</v>
      </c>
      <c r="C1578" s="2" t="s">
        <v>34</v>
      </c>
      <c r="D1578" s="2" t="s">
        <v>31</v>
      </c>
      <c r="E1578" s="2" t="s">
        <v>16</v>
      </c>
      <c r="F1578" s="2" t="s">
        <v>17</v>
      </c>
      <c r="G1578" s="2">
        <v>28.4462242</v>
      </c>
      <c r="H1578" s="2">
        <v>28.411209100000001</v>
      </c>
      <c r="I1578" t="e">
        <f t="shared" si="69"/>
        <v>#DIV/0!</v>
      </c>
      <c r="J1578" t="e">
        <f t="shared" si="70"/>
        <v>#DIV/0!</v>
      </c>
      <c r="K1578" t="e">
        <f t="shared" si="71"/>
        <v>#DIV/0!</v>
      </c>
      <c r="L1578" s="2"/>
      <c r="M1578" s="2"/>
      <c r="N1578" s="2"/>
      <c r="O1578" s="2"/>
      <c r="P1578" s="2"/>
      <c r="Q1578" s="2"/>
    </row>
    <row r="1579" spans="1:17" x14ac:dyDescent="0.2">
      <c r="A1579" s="2" t="s">
        <v>58</v>
      </c>
      <c r="B1579" s="2" t="s">
        <v>334</v>
      </c>
      <c r="C1579" s="2" t="s">
        <v>34</v>
      </c>
      <c r="D1579" s="2" t="s">
        <v>31</v>
      </c>
      <c r="E1579" s="2" t="s">
        <v>16</v>
      </c>
      <c r="F1579" s="2" t="s">
        <v>17</v>
      </c>
      <c r="G1579" s="2">
        <v>28.3275547</v>
      </c>
      <c r="H1579" s="2">
        <v>28.411209100000001</v>
      </c>
      <c r="I1579" t="e">
        <f t="shared" si="69"/>
        <v>#DIV/0!</v>
      </c>
      <c r="J1579" t="e">
        <f t="shared" si="70"/>
        <v>#DIV/0!</v>
      </c>
      <c r="K1579" t="e">
        <f t="shared" si="71"/>
        <v>#DIV/0!</v>
      </c>
      <c r="L1579" s="2"/>
      <c r="M1579" s="2"/>
      <c r="N1579" s="2"/>
      <c r="O1579" s="2"/>
      <c r="P1579" s="2"/>
      <c r="Q1579" s="2"/>
    </row>
    <row r="1580" spans="1:17" x14ac:dyDescent="0.2">
      <c r="A1580" s="2" t="s">
        <v>59</v>
      </c>
      <c r="B1580" s="2" t="s">
        <v>334</v>
      </c>
      <c r="C1580" s="2" t="s">
        <v>34</v>
      </c>
      <c r="D1580" s="2" t="s">
        <v>31</v>
      </c>
      <c r="E1580" s="2" t="s">
        <v>16</v>
      </c>
      <c r="F1580" s="2" t="s">
        <v>17</v>
      </c>
      <c r="G1580" s="2">
        <v>28.4598522</v>
      </c>
      <c r="H1580" s="2">
        <v>28.411209100000001</v>
      </c>
      <c r="I1580" t="e">
        <f t="shared" si="69"/>
        <v>#DIV/0!</v>
      </c>
      <c r="J1580" t="e">
        <f t="shared" si="70"/>
        <v>#DIV/0!</v>
      </c>
      <c r="K1580" t="e">
        <f t="shared" si="71"/>
        <v>#DIV/0!</v>
      </c>
      <c r="L1580" s="2"/>
      <c r="M1580" s="2"/>
      <c r="N1580" s="2"/>
      <c r="O1580" s="2"/>
      <c r="P1580" s="2"/>
      <c r="Q1580" s="2"/>
    </row>
    <row r="1581" spans="1:17" x14ac:dyDescent="0.2">
      <c r="A1581" s="2" t="s">
        <v>115</v>
      </c>
      <c r="B1581" s="2" t="s">
        <v>335</v>
      </c>
      <c r="C1581" s="2" t="s">
        <v>34</v>
      </c>
      <c r="D1581" s="2" t="s">
        <v>31</v>
      </c>
      <c r="E1581" s="2" t="s">
        <v>16</v>
      </c>
      <c r="F1581" s="2" t="s">
        <v>17</v>
      </c>
      <c r="G1581" s="2">
        <v>28.9540024</v>
      </c>
      <c r="H1581" s="2">
        <v>28.9638977</v>
      </c>
      <c r="I1581" t="e">
        <f t="shared" si="69"/>
        <v>#DIV/0!</v>
      </c>
      <c r="J1581" t="e">
        <f t="shared" si="70"/>
        <v>#DIV/0!</v>
      </c>
      <c r="K1581" t="e">
        <f t="shared" si="71"/>
        <v>#DIV/0!</v>
      </c>
      <c r="L1581" s="2"/>
      <c r="M1581" s="2"/>
      <c r="N1581" s="2"/>
      <c r="O1581" s="2"/>
      <c r="P1581" s="2"/>
      <c r="Q1581" s="2"/>
    </row>
    <row r="1582" spans="1:17" x14ac:dyDescent="0.2">
      <c r="A1582" s="2" t="s">
        <v>77</v>
      </c>
      <c r="B1582" s="2" t="s">
        <v>335</v>
      </c>
      <c r="C1582" s="2" t="s">
        <v>34</v>
      </c>
      <c r="D1582" s="2" t="s">
        <v>31</v>
      </c>
      <c r="E1582" s="2" t="s">
        <v>16</v>
      </c>
      <c r="F1582" s="2" t="s">
        <v>17</v>
      </c>
      <c r="G1582" s="2">
        <v>29.110555600000001</v>
      </c>
      <c r="H1582" s="2">
        <v>28.9638977</v>
      </c>
      <c r="I1582" t="e">
        <f t="shared" si="69"/>
        <v>#DIV/0!</v>
      </c>
      <c r="J1582" t="e">
        <f t="shared" si="70"/>
        <v>#DIV/0!</v>
      </c>
      <c r="K1582" t="e">
        <f t="shared" si="71"/>
        <v>#DIV/0!</v>
      </c>
      <c r="L1582" s="2"/>
      <c r="M1582" s="2"/>
      <c r="N1582" s="2"/>
      <c r="O1582" s="2"/>
      <c r="P1582" s="2"/>
      <c r="Q1582" s="2"/>
    </row>
    <row r="1583" spans="1:17" x14ac:dyDescent="0.2">
      <c r="A1583" s="2" t="s">
        <v>79</v>
      </c>
      <c r="B1583" s="2" t="s">
        <v>335</v>
      </c>
      <c r="C1583" s="2" t="s">
        <v>34</v>
      </c>
      <c r="D1583" s="2" t="s">
        <v>31</v>
      </c>
      <c r="E1583" s="2" t="s">
        <v>16</v>
      </c>
      <c r="F1583" s="2" t="s">
        <v>17</v>
      </c>
      <c r="G1583" s="2">
        <v>28.827137</v>
      </c>
      <c r="H1583" s="2">
        <v>28.9638977</v>
      </c>
      <c r="I1583" t="e">
        <f t="shared" si="69"/>
        <v>#DIV/0!</v>
      </c>
      <c r="J1583" t="e">
        <f t="shared" si="70"/>
        <v>#DIV/0!</v>
      </c>
      <c r="K1583" t="e">
        <f t="shared" si="71"/>
        <v>#DIV/0!</v>
      </c>
      <c r="L1583" s="2"/>
      <c r="M1583" s="2"/>
      <c r="N1583" s="2"/>
      <c r="O1583" s="2"/>
      <c r="P1583" s="2"/>
      <c r="Q1583" s="2"/>
    </row>
    <row r="1584" spans="1:17" x14ac:dyDescent="0.2">
      <c r="A1584" s="2" t="s">
        <v>81</v>
      </c>
      <c r="B1584" s="2"/>
      <c r="C1584" s="2"/>
      <c r="D1584" s="2"/>
      <c r="E1584" s="2"/>
      <c r="F1584" s="2"/>
      <c r="G1584" s="2"/>
      <c r="H1584" s="2"/>
      <c r="J1584" s="2"/>
      <c r="K1584" s="2"/>
      <c r="L1584" s="2"/>
      <c r="M1584" s="2"/>
      <c r="N1584" s="2"/>
      <c r="O1584" s="2"/>
      <c r="P1584" s="2"/>
      <c r="Q1584" s="2"/>
    </row>
    <row r="1585" spans="1:17" x14ac:dyDescent="0.2">
      <c r="A1585" s="2" t="s">
        <v>83</v>
      </c>
      <c r="B1585" s="2" t="s">
        <v>336</v>
      </c>
      <c r="C1585" s="2" t="s">
        <v>34</v>
      </c>
      <c r="D1585" s="2" t="s">
        <v>31</v>
      </c>
      <c r="E1585" s="2" t="s">
        <v>16</v>
      </c>
      <c r="F1585" s="2" t="s">
        <v>17</v>
      </c>
      <c r="G1585" s="2">
        <v>27.644597999999998</v>
      </c>
      <c r="H1585" s="2">
        <v>27.683309600000001</v>
      </c>
      <c r="I1585" t="e">
        <f>(G1585-$N$455)/($N$454)</f>
        <v>#DIV/0!</v>
      </c>
      <c r="J1585" t="e">
        <f>10^I1585</f>
        <v>#DIV/0!</v>
      </c>
      <c r="K1585" t="e">
        <f>J1585*6.14</f>
        <v>#DIV/0!</v>
      </c>
      <c r="L1585" s="2"/>
      <c r="M1585" s="2"/>
      <c r="N1585" s="2"/>
      <c r="O1585" s="2"/>
      <c r="P1585" s="2"/>
      <c r="Q1585" s="2"/>
    </row>
    <row r="1586" spans="1:17" x14ac:dyDescent="0.2">
      <c r="A1586" s="2" t="s">
        <v>85</v>
      </c>
      <c r="B1586" s="2" t="s">
        <v>336</v>
      </c>
      <c r="C1586" s="2" t="s">
        <v>34</v>
      </c>
      <c r="D1586" s="2" t="s">
        <v>31</v>
      </c>
      <c r="E1586" s="2" t="s">
        <v>16</v>
      </c>
      <c r="F1586" s="2" t="s">
        <v>17</v>
      </c>
      <c r="G1586" s="2">
        <v>27.9025249</v>
      </c>
      <c r="H1586" s="2">
        <v>27.683309600000001</v>
      </c>
      <c r="I1586" t="e">
        <f>(G1586-$N$455)/($N$454)</f>
        <v>#DIV/0!</v>
      </c>
      <c r="J1586" t="e">
        <f>10^I1586</f>
        <v>#DIV/0!</v>
      </c>
      <c r="K1586" t="e">
        <f>J1586*6.14</f>
        <v>#DIV/0!</v>
      </c>
      <c r="L1586" s="2"/>
      <c r="M1586" s="2"/>
      <c r="N1586" s="2"/>
      <c r="O1586" s="2"/>
      <c r="P1586" s="2"/>
      <c r="Q1586" s="2"/>
    </row>
    <row r="1587" spans="1:17" x14ac:dyDescent="0.2">
      <c r="A1587" s="2" t="s">
        <v>87</v>
      </c>
      <c r="B1587" s="2" t="s">
        <v>336</v>
      </c>
      <c r="C1587" s="2" t="s">
        <v>34</v>
      </c>
      <c r="D1587" s="2" t="s">
        <v>31</v>
      </c>
      <c r="E1587" s="2" t="s">
        <v>16</v>
      </c>
      <c r="F1587" s="2" t="s">
        <v>17</v>
      </c>
      <c r="G1587" s="2">
        <v>27.5028057</v>
      </c>
      <c r="H1587" s="2">
        <v>27.683309600000001</v>
      </c>
      <c r="I1587" t="e">
        <f>(G1587-$N$455)/($N$454)</f>
        <v>#DIV/0!</v>
      </c>
      <c r="J1587" t="e">
        <f>10^I1587</f>
        <v>#DIV/0!</v>
      </c>
      <c r="K1587" t="e">
        <f>J1587*6.14</f>
        <v>#DIV/0!</v>
      </c>
      <c r="L1587" s="2"/>
      <c r="M1587" s="2"/>
      <c r="N1587" s="2"/>
      <c r="O1587" s="2"/>
      <c r="P1587" s="2"/>
      <c r="Q1587" s="2"/>
    </row>
    <row r="1588" spans="1:17" x14ac:dyDescent="0.2">
      <c r="A1588" s="2" t="s">
        <v>89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</row>
    <row r="1589" spans="1:17" x14ac:dyDescent="0.2">
      <c r="A1589" s="2" t="s">
        <v>91</v>
      </c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</row>
    <row r="1590" spans="1:17" x14ac:dyDescent="0.2">
      <c r="A1590" s="2" t="s">
        <v>93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</row>
    <row r="1591" spans="1:17" x14ac:dyDescent="0.2">
      <c r="A1591" s="2" t="s">
        <v>95</v>
      </c>
      <c r="B1591" s="2" t="s">
        <v>337</v>
      </c>
      <c r="C1591" s="2" t="s">
        <v>34</v>
      </c>
      <c r="D1591" s="2" t="s">
        <v>31</v>
      </c>
      <c r="E1591" s="2" t="s">
        <v>16</v>
      </c>
      <c r="F1591" s="2" t="s">
        <v>17</v>
      </c>
      <c r="G1591" s="2">
        <v>27.827261</v>
      </c>
      <c r="H1591" s="2">
        <v>27.820015000000001</v>
      </c>
      <c r="I1591" t="e">
        <f>(G1591-$N$455)/($N$454)</f>
        <v>#DIV/0!</v>
      </c>
      <c r="J1591" t="e">
        <f>10^I1591</f>
        <v>#DIV/0!</v>
      </c>
      <c r="K1591" t="e">
        <f>J1591*6.14</f>
        <v>#DIV/0!</v>
      </c>
      <c r="L1591" s="2"/>
      <c r="M1591" s="2"/>
      <c r="N1591" s="2"/>
      <c r="O1591" s="2"/>
      <c r="P1591" s="2"/>
      <c r="Q1591" s="2"/>
    </row>
    <row r="1592" spans="1:17" x14ac:dyDescent="0.2">
      <c r="A1592" s="2" t="s">
        <v>97</v>
      </c>
      <c r="B1592" s="2" t="s">
        <v>337</v>
      </c>
      <c r="C1592" s="2" t="s">
        <v>34</v>
      </c>
      <c r="D1592" s="2" t="s">
        <v>31</v>
      </c>
      <c r="E1592" s="2" t="s">
        <v>16</v>
      </c>
      <c r="F1592" s="2" t="s">
        <v>17</v>
      </c>
      <c r="G1592" s="2">
        <v>27.857173899999999</v>
      </c>
      <c r="H1592" s="2">
        <v>27.820015000000001</v>
      </c>
      <c r="I1592" t="e">
        <f>(G1592-$N$455)/($N$454)</f>
        <v>#DIV/0!</v>
      </c>
      <c r="J1592" t="e">
        <f>10^I1592</f>
        <v>#DIV/0!</v>
      </c>
      <c r="K1592" t="e">
        <f>J1592*6.14</f>
        <v>#DIV/0!</v>
      </c>
      <c r="L1592" s="2"/>
      <c r="M1592" s="2"/>
      <c r="N1592" s="2"/>
      <c r="O1592" s="2"/>
      <c r="P1592" s="2"/>
      <c r="Q1592" s="2"/>
    </row>
    <row r="1593" spans="1:17" x14ac:dyDescent="0.2">
      <c r="A1593" s="2" t="s">
        <v>99</v>
      </c>
      <c r="B1593" s="2" t="s">
        <v>337</v>
      </c>
      <c r="C1593" s="2" t="s">
        <v>34</v>
      </c>
      <c r="D1593" s="2" t="s">
        <v>31</v>
      </c>
      <c r="E1593" s="2" t="s">
        <v>16</v>
      </c>
      <c r="F1593" s="2" t="s">
        <v>17</v>
      </c>
      <c r="G1593" s="2">
        <v>27.77561</v>
      </c>
      <c r="H1593" s="2">
        <v>27.820015000000001</v>
      </c>
      <c r="I1593" t="e">
        <f>(G1593-$N$455)/($N$454)</f>
        <v>#DIV/0!</v>
      </c>
      <c r="J1593" t="e">
        <f>10^I1593</f>
        <v>#DIV/0!</v>
      </c>
      <c r="K1593" t="e">
        <f>J1593*6.14</f>
        <v>#DIV/0!</v>
      </c>
      <c r="L1593" s="2"/>
      <c r="M1593" s="2"/>
      <c r="N1593" s="2"/>
      <c r="O1593" s="2"/>
      <c r="P1593" s="2"/>
      <c r="Q1593" s="2"/>
    </row>
    <row r="1594" spans="1:17" x14ac:dyDescent="0.2">
      <c r="A1594" s="2" t="s">
        <v>101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</row>
    <row r="1595" spans="1:17" x14ac:dyDescent="0.2">
      <c r="A1595" s="2" t="s">
        <v>102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</row>
    <row r="1596" spans="1:17" x14ac:dyDescent="0.2">
      <c r="A1596" s="2" t="s">
        <v>103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</row>
    <row r="1597" spans="1:17" x14ac:dyDescent="0.2">
      <c r="A1597" s="2" t="s">
        <v>104</v>
      </c>
      <c r="B1597" s="2" t="s">
        <v>302</v>
      </c>
      <c r="C1597" s="2" t="s">
        <v>34</v>
      </c>
      <c r="D1597" s="2" t="s">
        <v>31</v>
      </c>
      <c r="E1597" s="2" t="s">
        <v>16</v>
      </c>
      <c r="F1597" s="2" t="s">
        <v>17</v>
      </c>
      <c r="G1597" s="2">
        <v>27.995168700000001</v>
      </c>
      <c r="H1597" s="2">
        <v>27.991056400000002</v>
      </c>
      <c r="I1597" t="e">
        <f t="shared" ref="I1597:I1602" si="72">(G1597-$N$455)/($N$454)</f>
        <v>#DIV/0!</v>
      </c>
      <c r="J1597" t="e">
        <f t="shared" ref="J1597:J1602" si="73">10^I1597</f>
        <v>#DIV/0!</v>
      </c>
      <c r="K1597" t="e">
        <f t="shared" ref="K1597:K1602" si="74">J1597*6.14</f>
        <v>#DIV/0!</v>
      </c>
      <c r="L1597" s="2"/>
      <c r="M1597" s="2"/>
      <c r="N1597" s="2"/>
      <c r="O1597" s="2"/>
      <c r="P1597" s="2"/>
      <c r="Q1597" s="2"/>
    </row>
    <row r="1598" spans="1:17" x14ac:dyDescent="0.2">
      <c r="A1598" s="2" t="s">
        <v>105</v>
      </c>
      <c r="B1598" s="2" t="s">
        <v>302</v>
      </c>
      <c r="C1598" s="2" t="s">
        <v>34</v>
      </c>
      <c r="D1598" s="2" t="s">
        <v>31</v>
      </c>
      <c r="E1598" s="2" t="s">
        <v>16</v>
      </c>
      <c r="F1598" s="2" t="s">
        <v>17</v>
      </c>
      <c r="G1598" s="2">
        <v>28.000463499999999</v>
      </c>
      <c r="H1598" s="2">
        <v>27.991056400000002</v>
      </c>
      <c r="I1598" t="e">
        <f t="shared" si="72"/>
        <v>#DIV/0!</v>
      </c>
      <c r="J1598" t="e">
        <f t="shared" si="73"/>
        <v>#DIV/0!</v>
      </c>
      <c r="K1598" t="e">
        <f t="shared" si="74"/>
        <v>#DIV/0!</v>
      </c>
      <c r="L1598" s="2"/>
      <c r="M1598" s="2"/>
      <c r="N1598" s="2"/>
      <c r="O1598" s="2"/>
      <c r="P1598" s="2"/>
      <c r="Q1598" s="2"/>
    </row>
    <row r="1599" spans="1:17" x14ac:dyDescent="0.2">
      <c r="A1599" s="2" t="s">
        <v>106</v>
      </c>
      <c r="B1599" s="2" t="s">
        <v>302</v>
      </c>
      <c r="C1599" s="2" t="s">
        <v>34</v>
      </c>
      <c r="D1599" s="2" t="s">
        <v>31</v>
      </c>
      <c r="E1599" s="2" t="s">
        <v>16</v>
      </c>
      <c r="F1599" s="2" t="s">
        <v>17</v>
      </c>
      <c r="G1599" s="2">
        <v>27.977533300000001</v>
      </c>
      <c r="H1599" s="2">
        <v>27.991056400000002</v>
      </c>
      <c r="I1599" t="e">
        <f t="shared" si="72"/>
        <v>#DIV/0!</v>
      </c>
      <c r="J1599" t="e">
        <f t="shared" si="73"/>
        <v>#DIV/0!</v>
      </c>
      <c r="K1599" t="e">
        <f t="shared" si="74"/>
        <v>#DIV/0!</v>
      </c>
      <c r="L1599" s="2"/>
      <c r="M1599" s="2"/>
      <c r="N1599" s="2"/>
      <c r="O1599" s="2"/>
      <c r="P1599" s="2"/>
      <c r="Q1599" s="2"/>
    </row>
    <row r="1600" spans="1:17" x14ac:dyDescent="0.2">
      <c r="A1600" s="2" t="s">
        <v>110</v>
      </c>
      <c r="B1600" s="2"/>
      <c r="C1600" s="2" t="s">
        <v>34</v>
      </c>
      <c r="D1600" s="2" t="s">
        <v>15</v>
      </c>
      <c r="E1600" s="2" t="s">
        <v>16</v>
      </c>
      <c r="F1600" s="2" t="s">
        <v>17</v>
      </c>
      <c r="G1600" s="2">
        <v>32.672218299999997</v>
      </c>
      <c r="H1600" s="2"/>
      <c r="I1600" t="e">
        <f t="shared" si="72"/>
        <v>#DIV/0!</v>
      </c>
      <c r="J1600" t="e">
        <f t="shared" si="73"/>
        <v>#DIV/0!</v>
      </c>
      <c r="K1600" t="e">
        <f t="shared" si="74"/>
        <v>#DIV/0!</v>
      </c>
      <c r="L1600" s="2"/>
      <c r="M1600" s="2"/>
      <c r="N1600" s="2"/>
      <c r="O1600" s="2"/>
      <c r="P1600" s="2"/>
      <c r="Q1600" s="2"/>
    </row>
    <row r="1601" spans="1:17" x14ac:dyDescent="0.2">
      <c r="A1601" s="2" t="s">
        <v>111</v>
      </c>
      <c r="B1601" s="2"/>
      <c r="C1601" s="2" t="s">
        <v>34</v>
      </c>
      <c r="D1601" s="2" t="s">
        <v>15</v>
      </c>
      <c r="E1601" s="2" t="s">
        <v>16</v>
      </c>
      <c r="F1601" s="2" t="s">
        <v>17</v>
      </c>
      <c r="G1601" s="2">
        <v>32.183563200000002</v>
      </c>
      <c r="H1601" s="2"/>
      <c r="I1601" t="e">
        <f t="shared" si="72"/>
        <v>#DIV/0!</v>
      </c>
      <c r="J1601" t="e">
        <f t="shared" si="73"/>
        <v>#DIV/0!</v>
      </c>
      <c r="K1601" t="e">
        <f t="shared" si="74"/>
        <v>#DIV/0!</v>
      </c>
      <c r="L1601" s="2"/>
      <c r="M1601" s="2"/>
      <c r="N1601" s="2"/>
      <c r="O1601" s="2"/>
      <c r="P1601" s="2"/>
      <c r="Q1601" s="2"/>
    </row>
    <row r="1602" spans="1:17" x14ac:dyDescent="0.2">
      <c r="A1602" s="2" t="s">
        <v>112</v>
      </c>
      <c r="B1602" s="2"/>
      <c r="C1602" s="2" t="s">
        <v>34</v>
      </c>
      <c r="D1602" s="2" t="s">
        <v>15</v>
      </c>
      <c r="E1602" s="2" t="s">
        <v>16</v>
      </c>
      <c r="F1602" s="2" t="s">
        <v>17</v>
      </c>
      <c r="G1602" s="2">
        <v>32.1749115</v>
      </c>
      <c r="H1602" s="2"/>
      <c r="I1602" t="e">
        <f t="shared" si="72"/>
        <v>#DIV/0!</v>
      </c>
      <c r="J1602" t="e">
        <f t="shared" si="73"/>
        <v>#DIV/0!</v>
      </c>
      <c r="K1602" t="e">
        <f t="shared" si="74"/>
        <v>#DIV/0!</v>
      </c>
      <c r="L1602" s="2"/>
      <c r="M1602" s="2"/>
      <c r="N1602" s="2"/>
      <c r="O1602" s="2"/>
      <c r="P1602" s="2"/>
      <c r="Q1602" s="2"/>
    </row>
    <row r="1604" spans="1:17" x14ac:dyDescent="0.2">
      <c r="A1604" s="66" t="s">
        <v>339</v>
      </c>
      <c r="B1604" s="20"/>
      <c r="C1604" s="56" t="s">
        <v>14</v>
      </c>
      <c r="D1604" s="56" t="s">
        <v>34</v>
      </c>
      <c r="E1604" s="56" t="s">
        <v>161</v>
      </c>
      <c r="F1604" s="56" t="s">
        <v>305</v>
      </c>
      <c r="G1604" s="21"/>
    </row>
    <row r="1605" spans="1:17" x14ac:dyDescent="0.2">
      <c r="A1605" s="75" t="s">
        <v>307</v>
      </c>
      <c r="B1605" s="20">
        <v>1</v>
      </c>
      <c r="C1605" s="20" t="e">
        <f>AVERAGE(K1508:K1510)</f>
        <v>#DIV/0!</v>
      </c>
      <c r="D1605" s="20" t="e">
        <f>AVERAGE(K1566:K1568)</f>
        <v>#DIV/0!</v>
      </c>
      <c r="E1605" s="20" t="e">
        <f>D1605/C1605</f>
        <v>#DIV/0!</v>
      </c>
      <c r="F1605" s="20" t="e">
        <f>E1605/$E$518</f>
        <v>#DIV/0!</v>
      </c>
    </row>
    <row r="1606" spans="1:17" x14ac:dyDescent="0.2">
      <c r="A1606" s="75"/>
      <c r="B1606" s="20">
        <v>2</v>
      </c>
      <c r="C1606" s="20" t="e">
        <f>AVERAGE(K1511:K1513)</f>
        <v>#DIV/0!</v>
      </c>
      <c r="D1606" s="20" t="e">
        <f>AVERAGE(K1569:K1571)</f>
        <v>#DIV/0!</v>
      </c>
      <c r="E1606" s="20" t="e">
        <f t="shared" ref="E1606:E1613" si="75">D1606/C1606</f>
        <v>#DIV/0!</v>
      </c>
      <c r="F1606" s="20" t="e">
        <f t="shared" ref="F1606:F1613" si="76">E1606/$E$518</f>
        <v>#DIV/0!</v>
      </c>
    </row>
    <row r="1607" spans="1:17" x14ac:dyDescent="0.2">
      <c r="A1607" s="75"/>
      <c r="B1607" s="20">
        <v>3</v>
      </c>
      <c r="C1607" s="20" t="e">
        <f>AVERAGE(K1514:K1516)</f>
        <v>#DIV/0!</v>
      </c>
      <c r="D1607" s="20" t="e">
        <f>AVERAGE(K1572:K1574)</f>
        <v>#DIV/0!</v>
      </c>
      <c r="E1607" s="20" t="e">
        <f t="shared" si="75"/>
        <v>#DIV/0!</v>
      </c>
      <c r="F1607" s="20" t="e">
        <f t="shared" si="76"/>
        <v>#DIV/0!</v>
      </c>
    </row>
    <row r="1608" spans="1:17" x14ac:dyDescent="0.2">
      <c r="A1608" s="75"/>
      <c r="B1608" s="20">
        <v>4</v>
      </c>
      <c r="C1608" s="20" t="e">
        <f>AVERAGE(K1517:K1519)</f>
        <v>#DIV/0!</v>
      </c>
      <c r="D1608" s="20" t="e">
        <f>AVERAGE(K1575:K1577)</f>
        <v>#DIV/0!</v>
      </c>
      <c r="E1608" s="20" t="e">
        <f t="shared" si="75"/>
        <v>#DIV/0!</v>
      </c>
      <c r="F1608" s="20" t="e">
        <f t="shared" si="76"/>
        <v>#DIV/0!</v>
      </c>
    </row>
    <row r="1609" spans="1:17" x14ac:dyDescent="0.2">
      <c r="A1609" s="75"/>
      <c r="B1609" s="20">
        <v>5</v>
      </c>
      <c r="C1609" s="20" t="e">
        <f>AVERAGE(K1520:K1522)</f>
        <v>#DIV/0!</v>
      </c>
      <c r="D1609" s="20" t="e">
        <f>AVERAGE(K1578:K1580)</f>
        <v>#DIV/0!</v>
      </c>
      <c r="E1609" s="20" t="e">
        <f t="shared" si="75"/>
        <v>#DIV/0!</v>
      </c>
      <c r="F1609" s="20" t="e">
        <f t="shared" si="76"/>
        <v>#DIV/0!</v>
      </c>
    </row>
    <row r="1610" spans="1:17" x14ac:dyDescent="0.2">
      <c r="A1610" s="19" t="s">
        <v>306</v>
      </c>
      <c r="B1610" s="20">
        <v>1</v>
      </c>
      <c r="C1610" s="20" t="e">
        <f>AVERAGE(K1523:K1525)</f>
        <v>#DIV/0!</v>
      </c>
      <c r="D1610" s="20" t="e">
        <f>AVERAGE(K1581:K1583)</f>
        <v>#DIV/0!</v>
      </c>
      <c r="E1610" s="20" t="e">
        <f t="shared" si="75"/>
        <v>#DIV/0!</v>
      </c>
      <c r="F1610" s="20" t="e">
        <f t="shared" si="76"/>
        <v>#DIV/0!</v>
      </c>
    </row>
    <row r="1611" spans="1:17" x14ac:dyDescent="0.2">
      <c r="A1611" s="19"/>
      <c r="B1611" s="20">
        <v>2</v>
      </c>
      <c r="C1611" s="20" t="e">
        <f>AVERAGE(K1526:K1528)</f>
        <v>#DIV/0!</v>
      </c>
      <c r="D1611" s="20" t="e">
        <f>AVERAGE(K1585:K1587)</f>
        <v>#DIV/0!</v>
      </c>
      <c r="E1611" s="20" t="e">
        <f t="shared" si="75"/>
        <v>#DIV/0!</v>
      </c>
      <c r="F1611" s="20" t="e">
        <f t="shared" si="76"/>
        <v>#DIV/0!</v>
      </c>
    </row>
    <row r="1612" spans="1:17" x14ac:dyDescent="0.2">
      <c r="A1612" s="19"/>
      <c r="B1612" s="20">
        <v>4</v>
      </c>
      <c r="C1612" s="20" t="e">
        <f>AVERAGE(K1532:K1534)</f>
        <v>#DIV/0!</v>
      </c>
      <c r="D1612" s="20" t="e">
        <f>AVERAGE(K1591:K1593)</f>
        <v>#DIV/0!</v>
      </c>
      <c r="E1612" s="20" t="e">
        <f t="shared" si="75"/>
        <v>#DIV/0!</v>
      </c>
      <c r="F1612" s="20" t="e">
        <f t="shared" si="76"/>
        <v>#DIV/0!</v>
      </c>
    </row>
    <row r="1613" spans="1:17" x14ac:dyDescent="0.2">
      <c r="A1613" s="20" t="s">
        <v>302</v>
      </c>
      <c r="B1613" s="20" t="s">
        <v>302</v>
      </c>
      <c r="C1613" s="20" t="e">
        <f>AVERAGE(K1541:K1543)</f>
        <v>#DIV/0!</v>
      </c>
      <c r="D1613" s="20" t="e">
        <f>AVERAGE(K1597:K1599)</f>
        <v>#DIV/0!</v>
      </c>
      <c r="E1613" s="73" t="e">
        <f t="shared" si="75"/>
        <v>#DIV/0!</v>
      </c>
      <c r="F1613" s="20" t="e">
        <f t="shared" si="76"/>
        <v>#DIV/0!</v>
      </c>
    </row>
  </sheetData>
  <mergeCells count="18">
    <mergeCell ref="A1247:A1250"/>
    <mergeCell ref="A1254:XFD1254"/>
    <mergeCell ref="A1380:A1382"/>
    <mergeCell ref="A1486:XFD1486"/>
    <mergeCell ref="A1605:A1609"/>
    <mergeCell ref="A1610:A1612"/>
    <mergeCell ref="J390:J392"/>
    <mergeCell ref="J393:J395"/>
    <mergeCell ref="A398:R398"/>
    <mergeCell ref="B1090:M1090"/>
    <mergeCell ref="A1098:XFD1098"/>
    <mergeCell ref="A1243:A1246"/>
    <mergeCell ref="A3:XFD3"/>
    <mergeCell ref="A149:A151"/>
    <mergeCell ref="A152:A154"/>
    <mergeCell ref="A155:A157"/>
    <mergeCell ref="A160:XFD160"/>
    <mergeCell ref="J387:J3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Nguyen</dc:creator>
  <cp:lastModifiedBy>Kim Nguyen</cp:lastModifiedBy>
  <dcterms:created xsi:type="dcterms:W3CDTF">2023-06-27T16:40:55Z</dcterms:created>
  <dcterms:modified xsi:type="dcterms:W3CDTF">2023-06-27T16:43:02Z</dcterms:modified>
</cp:coreProperties>
</file>