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hèse\Rédaction-Présentation\Rédaction article\Article 1\Figures\Open Access\"/>
    </mc:Choice>
  </mc:AlternateContent>
  <xr:revisionPtr revIDLastSave="0" documentId="13_ncr:1_{843ED3BD-6A71-405C-8FC0-4BE2002D79F4}" xr6:coauthVersionLast="47" xr6:coauthVersionMax="47" xr10:uidLastSave="{00000000-0000-0000-0000-000000000000}"/>
  <bookViews>
    <workbookView xWindow="4890" yWindow="4890" windowWidth="21600" windowHeight="11385" xr2:uid="{00000000-000D-0000-FFFF-FFFF00000000}"/>
  </bookViews>
  <sheets>
    <sheet name="Fig 1" sheetId="1" r:id="rId1"/>
    <sheet name="Fig 1E" sheetId="10" r:id="rId2"/>
    <sheet name="Fig1F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3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J2" i="1" l="1"/>
  <c r="J6" i="1"/>
  <c r="J7" i="1"/>
  <c r="J8" i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G2" i="1" l="1"/>
  <c r="G3" i="1"/>
  <c r="G4" i="1"/>
  <c r="G5" i="1"/>
  <c r="G6" i="1"/>
  <c r="G7" i="1"/>
  <c r="G8" i="1"/>
  <c r="G9" i="1"/>
  <c r="G10" i="1"/>
  <c r="G11" i="1"/>
  <c r="G12" i="1"/>
  <c r="G13" i="1"/>
  <c r="G15" i="1"/>
  <c r="G16" i="1"/>
  <c r="G17" i="1"/>
  <c r="G18" i="1"/>
  <c r="G19" i="1"/>
  <c r="G20" i="1"/>
  <c r="G21" i="1"/>
  <c r="G22" i="1"/>
  <c r="D2" i="1"/>
  <c r="D3" i="1"/>
  <c r="D4" i="1"/>
  <c r="D5" i="1"/>
  <c r="D6" i="1"/>
  <c r="D7" i="1"/>
  <c r="D8" i="1"/>
  <c r="D9" i="1"/>
  <c r="D10" i="1"/>
  <c r="D11" i="1"/>
  <c r="D12" i="1"/>
  <c r="D13" i="1"/>
  <c r="D15" i="1"/>
  <c r="D16" i="1"/>
  <c r="D17" i="1"/>
  <c r="D18" i="1"/>
  <c r="D19" i="1"/>
  <c r="D20" i="1"/>
  <c r="D21" i="1"/>
  <c r="D22" i="1"/>
</calcChain>
</file>

<file path=xl/sharedStrings.xml><?xml version="1.0" encoding="utf-8"?>
<sst xmlns="http://schemas.openxmlformats.org/spreadsheetml/2006/main" count="123" uniqueCount="57">
  <si>
    <t>D16 FT_1</t>
  </si>
  <si>
    <t>D16 FT_2</t>
  </si>
  <si>
    <t>D16 FT_3</t>
  </si>
  <si>
    <t>D16 FT_4</t>
  </si>
  <si>
    <t>D16 FT_5</t>
  </si>
  <si>
    <t>D30 FT_1</t>
  </si>
  <si>
    <t>D30 FT_2</t>
  </si>
  <si>
    <t>D30 FT_3</t>
  </si>
  <si>
    <t>D30 FT_4</t>
  </si>
  <si>
    <t>D30 FT_5</t>
  </si>
  <si>
    <t>D30 FT_6</t>
  </si>
  <si>
    <t>Samples</t>
  </si>
  <si>
    <t>Fragment area (mm²)</t>
  </si>
  <si>
    <t>N/A</t>
  </si>
  <si>
    <t>Number of Leydig cells per cm² (Fig 1B)</t>
  </si>
  <si>
    <t>Percentage of Leydig CC3+ (in apoptosis) (Fig 1C)</t>
  </si>
  <si>
    <t>Number of 3βHSD+ CC3+ cells</t>
  </si>
  <si>
    <t>Number of 3βHSD+ Ki67+ cells</t>
  </si>
  <si>
    <t>Number of 3βHSD+ Ki67 -cells</t>
  </si>
  <si>
    <t>Number of 3βHSD+ CC3- cells</t>
  </si>
  <si>
    <t>Number of 3βHSD+ AR+ cells</t>
  </si>
  <si>
    <t>Number of 3βHSD+ AR- cells</t>
  </si>
  <si>
    <t>Number of 3βHSD+ cells</t>
  </si>
  <si>
    <t>FT</t>
  </si>
  <si>
    <t>CSF</t>
  </si>
  <si>
    <t>Basal medium</t>
  </si>
  <si>
    <t>J2</t>
  </si>
  <si>
    <t>J6</t>
  </si>
  <si>
    <t>J10</t>
  </si>
  <si>
    <t>J14</t>
  </si>
  <si>
    <t>J16</t>
  </si>
  <si>
    <t>J18</t>
  </si>
  <si>
    <t>J22</t>
  </si>
  <si>
    <t>J26</t>
  </si>
  <si>
    <t>J30</t>
  </si>
  <si>
    <t>Days of culture</t>
  </si>
  <si>
    <t>INSL3 concentration in medium (pg/mL) (Fig 1F)</t>
  </si>
  <si>
    <r>
      <t xml:space="preserve">relative mRNA levels of </t>
    </r>
    <r>
      <rPr>
        <i/>
        <sz val="10"/>
        <color theme="0"/>
        <rFont val="Arial"/>
        <family val="2"/>
      </rPr>
      <t xml:space="preserve">Igf1 </t>
    </r>
    <r>
      <rPr>
        <sz val="10"/>
        <color theme="0"/>
        <rFont val="Arial"/>
        <family val="2"/>
      </rPr>
      <t xml:space="preserve">(normalized to </t>
    </r>
    <r>
      <rPr>
        <i/>
        <sz val="10"/>
        <color theme="0"/>
        <rFont val="Arial"/>
        <family val="2"/>
      </rPr>
      <t>Gapdh</t>
    </r>
    <r>
      <rPr>
        <sz val="10"/>
        <color theme="0"/>
        <rFont val="Arial"/>
        <family val="2"/>
      </rPr>
      <t xml:space="preserve"> and </t>
    </r>
    <r>
      <rPr>
        <i/>
        <sz val="10"/>
        <color theme="0"/>
        <rFont val="Arial"/>
        <family val="2"/>
      </rPr>
      <t>Actb</t>
    </r>
    <r>
      <rPr>
        <sz val="10"/>
        <color theme="0"/>
        <rFont val="Arial"/>
        <family val="2"/>
      </rPr>
      <t>)</t>
    </r>
  </si>
  <si>
    <r>
      <t xml:space="preserve">relative mRNA levels of </t>
    </r>
    <r>
      <rPr>
        <i/>
        <sz val="10"/>
        <color theme="0"/>
        <rFont val="Arial"/>
        <family val="2"/>
      </rPr>
      <t>Dhh</t>
    </r>
    <r>
      <rPr>
        <sz val="10"/>
        <color theme="0"/>
        <rFont val="Arial"/>
        <family val="2"/>
      </rPr>
      <t xml:space="preserve"> (normalized to </t>
    </r>
    <r>
      <rPr>
        <i/>
        <sz val="10"/>
        <color theme="0"/>
        <rFont val="Arial"/>
        <family val="2"/>
      </rPr>
      <t>Gapdh</t>
    </r>
    <r>
      <rPr>
        <sz val="10"/>
        <color theme="0"/>
        <rFont val="Arial"/>
        <family val="2"/>
      </rPr>
      <t xml:space="preserve"> and </t>
    </r>
    <r>
      <rPr>
        <i/>
        <sz val="10"/>
        <color theme="0"/>
        <rFont val="Arial"/>
        <family val="2"/>
      </rPr>
      <t>Actb</t>
    </r>
    <r>
      <rPr>
        <sz val="10"/>
        <color theme="0"/>
        <rFont val="Arial"/>
        <family val="2"/>
      </rPr>
      <t>)</t>
    </r>
  </si>
  <si>
    <r>
      <t xml:space="preserve">relative mRNA levels of </t>
    </r>
    <r>
      <rPr>
        <i/>
        <sz val="10"/>
        <color theme="0"/>
        <rFont val="Arial"/>
        <family val="2"/>
      </rPr>
      <t>Srd5a1</t>
    </r>
    <r>
      <rPr>
        <sz val="10"/>
        <color theme="0"/>
        <rFont val="Arial"/>
        <family val="2"/>
      </rPr>
      <t xml:space="preserve"> (normalized to </t>
    </r>
    <r>
      <rPr>
        <i/>
        <sz val="10"/>
        <color theme="0"/>
        <rFont val="Arial"/>
        <family val="2"/>
      </rPr>
      <t>Hsd3b1</t>
    </r>
    <r>
      <rPr>
        <sz val="10"/>
        <color theme="0"/>
        <rFont val="Arial"/>
        <family val="2"/>
      </rPr>
      <t>)</t>
    </r>
  </si>
  <si>
    <r>
      <t xml:space="preserve">relative mRNA levels of </t>
    </r>
    <r>
      <rPr>
        <i/>
        <sz val="10"/>
        <color theme="0"/>
        <rFont val="Arial"/>
        <family val="2"/>
      </rPr>
      <t>Sult1e1</t>
    </r>
    <r>
      <rPr>
        <sz val="10"/>
        <color theme="0"/>
        <rFont val="Arial"/>
        <family val="2"/>
      </rPr>
      <t xml:space="preserve"> (normalized to </t>
    </r>
    <r>
      <rPr>
        <i/>
        <sz val="10"/>
        <color theme="0"/>
        <rFont val="Arial"/>
        <family val="2"/>
      </rPr>
      <t>Hsd3b1</t>
    </r>
    <r>
      <rPr>
        <sz val="10"/>
        <color theme="0"/>
        <rFont val="Arial"/>
        <family val="2"/>
      </rPr>
      <t>)</t>
    </r>
  </si>
  <si>
    <r>
      <t xml:space="preserve">relative mRNA levels of </t>
    </r>
    <r>
      <rPr>
        <i/>
        <sz val="10"/>
        <color theme="0"/>
        <rFont val="Arial"/>
        <family val="2"/>
      </rPr>
      <t>Insl3</t>
    </r>
    <r>
      <rPr>
        <sz val="10"/>
        <color theme="0"/>
        <rFont val="Arial"/>
        <family val="2"/>
      </rPr>
      <t xml:space="preserve"> (normalized to </t>
    </r>
    <r>
      <rPr>
        <i/>
        <sz val="10"/>
        <color theme="0"/>
        <rFont val="Arial"/>
        <family val="2"/>
      </rPr>
      <t>Hsd3b1</t>
    </r>
    <r>
      <rPr>
        <sz val="10"/>
        <color theme="0"/>
        <rFont val="Arial"/>
        <family val="2"/>
      </rPr>
      <t>)</t>
    </r>
  </si>
  <si>
    <t>Percentage of Leydig Ki67+ (in proliferation) (Fig 1D)</t>
  </si>
  <si>
    <t>Percentage of Leydig AR+ (Fig 1E)</t>
  </si>
  <si>
    <t>Intratesticular INSL3 
concentration 
(pg/mg of tissue) (Fig 1K)</t>
  </si>
  <si>
    <r>
      <t>6 d</t>
    </r>
    <r>
      <rPr>
        <i/>
        <sz val="10"/>
        <rFont val="Arial"/>
        <family val="2"/>
      </rPr>
      <t>pp</t>
    </r>
    <r>
      <rPr>
        <sz val="10"/>
        <rFont val="Arial"/>
        <family val="2"/>
      </rPr>
      <t>_1</t>
    </r>
  </si>
  <si>
    <r>
      <t>6 d</t>
    </r>
    <r>
      <rPr>
        <i/>
        <sz val="10"/>
        <rFont val="Arial"/>
        <family val="2"/>
      </rPr>
      <t>pp</t>
    </r>
    <r>
      <rPr>
        <sz val="10"/>
        <rFont val="Arial"/>
        <family val="2"/>
      </rPr>
      <t>_2</t>
    </r>
  </si>
  <si>
    <t>6 dpp_3</t>
  </si>
  <si>
    <t>6 dpp_4</t>
  </si>
  <si>
    <t>22 dpp_1</t>
  </si>
  <si>
    <t>22 dpp_2</t>
  </si>
  <si>
    <t>22 dpp_3</t>
  </si>
  <si>
    <t>22 dpp_4</t>
  </si>
  <si>
    <t>36 dpp_1</t>
  </si>
  <si>
    <t>36 dpp_2</t>
  </si>
  <si>
    <t>36 dpp_3</t>
  </si>
  <si>
    <t>36 dpp_4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</si>
</sst>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10"/>
      <name val="Arial"/>
      <family val="2"/>
    </font>
    <font>
      <sz val="10"/>
      <color theme="1"/>
      <name val="Arial"/>
      <family val="2"/>
    </font>
    <font>
      <i/>
      <sz val="10"/>
      <color theme="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" fontId="6" fillId="4" borderId="6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2" fillId="4" borderId="6" xfId="0" applyNumberFormat="1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 applyAlignment="1">
      <alignment horizontal="center"/>
    </xf>
    <xf numFmtId="0" fontId="3" fillId="3" borderId="7" xfId="0" applyFont="1" applyFill="1" applyBorder="1" applyAlignment="1">
      <alignment horizontal="left"/>
    </xf>
  </cellXfs>
  <cellStyles count="1"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>
          <fgColor indexed="64"/>
          <bgColor theme="9" tint="0.5999938962981048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N24" totalsRowShown="0" headerRowDxfId="29" dataDxfId="27" headerRowBorderDxfId="28" tableBorderDxfId="26" totalsRowBorderDxfId="25">
  <autoFilter ref="A1:N24" xr:uid="{00000000-0009-0000-0100-000001000000}"/>
  <tableColumns count="14">
    <tableColumn id="1" xr3:uid="{00000000-0010-0000-0000-000001000000}" name="Samples" dataDxfId="24"/>
    <tableColumn id="2" xr3:uid="{00000000-0010-0000-0000-000002000000}" name="Fragment area (mm²)" dataDxfId="23"/>
    <tableColumn id="3" xr3:uid="{00000000-0010-0000-0000-000003000000}" name="Number of 3βHSD+ cells" dataDxfId="22"/>
    <tableColumn id="4" xr3:uid="{00000000-0010-0000-0000-000004000000}" name="Number of Leydig cells per cm² (Fig 1B)" dataDxfId="21">
      <calculatedColumnFormula>Tableau1[[#This Row],[Number of 3βHSD+ cells]]/Tableau1[[#This Row],[Fragment area (mm²)]]*1000</calculatedColumnFormula>
    </tableColumn>
    <tableColumn id="5" xr3:uid="{00000000-0010-0000-0000-000005000000}" name="Number of 3βHSD+ CC3+ cells" dataDxfId="20"/>
    <tableColumn id="6" xr3:uid="{00000000-0010-0000-0000-000006000000}" name="Number of 3βHSD+ CC3- cells" dataDxfId="19"/>
    <tableColumn id="7" xr3:uid="{00000000-0010-0000-0000-000007000000}" name="Percentage of Leydig CC3+ (in apoptosis) (Fig 1C)" dataDxfId="18">
      <calculatedColumnFormula>(E2/(SUM(Tableau1[[#This Row],[Number of 3βHSD+ CC3+ cells]:[Number of 3βHSD+ CC3- cells]])))*100</calculatedColumnFormula>
    </tableColumn>
    <tableColumn id="8" xr3:uid="{00000000-0010-0000-0000-000008000000}" name="Number of 3βHSD+ Ki67+ cells" dataDxfId="17"/>
    <tableColumn id="37" xr3:uid="{00000000-0010-0000-0000-000025000000}" name="Number of 3βHSD+ Ki67 -cells" dataDxfId="16"/>
    <tableColumn id="38" xr3:uid="{00000000-0010-0000-0000-000026000000}" name="Percentage of Leydig Ki67+ (in proliferation) (Fig 1D)" dataDxfId="15">
      <calculatedColumnFormula>(H2/(SUM(H2:I2)))*100</calculatedColumnFormula>
    </tableColumn>
    <tableColumn id="39" xr3:uid="{00000000-0010-0000-0000-000027000000}" name="Number of 3βHSD+ AR+ cells" dataDxfId="14"/>
    <tableColumn id="40" xr3:uid="{00000000-0010-0000-0000-000028000000}" name="Number of 3βHSD+ AR- cells" dataDxfId="13"/>
    <tableColumn id="41" xr3:uid="{00000000-0010-0000-0000-000029000000}" name="Percentage of Leydig AR+ (Fig 1E)" dataDxfId="12">
      <calculatedColumnFormula>(K2/(SUM(K2:L2)))*100</calculatedColumnFormula>
    </tableColumn>
    <tableColumn id="42" xr3:uid="{00000000-0010-0000-0000-00002A000000}" name="Intratesticular INSL3 _x000a_concentration _x000a_(pg/mg of tissue) (Fig 1K)" dataDxfId="1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13" displayName="Tableau13" ref="A1:F21" totalsRowShown="0" headerRowDxfId="10" dataDxfId="8" headerRowBorderDxfId="9" tableBorderDxfId="7" totalsRowBorderDxfId="6">
  <autoFilter ref="A1:F21" xr:uid="{00000000-0009-0000-0100-000002000000}"/>
  <tableColumns count="6">
    <tableColumn id="1" xr3:uid="{00000000-0010-0000-0100-000001000000}" name="Samples" dataDxfId="5"/>
    <tableColumn id="2" xr3:uid="{00000000-0010-0000-0100-000002000000}" name="relative mRNA levels of Igf1 (normalized to Gapdh and Actb)" dataDxfId="4"/>
    <tableColumn id="5" xr3:uid="{00000000-0010-0000-0100-000005000000}" name="relative mRNA levels of Dhh (normalized to Gapdh and Actb)" dataDxfId="3"/>
    <tableColumn id="3" xr3:uid="{00000000-0010-0000-0100-000003000000}" name="relative mRNA levels of Srd5a1 (normalized to Hsd3b1)" dataDxfId="2"/>
    <tableColumn id="4" xr3:uid="{00000000-0010-0000-0100-000004000000}" name="relative mRNA levels of Sult1e1 (normalized to Hsd3b1)" dataDxfId="1"/>
    <tableColumn id="6" xr3:uid="{00000000-0010-0000-0100-000006000000}" name="relative mRNA levels of Insl3 (normalized to Hsd3b1)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pane xSplit="1" topLeftCell="F1" activePane="topRight" state="frozen"/>
      <selection pane="topRight" activeCell="A15" sqref="A15:A18"/>
    </sheetView>
  </sheetViews>
  <sheetFormatPr baseColWidth="10" defaultColWidth="11.5703125" defaultRowHeight="12.75" x14ac:dyDescent="0.2"/>
  <cols>
    <col min="1" max="1" width="13.7109375" style="4" bestFit="1" customWidth="1"/>
    <col min="2" max="2" width="16.28515625" style="4" bestFit="1" customWidth="1"/>
    <col min="3" max="3" width="11.5703125" style="4"/>
    <col min="4" max="4" width="13" style="8" bestFit="1" customWidth="1"/>
    <col min="5" max="5" width="13" style="2" bestFit="1" customWidth="1"/>
    <col min="6" max="6" width="11.5703125" style="4"/>
    <col min="7" max="7" width="13" style="5" bestFit="1" customWidth="1"/>
    <col min="8" max="9" width="11.5703125" style="4"/>
    <col min="10" max="10" width="11.5703125" style="5"/>
    <col min="11" max="12" width="11.5703125" style="4"/>
    <col min="13" max="13" width="11.5703125" style="5"/>
    <col min="14" max="14" width="15.7109375" style="4" bestFit="1" customWidth="1"/>
    <col min="15" max="16384" width="11.5703125" style="4"/>
  </cols>
  <sheetData>
    <row r="1" spans="1:14" s="3" customFormat="1" ht="63.75" x14ac:dyDescent="0.25">
      <c r="A1" s="10" t="s">
        <v>11</v>
      </c>
      <c r="B1" s="11" t="s">
        <v>12</v>
      </c>
      <c r="C1" s="11" t="s">
        <v>22</v>
      </c>
      <c r="D1" s="12" t="s">
        <v>14</v>
      </c>
      <c r="E1" s="13" t="s">
        <v>16</v>
      </c>
      <c r="F1" s="13" t="s">
        <v>19</v>
      </c>
      <c r="G1" s="13" t="s">
        <v>15</v>
      </c>
      <c r="H1" s="13" t="s">
        <v>17</v>
      </c>
      <c r="I1" s="11" t="s">
        <v>18</v>
      </c>
      <c r="J1" s="11" t="s">
        <v>42</v>
      </c>
      <c r="K1" s="11" t="s">
        <v>20</v>
      </c>
      <c r="L1" s="11" t="s">
        <v>21</v>
      </c>
      <c r="M1" s="14" t="s">
        <v>43</v>
      </c>
      <c r="N1" s="11" t="s">
        <v>44</v>
      </c>
    </row>
    <row r="2" spans="1:14" x14ac:dyDescent="0.25">
      <c r="A2" s="15" t="s">
        <v>45</v>
      </c>
      <c r="B2" s="9">
        <v>1918.6179320000001</v>
      </c>
      <c r="C2" s="9">
        <v>94</v>
      </c>
      <c r="D2" s="16">
        <f>Tableau1[[#This Row],[Number of 3βHSD+ cells]]/Tableau1[[#This Row],[Fragment area (mm²)]]*1000</f>
        <v>48.993600253705957</v>
      </c>
      <c r="E2" s="6">
        <v>2</v>
      </c>
      <c r="F2" s="6">
        <v>92</v>
      </c>
      <c r="G2" s="7">
        <f>(E2/(SUM(Tableau1[[#This Row],[Number of 3βHSD+ CC3+ cells]:[Number of 3βHSD+ CC3- cells]])))*100</f>
        <v>2.1276595744680851</v>
      </c>
      <c r="H2" s="6">
        <v>22</v>
      </c>
      <c r="I2" s="6">
        <v>233</v>
      </c>
      <c r="J2" s="7">
        <f t="shared" ref="J2:J22" si="0">(H2/(SUM(H2:I2)))*100</f>
        <v>8.6274509803921564</v>
      </c>
      <c r="K2" s="6">
        <v>46</v>
      </c>
      <c r="L2" s="6">
        <v>79</v>
      </c>
      <c r="M2" s="17">
        <f>(K2/(SUM(K2:L2)))*100</f>
        <v>36.799999999999997</v>
      </c>
      <c r="N2" s="16" t="s">
        <v>13</v>
      </c>
    </row>
    <row r="3" spans="1:14" x14ac:dyDescent="0.25">
      <c r="A3" s="15" t="s">
        <v>46</v>
      </c>
      <c r="B3" s="9">
        <v>695.19647799999996</v>
      </c>
      <c r="C3" s="9">
        <v>44</v>
      </c>
      <c r="D3" s="18">
        <f>Tableau1[[#This Row],[Number of 3βHSD+ cells]]/Tableau1[[#This Row],[Fragment area (mm²)]]*1000</f>
        <v>63.291459885675664</v>
      </c>
      <c r="E3" s="6">
        <v>4</v>
      </c>
      <c r="F3" s="6">
        <v>40</v>
      </c>
      <c r="G3" s="19">
        <f>(E3/(SUM(Tableau1[[#This Row],[Number of 3βHSD+ CC3+ cells]:[Number of 3βHSD+ CC3- cells]])))*100</f>
        <v>9.0909090909090917</v>
      </c>
      <c r="H3" s="6">
        <v>1</v>
      </c>
      <c r="I3" s="6">
        <v>188</v>
      </c>
      <c r="J3" s="19">
        <f>(H3/(SUM(H3:I3)))*100</f>
        <v>0.52910052910052907</v>
      </c>
      <c r="K3" s="6">
        <v>90</v>
      </c>
      <c r="L3" s="6">
        <v>199</v>
      </c>
      <c r="M3" s="20">
        <f t="shared" ref="M3:M24" si="1">(K3/(SUM(K3:L3)))*100</f>
        <v>31.141868512110726</v>
      </c>
      <c r="N3" s="16" t="s">
        <v>13</v>
      </c>
    </row>
    <row r="4" spans="1:14" x14ac:dyDescent="0.25">
      <c r="A4" s="15" t="s">
        <v>47</v>
      </c>
      <c r="B4" s="9">
        <v>1216.6725490000001</v>
      </c>
      <c r="C4" s="9">
        <v>158</v>
      </c>
      <c r="D4" s="18">
        <f>Tableau1[[#This Row],[Number of 3βHSD+ cells]]/Tableau1[[#This Row],[Fragment area (mm²)]]*1000</f>
        <v>129.86238584067863</v>
      </c>
      <c r="E4" s="6">
        <v>6</v>
      </c>
      <c r="F4" s="6">
        <v>152</v>
      </c>
      <c r="G4" s="19">
        <f>(E4/(SUM(Tableau1[[#This Row],[Number of 3βHSD+ CC3+ cells]:[Number of 3βHSD+ CC3- cells]])))*100</f>
        <v>3.79746835443038</v>
      </c>
      <c r="H4" s="9">
        <v>10</v>
      </c>
      <c r="I4" s="9">
        <v>153</v>
      </c>
      <c r="J4" s="19">
        <f>(H4/(SUM(H4:I4)))*100</f>
        <v>6.1349693251533743</v>
      </c>
      <c r="K4" s="6">
        <v>74</v>
      </c>
      <c r="L4" s="6">
        <v>236</v>
      </c>
      <c r="M4" s="20">
        <f t="shared" si="1"/>
        <v>23.870967741935484</v>
      </c>
      <c r="N4" s="16" t="s">
        <v>13</v>
      </c>
    </row>
    <row r="5" spans="1:14" x14ac:dyDescent="0.25">
      <c r="A5" s="15" t="s">
        <v>48</v>
      </c>
      <c r="B5" s="9">
        <v>3542.195549</v>
      </c>
      <c r="C5" s="9">
        <v>176</v>
      </c>
      <c r="D5" s="18">
        <f>Tableau1[[#This Row],[Number of 3βHSD+ cells]]/Tableau1[[#This Row],[Fragment area (mm²)]]*1000</f>
        <v>49.686697858814341</v>
      </c>
      <c r="E5" s="6">
        <v>5</v>
      </c>
      <c r="F5" s="6">
        <v>171</v>
      </c>
      <c r="G5" s="19">
        <f>(E5/(SUM(Tableau1[[#This Row],[Number of 3βHSD+ CC3+ cells]:[Number of 3βHSD+ CC3- cells]])))*100</f>
        <v>2.8409090909090908</v>
      </c>
      <c r="H5" s="9" t="s">
        <v>13</v>
      </c>
      <c r="I5" s="9" t="s">
        <v>13</v>
      </c>
      <c r="J5" s="16" t="s">
        <v>13</v>
      </c>
      <c r="K5" s="6">
        <v>15</v>
      </c>
      <c r="L5" s="6">
        <v>127</v>
      </c>
      <c r="M5" s="20">
        <f t="shared" si="1"/>
        <v>10.56338028169014</v>
      </c>
      <c r="N5" s="16" t="s">
        <v>13</v>
      </c>
    </row>
    <row r="6" spans="1:14" x14ac:dyDescent="0.25">
      <c r="A6" s="15" t="s">
        <v>49</v>
      </c>
      <c r="B6" s="9">
        <v>1311.4641180000001</v>
      </c>
      <c r="C6" s="9">
        <v>546</v>
      </c>
      <c r="D6" s="18">
        <f>Tableau1[[#This Row],[Number of 3βHSD+ cells]]/Tableau1[[#This Row],[Fragment area (mm²)]]*1000</f>
        <v>416.32858459952161</v>
      </c>
      <c r="E6" s="6">
        <v>8</v>
      </c>
      <c r="F6" s="6">
        <v>538</v>
      </c>
      <c r="G6" s="19">
        <f>(E6/(SUM(Tableau1[[#This Row],[Number of 3βHSD+ CC3+ cells]:[Number of 3βHSD+ CC3- cells]])))*100</f>
        <v>1.4652014652014651</v>
      </c>
      <c r="H6" s="6">
        <v>39</v>
      </c>
      <c r="I6" s="6">
        <v>377</v>
      </c>
      <c r="J6" s="19">
        <f t="shared" si="0"/>
        <v>9.375</v>
      </c>
      <c r="K6" s="6">
        <v>294</v>
      </c>
      <c r="L6" s="6">
        <v>58</v>
      </c>
      <c r="M6" s="20">
        <f t="shared" si="1"/>
        <v>83.522727272727266</v>
      </c>
      <c r="N6" s="16" t="s">
        <v>13</v>
      </c>
    </row>
    <row r="7" spans="1:14" x14ac:dyDescent="0.25">
      <c r="A7" s="15" t="s">
        <v>50</v>
      </c>
      <c r="B7" s="9">
        <v>5447.27927</v>
      </c>
      <c r="C7" s="9">
        <v>520</v>
      </c>
      <c r="D7" s="18">
        <f>Tableau1[[#This Row],[Number of 3βHSD+ cells]]/Tableau1[[#This Row],[Fragment area (mm²)]]*1000</f>
        <v>95.460499494456798</v>
      </c>
      <c r="E7" s="6">
        <v>11</v>
      </c>
      <c r="F7" s="6">
        <v>509</v>
      </c>
      <c r="G7" s="19">
        <f>(E7/(SUM(Tableau1[[#This Row],[Number of 3βHSD+ CC3+ cells]:[Number of 3βHSD+ CC3- cells]])))*100</f>
        <v>2.1153846153846154</v>
      </c>
      <c r="H7" s="6">
        <v>31</v>
      </c>
      <c r="I7" s="6">
        <v>270</v>
      </c>
      <c r="J7" s="19">
        <f t="shared" si="0"/>
        <v>10.299003322259136</v>
      </c>
      <c r="K7" s="6">
        <v>360</v>
      </c>
      <c r="L7" s="6">
        <v>54</v>
      </c>
      <c r="M7" s="20">
        <f t="shared" si="1"/>
        <v>86.956521739130437</v>
      </c>
      <c r="N7" s="16" t="s">
        <v>13</v>
      </c>
    </row>
    <row r="8" spans="1:14" x14ac:dyDescent="0.25">
      <c r="A8" s="15" t="s">
        <v>51</v>
      </c>
      <c r="B8" s="9">
        <v>4671.6170880000009</v>
      </c>
      <c r="C8" s="9">
        <v>429</v>
      </c>
      <c r="D8" s="18">
        <f>Tableau1[[#This Row],[Number of 3βHSD+ cells]]/Tableau1[[#This Row],[Fragment area (mm²)]]*1000</f>
        <v>91.8311565179376</v>
      </c>
      <c r="E8" s="6">
        <v>10</v>
      </c>
      <c r="F8" s="6">
        <v>419</v>
      </c>
      <c r="G8" s="19">
        <f>(E8/(SUM(Tableau1[[#This Row],[Number of 3βHSD+ CC3+ cells]:[Number of 3βHSD+ CC3- cells]])))*100</f>
        <v>2.3310023310023311</v>
      </c>
      <c r="H8" s="9">
        <v>19</v>
      </c>
      <c r="I8" s="9">
        <v>60</v>
      </c>
      <c r="J8" s="19">
        <f t="shared" si="0"/>
        <v>24.050632911392405</v>
      </c>
      <c r="K8" s="6">
        <v>537</v>
      </c>
      <c r="L8" s="6">
        <v>52</v>
      </c>
      <c r="M8" s="20">
        <f t="shared" si="1"/>
        <v>91.171477079796276</v>
      </c>
      <c r="N8" s="16" t="s">
        <v>13</v>
      </c>
    </row>
    <row r="9" spans="1:14" x14ac:dyDescent="0.25">
      <c r="A9" s="15" t="s">
        <v>52</v>
      </c>
      <c r="B9" s="9">
        <v>1951.4494180000002</v>
      </c>
      <c r="C9" s="9">
        <v>271</v>
      </c>
      <c r="D9" s="18">
        <f>Tableau1[[#This Row],[Number of 3βHSD+ cells]]/Tableau1[[#This Row],[Fragment area (mm²)]]*1000</f>
        <v>138.87113726869859</v>
      </c>
      <c r="E9" s="6">
        <v>3</v>
      </c>
      <c r="F9" s="6">
        <v>268</v>
      </c>
      <c r="G9" s="19">
        <f>(E9/(SUM(Tableau1[[#This Row],[Number of 3βHSD+ CC3+ cells]:[Number of 3βHSD+ CC3- cells]])))*100</f>
        <v>1.107011070110701</v>
      </c>
      <c r="H9" s="6">
        <v>62</v>
      </c>
      <c r="I9" s="6">
        <v>751</v>
      </c>
      <c r="J9" s="19">
        <f t="shared" si="0"/>
        <v>7.6260762607626074</v>
      </c>
      <c r="K9" s="6">
        <v>285</v>
      </c>
      <c r="L9" s="6">
        <v>33</v>
      </c>
      <c r="M9" s="20">
        <f t="shared" si="1"/>
        <v>89.622641509433961</v>
      </c>
      <c r="N9" s="16" t="s">
        <v>13</v>
      </c>
    </row>
    <row r="10" spans="1:14" x14ac:dyDescent="0.25">
      <c r="A10" s="15" t="s">
        <v>0</v>
      </c>
      <c r="B10" s="9">
        <v>1188.229464</v>
      </c>
      <c r="C10" s="9">
        <v>190</v>
      </c>
      <c r="D10" s="18">
        <f>Tableau1[[#This Row],[Number of 3βHSD+ cells]]/Tableau1[[#This Row],[Fragment area (mm²)]]*1000</f>
        <v>159.90177466260843</v>
      </c>
      <c r="E10" s="6">
        <v>5</v>
      </c>
      <c r="F10" s="6">
        <v>185</v>
      </c>
      <c r="G10" s="19">
        <f>(E10/(SUM(Tableau1[[#This Row],[Number of 3βHSD+ CC3+ cells]:[Number of 3βHSD+ CC3- cells]])))*100</f>
        <v>2.6315789473684208</v>
      </c>
      <c r="H10" s="6">
        <v>11</v>
      </c>
      <c r="I10" s="6">
        <v>73</v>
      </c>
      <c r="J10" s="19">
        <f t="shared" si="0"/>
        <v>13.095238095238097</v>
      </c>
      <c r="K10" s="6">
        <v>264</v>
      </c>
      <c r="L10" s="6">
        <v>33</v>
      </c>
      <c r="M10" s="20">
        <f t="shared" si="1"/>
        <v>88.888888888888886</v>
      </c>
      <c r="N10" s="16" t="s">
        <v>13</v>
      </c>
    </row>
    <row r="11" spans="1:14" x14ac:dyDescent="0.25">
      <c r="A11" s="15" t="s">
        <v>1</v>
      </c>
      <c r="B11" s="9">
        <v>942.06045100000006</v>
      </c>
      <c r="C11" s="9">
        <v>80</v>
      </c>
      <c r="D11" s="18">
        <f>Tableau1[[#This Row],[Number of 3βHSD+ cells]]/Tableau1[[#This Row],[Fragment area (mm²)]]*1000</f>
        <v>84.920240431577142</v>
      </c>
      <c r="E11" s="6">
        <v>10</v>
      </c>
      <c r="F11" s="6">
        <v>70</v>
      </c>
      <c r="G11" s="19">
        <f>(E11/(SUM(Tableau1[[#This Row],[Number of 3βHSD+ CC3+ cells]:[Number of 3βHSD+ CC3- cells]])))*100</f>
        <v>12.5</v>
      </c>
      <c r="H11" s="6">
        <v>10</v>
      </c>
      <c r="I11" s="6">
        <v>162</v>
      </c>
      <c r="J11" s="19">
        <f t="shared" si="0"/>
        <v>5.8139534883720927</v>
      </c>
      <c r="K11" s="6">
        <v>67</v>
      </c>
      <c r="L11" s="6">
        <v>10</v>
      </c>
      <c r="M11" s="20">
        <f t="shared" si="1"/>
        <v>87.012987012987011</v>
      </c>
      <c r="N11" s="16" t="s">
        <v>13</v>
      </c>
    </row>
    <row r="12" spans="1:14" x14ac:dyDescent="0.25">
      <c r="A12" s="15" t="s">
        <v>2</v>
      </c>
      <c r="B12" s="9">
        <v>764.148642</v>
      </c>
      <c r="C12" s="9">
        <v>73</v>
      </c>
      <c r="D12" s="18">
        <f>Tableau1[[#This Row],[Number of 3βHSD+ cells]]/Tableau1[[#This Row],[Fragment area (mm²)]]*1000</f>
        <v>95.531151909054884</v>
      </c>
      <c r="E12" s="6">
        <v>2</v>
      </c>
      <c r="F12" s="6">
        <v>71</v>
      </c>
      <c r="G12" s="19">
        <f>(E12/(SUM(Tableau1[[#This Row],[Number of 3βHSD+ CC3+ cells]:[Number of 3βHSD+ CC3- cells]])))*100</f>
        <v>2.7397260273972601</v>
      </c>
      <c r="H12" s="6">
        <v>12</v>
      </c>
      <c r="I12" s="6">
        <v>77</v>
      </c>
      <c r="J12" s="19">
        <f t="shared" si="0"/>
        <v>13.48314606741573</v>
      </c>
      <c r="K12" s="6">
        <v>93</v>
      </c>
      <c r="L12" s="6">
        <v>23</v>
      </c>
      <c r="M12" s="20">
        <f t="shared" si="1"/>
        <v>80.172413793103445</v>
      </c>
      <c r="N12" s="16" t="s">
        <v>13</v>
      </c>
    </row>
    <row r="13" spans="1:14" x14ac:dyDescent="0.25">
      <c r="A13" s="15" t="s">
        <v>3</v>
      </c>
      <c r="B13" s="9">
        <v>832.861445</v>
      </c>
      <c r="C13" s="9">
        <v>72</v>
      </c>
      <c r="D13" s="18">
        <f>Tableau1[[#This Row],[Number of 3βHSD+ cells]]/Tableau1[[#This Row],[Fragment area (mm²)]]*1000</f>
        <v>86.448953102877752</v>
      </c>
      <c r="E13" s="6">
        <v>2</v>
      </c>
      <c r="F13" s="6">
        <v>70</v>
      </c>
      <c r="G13" s="19">
        <f>(E13/(SUM(Tableau1[[#This Row],[Number of 3βHSD+ CC3+ cells]:[Number of 3βHSD+ CC3- cells]])))*100</f>
        <v>2.7777777777777777</v>
      </c>
      <c r="H13" s="9">
        <v>1</v>
      </c>
      <c r="I13" s="9">
        <v>32</v>
      </c>
      <c r="J13" s="19">
        <f t="shared" si="0"/>
        <v>3.0303030303030303</v>
      </c>
      <c r="K13" s="6">
        <v>221</v>
      </c>
      <c r="L13" s="6">
        <v>48</v>
      </c>
      <c r="M13" s="20">
        <f t="shared" si="1"/>
        <v>82.156133828996275</v>
      </c>
      <c r="N13" s="16" t="s">
        <v>13</v>
      </c>
    </row>
    <row r="14" spans="1:14" x14ac:dyDescent="0.25">
      <c r="A14" s="15" t="s">
        <v>4</v>
      </c>
      <c r="B14" s="9" t="s">
        <v>13</v>
      </c>
      <c r="C14" s="9" t="s">
        <v>13</v>
      </c>
      <c r="D14" s="16" t="s">
        <v>13</v>
      </c>
      <c r="E14" s="9" t="s">
        <v>13</v>
      </c>
      <c r="F14" s="9" t="s">
        <v>13</v>
      </c>
      <c r="G14" s="16" t="s">
        <v>13</v>
      </c>
      <c r="H14" s="9" t="s">
        <v>13</v>
      </c>
      <c r="I14" s="9" t="s">
        <v>13</v>
      </c>
      <c r="J14" s="16" t="s">
        <v>13</v>
      </c>
      <c r="K14" s="6">
        <v>130</v>
      </c>
      <c r="L14" s="6">
        <v>18</v>
      </c>
      <c r="M14" s="20">
        <f t="shared" si="1"/>
        <v>87.837837837837839</v>
      </c>
      <c r="N14" s="16" t="s">
        <v>13</v>
      </c>
    </row>
    <row r="15" spans="1:14" x14ac:dyDescent="0.25">
      <c r="A15" s="15" t="s">
        <v>53</v>
      </c>
      <c r="B15" s="9">
        <v>1357.7828509999999</v>
      </c>
      <c r="C15" s="9">
        <v>288</v>
      </c>
      <c r="D15" s="18">
        <f>Tableau1[[#This Row],[Number of 3βHSD+ cells]]/Tableau1[[#This Row],[Fragment area (mm²)]]*1000</f>
        <v>212.11050042935034</v>
      </c>
      <c r="E15" s="6">
        <v>2</v>
      </c>
      <c r="F15" s="6">
        <v>286</v>
      </c>
      <c r="G15" s="19">
        <f>(E15/(SUM(Tableau1[[#This Row],[Number of 3βHSD+ CC3+ cells]:[Number of 3βHSD+ CC3- cells]])))*100</f>
        <v>0.69444444444444442</v>
      </c>
      <c r="H15" s="6">
        <v>13</v>
      </c>
      <c r="I15" s="6">
        <v>444</v>
      </c>
      <c r="J15" s="19">
        <f t="shared" si="0"/>
        <v>2.8446389496717726</v>
      </c>
      <c r="K15" s="6">
        <v>219</v>
      </c>
      <c r="L15" s="6">
        <v>49</v>
      </c>
      <c r="M15" s="20">
        <f t="shared" si="1"/>
        <v>81.71641791044776</v>
      </c>
      <c r="N15" s="16">
        <v>0.71174482999999999</v>
      </c>
    </row>
    <row r="16" spans="1:14" x14ac:dyDescent="0.25">
      <c r="A16" s="15" t="s">
        <v>54</v>
      </c>
      <c r="B16" s="9">
        <v>1248.1739739999998</v>
      </c>
      <c r="C16" s="9">
        <v>396</v>
      </c>
      <c r="D16" s="18">
        <f>Tableau1[[#This Row],[Number of 3βHSD+ cells]]/Tableau1[[#This Row],[Fragment area (mm²)]]*1000</f>
        <v>317.26346506885272</v>
      </c>
      <c r="E16" s="6">
        <v>4</v>
      </c>
      <c r="F16" s="6">
        <v>392</v>
      </c>
      <c r="G16" s="19">
        <f>(E16/(SUM(Tableau1[[#This Row],[Number of 3βHSD+ CC3+ cells]:[Number of 3βHSD+ CC3- cells]])))*100</f>
        <v>1.0101010101010102</v>
      </c>
      <c r="H16" s="6">
        <v>7</v>
      </c>
      <c r="I16" s="6">
        <v>486</v>
      </c>
      <c r="J16" s="19">
        <f t="shared" si="0"/>
        <v>1.4198782961460445</v>
      </c>
      <c r="K16" s="6">
        <v>237</v>
      </c>
      <c r="L16" s="6">
        <v>55</v>
      </c>
      <c r="M16" s="20">
        <f t="shared" si="1"/>
        <v>81.164383561643831</v>
      </c>
      <c r="N16" s="16">
        <v>0.81431942999999996</v>
      </c>
    </row>
    <row r="17" spans="1:14" x14ac:dyDescent="0.25">
      <c r="A17" s="15" t="s">
        <v>55</v>
      </c>
      <c r="B17" s="9">
        <v>6836.1097220000001</v>
      </c>
      <c r="C17" s="9">
        <v>1493</v>
      </c>
      <c r="D17" s="18">
        <f>Tableau1[[#This Row],[Number of 3βHSD+ cells]]/Tableau1[[#This Row],[Fragment area (mm²)]]*1000</f>
        <v>218.39906916578892</v>
      </c>
      <c r="E17" s="6">
        <v>16</v>
      </c>
      <c r="F17" s="6">
        <v>1477</v>
      </c>
      <c r="G17" s="19">
        <f>(E17/(SUM(Tableau1[[#This Row],[Number of 3βHSD+ CC3+ cells]:[Number of 3βHSD+ CC3- cells]])))*100</f>
        <v>1.0716677829872738</v>
      </c>
      <c r="H17" s="9">
        <v>20</v>
      </c>
      <c r="I17" s="9">
        <v>372</v>
      </c>
      <c r="J17" s="19">
        <f t="shared" si="0"/>
        <v>5.1020408163265305</v>
      </c>
      <c r="K17" s="6">
        <v>465</v>
      </c>
      <c r="L17" s="6">
        <v>64</v>
      </c>
      <c r="M17" s="20">
        <f t="shared" si="1"/>
        <v>87.901701323251416</v>
      </c>
      <c r="N17" s="16">
        <v>0.91671027000000005</v>
      </c>
    </row>
    <row r="18" spans="1:14" x14ac:dyDescent="0.25">
      <c r="A18" s="15" t="s">
        <v>56</v>
      </c>
      <c r="B18" s="9">
        <v>5764.7490549999993</v>
      </c>
      <c r="C18" s="9">
        <v>632</v>
      </c>
      <c r="D18" s="18">
        <f>Tableau1[[#This Row],[Number of 3βHSD+ cells]]/Tableau1[[#This Row],[Fragment area (mm²)]]*1000</f>
        <v>109.63183201389155</v>
      </c>
      <c r="E18" s="6">
        <v>3</v>
      </c>
      <c r="F18" s="6">
        <v>629</v>
      </c>
      <c r="G18" s="19">
        <f>(E18/(SUM(Tableau1[[#This Row],[Number of 3βHSD+ CC3+ cells]:[Number of 3βHSD+ CC3- cells]])))*100</f>
        <v>0.4746835443037975</v>
      </c>
      <c r="H18" s="9">
        <v>21</v>
      </c>
      <c r="I18" s="9">
        <v>304</v>
      </c>
      <c r="J18" s="19">
        <f t="shared" si="0"/>
        <v>6.4615384615384617</v>
      </c>
      <c r="K18" s="6">
        <v>273</v>
      </c>
      <c r="L18" s="6">
        <v>102</v>
      </c>
      <c r="M18" s="20">
        <f t="shared" si="1"/>
        <v>72.8</v>
      </c>
      <c r="N18" s="16">
        <v>1.16204738</v>
      </c>
    </row>
    <row r="19" spans="1:14" x14ac:dyDescent="0.25">
      <c r="A19" s="15" t="s">
        <v>5</v>
      </c>
      <c r="B19" s="9">
        <v>557.69057499999997</v>
      </c>
      <c r="C19" s="9">
        <v>246</v>
      </c>
      <c r="D19" s="18">
        <f>Tableau1[[#This Row],[Number of 3βHSD+ cells]]/Tableau1[[#This Row],[Fragment area (mm²)]]*1000</f>
        <v>441.10481874290241</v>
      </c>
      <c r="E19" s="6">
        <v>2</v>
      </c>
      <c r="F19" s="6">
        <v>244</v>
      </c>
      <c r="G19" s="19">
        <f>(E19/(SUM(Tableau1[[#This Row],[Number of 3βHSD+ CC3+ cells]:[Number of 3βHSD+ CC3- cells]])))*100</f>
        <v>0.81300813008130091</v>
      </c>
      <c r="H19" s="6">
        <v>10</v>
      </c>
      <c r="I19" s="6">
        <v>171</v>
      </c>
      <c r="J19" s="19">
        <f t="shared" si="0"/>
        <v>5.5248618784530388</v>
      </c>
      <c r="K19" s="6">
        <v>185</v>
      </c>
      <c r="L19" s="6">
        <v>49</v>
      </c>
      <c r="M19" s="20">
        <f t="shared" si="1"/>
        <v>79.059829059829056</v>
      </c>
      <c r="N19" s="16">
        <v>0</v>
      </c>
    </row>
    <row r="20" spans="1:14" x14ac:dyDescent="0.25">
      <c r="A20" s="15" t="s">
        <v>6</v>
      </c>
      <c r="B20" s="9">
        <v>812.62013400000001</v>
      </c>
      <c r="C20" s="9">
        <v>198</v>
      </c>
      <c r="D20" s="18">
        <f>Tableau1[[#This Row],[Number of 3βHSD+ cells]]/Tableau1[[#This Row],[Fragment area (mm²)]]*1000</f>
        <v>243.65628134928784</v>
      </c>
      <c r="E20" s="6">
        <v>2</v>
      </c>
      <c r="F20" s="6">
        <v>196</v>
      </c>
      <c r="G20" s="19">
        <f>(E20/(SUM(Tableau1[[#This Row],[Number of 3βHSD+ CC3+ cells]:[Number of 3βHSD+ CC3- cells]])))*100</f>
        <v>1.0101010101010102</v>
      </c>
      <c r="H20" s="6">
        <v>9</v>
      </c>
      <c r="I20" s="6">
        <v>282</v>
      </c>
      <c r="J20" s="19">
        <f t="shared" si="0"/>
        <v>3.0927835051546393</v>
      </c>
      <c r="K20" s="6">
        <v>272</v>
      </c>
      <c r="L20" s="6">
        <v>32</v>
      </c>
      <c r="M20" s="20">
        <f t="shared" si="1"/>
        <v>89.473684210526315</v>
      </c>
      <c r="N20" s="16">
        <v>0</v>
      </c>
    </row>
    <row r="21" spans="1:14" x14ac:dyDescent="0.25">
      <c r="A21" s="15" t="s">
        <v>7</v>
      </c>
      <c r="B21" s="9">
        <v>777.80060800000001</v>
      </c>
      <c r="C21" s="9">
        <v>175</v>
      </c>
      <c r="D21" s="18">
        <f>Tableau1[[#This Row],[Number of 3βHSD+ cells]]/Tableau1[[#This Row],[Fragment area (mm²)]]*1000</f>
        <v>224.99339573671304</v>
      </c>
      <c r="E21" s="6">
        <v>1</v>
      </c>
      <c r="F21" s="6">
        <v>174</v>
      </c>
      <c r="G21" s="19">
        <f>(E21/(SUM(Tableau1[[#This Row],[Number of 3βHSD+ CC3+ cells]:[Number of 3βHSD+ CC3- cells]])))*100</f>
        <v>0.5714285714285714</v>
      </c>
      <c r="H21" s="6">
        <v>7</v>
      </c>
      <c r="I21" s="6">
        <v>34</v>
      </c>
      <c r="J21" s="19">
        <f t="shared" si="0"/>
        <v>17.073170731707318</v>
      </c>
      <c r="K21" s="6">
        <v>204</v>
      </c>
      <c r="L21" s="6">
        <v>28</v>
      </c>
      <c r="M21" s="20">
        <f t="shared" si="1"/>
        <v>87.931034482758619</v>
      </c>
      <c r="N21" s="16">
        <v>0</v>
      </c>
    </row>
    <row r="22" spans="1:14" x14ac:dyDescent="0.25">
      <c r="A22" s="15" t="s">
        <v>8</v>
      </c>
      <c r="B22" s="9">
        <v>974.96512300000006</v>
      </c>
      <c r="C22" s="9">
        <v>320</v>
      </c>
      <c r="D22" s="18">
        <f>Tableau1[[#This Row],[Number of 3βHSD+ cells]]/Tableau1[[#This Row],[Fragment area (mm²)]]*1000</f>
        <v>328.21686894332112</v>
      </c>
      <c r="E22" s="6">
        <v>3</v>
      </c>
      <c r="F22" s="6">
        <v>317</v>
      </c>
      <c r="G22" s="19">
        <f>(E22/(SUM(Tableau1[[#This Row],[Number of 3βHSD+ CC3+ cells]:[Number of 3βHSD+ CC3- cells]])))*100</f>
        <v>0.9375</v>
      </c>
      <c r="H22" s="6">
        <v>13</v>
      </c>
      <c r="I22" s="6">
        <v>135</v>
      </c>
      <c r="J22" s="19">
        <f t="shared" si="0"/>
        <v>8.7837837837837842</v>
      </c>
      <c r="K22" s="6">
        <v>161</v>
      </c>
      <c r="L22" s="6">
        <v>78</v>
      </c>
      <c r="M22" s="20">
        <f t="shared" si="1"/>
        <v>67.36401673640168</v>
      </c>
      <c r="N22" s="16">
        <v>0</v>
      </c>
    </row>
    <row r="23" spans="1:14" x14ac:dyDescent="0.25">
      <c r="A23" s="15" t="s">
        <v>9</v>
      </c>
      <c r="B23" s="9" t="s">
        <v>13</v>
      </c>
      <c r="C23" s="9" t="s">
        <v>13</v>
      </c>
      <c r="D23" s="16" t="s">
        <v>13</v>
      </c>
      <c r="E23" s="9" t="s">
        <v>13</v>
      </c>
      <c r="F23" s="9" t="s">
        <v>13</v>
      </c>
      <c r="G23" s="16" t="s">
        <v>13</v>
      </c>
      <c r="H23" s="9" t="s">
        <v>13</v>
      </c>
      <c r="I23" s="9" t="s">
        <v>13</v>
      </c>
      <c r="J23" s="16" t="s">
        <v>13</v>
      </c>
      <c r="K23" s="6">
        <v>249</v>
      </c>
      <c r="L23" s="6">
        <v>93</v>
      </c>
      <c r="M23" s="20">
        <f t="shared" si="1"/>
        <v>72.807017543859658</v>
      </c>
      <c r="N23" s="16" t="s">
        <v>13</v>
      </c>
    </row>
    <row r="24" spans="1:14" x14ac:dyDescent="0.25">
      <c r="A24" s="15" t="s">
        <v>10</v>
      </c>
      <c r="B24" s="9" t="s">
        <v>13</v>
      </c>
      <c r="C24" s="9" t="s">
        <v>13</v>
      </c>
      <c r="D24" s="16" t="s">
        <v>13</v>
      </c>
      <c r="E24" s="9" t="s">
        <v>13</v>
      </c>
      <c r="F24" s="9" t="s">
        <v>13</v>
      </c>
      <c r="G24" s="16" t="s">
        <v>13</v>
      </c>
      <c r="H24" s="9" t="s">
        <v>13</v>
      </c>
      <c r="I24" s="9" t="s">
        <v>13</v>
      </c>
      <c r="J24" s="16" t="s">
        <v>13</v>
      </c>
      <c r="K24" s="6">
        <v>111</v>
      </c>
      <c r="L24" s="6">
        <v>25</v>
      </c>
      <c r="M24" s="20">
        <f t="shared" si="1"/>
        <v>81.617647058823522</v>
      </c>
      <c r="N24" s="16" t="s">
        <v>13</v>
      </c>
    </row>
  </sheetData>
  <phoneticPr fontId="4" type="noConversion"/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pane xSplit="1" topLeftCell="B1" activePane="topRight" state="frozen"/>
      <selection pane="topRight" activeCell="A14" sqref="A14:A17"/>
    </sheetView>
  </sheetViews>
  <sheetFormatPr baseColWidth="10" defaultColWidth="11.5703125" defaultRowHeight="12.75" x14ac:dyDescent="0.2"/>
  <cols>
    <col min="1" max="1" width="13.7109375" style="4" bestFit="1" customWidth="1"/>
    <col min="2" max="2" width="16.28515625" style="4" bestFit="1" customWidth="1"/>
    <col min="3" max="3" width="13" style="2" bestFit="1" customWidth="1"/>
    <col min="4" max="16384" width="11.5703125" style="4"/>
  </cols>
  <sheetData>
    <row r="1" spans="1:6" s="3" customFormat="1" ht="63.75" x14ac:dyDescent="0.25">
      <c r="A1" s="10" t="s">
        <v>11</v>
      </c>
      <c r="B1" s="11" t="s">
        <v>37</v>
      </c>
      <c r="C1" s="11" t="s">
        <v>38</v>
      </c>
      <c r="D1" s="26" t="s">
        <v>39</v>
      </c>
      <c r="E1" s="26" t="s">
        <v>40</v>
      </c>
      <c r="F1" s="26" t="s">
        <v>41</v>
      </c>
    </row>
    <row r="2" spans="1:6" x14ac:dyDescent="0.2">
      <c r="A2" s="15" t="s">
        <v>45</v>
      </c>
      <c r="B2" s="1">
        <v>0.56137198300000002</v>
      </c>
      <c r="C2" s="1">
        <v>0.51607937599999998</v>
      </c>
      <c r="D2" s="27">
        <v>1.323127E-2</v>
      </c>
      <c r="E2" s="27">
        <v>1.6585999999999999E-4</v>
      </c>
      <c r="F2" s="27">
        <v>7.3299100000000002E-3</v>
      </c>
    </row>
    <row r="3" spans="1:6" x14ac:dyDescent="0.2">
      <c r="A3" s="15" t="s">
        <v>46</v>
      </c>
      <c r="B3" s="1">
        <v>0.57297200599999998</v>
      </c>
      <c r="C3" s="1">
        <v>0.85353801299999998</v>
      </c>
      <c r="D3" s="27">
        <v>7.3506920000000003E-2</v>
      </c>
      <c r="E3" s="27">
        <v>4.4424999999999998E-4</v>
      </c>
      <c r="F3" s="27">
        <v>6.5937599999999997E-3</v>
      </c>
    </row>
    <row r="4" spans="1:6" x14ac:dyDescent="0.2">
      <c r="A4" s="15" t="s">
        <v>47</v>
      </c>
      <c r="B4" s="1">
        <v>0.38373268199999999</v>
      </c>
      <c r="C4" s="1">
        <v>0.38860615199999998</v>
      </c>
      <c r="D4" s="27">
        <v>3.5232619999999999E-2</v>
      </c>
      <c r="E4" s="27">
        <v>2.5036999999999998E-4</v>
      </c>
      <c r="F4" s="27">
        <v>2.2180129999999999E-2</v>
      </c>
    </row>
    <row r="5" spans="1:6" x14ac:dyDescent="0.2">
      <c r="A5" s="15" t="s">
        <v>48</v>
      </c>
      <c r="B5" s="1">
        <v>0.51365751900000001</v>
      </c>
      <c r="C5" s="1">
        <v>0.442030374</v>
      </c>
      <c r="D5" s="27">
        <v>0.10437063000000001</v>
      </c>
      <c r="E5" s="27">
        <v>2.66E-3</v>
      </c>
      <c r="F5" s="27">
        <v>4.3895200000000002E-2</v>
      </c>
    </row>
    <row r="6" spans="1:6" x14ac:dyDescent="0.2">
      <c r="A6" s="15" t="s">
        <v>49</v>
      </c>
      <c r="B6" s="1">
        <v>0.27161732199999999</v>
      </c>
      <c r="C6" s="1">
        <v>0.26543262299999998</v>
      </c>
      <c r="D6" s="27">
        <v>0.97678262000000005</v>
      </c>
      <c r="E6" s="27">
        <v>1.8302800000000001E-2</v>
      </c>
      <c r="F6" s="27">
        <v>1.45626864</v>
      </c>
    </row>
    <row r="7" spans="1:6" x14ac:dyDescent="0.2">
      <c r="A7" s="15" t="s">
        <v>50</v>
      </c>
      <c r="B7" s="1">
        <v>0.37391701100000002</v>
      </c>
      <c r="C7" s="1">
        <v>0.154230854</v>
      </c>
      <c r="D7" s="27">
        <v>0.31896485000000002</v>
      </c>
      <c r="E7" s="27">
        <v>6.6801230000000003E-2</v>
      </c>
      <c r="F7" s="27">
        <v>0.37987497999999997</v>
      </c>
    </row>
    <row r="8" spans="1:6" x14ac:dyDescent="0.2">
      <c r="A8" s="15" t="s">
        <v>51</v>
      </c>
      <c r="B8" s="1">
        <v>0.18921049500000001</v>
      </c>
      <c r="C8" s="1">
        <v>2.6528475999999999E-2</v>
      </c>
      <c r="D8" s="27">
        <v>3.4542490000000002E-2</v>
      </c>
      <c r="E8" s="27">
        <v>2.033917E-2</v>
      </c>
      <c r="F8" s="27">
        <v>0.46642250000000002</v>
      </c>
    </row>
    <row r="9" spans="1:6" x14ac:dyDescent="0.2">
      <c r="A9" s="15" t="s">
        <v>52</v>
      </c>
      <c r="B9" s="1">
        <v>0.39731405800000003</v>
      </c>
      <c r="C9" s="1">
        <v>7.6773200999999999E-2</v>
      </c>
      <c r="D9" s="27">
        <v>0.40475593999999998</v>
      </c>
      <c r="E9" s="27">
        <v>8.5104879999999994E-2</v>
      </c>
      <c r="F9" s="27">
        <v>1.0089129299999999</v>
      </c>
    </row>
    <row r="10" spans="1:6" x14ac:dyDescent="0.2">
      <c r="A10" s="15" t="s">
        <v>0</v>
      </c>
      <c r="B10" s="1">
        <v>0.754348566</v>
      </c>
      <c r="C10" s="1">
        <v>0.38115075799999998</v>
      </c>
      <c r="D10" s="27">
        <v>0.21633108000000001</v>
      </c>
      <c r="E10" s="27">
        <v>1.211565E-2</v>
      </c>
      <c r="F10" s="27">
        <v>4.17191E-3</v>
      </c>
    </row>
    <row r="11" spans="1:6" x14ac:dyDescent="0.2">
      <c r="A11" s="15" t="s">
        <v>1</v>
      </c>
      <c r="B11" s="1">
        <v>0.49554916300000001</v>
      </c>
      <c r="C11" s="1">
        <v>0.45104135099999998</v>
      </c>
      <c r="D11" s="27">
        <v>0.34677829999999998</v>
      </c>
      <c r="E11" s="27">
        <v>2.9923950000000001E-2</v>
      </c>
      <c r="F11" s="27">
        <v>1.4354570000000001E-2</v>
      </c>
    </row>
    <row r="12" spans="1:6" x14ac:dyDescent="0.2">
      <c r="A12" s="15" t="s">
        <v>2</v>
      </c>
      <c r="B12" s="1">
        <v>1.1316698730000001</v>
      </c>
      <c r="C12" s="1">
        <v>0.22844794099999999</v>
      </c>
      <c r="D12" s="27">
        <v>3.4694019999999999E-2</v>
      </c>
      <c r="E12" s="27">
        <v>3.9121299999999998E-3</v>
      </c>
      <c r="F12" s="27">
        <v>3.4808700000000001E-3</v>
      </c>
    </row>
    <row r="13" spans="1:6" x14ac:dyDescent="0.2">
      <c r="A13" s="15" t="s">
        <v>3</v>
      </c>
      <c r="B13" s="1">
        <v>0.46831840699999999</v>
      </c>
      <c r="C13" s="1">
        <v>0.32278311799999998</v>
      </c>
      <c r="D13" s="27">
        <v>0.24490191</v>
      </c>
      <c r="E13" s="27">
        <v>1.496872E-2</v>
      </c>
      <c r="F13" s="27">
        <v>1.9091259999999999E-2</v>
      </c>
    </row>
    <row r="14" spans="1:6" x14ac:dyDescent="0.2">
      <c r="A14" s="15" t="s">
        <v>53</v>
      </c>
      <c r="B14" s="1">
        <v>1.1949668069999999</v>
      </c>
      <c r="C14" s="1">
        <v>1.88544427</v>
      </c>
      <c r="D14" s="27">
        <v>1.16679175</v>
      </c>
      <c r="E14" s="27">
        <v>0.58792193999999998</v>
      </c>
      <c r="F14" s="27">
        <v>1.4436820699999999</v>
      </c>
    </row>
    <row r="15" spans="1:6" x14ac:dyDescent="0.2">
      <c r="A15" s="15" t="s">
        <v>54</v>
      </c>
      <c r="B15" s="1">
        <v>0.65324364499999998</v>
      </c>
      <c r="C15" s="1">
        <v>0.46941064399999999</v>
      </c>
      <c r="D15" s="27">
        <v>0.81846593999999995</v>
      </c>
      <c r="E15" s="27">
        <v>2.2995384799999998</v>
      </c>
      <c r="F15" s="27">
        <v>1.50916367</v>
      </c>
    </row>
    <row r="16" spans="1:6" x14ac:dyDescent="0.2">
      <c r="A16" s="15" t="s">
        <v>55</v>
      </c>
      <c r="B16" s="1">
        <v>1.078269122</v>
      </c>
      <c r="C16" s="1">
        <v>1.1950095350000001</v>
      </c>
      <c r="D16" s="27">
        <v>1.4386727500000001</v>
      </c>
      <c r="E16" s="27">
        <v>0.96584959999999997</v>
      </c>
      <c r="F16" s="27">
        <v>0.86858866000000001</v>
      </c>
    </row>
    <row r="17" spans="1:6" x14ac:dyDescent="0.2">
      <c r="A17" s="15" t="s">
        <v>56</v>
      </c>
      <c r="B17" s="1">
        <v>1.1993358599999999</v>
      </c>
      <c r="C17" s="1">
        <v>0.95410885199999995</v>
      </c>
      <c r="D17" s="27">
        <v>0.73259079999999999</v>
      </c>
      <c r="E17" s="27">
        <v>0.77988285000000002</v>
      </c>
      <c r="F17" s="27">
        <v>0.53431899000000005</v>
      </c>
    </row>
    <row r="18" spans="1:6" x14ac:dyDescent="0.2">
      <c r="A18" s="15" t="s">
        <v>5</v>
      </c>
      <c r="B18" s="1">
        <v>0.44645585799999998</v>
      </c>
      <c r="C18" s="1">
        <v>0.30192076200000001</v>
      </c>
      <c r="D18" s="27">
        <v>3.1670100000000001E-3</v>
      </c>
      <c r="E18" s="27">
        <v>1.2457289999999999E-2</v>
      </c>
      <c r="F18" s="27">
        <v>1.4663280000000001E-2</v>
      </c>
    </row>
    <row r="19" spans="1:6" x14ac:dyDescent="0.2">
      <c r="A19" s="15" t="s">
        <v>6</v>
      </c>
      <c r="B19" s="1">
        <v>0.64480969499999996</v>
      </c>
      <c r="C19" s="1">
        <v>0.286714782</v>
      </c>
      <c r="D19" s="27">
        <v>7.9186800000000009E-3</v>
      </c>
      <c r="E19" s="27">
        <v>3.3434579999999998E-2</v>
      </c>
      <c r="F19" s="27">
        <v>2.7769800000000001E-3</v>
      </c>
    </row>
    <row r="20" spans="1:6" x14ac:dyDescent="0.2">
      <c r="A20" s="15" t="s">
        <v>7</v>
      </c>
      <c r="B20" s="1">
        <v>0.59397360700000001</v>
      </c>
      <c r="C20" s="1">
        <v>0.74526280499999997</v>
      </c>
      <c r="D20" s="27">
        <v>3.9669469999999998E-2</v>
      </c>
      <c r="E20" s="27">
        <v>1.185641E-2</v>
      </c>
      <c r="F20" s="27">
        <v>1.413086E-2</v>
      </c>
    </row>
    <row r="21" spans="1:6" x14ac:dyDescent="0.2">
      <c r="A21" s="15" t="s">
        <v>8</v>
      </c>
      <c r="B21" s="1">
        <v>0.59572190199999997</v>
      </c>
      <c r="C21" s="1">
        <v>1.3958423470000001</v>
      </c>
      <c r="D21" s="27">
        <v>7.7640940000000006E-2</v>
      </c>
      <c r="E21" s="27">
        <v>1.5215350000000001E-2</v>
      </c>
      <c r="F21" s="27">
        <v>2.6546630000000002E-2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"/>
  <sheetViews>
    <sheetView workbookViewId="0">
      <selection activeCell="B15" sqref="B15"/>
    </sheetView>
  </sheetViews>
  <sheetFormatPr baseColWidth="10" defaultRowHeight="15" x14ac:dyDescent="0.25"/>
  <cols>
    <col min="1" max="1" width="12.28515625" bestFit="1" customWidth="1"/>
    <col min="2" max="2" width="13.28515625" bestFit="1" customWidth="1"/>
  </cols>
  <sheetData>
    <row r="1" spans="1:14" x14ac:dyDescent="0.25">
      <c r="A1" s="29" t="s">
        <v>36</v>
      </c>
      <c r="B1" s="29"/>
      <c r="C1" s="29"/>
      <c r="D1" s="29"/>
      <c r="E1" s="29"/>
      <c r="F1" s="29"/>
      <c r="G1" s="29"/>
      <c r="H1" s="29"/>
      <c r="I1" s="29"/>
      <c r="J1" s="29"/>
    </row>
    <row r="2" spans="1:14" x14ac:dyDescent="0.25">
      <c r="A2" s="22" t="s">
        <v>11</v>
      </c>
      <c r="B2" s="22" t="s">
        <v>35</v>
      </c>
      <c r="C2" s="28" t="s">
        <v>23</v>
      </c>
      <c r="D2" s="28"/>
      <c r="E2" s="28"/>
      <c r="F2" s="28"/>
      <c r="G2" s="28" t="s">
        <v>24</v>
      </c>
      <c r="H2" s="28"/>
      <c r="I2" s="28"/>
      <c r="J2" s="28"/>
      <c r="K2" s="23"/>
      <c r="L2" s="23"/>
      <c r="M2" s="23"/>
      <c r="N2" s="23"/>
    </row>
    <row r="3" spans="1:14" x14ac:dyDescent="0.25">
      <c r="A3" s="21" t="s">
        <v>25</v>
      </c>
      <c r="B3" s="21">
        <v>0</v>
      </c>
      <c r="C3" s="24">
        <v>15.6937726374605</v>
      </c>
      <c r="D3" s="24">
        <v>14.05</v>
      </c>
      <c r="E3" s="21"/>
      <c r="F3" s="21"/>
      <c r="G3" s="24">
        <v>15.6937726374605</v>
      </c>
      <c r="H3" s="24">
        <v>14.05</v>
      </c>
      <c r="I3" s="21"/>
      <c r="J3" s="21"/>
      <c r="M3" s="1"/>
      <c r="N3" s="1"/>
    </row>
    <row r="4" spans="1:14" x14ac:dyDescent="0.25">
      <c r="A4" s="25" t="s">
        <v>26</v>
      </c>
      <c r="B4" s="24">
        <v>2</v>
      </c>
      <c r="C4" s="24">
        <v>15.6937726374605</v>
      </c>
      <c r="D4" s="24">
        <v>4.9225623067170501</v>
      </c>
      <c r="E4" s="24">
        <v>5.9264369685389404</v>
      </c>
      <c r="F4" s="24">
        <v>5.7216874537384097</v>
      </c>
      <c r="G4" s="24">
        <v>0</v>
      </c>
      <c r="H4" s="24">
        <v>0</v>
      </c>
      <c r="I4" s="24">
        <v>0</v>
      </c>
      <c r="J4" s="24">
        <v>1.8395932768224701</v>
      </c>
      <c r="K4" s="1"/>
      <c r="L4" s="1"/>
      <c r="M4" s="1"/>
      <c r="N4" s="1"/>
    </row>
    <row r="5" spans="1:14" x14ac:dyDescent="0.25">
      <c r="A5" s="25" t="s">
        <v>27</v>
      </c>
      <c r="B5" s="24">
        <v>6</v>
      </c>
      <c r="C5" s="24">
        <v>3.0051842190304701</v>
      </c>
      <c r="D5" s="24">
        <v>7.3411403708443501</v>
      </c>
      <c r="E5" s="24">
        <v>8.0071606996268105</v>
      </c>
      <c r="F5" s="24">
        <v>4.8430176508047804</v>
      </c>
      <c r="G5" s="24">
        <v>0</v>
      </c>
      <c r="H5" s="24">
        <v>0</v>
      </c>
      <c r="I5" s="24">
        <v>1.32615280935655</v>
      </c>
      <c r="J5" s="24">
        <v>0</v>
      </c>
      <c r="K5" s="1"/>
      <c r="L5" s="1"/>
      <c r="M5" s="1"/>
      <c r="N5" s="1"/>
    </row>
    <row r="6" spans="1:14" x14ac:dyDescent="0.25">
      <c r="A6" s="25" t="s">
        <v>28</v>
      </c>
      <c r="B6" s="24">
        <v>10</v>
      </c>
      <c r="C6" s="24">
        <v>18.8861224447806</v>
      </c>
      <c r="D6" s="24">
        <v>12.4709105054371</v>
      </c>
      <c r="E6" s="24">
        <v>15.457549702146901</v>
      </c>
      <c r="F6" s="24">
        <v>16.549370003564999</v>
      </c>
      <c r="G6" s="24">
        <v>2.1400465209821999</v>
      </c>
      <c r="H6" s="24">
        <v>0</v>
      </c>
      <c r="I6" s="24">
        <v>0</v>
      </c>
      <c r="J6" s="24">
        <v>4.8827869322361899</v>
      </c>
      <c r="K6" s="1"/>
      <c r="L6" s="1"/>
      <c r="M6" s="1"/>
      <c r="N6" s="1"/>
    </row>
    <row r="7" spans="1:14" x14ac:dyDescent="0.25">
      <c r="A7" s="25" t="s">
        <v>29</v>
      </c>
      <c r="B7" s="24">
        <v>14</v>
      </c>
      <c r="C7" s="24">
        <v>13.498086327942101</v>
      </c>
      <c r="D7" s="24">
        <v>10.4832030959866</v>
      </c>
      <c r="E7" s="24">
        <v>14.336847269388601</v>
      </c>
      <c r="F7" s="24">
        <v>10.3227174490086</v>
      </c>
      <c r="G7" s="24">
        <v>13.0954852261589</v>
      </c>
      <c r="H7" s="24">
        <v>9.7500271701217098</v>
      </c>
      <c r="I7" s="24"/>
      <c r="J7" s="24">
        <v>14.054906051969301</v>
      </c>
      <c r="K7" s="1"/>
      <c r="L7" s="1"/>
      <c r="M7" s="1"/>
      <c r="N7" s="1"/>
    </row>
    <row r="8" spans="1:14" x14ac:dyDescent="0.25">
      <c r="A8" s="25" t="s">
        <v>30</v>
      </c>
      <c r="B8" s="24">
        <v>16</v>
      </c>
      <c r="C8" s="24">
        <v>11.120896426928899</v>
      </c>
      <c r="D8" s="24">
        <v>16.350249437014199</v>
      </c>
      <c r="E8" s="24">
        <v>2.1350590384716099</v>
      </c>
      <c r="F8" s="24">
        <v>9.4072547315499495</v>
      </c>
      <c r="G8" s="24">
        <v>8.5224447412869395</v>
      </c>
      <c r="H8" s="24">
        <v>5.9542783185348904</v>
      </c>
      <c r="I8" s="24">
        <v>7.9485109000248801</v>
      </c>
      <c r="J8" s="24">
        <v>3.0462936911718699</v>
      </c>
      <c r="K8" s="1"/>
      <c r="L8" s="1"/>
      <c r="M8" s="1"/>
      <c r="N8" s="1"/>
    </row>
    <row r="9" spans="1:14" x14ac:dyDescent="0.25">
      <c r="A9" s="25" t="s">
        <v>31</v>
      </c>
      <c r="B9" s="24">
        <v>18</v>
      </c>
      <c r="C9" s="24">
        <v>12.183800697109</v>
      </c>
      <c r="D9" s="24"/>
      <c r="E9" s="24">
        <v>19.7709484581565</v>
      </c>
      <c r="F9" s="24">
        <v>14.074852586562301</v>
      </c>
      <c r="G9" s="24">
        <v>9.9833087024888201</v>
      </c>
      <c r="H9" s="24">
        <v>16.5651292233112</v>
      </c>
      <c r="I9" s="24">
        <v>5.8800445616805597</v>
      </c>
      <c r="J9" s="24"/>
      <c r="K9" s="1"/>
      <c r="L9" s="1"/>
      <c r="M9" s="1"/>
      <c r="N9" s="1"/>
    </row>
    <row r="10" spans="1:14" x14ac:dyDescent="0.25">
      <c r="A10" s="25" t="s">
        <v>32</v>
      </c>
      <c r="B10" s="24">
        <v>22</v>
      </c>
      <c r="C10" s="24">
        <v>19.016386222562101</v>
      </c>
      <c r="D10" s="24">
        <v>18.8990594348945</v>
      </c>
      <c r="E10" s="24">
        <v>23.4524233685088</v>
      </c>
      <c r="F10" s="24">
        <v>19.425399718648698</v>
      </c>
      <c r="G10" s="24">
        <v>22.681938264660999</v>
      </c>
      <c r="H10" s="24">
        <v>22.474581803951398</v>
      </c>
      <c r="I10" s="24">
        <v>25.412752395762102</v>
      </c>
      <c r="J10" s="24">
        <v>4.8423075395835804</v>
      </c>
      <c r="K10" s="1"/>
      <c r="L10" s="1"/>
      <c r="M10" s="1"/>
      <c r="N10" s="1"/>
    </row>
    <row r="11" spans="1:14" x14ac:dyDescent="0.25">
      <c r="A11" s="25" t="s">
        <v>33</v>
      </c>
      <c r="B11" s="24">
        <v>26</v>
      </c>
      <c r="C11" s="24">
        <v>27.331736007325301</v>
      </c>
      <c r="D11" s="24">
        <v>26.609365831297598</v>
      </c>
      <c r="E11" s="24">
        <v>24.2941880361344</v>
      </c>
      <c r="F11" s="24">
        <v>21.695061744097799</v>
      </c>
      <c r="G11" s="24">
        <v>27.907702505043499</v>
      </c>
      <c r="H11" s="24">
        <v>26.318566441040002</v>
      </c>
      <c r="I11" s="24">
        <v>23.026929749149598</v>
      </c>
      <c r="J11" s="24">
        <v>17.315253085243899</v>
      </c>
      <c r="K11" s="1"/>
      <c r="L11" s="1"/>
      <c r="M11" s="1"/>
      <c r="N11" s="1"/>
    </row>
    <row r="12" spans="1:14" x14ac:dyDescent="0.25">
      <c r="A12" s="25" t="s">
        <v>34</v>
      </c>
      <c r="B12" s="24">
        <v>30</v>
      </c>
      <c r="C12" s="24">
        <v>30.366446725723499</v>
      </c>
      <c r="D12" s="24">
        <v>32.058138956318203</v>
      </c>
      <c r="E12" s="24">
        <v>29.9316336969239</v>
      </c>
      <c r="F12" s="24">
        <v>50.568781819901197</v>
      </c>
      <c r="G12" s="24">
        <v>32.864260718379199</v>
      </c>
      <c r="H12" s="24">
        <v>45.897339612515097</v>
      </c>
      <c r="I12" s="24"/>
      <c r="J12" s="24">
        <v>30.898888125487801</v>
      </c>
      <c r="K12" s="1"/>
      <c r="L12" s="1"/>
    </row>
  </sheetData>
  <mergeCells count="3">
    <mergeCell ref="C2:F2"/>
    <mergeCell ref="G2:J2"/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Fig 1</vt:lpstr>
      <vt:lpstr>Fig 1E</vt:lpstr>
      <vt:lpstr>Fig1F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LAURA MOUTARD (Personnel)</cp:lastModifiedBy>
  <dcterms:created xsi:type="dcterms:W3CDTF">2022-09-30T12:24:20Z</dcterms:created>
  <dcterms:modified xsi:type="dcterms:W3CDTF">2023-06-12T14:39:00Z</dcterms:modified>
</cp:coreProperties>
</file>