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rie-helene.cuif\Desktop\Yeast sup-Figure\datasources figure SX-E\"/>
    </mc:Choice>
  </mc:AlternateContent>
  <bookViews>
    <workbookView xWindow="0" yWindow="0" windowWidth="28800" windowHeight="11685"/>
  </bookViews>
  <sheets>
    <sheet name="Feuil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H25" i="1"/>
  <c r="I24" i="1"/>
  <c r="H24" i="1"/>
  <c r="I23" i="1"/>
  <c r="H23" i="1"/>
  <c r="I22" i="1"/>
  <c r="H22" i="1"/>
  <c r="Y16" i="1"/>
  <c r="U16" i="1"/>
  <c r="X16" i="1" s="1"/>
  <c r="R16" i="1"/>
  <c r="O16" i="1"/>
  <c r="S16" i="1" s="1"/>
  <c r="I16" i="1"/>
  <c r="M16" i="1" s="1"/>
  <c r="F16" i="1"/>
  <c r="C16" i="1"/>
  <c r="G16" i="1" s="1"/>
  <c r="Y15" i="1"/>
  <c r="U15" i="1"/>
  <c r="X15" i="1" s="1"/>
  <c r="S15" i="1"/>
  <c r="R15" i="1"/>
  <c r="O15" i="1"/>
  <c r="I15" i="1"/>
  <c r="M15" i="1" s="1"/>
  <c r="F15" i="1"/>
  <c r="C15" i="1"/>
  <c r="G15" i="1" s="1"/>
  <c r="Y14" i="1"/>
  <c r="U14" i="1"/>
  <c r="X14" i="1" s="1"/>
  <c r="S14" i="1"/>
  <c r="R14" i="1"/>
  <c r="O14" i="1"/>
  <c r="I14" i="1"/>
  <c r="M14" i="1" s="1"/>
  <c r="F14" i="1"/>
  <c r="C14" i="1"/>
  <c r="G14" i="1" s="1"/>
  <c r="Y13" i="1"/>
  <c r="U13" i="1"/>
  <c r="X13" i="1" s="1"/>
  <c r="S13" i="1"/>
  <c r="R13" i="1"/>
  <c r="O13" i="1"/>
  <c r="I13" i="1"/>
  <c r="M13" i="1" s="1"/>
  <c r="F13" i="1"/>
  <c r="C13" i="1"/>
  <c r="G13" i="1" s="1"/>
  <c r="Y12" i="1"/>
  <c r="U12" i="1"/>
  <c r="X12" i="1" s="1"/>
  <c r="S12" i="1"/>
  <c r="R12" i="1"/>
  <c r="O12" i="1"/>
  <c r="I12" i="1"/>
  <c r="M12" i="1" s="1"/>
  <c r="F12" i="1"/>
  <c r="C12" i="1"/>
  <c r="G12" i="1" s="1"/>
  <c r="Y11" i="1"/>
  <c r="U11" i="1"/>
  <c r="X11" i="1" s="1"/>
  <c r="S11" i="1"/>
  <c r="R11" i="1"/>
  <c r="O11" i="1"/>
  <c r="I11" i="1"/>
  <c r="M11" i="1" s="1"/>
  <c r="F11" i="1"/>
  <c r="C11" i="1"/>
  <c r="G11" i="1" s="1"/>
  <c r="Y10" i="1"/>
  <c r="U10" i="1"/>
  <c r="X10" i="1" s="1"/>
  <c r="S10" i="1"/>
  <c r="R10" i="1"/>
  <c r="O10" i="1"/>
  <c r="I10" i="1"/>
  <c r="M10" i="1" s="1"/>
  <c r="F10" i="1"/>
  <c r="C10" i="1"/>
  <c r="G10" i="1" s="1"/>
  <c r="Y9" i="1"/>
  <c r="U9" i="1"/>
  <c r="X9" i="1" s="1"/>
  <c r="S9" i="1"/>
  <c r="R9" i="1"/>
  <c r="O9" i="1"/>
  <c r="I9" i="1"/>
  <c r="M9" i="1" s="1"/>
  <c r="F9" i="1"/>
  <c r="C9" i="1"/>
  <c r="G9" i="1" s="1"/>
  <c r="Y8" i="1"/>
  <c r="U8" i="1"/>
  <c r="X8" i="1" s="1"/>
  <c r="S8" i="1"/>
  <c r="R8" i="1"/>
  <c r="O8" i="1"/>
  <c r="I8" i="1"/>
  <c r="M8" i="1" s="1"/>
  <c r="F8" i="1"/>
  <c r="C8" i="1"/>
  <c r="G8" i="1" s="1"/>
  <c r="Y7" i="1"/>
  <c r="U7" i="1"/>
  <c r="X7" i="1" s="1"/>
  <c r="S7" i="1"/>
  <c r="R7" i="1"/>
  <c r="O7" i="1"/>
  <c r="I7" i="1"/>
  <c r="M7" i="1" s="1"/>
  <c r="F7" i="1"/>
  <c r="C7" i="1"/>
  <c r="G7" i="1" s="1"/>
  <c r="Y6" i="1"/>
  <c r="U6" i="1"/>
  <c r="X6" i="1" s="1"/>
  <c r="S6" i="1"/>
  <c r="R6" i="1"/>
  <c r="O6" i="1"/>
  <c r="I6" i="1"/>
  <c r="M6" i="1" s="1"/>
  <c r="F6" i="1"/>
  <c r="C6" i="1"/>
  <c r="G6" i="1" s="1"/>
  <c r="Y5" i="1"/>
  <c r="U5" i="1"/>
  <c r="X5" i="1" s="1"/>
  <c r="S5" i="1"/>
  <c r="R5" i="1"/>
  <c r="O5" i="1"/>
  <c r="I5" i="1"/>
  <c r="M5" i="1" s="1"/>
  <c r="F5" i="1"/>
  <c r="C5" i="1"/>
  <c r="G5" i="1" s="1"/>
  <c r="L5" i="1" l="1"/>
  <c r="L6" i="1"/>
  <c r="L7" i="1"/>
  <c r="L8" i="1"/>
  <c r="L9" i="1"/>
  <c r="L10" i="1"/>
  <c r="L11" i="1"/>
  <c r="L12" i="1"/>
  <c r="L13" i="1"/>
  <c r="L14" i="1"/>
  <c r="L15" i="1"/>
  <c r="L16" i="1"/>
</calcChain>
</file>

<file path=xl/sharedStrings.xml><?xml version="1.0" encoding="utf-8"?>
<sst xmlns="http://schemas.openxmlformats.org/spreadsheetml/2006/main" count="74" uniqueCount="37">
  <si>
    <t>manip du 29/1/21 recomptage</t>
  </si>
  <si>
    <t>manip du 15/4</t>
  </si>
  <si>
    <t>manip du 22/4</t>
  </si>
  <si>
    <t>manip du 23/4</t>
  </si>
  <si>
    <t>total</t>
  </si>
  <si>
    <t>1 à 4 vacuoles</t>
  </si>
  <si>
    <t>vacuoles &gt;4</t>
  </si>
  <si>
    <t>%</t>
  </si>
  <si>
    <t>BY4742</t>
  </si>
  <si>
    <t>YPG</t>
  </si>
  <si>
    <t>H2O 5min</t>
  </si>
  <si>
    <t>H2O 1hr</t>
  </si>
  <si>
    <t>Δatg8</t>
  </si>
  <si>
    <t>atg8G/A</t>
  </si>
  <si>
    <t>atg8G/AΔR</t>
  </si>
  <si>
    <t>??</t>
  </si>
  <si>
    <t>YPG-1</t>
  </si>
  <si>
    <t>YPG-2</t>
  </si>
  <si>
    <t>YPG-3</t>
  </si>
  <si>
    <t>YPG-4</t>
  </si>
  <si>
    <t xml:space="preserve">moyenne </t>
  </si>
  <si>
    <t>ET</t>
  </si>
  <si>
    <t>H2O 5min-1</t>
  </si>
  <si>
    <t>H2O 5min-2</t>
  </si>
  <si>
    <t>H2O 5min-3</t>
  </si>
  <si>
    <t>% of exponentially growing cells with &gt;4 vacuoles</t>
  </si>
  <si>
    <t>WT</t>
  </si>
  <si>
    <t>contre WT</t>
  </si>
  <si>
    <t>p-value : 4.9749628103284E-8</t>
  </si>
  <si>
    <t>atg8Δ</t>
  </si>
  <si>
    <t>contre delta</t>
  </si>
  <si>
    <t>p-value : 0.0010279523271063</t>
  </si>
  <si>
    <t>p-value : 0.020040754845882</t>
  </si>
  <si>
    <t>Atg8 G/A</t>
  </si>
  <si>
    <t>p-value : 0.00070079232148727</t>
  </si>
  <si>
    <t>p-value : 0.026536137164867</t>
  </si>
  <si>
    <t>Atg8 G/A ΔR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</si>
</sst>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/>
    <xf numFmtId="0" fontId="1" fillId="0" borderId="0" xfId="0" applyFont="1"/>
    <xf numFmtId="0" fontId="0" fillId="0" borderId="0" xfId="0" applyBorder="1" applyAlignment="1">
      <alignment horizontal="center" vertical="center"/>
    </xf>
    <xf numFmtId="0" fontId="0" fillId="0" borderId="0" xfId="0" applyBorder="1"/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/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64" fontId="0" fillId="2" borderId="0" xfId="0" applyNumberFormat="1" applyFill="1" applyBorder="1"/>
    <xf numFmtId="164" fontId="0" fillId="0" borderId="0" xfId="0" applyNumberFormat="1"/>
    <xf numFmtId="164" fontId="0" fillId="2" borderId="0" xfId="0" applyNumberFormat="1" applyFill="1" applyAlignment="1"/>
    <xf numFmtId="2" fontId="0" fillId="2" borderId="0" xfId="0" applyNumberFormat="1" applyFill="1" applyAlignment="1"/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64" fontId="0" fillId="3" borderId="0" xfId="0" applyNumberFormat="1" applyFill="1" applyAlignment="1"/>
    <xf numFmtId="0" fontId="0" fillId="4" borderId="7" xfId="0" applyFill="1" applyBorder="1"/>
    <xf numFmtId="0" fontId="0" fillId="4" borderId="1" xfId="0" applyFill="1" applyBorder="1"/>
    <xf numFmtId="164" fontId="0" fillId="0" borderId="1" xfId="0" applyNumberFormat="1" applyBorder="1"/>
    <xf numFmtId="0" fontId="0" fillId="0" borderId="1" xfId="0" applyFill="1" applyBorder="1"/>
    <xf numFmtId="164" fontId="0" fillId="4" borderId="0" xfId="0" applyNumberFormat="1" applyFill="1"/>
    <xf numFmtId="0" fontId="2" fillId="0" borderId="1" xfId="0" applyFont="1" applyBorder="1"/>
    <xf numFmtId="0" fontId="2" fillId="0" borderId="0" xfId="0" applyFont="1"/>
    <xf numFmtId="0" fontId="3" fillId="0" borderId="0" xfId="0" applyFont="1"/>
    <xf numFmtId="164" fontId="3" fillId="0" borderId="0" xfId="0" applyNumberFormat="1" applyFont="1"/>
    <xf numFmtId="0" fontId="0" fillId="0" borderId="0" xfId="0" applyFill="1" applyBorder="1"/>
    <xf numFmtId="164" fontId="0" fillId="0" borderId="0" xfId="0" applyNumberFormat="1" applyFill="1" applyBorder="1"/>
    <xf numFmtId="0" fontId="1" fillId="0" borderId="0" xfId="0" applyFont="1" applyFill="1" applyBorder="1"/>
    <xf numFmtId="0" fontId="2" fillId="0" borderId="0" xfId="0" applyFont="1" applyFill="1" applyBorder="1"/>
    <xf numFmtId="0" fontId="0" fillId="0" borderId="8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Feuil1!$D$21</c:f>
              <c:strCache>
                <c:ptCount val="1"/>
                <c:pt idx="0">
                  <c:v>YPG-1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Feuil1!$C$22:$C$25</c:f>
              <c:strCache>
                <c:ptCount val="4"/>
                <c:pt idx="0">
                  <c:v>BY4742</c:v>
                </c:pt>
                <c:pt idx="1">
                  <c:v>Δatg8</c:v>
                </c:pt>
                <c:pt idx="2">
                  <c:v>atg8G/A</c:v>
                </c:pt>
                <c:pt idx="3">
                  <c:v>atg8G/AΔR</c:v>
                </c:pt>
              </c:strCache>
            </c:strRef>
          </c:cat>
          <c:val>
            <c:numRef>
              <c:f>Feuil1!$D$22:$D$25</c:f>
              <c:numCache>
                <c:formatCode>0.0</c:formatCode>
                <c:ptCount val="4"/>
                <c:pt idx="0">
                  <c:v>16.326530612244898</c:v>
                </c:pt>
                <c:pt idx="1">
                  <c:v>61.818181818181813</c:v>
                </c:pt>
                <c:pt idx="2">
                  <c:v>30.508474576271187</c:v>
                </c:pt>
                <c:pt idx="3">
                  <c:v>22.807017543859647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0C-4BDF-9722-2FA9C2A5E147}"/>
            </c:ext>
          </c:extLst>
        </c:ser>
        <c:ser>
          <c:idx val="1"/>
          <c:order val="1"/>
          <c:tx>
            <c:strRef>
              <c:f>Feuil1!$E$21</c:f>
              <c:strCache>
                <c:ptCount val="1"/>
                <c:pt idx="0">
                  <c:v>YPG-2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Feuil1!$C$22:$C$25</c:f>
              <c:strCache>
                <c:ptCount val="4"/>
                <c:pt idx="0">
                  <c:v>BY4742</c:v>
                </c:pt>
                <c:pt idx="1">
                  <c:v>Δatg8</c:v>
                </c:pt>
                <c:pt idx="2">
                  <c:v>atg8G/A</c:v>
                </c:pt>
                <c:pt idx="3">
                  <c:v>atg8G/AΔR</c:v>
                </c:pt>
              </c:strCache>
            </c:strRef>
          </c:cat>
          <c:val>
            <c:numRef>
              <c:f>Feuil1!$E$22:$E$25</c:f>
              <c:numCache>
                <c:formatCode>0.0</c:formatCode>
                <c:ptCount val="4"/>
                <c:pt idx="0">
                  <c:v>8</c:v>
                </c:pt>
                <c:pt idx="1">
                  <c:v>53.846153846153847</c:v>
                </c:pt>
                <c:pt idx="2">
                  <c:v>27.586206896551722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B0C-4BDF-9722-2FA9C2A5E147}"/>
            </c:ext>
          </c:extLst>
        </c:ser>
        <c:ser>
          <c:idx val="2"/>
          <c:order val="2"/>
          <c:tx>
            <c:strRef>
              <c:f>Feuil1!$F$21</c:f>
              <c:strCache>
                <c:ptCount val="1"/>
                <c:pt idx="0">
                  <c:v>YPG-3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Feuil1!$C$22:$C$25</c:f>
              <c:strCache>
                <c:ptCount val="4"/>
                <c:pt idx="0">
                  <c:v>BY4742</c:v>
                </c:pt>
                <c:pt idx="1">
                  <c:v>Δatg8</c:v>
                </c:pt>
                <c:pt idx="2">
                  <c:v>atg8G/A</c:v>
                </c:pt>
                <c:pt idx="3">
                  <c:v>atg8G/AΔR</c:v>
                </c:pt>
              </c:strCache>
            </c:strRef>
          </c:cat>
          <c:val>
            <c:numRef>
              <c:f>Feuil1!$F$22:$F$25</c:f>
              <c:numCache>
                <c:formatCode>General</c:formatCode>
                <c:ptCount val="4"/>
                <c:pt idx="0">
                  <c:v>15.8</c:v>
                </c:pt>
                <c:pt idx="1">
                  <c:v>48.5</c:v>
                </c:pt>
                <c:pt idx="2">
                  <c:v>21</c:v>
                </c:pt>
                <c:pt idx="3">
                  <c:v>37.799999999999997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B0C-4BDF-9722-2FA9C2A5E147}"/>
            </c:ext>
          </c:extLst>
        </c:ser>
        <c:ser>
          <c:idx val="3"/>
          <c:order val="3"/>
          <c:tx>
            <c:strRef>
              <c:f>Feuil1!$G$21</c:f>
              <c:strCache>
                <c:ptCount val="1"/>
                <c:pt idx="0">
                  <c:v>YPG-4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Feuil1!$C$22:$C$25</c:f>
              <c:strCache>
                <c:ptCount val="4"/>
                <c:pt idx="0">
                  <c:v>BY4742</c:v>
                </c:pt>
                <c:pt idx="1">
                  <c:v>Δatg8</c:v>
                </c:pt>
                <c:pt idx="2">
                  <c:v>atg8G/A</c:v>
                </c:pt>
                <c:pt idx="3">
                  <c:v>atg8G/AΔR</c:v>
                </c:pt>
              </c:strCache>
            </c:strRef>
          </c:cat>
          <c:val>
            <c:numRef>
              <c:f>Feuil1!$G$22:$G$25</c:f>
              <c:numCache>
                <c:formatCode>General</c:formatCode>
                <c:ptCount val="4"/>
                <c:pt idx="0">
                  <c:v>18.5</c:v>
                </c:pt>
                <c:pt idx="1">
                  <c:v>39.299999999999997</c:v>
                </c:pt>
                <c:pt idx="2">
                  <c:v>33.9</c:v>
                </c:pt>
                <c:pt idx="3">
                  <c:v>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B0C-4BDF-9722-2FA9C2A5E1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38459760"/>
        <c:axId val="638461424"/>
      </c:barChart>
      <c:catAx>
        <c:axId val="6384597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38461424"/>
        <c:crosses val="autoZero"/>
        <c:auto val="1"/>
        <c:lblAlgn val="ctr"/>
        <c:lblOffset val="100"/>
        <c:noMultiLvlLbl val="0"/>
      </c:catAx>
      <c:valAx>
        <c:axId val="638461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384597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% of  cells with &gt;4 vacuoles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Feuil1!$L$29</c:f>
              <c:strCache>
                <c:ptCount val="1"/>
                <c:pt idx="0">
                  <c:v>% of exponentially growing cells with &gt;4 vacuoles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Feuil1!$M$30:$M$33</c:f>
                <c:numCache>
                  <c:formatCode>General</c:formatCode>
                  <c:ptCount val="4"/>
                  <c:pt idx="0">
                    <c:v>4.5890477924963804</c:v>
                  </c:pt>
                  <c:pt idx="1">
                    <c:v>9.4551910873885046</c:v>
                  </c:pt>
                  <c:pt idx="2">
                    <c:v>5.4780264580158526</c:v>
                  </c:pt>
                  <c:pt idx="3">
                    <c:v>8.8983219414882662</c:v>
                  </c:pt>
                </c:numCache>
              </c:numRef>
            </c:plus>
            <c:minus>
              <c:numRef>
                <c:f>Feuil1!$M$30:$M$33</c:f>
                <c:numCache>
                  <c:formatCode>General</c:formatCode>
                  <c:ptCount val="4"/>
                  <c:pt idx="0">
                    <c:v>4.5890477924963804</c:v>
                  </c:pt>
                  <c:pt idx="1">
                    <c:v>9.4551910873885046</c:v>
                  </c:pt>
                  <c:pt idx="2">
                    <c:v>5.4780264580158526</c:v>
                  </c:pt>
                  <c:pt idx="3">
                    <c:v>8.8983219414882662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Feuil1!$K$30:$K$33</c:f>
              <c:strCache>
                <c:ptCount val="4"/>
                <c:pt idx="0">
                  <c:v>WT</c:v>
                </c:pt>
                <c:pt idx="1">
                  <c:v>atg8Δ</c:v>
                </c:pt>
                <c:pt idx="2">
                  <c:v>Atg8 G/A</c:v>
                </c:pt>
                <c:pt idx="3">
                  <c:v>Atg8 G/A ΔR</c:v>
                </c:pt>
              </c:strCache>
            </c:strRef>
          </c:cat>
          <c:val>
            <c:numRef>
              <c:f>Feuil1!$L$30:$L$33</c:f>
              <c:numCache>
                <c:formatCode>0.0</c:formatCode>
                <c:ptCount val="4"/>
                <c:pt idx="0">
                  <c:v>14.656632653061225</c:v>
                </c:pt>
                <c:pt idx="1">
                  <c:v>50.866083916083909</c:v>
                </c:pt>
                <c:pt idx="2">
                  <c:v>28.24867036820573</c:v>
                </c:pt>
                <c:pt idx="3">
                  <c:v>27.535672514619879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60E-4E0E-89F9-C5EF029DF3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89013599"/>
        <c:axId val="783636223"/>
      </c:barChart>
      <c:catAx>
        <c:axId val="78901359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83636223"/>
        <c:crosses val="autoZero"/>
        <c:auto val="1"/>
        <c:lblAlgn val="ctr"/>
        <c:lblOffset val="100"/>
        <c:noMultiLvlLbl val="0"/>
      </c:catAx>
      <c:valAx>
        <c:axId val="7836362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cross"/>
        <c:minorTickMark val="none"/>
        <c:tickLblPos val="nextTo"/>
        <c:spPr>
          <a:noFill/>
          <a:ln>
            <a:solidFill>
              <a:schemeClr val="accent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8901359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290511</xdr:colOff>
      <xdr:row>55</xdr:row>
      <xdr:rowOff>0</xdr:rowOff>
    </xdr:from>
    <xdr:to>
      <xdr:col>10</xdr:col>
      <xdr:colOff>657224</xdr:colOff>
      <xdr:row>71</xdr:row>
      <xdr:rowOff>57150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4762</xdr:colOff>
      <xdr:row>36</xdr:row>
      <xdr:rowOff>19050</xdr:rowOff>
    </xdr:from>
    <xdr:to>
      <xdr:col>9</xdr:col>
      <xdr:colOff>290512</xdr:colOff>
      <xdr:row>50</xdr:row>
      <xdr:rowOff>95250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Equipes\OTOFAJ\MEMBERS\marie-helene.cuif\mes%20documents\GYP5GYL1%20RESULTATS\MUTANTS%20ATG8%202018-2021\comptages%20vacuoles%20Magali+MH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YPG phase expo "/>
      <sheetName val="Feuil1"/>
      <sheetName val="Feuil2"/>
      <sheetName val="Données Magali"/>
    </sheetNames>
    <sheetDataSet>
      <sheetData sheetId="0"/>
      <sheetData sheetId="1">
        <row r="21">
          <cell r="D21" t="str">
            <v>YPG-1</v>
          </cell>
          <cell r="E21" t="str">
            <v>YPG-2</v>
          </cell>
          <cell r="F21" t="str">
            <v>YPG-3</v>
          </cell>
          <cell r="G21" t="str">
            <v>YPG-4</v>
          </cell>
          <cell r="R21" t="str">
            <v>H2O-1h-1</v>
          </cell>
          <cell r="S21" t="str">
            <v>H2O-1hr-2</v>
          </cell>
          <cell r="T21" t="str">
            <v>H2O-1hr-3</v>
          </cell>
          <cell r="U21" t="str">
            <v>H2O-1hr-4</v>
          </cell>
        </row>
        <row r="22">
          <cell r="C22" t="str">
            <v>BY4742</v>
          </cell>
          <cell r="D22">
            <v>16.326530612244898</v>
          </cell>
          <cell r="E22">
            <v>8</v>
          </cell>
          <cell r="F22">
            <v>15.8</v>
          </cell>
          <cell r="G22">
            <v>18.5</v>
          </cell>
          <cell r="Q22" t="str">
            <v>BY4742</v>
          </cell>
          <cell r="R22">
            <v>17.307692307692307</v>
          </cell>
          <cell r="S22">
            <v>5.1724137931034484</v>
          </cell>
          <cell r="T22">
            <v>1.9</v>
          </cell>
          <cell r="U22">
            <v>11.3</v>
          </cell>
        </row>
        <row r="23">
          <cell r="C23" t="str">
            <v>Δatg8</v>
          </cell>
          <cell r="D23">
            <v>61.818181818181813</v>
          </cell>
          <cell r="E23">
            <v>53.846153846153847</v>
          </cell>
          <cell r="F23">
            <v>48.5</v>
          </cell>
          <cell r="G23">
            <v>39.299999999999997</v>
          </cell>
          <cell r="Q23" t="str">
            <v>Δatg8</v>
          </cell>
          <cell r="R23">
            <v>39.655172413793103</v>
          </cell>
          <cell r="S23">
            <v>15.068493150684931</v>
          </cell>
          <cell r="T23">
            <v>27.3</v>
          </cell>
          <cell r="U23">
            <v>18</v>
          </cell>
        </row>
        <row r="24">
          <cell r="C24" t="str">
            <v>atg8G/A</v>
          </cell>
          <cell r="D24">
            <v>30.508474576271187</v>
          </cell>
          <cell r="E24">
            <v>27.586206896551722</v>
          </cell>
          <cell r="F24">
            <v>21</v>
          </cell>
          <cell r="G24">
            <v>33.9</v>
          </cell>
          <cell r="Q24" t="str">
            <v>atg8G/A</v>
          </cell>
          <cell r="R24">
            <v>12.244897959183673</v>
          </cell>
          <cell r="S24">
            <v>22.077922077922079</v>
          </cell>
          <cell r="T24">
            <v>7.4</v>
          </cell>
          <cell r="U24">
            <v>12.5</v>
          </cell>
        </row>
        <row r="25">
          <cell r="C25" t="str">
            <v>atg8G/AΔR</v>
          </cell>
          <cell r="D25">
            <v>22.807017543859647</v>
          </cell>
          <cell r="F25">
            <v>37.799999999999997</v>
          </cell>
          <cell r="G25">
            <v>22</v>
          </cell>
          <cell r="Q25" t="str">
            <v>atg8G/AΔR</v>
          </cell>
          <cell r="R25">
            <v>28.333333333333332</v>
          </cell>
          <cell r="S25">
            <v>11.475409836065573</v>
          </cell>
          <cell r="T25">
            <v>23.3</v>
          </cell>
          <cell r="U25">
            <v>10.5</v>
          </cell>
        </row>
        <row r="29">
          <cell r="L29" t="str">
            <v>% of exponentially growing cells with &gt;4 vacuoles</v>
          </cell>
        </row>
        <row r="30">
          <cell r="K30" t="str">
            <v>WT</v>
          </cell>
          <cell r="L30">
            <v>14.656632653061225</v>
          </cell>
          <cell r="M30">
            <v>4.5890477924963804</v>
          </cell>
          <cell r="R30" t="str">
            <v>WT</v>
          </cell>
          <cell r="S30">
            <v>8.9200265251989386</v>
          </cell>
          <cell r="T30">
            <v>6.8152423440360907</v>
          </cell>
        </row>
        <row r="31">
          <cell r="K31" t="str">
            <v>atg8Δ</v>
          </cell>
          <cell r="L31">
            <v>50.866083916083909</v>
          </cell>
          <cell r="M31">
            <v>9.4551910873885046</v>
          </cell>
          <cell r="R31" t="str">
            <v>atg8Δ</v>
          </cell>
          <cell r="S31">
            <v>25.005916391119509</v>
          </cell>
          <cell r="T31">
            <v>11.070964528309458</v>
          </cell>
        </row>
        <row r="32">
          <cell r="K32" t="str">
            <v>Atg8 G/A</v>
          </cell>
          <cell r="L32">
            <v>28.24867036820573</v>
          </cell>
          <cell r="M32">
            <v>5.4780264580158526</v>
          </cell>
          <cell r="R32" t="str">
            <v>Atg8 G/A</v>
          </cell>
          <cell r="S32">
            <v>13.555705009276437</v>
          </cell>
          <cell r="T32">
            <v>6.1469129410767502</v>
          </cell>
        </row>
        <row r="33">
          <cell r="K33" t="str">
            <v>Atg8 G/A ΔR</v>
          </cell>
          <cell r="L33">
            <v>27.535672514619879</v>
          </cell>
          <cell r="M33">
            <v>8.8983219414882662</v>
          </cell>
          <cell r="R33" t="str">
            <v>Atg8 G/A ΔR</v>
          </cell>
          <cell r="S33">
            <v>18.402185792349727</v>
          </cell>
          <cell r="T33">
            <v>8.8136454988617032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Y33"/>
  <sheetViews>
    <sheetView tabSelected="1" workbookViewId="0">
      <selection activeCell="M52" sqref="M52"/>
    </sheetView>
  </sheetViews>
  <sheetFormatPr baseColWidth="10" defaultRowHeight="15" x14ac:dyDescent="0.25"/>
  <cols>
    <col min="2" max="22" width="10.7109375" customWidth="1"/>
  </cols>
  <sheetData>
    <row r="2" spans="1:25" x14ac:dyDescent="0.25">
      <c r="C2" s="1"/>
      <c r="D2" s="2"/>
      <c r="E2" s="2"/>
    </row>
    <row r="3" spans="1:25" x14ac:dyDescent="0.25">
      <c r="B3" s="3"/>
      <c r="C3" s="4" t="s">
        <v>0</v>
      </c>
      <c r="D3" s="5"/>
      <c r="E3" s="5"/>
      <c r="I3" s="1" t="s">
        <v>1</v>
      </c>
      <c r="O3" s="1" t="s">
        <v>2</v>
      </c>
      <c r="U3" s="1" t="s">
        <v>3</v>
      </c>
    </row>
    <row r="4" spans="1:25" x14ac:dyDescent="0.25">
      <c r="A4" s="6"/>
      <c r="B4" s="3"/>
      <c r="C4" s="7" t="s">
        <v>4</v>
      </c>
      <c r="D4" s="8" t="s">
        <v>5</v>
      </c>
      <c r="E4" s="8" t="s">
        <v>6</v>
      </c>
      <c r="F4" s="9" t="s">
        <v>7</v>
      </c>
      <c r="G4" s="9" t="s">
        <v>7</v>
      </c>
      <c r="I4" s="7" t="s">
        <v>4</v>
      </c>
      <c r="J4" s="8" t="s">
        <v>5</v>
      </c>
      <c r="K4" s="8" t="s">
        <v>6</v>
      </c>
      <c r="L4" s="9" t="s">
        <v>7</v>
      </c>
      <c r="M4" s="9" t="s">
        <v>7</v>
      </c>
      <c r="O4" s="7" t="s">
        <v>4</v>
      </c>
      <c r="P4" s="8" t="s">
        <v>5</v>
      </c>
      <c r="Q4" s="8" t="s">
        <v>6</v>
      </c>
      <c r="R4" s="9" t="s">
        <v>7</v>
      </c>
      <c r="S4" s="9" t="s">
        <v>7</v>
      </c>
      <c r="U4" s="7" t="s">
        <v>4</v>
      </c>
      <c r="V4" s="8" t="s">
        <v>5</v>
      </c>
      <c r="W4" s="8" t="s">
        <v>6</v>
      </c>
      <c r="X4" s="9" t="s">
        <v>7</v>
      </c>
      <c r="Y4" s="9" t="s">
        <v>7</v>
      </c>
    </row>
    <row r="5" spans="1:25" x14ac:dyDescent="0.25">
      <c r="A5" s="10" t="s">
        <v>8</v>
      </c>
      <c r="B5" s="10" t="s">
        <v>9</v>
      </c>
      <c r="C5" s="11">
        <f>SUM(D5:E5)</f>
        <v>49</v>
      </c>
      <c r="D5" s="12">
        <v>41</v>
      </c>
      <c r="E5" s="13">
        <v>8</v>
      </c>
      <c r="F5" s="14">
        <f>D5/C5*100</f>
        <v>83.673469387755105</v>
      </c>
      <c r="G5" s="14">
        <f>E5/C5*100</f>
        <v>16.326530612244898</v>
      </c>
      <c r="H5" s="15"/>
      <c r="I5" s="13">
        <f>SUM(J5:K5)</f>
        <v>50</v>
      </c>
      <c r="J5" s="12">
        <v>46</v>
      </c>
      <c r="K5" s="13">
        <v>4</v>
      </c>
      <c r="L5" s="16">
        <f>J5/I5*100</f>
        <v>92</v>
      </c>
      <c r="M5" s="16">
        <f>K5/I5*100</f>
        <v>8</v>
      </c>
      <c r="N5" s="15"/>
      <c r="O5" s="13">
        <f>SUM(P5,Q5)</f>
        <v>57</v>
      </c>
      <c r="P5" s="12">
        <v>48</v>
      </c>
      <c r="Q5" s="13">
        <v>9</v>
      </c>
      <c r="R5" s="16">
        <f>P5/O5*100</f>
        <v>84.210526315789465</v>
      </c>
      <c r="S5" s="17">
        <f>Q5/O5*100</f>
        <v>15.789473684210526</v>
      </c>
      <c r="U5" s="13">
        <f>SUM(V5,W5)</f>
        <v>54</v>
      </c>
      <c r="V5" s="12">
        <v>44</v>
      </c>
      <c r="W5" s="13">
        <v>10</v>
      </c>
      <c r="X5" s="16">
        <f>V5/U5*100</f>
        <v>81.481481481481481</v>
      </c>
      <c r="Y5" s="17">
        <f>W5/U5*100</f>
        <v>18.518518518518519</v>
      </c>
    </row>
    <row r="6" spans="1:25" x14ac:dyDescent="0.25">
      <c r="A6" s="10"/>
      <c r="B6" s="10" t="s">
        <v>10</v>
      </c>
      <c r="C6" s="13">
        <f t="shared" ref="C6:C16" si="0">SUM(D6:E6)</f>
        <v>42</v>
      </c>
      <c r="D6" s="12">
        <v>37</v>
      </c>
      <c r="E6" s="13">
        <v>5</v>
      </c>
      <c r="F6" s="14">
        <f t="shared" ref="F6:F16" si="1">D6/C6*100</f>
        <v>88.095238095238088</v>
      </c>
      <c r="G6" s="14">
        <f t="shared" ref="G6:G16" si="2">E6/C6*100</f>
        <v>11.904761904761903</v>
      </c>
      <c r="H6" s="15"/>
      <c r="I6" s="13">
        <f t="shared" ref="I6:I16" si="3">SUM(J6:K6)</f>
        <v>54</v>
      </c>
      <c r="J6" s="12">
        <v>53</v>
      </c>
      <c r="K6" s="13">
        <v>1</v>
      </c>
      <c r="L6" s="16">
        <f t="shared" ref="L6:L16" si="4">J6/I6*100</f>
        <v>98.148148148148152</v>
      </c>
      <c r="M6" s="16">
        <f t="shared" ref="M6:M16" si="5">K6/I6*100</f>
        <v>1.8518518518518516</v>
      </c>
      <c r="N6" s="15"/>
      <c r="O6" s="13">
        <f t="shared" ref="O6:O16" si="6">SUM(P6,Q6)</f>
        <v>53</v>
      </c>
      <c r="P6" s="12">
        <v>52</v>
      </c>
      <c r="Q6" s="13">
        <v>1</v>
      </c>
      <c r="R6" s="16">
        <f t="shared" ref="R6:R16" si="7">P6/O6*100</f>
        <v>98.113207547169807</v>
      </c>
      <c r="S6" s="17">
        <f t="shared" ref="S6:S16" si="8">Q6/O6*100</f>
        <v>1.8867924528301887</v>
      </c>
      <c r="U6" s="13">
        <f t="shared" ref="U6:U16" si="9">SUM(V6,W6)</f>
        <v>62</v>
      </c>
      <c r="V6" s="12">
        <v>55</v>
      </c>
      <c r="W6" s="13">
        <v>7</v>
      </c>
      <c r="X6" s="16">
        <f t="shared" ref="X6:X16" si="10">V6/U6*100</f>
        <v>88.709677419354833</v>
      </c>
      <c r="Y6" s="17">
        <f t="shared" ref="Y6:Y16" si="11">W6/U6*100</f>
        <v>11.29032258064516</v>
      </c>
    </row>
    <row r="7" spans="1:25" x14ac:dyDescent="0.25">
      <c r="A7" s="10"/>
      <c r="B7" s="10" t="s">
        <v>11</v>
      </c>
      <c r="C7" s="18">
        <f t="shared" si="0"/>
        <v>52</v>
      </c>
      <c r="D7" s="12">
        <v>43</v>
      </c>
      <c r="E7" s="13">
        <v>9</v>
      </c>
      <c r="F7" s="14">
        <f t="shared" si="1"/>
        <v>82.692307692307693</v>
      </c>
      <c r="G7" s="14">
        <f t="shared" si="2"/>
        <v>17.307692307692307</v>
      </c>
      <c r="H7" s="15"/>
      <c r="I7" s="13">
        <f t="shared" si="3"/>
        <v>58</v>
      </c>
      <c r="J7" s="12">
        <v>55</v>
      </c>
      <c r="K7" s="13">
        <v>3</v>
      </c>
      <c r="L7" s="16">
        <f t="shared" si="4"/>
        <v>94.827586206896555</v>
      </c>
      <c r="M7" s="16">
        <f t="shared" si="5"/>
        <v>5.1724137931034484</v>
      </c>
      <c r="N7" s="15"/>
      <c r="O7" s="13">
        <f t="shared" si="6"/>
        <v>0</v>
      </c>
      <c r="P7" s="12"/>
      <c r="Q7" s="13"/>
      <c r="R7" s="16" t="e">
        <f t="shared" si="7"/>
        <v>#DIV/0!</v>
      </c>
      <c r="S7" s="17" t="e">
        <f t="shared" si="8"/>
        <v>#DIV/0!</v>
      </c>
      <c r="U7" s="13">
        <f t="shared" si="9"/>
        <v>0</v>
      </c>
      <c r="V7" s="12"/>
      <c r="W7" s="13"/>
      <c r="X7" s="16" t="e">
        <f t="shared" si="10"/>
        <v>#DIV/0!</v>
      </c>
      <c r="Y7" s="17" t="e">
        <f t="shared" si="11"/>
        <v>#DIV/0!</v>
      </c>
    </row>
    <row r="8" spans="1:25" x14ac:dyDescent="0.25">
      <c r="A8" s="10" t="s">
        <v>12</v>
      </c>
      <c r="B8" s="10" t="s">
        <v>9</v>
      </c>
      <c r="C8" s="11">
        <f t="shared" si="0"/>
        <v>55</v>
      </c>
      <c r="D8" s="19">
        <v>21</v>
      </c>
      <c r="E8" s="11">
        <v>34</v>
      </c>
      <c r="F8" s="14">
        <f t="shared" si="1"/>
        <v>38.181818181818187</v>
      </c>
      <c r="G8" s="14">
        <f t="shared" si="2"/>
        <v>61.818181818181813</v>
      </c>
      <c r="H8" s="15"/>
      <c r="I8" s="13">
        <f t="shared" si="3"/>
        <v>52</v>
      </c>
      <c r="J8" s="19">
        <v>24</v>
      </c>
      <c r="K8" s="11">
        <v>28</v>
      </c>
      <c r="L8" s="16">
        <f t="shared" si="4"/>
        <v>46.153846153846153</v>
      </c>
      <c r="M8" s="16">
        <f t="shared" si="5"/>
        <v>53.846153846153847</v>
      </c>
      <c r="N8" s="15"/>
      <c r="O8" s="13">
        <f t="shared" si="6"/>
        <v>66</v>
      </c>
      <c r="P8" s="19">
        <v>34</v>
      </c>
      <c r="Q8" s="11">
        <v>32</v>
      </c>
      <c r="R8" s="16">
        <f t="shared" si="7"/>
        <v>51.515151515151516</v>
      </c>
      <c r="S8" s="17">
        <f t="shared" si="8"/>
        <v>48.484848484848484</v>
      </c>
      <c r="U8" s="13">
        <f t="shared" si="9"/>
        <v>56</v>
      </c>
      <c r="V8" s="19">
        <v>34</v>
      </c>
      <c r="W8" s="11">
        <v>22</v>
      </c>
      <c r="X8" s="16">
        <f t="shared" si="10"/>
        <v>60.714285714285708</v>
      </c>
      <c r="Y8" s="17">
        <f t="shared" si="11"/>
        <v>39.285714285714285</v>
      </c>
    </row>
    <row r="9" spans="1:25" x14ac:dyDescent="0.25">
      <c r="A9" s="10"/>
      <c r="B9" s="10" t="s">
        <v>10</v>
      </c>
      <c r="C9" s="13">
        <f t="shared" si="0"/>
        <v>59</v>
      </c>
      <c r="D9" s="12">
        <v>36</v>
      </c>
      <c r="E9" s="13">
        <v>23</v>
      </c>
      <c r="F9" s="14">
        <f t="shared" si="1"/>
        <v>61.016949152542374</v>
      </c>
      <c r="G9" s="14">
        <f t="shared" si="2"/>
        <v>38.983050847457626</v>
      </c>
      <c r="H9" s="15"/>
      <c r="I9" s="13">
        <f t="shared" si="3"/>
        <v>57</v>
      </c>
      <c r="J9" s="12">
        <v>42</v>
      </c>
      <c r="K9" s="13">
        <v>15</v>
      </c>
      <c r="L9" s="16">
        <f t="shared" si="4"/>
        <v>73.68421052631578</v>
      </c>
      <c r="M9" s="16">
        <f t="shared" si="5"/>
        <v>26.315789473684209</v>
      </c>
      <c r="N9" s="15"/>
      <c r="O9" s="13">
        <f t="shared" si="6"/>
        <v>66</v>
      </c>
      <c r="P9" s="12">
        <v>48</v>
      </c>
      <c r="Q9" s="13">
        <v>18</v>
      </c>
      <c r="R9" s="16">
        <f t="shared" si="7"/>
        <v>72.727272727272734</v>
      </c>
      <c r="S9" s="17">
        <f t="shared" si="8"/>
        <v>27.27272727272727</v>
      </c>
      <c r="U9" s="13">
        <f t="shared" si="9"/>
        <v>56</v>
      </c>
      <c r="V9" s="12">
        <v>49</v>
      </c>
      <c r="W9" s="13">
        <v>7</v>
      </c>
      <c r="X9" s="16">
        <f t="shared" si="10"/>
        <v>87.5</v>
      </c>
      <c r="Y9" s="17">
        <f t="shared" si="11"/>
        <v>12.5</v>
      </c>
    </row>
    <row r="10" spans="1:25" x14ac:dyDescent="0.25">
      <c r="A10" s="10"/>
      <c r="B10" s="10" t="s">
        <v>11</v>
      </c>
      <c r="C10" s="18">
        <f t="shared" si="0"/>
        <v>58</v>
      </c>
      <c r="D10" s="12">
        <v>35</v>
      </c>
      <c r="E10" s="13">
        <v>23</v>
      </c>
      <c r="F10" s="14">
        <f t="shared" si="1"/>
        <v>60.344827586206897</v>
      </c>
      <c r="G10" s="14">
        <f t="shared" si="2"/>
        <v>39.655172413793103</v>
      </c>
      <c r="H10" s="15"/>
      <c r="I10" s="13">
        <f t="shared" si="3"/>
        <v>73</v>
      </c>
      <c r="J10" s="12">
        <v>62</v>
      </c>
      <c r="K10" s="13">
        <v>11</v>
      </c>
      <c r="L10" s="16">
        <f t="shared" si="4"/>
        <v>84.93150684931507</v>
      </c>
      <c r="M10" s="16">
        <f t="shared" si="5"/>
        <v>15.068493150684931</v>
      </c>
      <c r="N10" s="15"/>
      <c r="O10" s="13">
        <f t="shared" si="6"/>
        <v>0</v>
      </c>
      <c r="P10" s="12"/>
      <c r="Q10" s="13"/>
      <c r="R10" s="16" t="e">
        <f t="shared" si="7"/>
        <v>#DIV/0!</v>
      </c>
      <c r="S10" s="17" t="e">
        <f t="shared" si="8"/>
        <v>#DIV/0!</v>
      </c>
      <c r="U10" s="13">
        <f t="shared" si="9"/>
        <v>0</v>
      </c>
      <c r="V10" s="12"/>
      <c r="W10" s="13"/>
      <c r="X10" s="16" t="e">
        <f t="shared" si="10"/>
        <v>#DIV/0!</v>
      </c>
      <c r="Y10" s="17" t="e">
        <f t="shared" si="11"/>
        <v>#DIV/0!</v>
      </c>
    </row>
    <row r="11" spans="1:25" x14ac:dyDescent="0.25">
      <c r="A11" s="10" t="s">
        <v>13</v>
      </c>
      <c r="B11" s="10" t="s">
        <v>9</v>
      </c>
      <c r="C11" s="11">
        <f t="shared" si="0"/>
        <v>59</v>
      </c>
      <c r="D11" s="19">
        <v>41</v>
      </c>
      <c r="E11" s="11">
        <v>18</v>
      </c>
      <c r="F11" s="14">
        <f t="shared" si="1"/>
        <v>69.491525423728817</v>
      </c>
      <c r="G11" s="14">
        <f t="shared" si="2"/>
        <v>30.508474576271187</v>
      </c>
      <c r="H11" s="15"/>
      <c r="I11" s="13">
        <f t="shared" si="3"/>
        <v>58</v>
      </c>
      <c r="J11" s="19">
        <v>42</v>
      </c>
      <c r="K11" s="11">
        <v>16</v>
      </c>
      <c r="L11" s="16">
        <f t="shared" si="4"/>
        <v>72.41379310344827</v>
      </c>
      <c r="M11" s="16">
        <f t="shared" si="5"/>
        <v>27.586206896551722</v>
      </c>
      <c r="N11" s="15"/>
      <c r="O11" s="13">
        <f t="shared" si="6"/>
        <v>62</v>
      </c>
      <c r="P11" s="19">
        <v>49</v>
      </c>
      <c r="Q11" s="11">
        <v>13</v>
      </c>
      <c r="R11" s="16">
        <f t="shared" si="7"/>
        <v>79.032258064516128</v>
      </c>
      <c r="S11" s="17">
        <f t="shared" si="8"/>
        <v>20.967741935483872</v>
      </c>
      <c r="U11" s="13">
        <f t="shared" si="9"/>
        <v>59</v>
      </c>
      <c r="V11" s="19">
        <v>39</v>
      </c>
      <c r="W11" s="11">
        <v>20</v>
      </c>
      <c r="X11" s="16">
        <f t="shared" si="10"/>
        <v>66.101694915254242</v>
      </c>
      <c r="Y11" s="17">
        <f t="shared" si="11"/>
        <v>33.898305084745758</v>
      </c>
    </row>
    <row r="12" spans="1:25" x14ac:dyDescent="0.25">
      <c r="A12" s="10"/>
      <c r="B12" s="10" t="s">
        <v>10</v>
      </c>
      <c r="C12" s="13">
        <f t="shared" si="0"/>
        <v>51</v>
      </c>
      <c r="D12" s="12">
        <v>44</v>
      </c>
      <c r="E12" s="13">
        <v>7</v>
      </c>
      <c r="F12" s="14">
        <f t="shared" si="1"/>
        <v>86.274509803921575</v>
      </c>
      <c r="G12" s="14">
        <f t="shared" si="2"/>
        <v>13.725490196078432</v>
      </c>
      <c r="H12" s="15"/>
      <c r="I12" s="13">
        <f t="shared" si="3"/>
        <v>59</v>
      </c>
      <c r="J12" s="12">
        <v>51</v>
      </c>
      <c r="K12" s="13">
        <v>8</v>
      </c>
      <c r="L12" s="16">
        <f t="shared" si="4"/>
        <v>86.440677966101703</v>
      </c>
      <c r="M12" s="16">
        <f t="shared" si="5"/>
        <v>13.559322033898304</v>
      </c>
      <c r="N12" s="15"/>
      <c r="O12" s="13">
        <f t="shared" si="6"/>
        <v>54</v>
      </c>
      <c r="P12" s="12">
        <v>50</v>
      </c>
      <c r="Q12" s="13">
        <v>4</v>
      </c>
      <c r="R12" s="16">
        <f t="shared" si="7"/>
        <v>92.592592592592595</v>
      </c>
      <c r="S12" s="17">
        <f t="shared" si="8"/>
        <v>7.4074074074074066</v>
      </c>
      <c r="U12" s="13">
        <f t="shared" si="9"/>
        <v>57</v>
      </c>
      <c r="V12" s="12">
        <v>51</v>
      </c>
      <c r="W12" s="13">
        <v>6</v>
      </c>
      <c r="X12" s="16">
        <f t="shared" si="10"/>
        <v>89.473684210526315</v>
      </c>
      <c r="Y12" s="17">
        <f t="shared" si="11"/>
        <v>10.526315789473683</v>
      </c>
    </row>
    <row r="13" spans="1:25" x14ac:dyDescent="0.25">
      <c r="A13" s="10"/>
      <c r="B13" s="10" t="s">
        <v>11</v>
      </c>
      <c r="C13" s="18">
        <f t="shared" si="0"/>
        <v>49</v>
      </c>
      <c r="D13" s="12">
        <v>43</v>
      </c>
      <c r="E13" s="13">
        <v>6</v>
      </c>
      <c r="F13" s="14">
        <f t="shared" si="1"/>
        <v>87.755102040816325</v>
      </c>
      <c r="G13" s="14">
        <f t="shared" si="2"/>
        <v>12.244897959183673</v>
      </c>
      <c r="H13" s="15"/>
      <c r="I13" s="13">
        <f t="shared" si="3"/>
        <v>77</v>
      </c>
      <c r="J13" s="12">
        <v>60</v>
      </c>
      <c r="K13" s="13">
        <v>17</v>
      </c>
      <c r="L13" s="16">
        <f t="shared" si="4"/>
        <v>77.922077922077932</v>
      </c>
      <c r="M13" s="16">
        <f t="shared" si="5"/>
        <v>22.077922077922079</v>
      </c>
      <c r="N13" s="15"/>
      <c r="O13" s="13">
        <f t="shared" si="6"/>
        <v>0</v>
      </c>
      <c r="P13" s="12"/>
      <c r="Q13" s="13"/>
      <c r="R13" s="16" t="e">
        <f t="shared" si="7"/>
        <v>#DIV/0!</v>
      </c>
      <c r="S13" s="17" t="e">
        <f t="shared" si="8"/>
        <v>#DIV/0!</v>
      </c>
      <c r="U13" s="13">
        <f t="shared" si="9"/>
        <v>0</v>
      </c>
      <c r="V13" s="12"/>
      <c r="W13" s="13"/>
      <c r="X13" s="16" t="e">
        <f t="shared" si="10"/>
        <v>#DIV/0!</v>
      </c>
      <c r="Y13" s="17" t="e">
        <f t="shared" si="11"/>
        <v>#DIV/0!</v>
      </c>
    </row>
    <row r="14" spans="1:25" x14ac:dyDescent="0.25">
      <c r="A14" s="10" t="s">
        <v>14</v>
      </c>
      <c r="B14" s="10" t="s">
        <v>9</v>
      </c>
      <c r="C14" s="13">
        <f t="shared" si="0"/>
        <v>57</v>
      </c>
      <c r="D14" s="19">
        <v>44</v>
      </c>
      <c r="E14" s="11">
        <v>13</v>
      </c>
      <c r="F14" s="14">
        <f t="shared" si="1"/>
        <v>77.192982456140342</v>
      </c>
      <c r="G14" s="14">
        <f t="shared" si="2"/>
        <v>22.807017543859647</v>
      </c>
      <c r="H14" s="15"/>
      <c r="I14" s="13">
        <f t="shared" si="3"/>
        <v>55</v>
      </c>
      <c r="J14" s="19">
        <v>25</v>
      </c>
      <c r="K14" s="11">
        <v>30</v>
      </c>
      <c r="L14" s="20">
        <f t="shared" si="4"/>
        <v>45.454545454545453</v>
      </c>
      <c r="M14" s="20">
        <f t="shared" si="5"/>
        <v>54.54545454545454</v>
      </c>
      <c r="N14" s="15" t="s">
        <v>15</v>
      </c>
      <c r="O14" s="13">
        <f t="shared" si="6"/>
        <v>74</v>
      </c>
      <c r="P14" s="19">
        <v>46</v>
      </c>
      <c r="Q14" s="11">
        <v>28</v>
      </c>
      <c r="R14" s="16">
        <f t="shared" si="7"/>
        <v>62.162162162162161</v>
      </c>
      <c r="S14" s="17">
        <f t="shared" si="8"/>
        <v>37.837837837837839</v>
      </c>
      <c r="U14" s="13">
        <f t="shared" si="9"/>
        <v>50</v>
      </c>
      <c r="V14" s="19">
        <v>39</v>
      </c>
      <c r="W14" s="11">
        <v>11</v>
      </c>
      <c r="X14" s="16">
        <f t="shared" si="10"/>
        <v>78</v>
      </c>
      <c r="Y14" s="17">
        <f t="shared" si="11"/>
        <v>22</v>
      </c>
    </row>
    <row r="15" spans="1:25" x14ac:dyDescent="0.25">
      <c r="A15" s="10"/>
      <c r="B15" s="10" t="s">
        <v>10</v>
      </c>
      <c r="C15" s="13">
        <f t="shared" si="0"/>
        <v>47</v>
      </c>
      <c r="D15" s="12">
        <v>44</v>
      </c>
      <c r="E15" s="13">
        <v>3</v>
      </c>
      <c r="F15" s="14">
        <f t="shared" si="1"/>
        <v>93.61702127659575</v>
      </c>
      <c r="G15" s="14">
        <f t="shared" si="2"/>
        <v>6.3829787234042552</v>
      </c>
      <c r="H15" s="15"/>
      <c r="I15" s="13">
        <f t="shared" si="3"/>
        <v>54</v>
      </c>
      <c r="J15" s="12">
        <v>50</v>
      </c>
      <c r="K15" s="13">
        <v>4</v>
      </c>
      <c r="L15" s="16">
        <f t="shared" si="4"/>
        <v>92.592592592592595</v>
      </c>
      <c r="M15" s="16">
        <f t="shared" si="5"/>
        <v>7.4074074074074066</v>
      </c>
      <c r="N15" s="15"/>
      <c r="O15" s="13">
        <f t="shared" si="6"/>
        <v>60</v>
      </c>
      <c r="P15" s="12">
        <v>46</v>
      </c>
      <c r="Q15" s="13">
        <v>14</v>
      </c>
      <c r="R15" s="16">
        <f t="shared" si="7"/>
        <v>76.666666666666671</v>
      </c>
      <c r="S15" s="17">
        <f t="shared" si="8"/>
        <v>23.333333333333332</v>
      </c>
      <c r="U15" s="13">
        <f t="shared" si="9"/>
        <v>50</v>
      </c>
      <c r="V15" s="12">
        <v>41</v>
      </c>
      <c r="W15" s="13">
        <v>9</v>
      </c>
      <c r="X15" s="16">
        <f t="shared" si="10"/>
        <v>82</v>
      </c>
      <c r="Y15" s="17">
        <f t="shared" si="11"/>
        <v>18</v>
      </c>
    </row>
    <row r="16" spans="1:25" x14ac:dyDescent="0.25">
      <c r="A16" s="10"/>
      <c r="B16" s="10" t="s">
        <v>11</v>
      </c>
      <c r="C16" s="18">
        <f t="shared" si="0"/>
        <v>60</v>
      </c>
      <c r="D16" s="18">
        <v>43</v>
      </c>
      <c r="E16" s="18">
        <v>17</v>
      </c>
      <c r="F16" s="14">
        <f t="shared" si="1"/>
        <v>71.666666666666671</v>
      </c>
      <c r="G16" s="14">
        <f t="shared" si="2"/>
        <v>28.333333333333332</v>
      </c>
      <c r="H16" s="15"/>
      <c r="I16" s="18">
        <f t="shared" si="3"/>
        <v>61</v>
      </c>
      <c r="J16" s="18">
        <v>54</v>
      </c>
      <c r="K16" s="18">
        <v>7</v>
      </c>
      <c r="L16" s="16">
        <f t="shared" si="4"/>
        <v>88.52459016393442</v>
      </c>
      <c r="M16" s="16">
        <f t="shared" si="5"/>
        <v>11.475409836065573</v>
      </c>
      <c r="N16" s="15"/>
      <c r="O16" s="13">
        <f t="shared" si="6"/>
        <v>0</v>
      </c>
      <c r="P16" s="18"/>
      <c r="Q16" s="18"/>
      <c r="R16" s="16" t="e">
        <f t="shared" si="7"/>
        <v>#DIV/0!</v>
      </c>
      <c r="S16" s="17" t="e">
        <f t="shared" si="8"/>
        <v>#DIV/0!</v>
      </c>
      <c r="U16" s="13">
        <f t="shared" si="9"/>
        <v>0</v>
      </c>
      <c r="V16" s="18"/>
      <c r="W16" s="18"/>
      <c r="X16" s="16" t="e">
        <f t="shared" si="10"/>
        <v>#DIV/0!</v>
      </c>
      <c r="Y16" s="17" t="e">
        <f t="shared" si="11"/>
        <v>#DIV/0!</v>
      </c>
    </row>
    <row r="17" spans="1:23" x14ac:dyDescent="0.25">
      <c r="A17" s="6"/>
    </row>
    <row r="21" spans="1:23" x14ac:dyDescent="0.25">
      <c r="C21" s="10"/>
      <c r="D21" s="10" t="s">
        <v>16</v>
      </c>
      <c r="E21" s="10" t="s">
        <v>17</v>
      </c>
      <c r="F21" s="10" t="s">
        <v>18</v>
      </c>
      <c r="G21" s="10" t="s">
        <v>19</v>
      </c>
      <c r="H21" s="21" t="s">
        <v>20</v>
      </c>
      <c r="I21" s="22" t="s">
        <v>21</v>
      </c>
      <c r="J21" s="10"/>
      <c r="K21" s="10" t="s">
        <v>22</v>
      </c>
      <c r="L21" s="10" t="s">
        <v>23</v>
      </c>
      <c r="M21" s="34" t="s">
        <v>24</v>
      </c>
      <c r="N21" s="30"/>
      <c r="O21" s="30"/>
      <c r="P21" s="30"/>
      <c r="Q21" s="30"/>
      <c r="R21" s="30"/>
      <c r="S21" s="30"/>
      <c r="T21" s="30"/>
      <c r="U21" s="30"/>
      <c r="V21" s="30"/>
      <c r="W21" s="30"/>
    </row>
    <row r="22" spans="1:23" x14ac:dyDescent="0.25">
      <c r="C22" s="10" t="s">
        <v>8</v>
      </c>
      <c r="D22" s="23">
        <v>16.326530612244898</v>
      </c>
      <c r="E22" s="23">
        <v>8</v>
      </c>
      <c r="F22" s="10">
        <v>15.8</v>
      </c>
      <c r="G22" s="24">
        <v>18.5</v>
      </c>
      <c r="H22" s="25">
        <f>AVERAGE(D22:G22)</f>
        <v>14.656632653061225</v>
      </c>
      <c r="I22" s="25">
        <f>STDEV(D22:G22)</f>
        <v>4.5890477924963804</v>
      </c>
      <c r="J22" s="10" t="s">
        <v>8</v>
      </c>
      <c r="K22" s="23">
        <v>11.904761904761903</v>
      </c>
      <c r="L22" s="23">
        <v>1.8518518518518516</v>
      </c>
      <c r="M22" s="10">
        <v>1.89</v>
      </c>
      <c r="O22" s="30"/>
      <c r="P22" s="30"/>
      <c r="Q22" s="30"/>
      <c r="R22" s="31"/>
      <c r="S22" s="31"/>
      <c r="T22" s="30"/>
      <c r="U22" s="30"/>
      <c r="V22" s="31"/>
      <c r="W22" s="31"/>
    </row>
    <row r="23" spans="1:23" x14ac:dyDescent="0.25">
      <c r="C23" s="10" t="s">
        <v>12</v>
      </c>
      <c r="D23" s="23">
        <v>61.818181818181813</v>
      </c>
      <c r="E23" s="23">
        <v>53.846153846153847</v>
      </c>
      <c r="F23" s="10">
        <v>48.5</v>
      </c>
      <c r="G23" s="24">
        <v>39.299999999999997</v>
      </c>
      <c r="H23" s="25">
        <f t="shared" ref="H23:H25" si="12">AVERAGE(D23:G23)</f>
        <v>50.866083916083909</v>
      </c>
      <c r="I23" s="25">
        <f t="shared" ref="I23:I25" si="13">STDEV(D23:G23)</f>
        <v>9.4551910873885046</v>
      </c>
      <c r="J23" s="10" t="s">
        <v>12</v>
      </c>
      <c r="K23" s="23">
        <v>38.983050847457626</v>
      </c>
      <c r="L23" s="23">
        <v>26.315789473684209</v>
      </c>
      <c r="M23" s="10">
        <v>27.27</v>
      </c>
      <c r="O23" s="30"/>
      <c r="P23" s="30"/>
      <c r="Q23" s="30"/>
      <c r="R23" s="31"/>
      <c r="S23" s="31"/>
      <c r="T23" s="30"/>
      <c r="U23" s="30"/>
      <c r="V23" s="31"/>
      <c r="W23" s="31"/>
    </row>
    <row r="24" spans="1:23" x14ac:dyDescent="0.25">
      <c r="C24" s="10" t="s">
        <v>13</v>
      </c>
      <c r="D24" s="23">
        <v>30.508474576271187</v>
      </c>
      <c r="E24" s="23">
        <v>27.586206896551722</v>
      </c>
      <c r="F24" s="10">
        <v>21</v>
      </c>
      <c r="G24" s="24">
        <v>33.9</v>
      </c>
      <c r="H24" s="25">
        <f t="shared" si="12"/>
        <v>28.24867036820573</v>
      </c>
      <c r="I24" s="25">
        <f t="shared" si="13"/>
        <v>5.4780264580158526</v>
      </c>
      <c r="J24" s="10" t="s">
        <v>13</v>
      </c>
      <c r="K24" s="23">
        <v>13.725490196078432</v>
      </c>
      <c r="L24" s="23">
        <v>13.559322033898304</v>
      </c>
      <c r="M24" s="10">
        <v>7.41</v>
      </c>
      <c r="O24" s="30"/>
      <c r="P24" s="30"/>
      <c r="Q24" s="30"/>
      <c r="R24" s="31"/>
      <c r="S24" s="31"/>
      <c r="T24" s="30"/>
      <c r="U24" s="30"/>
      <c r="V24" s="31"/>
      <c r="W24" s="31"/>
    </row>
    <row r="25" spans="1:23" x14ac:dyDescent="0.25">
      <c r="C25" s="10" t="s">
        <v>14</v>
      </c>
      <c r="D25" s="23">
        <v>22.807017543859647</v>
      </c>
      <c r="E25" s="10"/>
      <c r="F25" s="10">
        <v>37.799999999999997</v>
      </c>
      <c r="G25" s="24">
        <v>22</v>
      </c>
      <c r="H25" s="25">
        <f t="shared" si="12"/>
        <v>27.535672514619879</v>
      </c>
      <c r="I25" s="25">
        <f t="shared" si="13"/>
        <v>8.8983219414882662</v>
      </c>
      <c r="J25" s="10" t="s">
        <v>14</v>
      </c>
      <c r="K25" s="23">
        <v>6.3829787234042552</v>
      </c>
      <c r="L25" s="23">
        <v>7.4074074074074066</v>
      </c>
      <c r="M25" s="10">
        <v>23.33</v>
      </c>
      <c r="O25" s="30"/>
      <c r="P25" s="30"/>
      <c r="Q25" s="30"/>
      <c r="R25" s="31"/>
      <c r="S25" s="31"/>
      <c r="T25" s="30"/>
      <c r="U25" s="30"/>
      <c r="V25" s="31"/>
      <c r="W25" s="31"/>
    </row>
    <row r="29" spans="1:23" x14ac:dyDescent="0.25">
      <c r="K29" s="26"/>
      <c r="L29" s="27" t="s">
        <v>25</v>
      </c>
      <c r="M29" s="28" t="s">
        <v>21</v>
      </c>
      <c r="O29" s="30"/>
      <c r="P29" s="30"/>
      <c r="Q29" s="30"/>
      <c r="R29" s="32"/>
      <c r="S29" s="30"/>
      <c r="T29" s="30"/>
      <c r="U29" s="30"/>
    </row>
    <row r="30" spans="1:23" x14ac:dyDescent="0.25">
      <c r="K30" s="26" t="s">
        <v>26</v>
      </c>
      <c r="L30" s="29">
        <v>14.656632653061225</v>
      </c>
      <c r="M30" s="29">
        <v>4.5890477924963804</v>
      </c>
      <c r="O30" s="30"/>
      <c r="P30" s="30"/>
      <c r="Q30" s="30"/>
      <c r="R30" s="33"/>
      <c r="S30" s="31"/>
      <c r="T30" s="31"/>
      <c r="U30" s="30"/>
    </row>
    <row r="31" spans="1:23" x14ac:dyDescent="0.25">
      <c r="G31" t="s">
        <v>27</v>
      </c>
      <c r="H31" t="s">
        <v>28</v>
      </c>
      <c r="K31" s="26" t="s">
        <v>29</v>
      </c>
      <c r="L31" s="29">
        <v>50.866083916083909</v>
      </c>
      <c r="M31" s="29">
        <v>9.4551910873885046</v>
      </c>
      <c r="O31" s="30"/>
      <c r="P31" s="30"/>
      <c r="Q31" s="30"/>
      <c r="R31" s="33"/>
      <c r="S31" s="31"/>
      <c r="T31" s="31"/>
      <c r="U31" s="30"/>
    </row>
    <row r="32" spans="1:23" x14ac:dyDescent="0.25">
      <c r="D32" t="s">
        <v>30</v>
      </c>
      <c r="E32" t="s">
        <v>31</v>
      </c>
      <c r="G32" t="s">
        <v>27</v>
      </c>
      <c r="H32" t="s">
        <v>32</v>
      </c>
      <c r="K32" s="26" t="s">
        <v>33</v>
      </c>
      <c r="L32" s="29">
        <v>28.24867036820573</v>
      </c>
      <c r="M32" s="29">
        <v>5.4780264580158526</v>
      </c>
      <c r="O32" s="30"/>
      <c r="P32" s="30"/>
      <c r="Q32" s="30"/>
      <c r="R32" s="33"/>
      <c r="S32" s="31"/>
      <c r="T32" s="31"/>
      <c r="U32" s="30"/>
    </row>
    <row r="33" spans="4:21" x14ac:dyDescent="0.25">
      <c r="D33" t="s">
        <v>30</v>
      </c>
      <c r="E33" t="s">
        <v>34</v>
      </c>
      <c r="G33" t="s">
        <v>27</v>
      </c>
      <c r="H33" t="s">
        <v>35</v>
      </c>
      <c r="K33" s="26" t="s">
        <v>36</v>
      </c>
      <c r="L33" s="29">
        <v>27.535672514619879</v>
      </c>
      <c r="M33" s="29">
        <v>8.8983219414882662</v>
      </c>
      <c r="O33" s="30"/>
      <c r="P33" s="30"/>
      <c r="Q33" s="30"/>
      <c r="R33" s="33"/>
      <c r="S33" s="31"/>
      <c r="T33" s="31"/>
      <c r="U33" s="30"/>
    </row>
  </sheetData>
  <pageMargins left="0.7" right="0.7" top="0.75" bottom="0.75" header="0.3" footer="0.3"/>
  <pageSetup paperSize="9" scale="62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CNRS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Marie-Hélène CUIF-LORDEZ</dc:creator>
  <cp:lastModifiedBy>Marie-Hélène CUIF-LORDEZ</cp:lastModifiedBy>
  <dcterms:created xsi:type="dcterms:W3CDTF">2023-06-16T12:56:33Z</dcterms:created>
  <dcterms:modified xsi:type="dcterms:W3CDTF">2023-06-16T13:02:08Z</dcterms:modified>
</cp:coreProperties>
</file>