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rudylab\archive\Shlomo\ID2 paper draft\source data for elife\"/>
    </mc:Choice>
  </mc:AlternateContent>
  <bookViews>
    <workbookView xWindow="0" yWindow="0" windowWidth="28800" windowHeight="13590" activeTab="2"/>
  </bookViews>
  <sheets>
    <sheet name="Fig. 4C (opto; AM251)" sheetId="1" r:id="rId1"/>
    <sheet name="Fig. 4D (opto; dp+-)" sheetId="2" r:id="rId2"/>
    <sheet name="Fig. 4E (paired recordings)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9" i="1"/>
  <c r="L8" i="1"/>
  <c r="M3" i="1"/>
  <c r="L3" i="1"/>
  <c r="M5" i="1"/>
  <c r="M4" i="1" s="1"/>
  <c r="L5" i="1"/>
  <c r="L4" i="1" s="1"/>
  <c r="N3" i="2"/>
  <c r="M3" i="2"/>
  <c r="N2" i="2"/>
  <c r="M2" i="2"/>
  <c r="M4" i="2"/>
  <c r="R3" i="3"/>
  <c r="R5" i="3"/>
  <c r="Q5" i="3"/>
  <c r="P5" i="3"/>
  <c r="Q3" i="3"/>
  <c r="O5" i="3"/>
  <c r="O3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21" i="3"/>
  <c r="K22" i="3"/>
  <c r="K23" i="3"/>
  <c r="K24" i="3"/>
  <c r="K25" i="3"/>
  <c r="K26" i="3"/>
  <c r="K27" i="3"/>
  <c r="K28" i="3"/>
  <c r="J28" i="3" l="1"/>
  <c r="J27" i="3"/>
  <c r="J25" i="3"/>
  <c r="J26" i="3"/>
  <c r="J22" i="3"/>
  <c r="J23" i="3"/>
  <c r="J24" i="3"/>
  <c r="J72" i="3"/>
  <c r="J73" i="3"/>
  <c r="J40" i="3"/>
  <c r="J41" i="3"/>
  <c r="J74" i="3"/>
  <c r="J56" i="3"/>
  <c r="J57" i="3"/>
  <c r="J61" i="3"/>
  <c r="J62" i="3"/>
  <c r="J63" i="3"/>
  <c r="J64" i="3"/>
  <c r="J65" i="3"/>
  <c r="J44" i="3"/>
  <c r="J39" i="3"/>
  <c r="J60" i="3"/>
  <c r="J42" i="3"/>
  <c r="J43" i="3"/>
  <c r="J68" i="3"/>
  <c r="J69" i="3"/>
  <c r="J70" i="3"/>
  <c r="J51" i="3"/>
  <c r="J52" i="3"/>
  <c r="J53" i="3"/>
  <c r="J54" i="3"/>
  <c r="J38" i="3"/>
  <c r="J55" i="3"/>
  <c r="J71" i="3"/>
  <c r="J66" i="3"/>
  <c r="J45" i="3"/>
  <c r="J47" i="3"/>
  <c r="J48" i="3"/>
  <c r="J49" i="3"/>
  <c r="J50" i="3"/>
  <c r="J67" i="3"/>
  <c r="J58" i="3"/>
  <c r="J59" i="3"/>
  <c r="J46" i="3"/>
  <c r="J21" i="3"/>
</calcChain>
</file>

<file path=xl/comments1.xml><?xml version="1.0" encoding="utf-8"?>
<comments xmlns="http://schemas.openxmlformats.org/spreadsheetml/2006/main">
  <authors>
    <author>Windows User</author>
  </authors>
  <commentList>
    <comment ref="B1" authorId="0" shapeId="0">
      <text>
        <r>
          <rPr>
            <b/>
            <sz val="9"/>
            <color indexed="81"/>
            <rFont val="Tahoma"/>
            <charset val="1"/>
          </rPr>
          <t>'Dlx;Ai80' = Id2-CreER; Dlx5/6-Flpe; Ai80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B1" authorId="0" shapeId="0">
      <text>
        <r>
          <rPr>
            <b/>
            <sz val="9"/>
            <color indexed="81"/>
            <rFont val="Tahoma"/>
            <charset val="1"/>
          </rPr>
          <t>'Dlx;Ai80' = Id2-CreER; Dlx5/6-Flpe; Ai80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Cells that were paired with multiple postsynaptic partners are highlighted in red.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" authorId="0" shapeId="0">
      <text>
        <r>
          <rPr>
            <b/>
            <sz val="9"/>
            <color indexed="81"/>
            <rFont val="Tahoma"/>
            <charset val="1"/>
          </rPr>
          <t>Cells that were paired with multiple presynaptic partners are highlighted in yellow.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'Dlx' = Id2-CreER; Dlx5/6-Flpe; Ai65
'NPY' = Id2-CreER; Dlx5/6-Flpe; Ai65; NPY-hrGFP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<sst xmlns="http://schemas.openxmlformats.org/spreadsheetml/2006/main" count="774" uniqueCount="259">
  <si>
    <t>M/F</t>
  </si>
  <si>
    <t>Age</t>
  </si>
  <si>
    <t>Comments</t>
  </si>
  <si>
    <t>Cell ID (presynaptic)</t>
  </si>
  <si>
    <t>Cell ID (postsynaptic)</t>
  </si>
  <si>
    <t>Cell type (pre)</t>
  </si>
  <si>
    <t>Cell type (post)</t>
  </si>
  <si>
    <r>
      <t>IPSC amplitude (avg</t>
    </r>
    <r>
      <rPr>
        <b/>
        <sz val="11"/>
        <color theme="1"/>
        <rFont val="Calibri"/>
        <family val="2"/>
      </rPr>
      <t>±</t>
    </r>
    <r>
      <rPr>
        <b/>
        <sz val="11"/>
        <color theme="1"/>
        <rFont val="Calibri"/>
        <family val="2"/>
        <scheme val="minor"/>
      </rPr>
      <t>sem,n)</t>
    </r>
  </si>
  <si>
    <t>LS</t>
  </si>
  <si>
    <t>IS</t>
  </si>
  <si>
    <t>BS</t>
  </si>
  <si>
    <t>M</t>
  </si>
  <si>
    <t>F</t>
  </si>
  <si>
    <t>PC</t>
  </si>
  <si>
    <t>N</t>
  </si>
  <si>
    <t>Y</t>
  </si>
  <si>
    <t>n.d.</t>
  </si>
  <si>
    <t>Intersoma distance (µm)</t>
  </si>
  <si>
    <t>Connected? (Y/N)</t>
  </si>
  <si>
    <t>SD011221-23L</t>
  </si>
  <si>
    <t>SD011221-24R</t>
  </si>
  <si>
    <t>SD121020-12L</t>
  </si>
  <si>
    <t>SD121020-13R</t>
  </si>
  <si>
    <t>SD120920-42L</t>
  </si>
  <si>
    <t>SD120920-43R</t>
  </si>
  <si>
    <t>SD120220-11R</t>
  </si>
  <si>
    <t>SD120220-12L</t>
  </si>
  <si>
    <t>SD120220-32L</t>
  </si>
  <si>
    <t>SD120220-33R</t>
  </si>
  <si>
    <t>SD020121-12L</t>
  </si>
  <si>
    <t>SD020121-14R</t>
  </si>
  <si>
    <t>SD020121-21R</t>
  </si>
  <si>
    <t>SD020121-23L</t>
  </si>
  <si>
    <t>SD020421-24R</t>
  </si>
  <si>
    <t>SD020421-25L</t>
  </si>
  <si>
    <t>SD010621-13L</t>
  </si>
  <si>
    <t>SD010621-14R</t>
  </si>
  <si>
    <t>SD010621-22L</t>
  </si>
  <si>
    <t>SD010621-23R</t>
  </si>
  <si>
    <t>SD010521-31L</t>
  </si>
  <si>
    <t>SD010521-32R</t>
  </si>
  <si>
    <t>SD123020-22L</t>
  </si>
  <si>
    <t>SD123020-23R</t>
  </si>
  <si>
    <t>SD122920-21L</t>
  </si>
  <si>
    <t>SD122920-23R</t>
  </si>
  <si>
    <t>SD122920-32L</t>
  </si>
  <si>
    <t>SD122920-33R</t>
  </si>
  <si>
    <t>Mouse Line</t>
  </si>
  <si>
    <t>Dlx</t>
  </si>
  <si>
    <t>NPY</t>
  </si>
  <si>
    <t>SD121420-23L</t>
  </si>
  <si>
    <t>SD121420-24R</t>
  </si>
  <si>
    <t>SD120920-31L</t>
  </si>
  <si>
    <t>SD120920-32R</t>
  </si>
  <si>
    <t>SD120220-21R</t>
  </si>
  <si>
    <t>SD120220-22L</t>
  </si>
  <si>
    <t>SD020421-13L</t>
  </si>
  <si>
    <t>SD020421-15R</t>
  </si>
  <si>
    <t>SD020421-22R</t>
  </si>
  <si>
    <t>SD020421-23L</t>
  </si>
  <si>
    <t>IK122920-21R</t>
  </si>
  <si>
    <t>IK122920-22L</t>
  </si>
  <si>
    <t>SD060121-51R</t>
  </si>
  <si>
    <t>SD060121-53L</t>
  </si>
  <si>
    <t>IK041521-21R</t>
  </si>
  <si>
    <t>IK041521-22L</t>
  </si>
  <si>
    <t>IK050421-31R</t>
  </si>
  <si>
    <t>IK050421-32L</t>
  </si>
  <si>
    <t>IK051821-21R</t>
  </si>
  <si>
    <t>IK051821-22L</t>
  </si>
  <si>
    <t>IK052521-31R</t>
  </si>
  <si>
    <t>IK052521-32L</t>
  </si>
  <si>
    <t>IK060121-31R</t>
  </si>
  <si>
    <t>IK060121-32L</t>
  </si>
  <si>
    <t>IK092121-21R</t>
  </si>
  <si>
    <t>IK092121-22L</t>
  </si>
  <si>
    <t>PC identity assumed. Did not verify by firing pattern, but it looked like PC by visual inspection.</t>
  </si>
  <si>
    <t>nonLS</t>
  </si>
  <si>
    <t>SD123020-31L</t>
  </si>
  <si>
    <t>SD123020-32R</t>
  </si>
  <si>
    <t>SD121420-13L</t>
  </si>
  <si>
    <t>SD121420-14R</t>
  </si>
  <si>
    <t>SD120920-11L</t>
  </si>
  <si>
    <t>SD120920-12R</t>
  </si>
  <si>
    <t>SD120320-11L</t>
  </si>
  <si>
    <t>SD120320-12R</t>
  </si>
  <si>
    <t>SD120320-22L</t>
  </si>
  <si>
    <t>SD120320-23R</t>
  </si>
  <si>
    <t>IK011221-21R</t>
  </si>
  <si>
    <t>IK011221-22L</t>
  </si>
  <si>
    <t>IK011221-31R</t>
  </si>
  <si>
    <t>IK011221-32L</t>
  </si>
  <si>
    <t>SD123020-12L</t>
  </si>
  <si>
    <t>SD123020-13R</t>
  </si>
  <si>
    <t>SD020121-42L</t>
  </si>
  <si>
    <t>SD020121-41R</t>
  </si>
  <si>
    <t>SD020121-43R</t>
  </si>
  <si>
    <t>IK122920-11R</t>
  </si>
  <si>
    <t>IK122920-12L</t>
  </si>
  <si>
    <t>IK010521-11R</t>
  </si>
  <si>
    <t>IK010521-12L</t>
  </si>
  <si>
    <t>SD041521-21R</t>
  </si>
  <si>
    <t>SD041521-22L</t>
  </si>
  <si>
    <t>IK041521-11R</t>
  </si>
  <si>
    <t>IK041521-12L</t>
  </si>
  <si>
    <t>IK060121-41R</t>
  </si>
  <si>
    <t>IK060121-42L</t>
  </si>
  <si>
    <t>SD101921-11R</t>
  </si>
  <si>
    <t>SD101921-13L</t>
  </si>
  <si>
    <t>IK061422-11R</t>
  </si>
  <si>
    <t>IK061422-12L</t>
  </si>
  <si>
    <t>SD050421-12L</t>
  </si>
  <si>
    <t>SD050421-11R</t>
  </si>
  <si>
    <t>SD050421-13R</t>
  </si>
  <si>
    <t>SD050421-14R</t>
  </si>
  <si>
    <t>SD050421-15R</t>
  </si>
  <si>
    <t>SD050421-16R</t>
  </si>
  <si>
    <t xml:space="preserve">File showing connection not saved. </t>
  </si>
  <si>
    <t>IK050421-11R</t>
  </si>
  <si>
    <t>IK050421-12L</t>
  </si>
  <si>
    <t>IK052521-41R</t>
  </si>
  <si>
    <t>IK052521-42L</t>
  </si>
  <si>
    <t>SD092121-21R</t>
  </si>
  <si>
    <t>SD092121-23L</t>
  </si>
  <si>
    <t>SD092121-24L</t>
  </si>
  <si>
    <t>SD092121-33L</t>
  </si>
  <si>
    <t>SD092121-31R</t>
  </si>
  <si>
    <t>IK092121-11R</t>
  </si>
  <si>
    <t>IK092121-12L</t>
  </si>
  <si>
    <t>IK092121-31R</t>
  </si>
  <si>
    <t>IK092121-32L</t>
  </si>
  <si>
    <t>nonLS and PC assumed by visual inspection. No firing properties obtained.</t>
  </si>
  <si>
    <t>IK092121-41R</t>
  </si>
  <si>
    <t>IK092121-42L</t>
  </si>
  <si>
    <t>IK092121-51R</t>
  </si>
  <si>
    <t>IK092121-52L</t>
  </si>
  <si>
    <t>HZ100721-11R</t>
  </si>
  <si>
    <t>HZ100721-12L</t>
  </si>
  <si>
    <t>α7?</t>
  </si>
  <si>
    <t>IK101921-31R</t>
  </si>
  <si>
    <t>IK101921-32L</t>
  </si>
  <si>
    <t>IK101921-11R</t>
  </si>
  <si>
    <t>IK101921-12L</t>
  </si>
  <si>
    <t>SD101921-14L</t>
  </si>
  <si>
    <t>SD101921-12L</t>
  </si>
  <si>
    <t>SD060822-11R</t>
  </si>
  <si>
    <t>SD060822-12F</t>
  </si>
  <si>
    <t>IK062122-11R</t>
  </si>
  <si>
    <t>IK062122-12L</t>
  </si>
  <si>
    <t>IK062122-13L</t>
  </si>
  <si>
    <t>IK062122-21R</t>
  </si>
  <si>
    <t>IK062122-31R</t>
  </si>
  <si>
    <t>IK062122-22L</t>
  </si>
  <si>
    <t>IK062122-32L</t>
  </si>
  <si>
    <t>IK061422-21R</t>
  </si>
  <si>
    <t>IK061422-22L</t>
  </si>
  <si>
    <t>SD040622-31R</t>
  </si>
  <si>
    <t>SD040622-32L</t>
  </si>
  <si>
    <t>SD040622-33L</t>
  </si>
  <si>
    <t>IK061422-31R</t>
  </si>
  <si>
    <t>IK061422-32L</t>
  </si>
  <si>
    <t>FS</t>
  </si>
  <si>
    <t>Presynaptic did not look like a mispatch, but it had FS-like properties.</t>
  </si>
  <si>
    <t>SD062122-21R</t>
  </si>
  <si>
    <t>SD062122-22F</t>
  </si>
  <si>
    <t>&lt;50</t>
  </si>
  <si>
    <t>15±1,10</t>
  </si>
  <si>
    <t>n/a</t>
  </si>
  <si>
    <t>11±1,10</t>
  </si>
  <si>
    <t>26±5,10</t>
  </si>
  <si>
    <t>Connection not seen in VC mode, only in CC mode.</t>
  </si>
  <si>
    <t>7±1,6</t>
  </si>
  <si>
    <t>10±1,14</t>
  </si>
  <si>
    <t>51±3,6</t>
  </si>
  <si>
    <t>35±5,12</t>
  </si>
  <si>
    <t>16±2,10</t>
  </si>
  <si>
    <t>33±1,44</t>
  </si>
  <si>
    <t>16,1</t>
  </si>
  <si>
    <t>Done in CC mode. IPSP &lt; 1mV</t>
  </si>
  <si>
    <t>26±2,10</t>
  </si>
  <si>
    <t>29±2,10</t>
  </si>
  <si>
    <t>27±4,4</t>
  </si>
  <si>
    <t>6±1,15</t>
  </si>
  <si>
    <t>20±1,5</t>
  </si>
  <si>
    <t>6±1,10</t>
  </si>
  <si>
    <t>14±1,11</t>
  </si>
  <si>
    <t>14±1,10</t>
  </si>
  <si>
    <t>8±1,14</t>
  </si>
  <si>
    <t>20±2,14</t>
  </si>
  <si>
    <t>7±1,13</t>
  </si>
  <si>
    <t>12±2,5</t>
  </si>
  <si>
    <t>4±1,10</t>
  </si>
  <si>
    <t>20±1,7</t>
  </si>
  <si>
    <t>Cell ID</t>
  </si>
  <si>
    <t>SD111820-12R</t>
  </si>
  <si>
    <t>SD111920-11R</t>
  </si>
  <si>
    <t>SD112520-12R</t>
  </si>
  <si>
    <t>SD112520-21R</t>
  </si>
  <si>
    <t>SD120120-11R</t>
  </si>
  <si>
    <t>SD120120-23R</t>
  </si>
  <si>
    <t>SD120720-11R</t>
  </si>
  <si>
    <t>SD020921-11R</t>
  </si>
  <si>
    <t>SD020921-12R</t>
  </si>
  <si>
    <t>SD020921-32L</t>
  </si>
  <si>
    <t>SD021321-22L</t>
  </si>
  <si>
    <t>SD021321-32L</t>
  </si>
  <si>
    <t>SD021321-42R</t>
  </si>
  <si>
    <t>IK020921-11L</t>
  </si>
  <si>
    <t>IK020921-21R</t>
  </si>
  <si>
    <t>IK020921-31L</t>
  </si>
  <si>
    <t>IK020921-31R</t>
  </si>
  <si>
    <t>IK122220-11L</t>
  </si>
  <si>
    <t>SD122220-21R</t>
  </si>
  <si>
    <t>SD122220-22R</t>
  </si>
  <si>
    <t>SD122220-31R</t>
  </si>
  <si>
    <t>SD122320-11R</t>
  </si>
  <si>
    <t>SD122320-31R</t>
  </si>
  <si>
    <t>IK021621-11R</t>
  </si>
  <si>
    <t>IK021621-31R</t>
  </si>
  <si>
    <t>IK021621-41R</t>
  </si>
  <si>
    <t>IK021621-31L</t>
  </si>
  <si>
    <t>IK032521-11L</t>
  </si>
  <si>
    <t>IK032521-21L</t>
  </si>
  <si>
    <t>Experimental condition</t>
  </si>
  <si>
    <t>Control</t>
  </si>
  <si>
    <t>AM251</t>
  </si>
  <si>
    <t>Pre (IPSC avg, pA)</t>
  </si>
  <si>
    <t>dp+ (IPSC avg, %)</t>
  </si>
  <si>
    <t>dp+ pre (IPSC avg, pA)</t>
  </si>
  <si>
    <t>dp+ post (IPSC avg, pA)</t>
  </si>
  <si>
    <t>dp- pre (IPSC avg, pA)</t>
  </si>
  <si>
    <t>dp- post (IPSC avg, pA)</t>
  </si>
  <si>
    <t>dp- (IPSC avg, %)</t>
  </si>
  <si>
    <t>dp (IPSC avg, pA)</t>
  </si>
  <si>
    <t>Mouse line</t>
  </si>
  <si>
    <t>Dlx;Ai80</t>
  </si>
  <si>
    <t>DSI observed? (Y/N)</t>
  </si>
  <si>
    <t>DSI not included in reported numbers since it was done in CC mode.</t>
  </si>
  <si>
    <t>DSI not included in reported numbers because the PC internal was cesium-based. IN internal was standard.</t>
  </si>
  <si>
    <t># patched</t>
  </si>
  <si>
    <t># connect</t>
  </si>
  <si>
    <t>P(connect)</t>
  </si>
  <si>
    <t>α7 identity presumed based on cell properties and morpholoy</t>
  </si>
  <si>
    <t>avg</t>
  </si>
  <si>
    <t>sem</t>
  </si>
  <si>
    <t>dp+</t>
  </si>
  <si>
    <t>dp-</t>
  </si>
  <si>
    <t>ttest (2-tailed, paired)</t>
  </si>
  <si>
    <t>n</t>
  </si>
  <si>
    <t>dp (% decrease)</t>
  </si>
  <si>
    <t>Recovery (% decrease)</t>
  </si>
  <si>
    <t>dp %</t>
  </si>
  <si>
    <t>statistics</t>
  </si>
  <si>
    <t>control (post vs pre)</t>
  </si>
  <si>
    <t>control (post vs recovery)</t>
  </si>
  <si>
    <t>ttest (2-tailed, unpaired)</t>
  </si>
  <si>
    <t>dp% (Control vs AM251)</t>
  </si>
  <si>
    <t>LS* (bold excluded)</t>
  </si>
  <si>
    <t>nonLS* (bold excluded)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</si>
</sst>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00"/>
    <numFmt numFmtId="173" formatCode="0E+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9" fontId="0" fillId="0" borderId="0" xfId="1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9" fontId="0" fillId="0" borderId="0" xfId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9" fontId="0" fillId="0" borderId="2" xfId="1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9" fontId="0" fillId="0" borderId="2" xfId="1" applyNumberFormat="1" applyFont="1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3" fontId="0" fillId="0" borderId="0" xfId="0" applyNumberForma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6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"/>
  <sheetViews>
    <sheetView zoomScale="115" zoomScaleNormal="115" workbookViewId="0">
      <pane ySplit="1" topLeftCell="A2" activePane="bottomLeft" state="frozen"/>
      <selection pane="bottomLeft" activeCell="L21" sqref="L21"/>
    </sheetView>
  </sheetViews>
  <sheetFormatPr defaultRowHeight="15" x14ac:dyDescent="0.25"/>
  <cols>
    <col min="1" max="1" width="17.28515625" style="1" customWidth="1"/>
    <col min="2" max="2" width="9.7109375" style="1" customWidth="1"/>
    <col min="3" max="3" width="5.85546875" style="1" customWidth="1"/>
    <col min="4" max="4" width="6.28515625" style="1" customWidth="1"/>
    <col min="5" max="5" width="10.42578125" style="1" customWidth="1"/>
    <col min="6" max="7" width="10.7109375" style="1" customWidth="1"/>
    <col min="8" max="8" width="12.5703125" style="1" customWidth="1"/>
    <col min="9" max="9" width="22.5703125" style="1" customWidth="1"/>
    <col min="10" max="10" width="9.140625" style="1"/>
    <col min="11" max="11" width="25.140625" style="1" customWidth="1"/>
    <col min="12" max="12" width="8.42578125" style="1" customWidth="1"/>
    <col min="13" max="13" width="9" style="1" customWidth="1"/>
    <col min="14" max="14" width="11.5703125" style="1" bestFit="1" customWidth="1"/>
    <col min="15" max="16384" width="9.140625" style="1"/>
  </cols>
  <sheetData>
    <row r="1" spans="1:13" ht="30" x14ac:dyDescent="0.25">
      <c r="A1" s="2" t="s">
        <v>193</v>
      </c>
      <c r="B1" s="2" t="s">
        <v>234</v>
      </c>
      <c r="C1" s="2" t="s">
        <v>0</v>
      </c>
      <c r="D1" s="2" t="s">
        <v>1</v>
      </c>
      <c r="E1" s="2" t="s">
        <v>226</v>
      </c>
      <c r="F1" s="2" t="s">
        <v>233</v>
      </c>
      <c r="G1" s="2" t="s">
        <v>249</v>
      </c>
      <c r="H1" s="2" t="s">
        <v>250</v>
      </c>
      <c r="I1" s="3" t="s">
        <v>223</v>
      </c>
    </row>
    <row r="2" spans="1:13" ht="26.25" customHeight="1" x14ac:dyDescent="0.25">
      <c r="A2" s="1" t="s">
        <v>194</v>
      </c>
      <c r="B2" s="1" t="s">
        <v>235</v>
      </c>
      <c r="C2" s="1" t="s">
        <v>12</v>
      </c>
      <c r="D2" s="1">
        <v>29</v>
      </c>
      <c r="E2" s="6">
        <v>266.85513687133755</v>
      </c>
      <c r="F2" s="6">
        <v>186.4281768798825</v>
      </c>
      <c r="G2" s="9">
        <v>0.30298568095191247</v>
      </c>
      <c r="H2" s="9">
        <v>3.1629192256060756E-2</v>
      </c>
      <c r="I2" s="1" t="s">
        <v>224</v>
      </c>
      <c r="K2" s="1" t="s">
        <v>251</v>
      </c>
      <c r="L2" s="1" t="s">
        <v>224</v>
      </c>
      <c r="M2" s="1" t="s">
        <v>225</v>
      </c>
    </row>
    <row r="3" spans="1:13" ht="15" customHeight="1" x14ac:dyDescent="0.25">
      <c r="A3" s="1" t="s">
        <v>195</v>
      </c>
      <c r="B3" s="1" t="s">
        <v>235</v>
      </c>
      <c r="C3" s="1" t="s">
        <v>11</v>
      </c>
      <c r="D3" s="1">
        <v>30</v>
      </c>
      <c r="E3" s="6">
        <v>367.85796051025375</v>
      </c>
      <c r="F3" s="6">
        <v>269.03927307128868</v>
      </c>
      <c r="G3" s="9">
        <v>0.25341923833446778</v>
      </c>
      <c r="H3" s="9">
        <v>1.5026827471742443E-2</v>
      </c>
      <c r="I3" s="1" t="s">
        <v>224</v>
      </c>
      <c r="K3" s="1" t="s">
        <v>243</v>
      </c>
      <c r="L3" s="10">
        <f>AVERAGE(G2:G19)</f>
        <v>0.16429912810382985</v>
      </c>
      <c r="M3" s="10">
        <f>AVERAGE(G21:G31)</f>
        <v>8.2409432945567587E-2</v>
      </c>
    </row>
    <row r="4" spans="1:13" ht="15" customHeight="1" x14ac:dyDescent="0.25">
      <c r="A4" s="1" t="s">
        <v>196</v>
      </c>
      <c r="B4" s="1" t="s">
        <v>235</v>
      </c>
      <c r="C4" s="1" t="s">
        <v>12</v>
      </c>
      <c r="D4" s="1">
        <v>36</v>
      </c>
      <c r="E4" s="6">
        <v>621.55024108886687</v>
      </c>
      <c r="F4" s="6">
        <v>497.52344970703115</v>
      </c>
      <c r="G4" s="9">
        <v>0.19154431229585711</v>
      </c>
      <c r="H4" s="9">
        <v>5.4881542809761874E-2</v>
      </c>
      <c r="I4" s="1" t="s">
        <v>224</v>
      </c>
      <c r="K4" s="1" t="s">
        <v>244</v>
      </c>
      <c r="L4" s="9">
        <f>_xlfn.STDEV.S(G2:G19)/SQRT(L5)</f>
        <v>1.6760811221078198E-2</v>
      </c>
      <c r="M4" s="9">
        <f>_xlfn.STDEV.S(G21:G31)/SQRT(M5)</f>
        <v>1.4261863322412378E-2</v>
      </c>
    </row>
    <row r="5" spans="1:13" ht="15" customHeight="1" x14ac:dyDescent="0.25">
      <c r="A5" s="1" t="s">
        <v>197</v>
      </c>
      <c r="B5" s="1" t="s">
        <v>235</v>
      </c>
      <c r="C5" s="1" t="s">
        <v>12</v>
      </c>
      <c r="D5" s="1">
        <v>36</v>
      </c>
      <c r="E5" s="6">
        <v>844.3126335143977</v>
      </c>
      <c r="F5" s="6">
        <v>771.25142288207292</v>
      </c>
      <c r="G5" s="9">
        <v>7.8660254924493356E-2</v>
      </c>
      <c r="H5" s="9">
        <v>-2.3552456453285409E-2</v>
      </c>
      <c r="I5" s="1" t="s">
        <v>224</v>
      </c>
      <c r="K5" s="1" t="s">
        <v>248</v>
      </c>
      <c r="L5" s="1">
        <f>COUNTIF(I:I,"Control")</f>
        <v>18</v>
      </c>
      <c r="M5" s="1">
        <f>COUNTIF(I:I,"AM251")</f>
        <v>11</v>
      </c>
    </row>
    <row r="6" spans="1:13" ht="15" customHeight="1" x14ac:dyDescent="0.25">
      <c r="A6" s="1" t="s">
        <v>198</v>
      </c>
      <c r="B6" s="1" t="s">
        <v>235</v>
      </c>
      <c r="C6" s="1" t="s">
        <v>12</v>
      </c>
      <c r="D6" s="1">
        <v>32</v>
      </c>
      <c r="E6" s="6">
        <v>358.49853820800718</v>
      </c>
      <c r="F6" s="6">
        <v>292.57995605468699</v>
      </c>
      <c r="G6" s="9">
        <v>0.18236681338384919</v>
      </c>
      <c r="H6" s="9">
        <v>3.3655306992907419E-2</v>
      </c>
      <c r="I6" s="1" t="s">
        <v>224</v>
      </c>
    </row>
    <row r="7" spans="1:13" ht="15" customHeight="1" x14ac:dyDescent="0.25">
      <c r="A7" s="1" t="s">
        <v>199</v>
      </c>
      <c r="B7" s="1" t="s">
        <v>235</v>
      </c>
      <c r="C7" s="1" t="s">
        <v>12</v>
      </c>
      <c r="D7" s="1">
        <v>32</v>
      </c>
      <c r="E7" s="6">
        <v>270.61376190185518</v>
      </c>
      <c r="F7" s="6">
        <v>220.79718780517544</v>
      </c>
      <c r="G7" s="9">
        <v>0.17292092316100427</v>
      </c>
      <c r="H7" s="9">
        <v>0.12054449609444529</v>
      </c>
      <c r="I7" s="1" t="s">
        <v>224</v>
      </c>
      <c r="K7" s="1" t="s">
        <v>252</v>
      </c>
    </row>
    <row r="8" spans="1:13" ht="15" customHeight="1" x14ac:dyDescent="0.25">
      <c r="A8" s="1" t="s">
        <v>200</v>
      </c>
      <c r="B8" s="1" t="s">
        <v>235</v>
      </c>
      <c r="C8" s="1" t="s">
        <v>12</v>
      </c>
      <c r="D8" s="1">
        <v>28</v>
      </c>
      <c r="E8" s="6">
        <v>276.88166536603552</v>
      </c>
      <c r="F8" s="6">
        <v>227.71549388340463</v>
      </c>
      <c r="G8" s="9">
        <v>0.1825604224714108</v>
      </c>
      <c r="H8" s="9">
        <v>0.14872377759263189</v>
      </c>
      <c r="I8" s="1" t="s">
        <v>224</v>
      </c>
      <c r="K8" s="1" t="s">
        <v>253</v>
      </c>
      <c r="L8" s="27">
        <f>TTEST(E2:E19,F2:F19,2,1)</f>
        <v>1.0262567239950344E-6</v>
      </c>
      <c r="M8" s="26" t="s">
        <v>247</v>
      </c>
    </row>
    <row r="9" spans="1:13" ht="15" customHeight="1" x14ac:dyDescent="0.25">
      <c r="A9" s="1" t="s">
        <v>211</v>
      </c>
      <c r="B9" s="1" t="s">
        <v>235</v>
      </c>
      <c r="C9" s="1" t="s">
        <v>11</v>
      </c>
      <c r="D9" s="1">
        <v>43</v>
      </c>
      <c r="E9" s="6">
        <v>480.72793579101597</v>
      </c>
      <c r="F9" s="6">
        <v>398.5784263610845</v>
      </c>
      <c r="G9" s="9">
        <v>0.15220889499790013</v>
      </c>
      <c r="H9" s="9">
        <v>1.2804783959087351E-2</v>
      </c>
      <c r="I9" s="1" t="s">
        <v>224</v>
      </c>
      <c r="K9" s="1" t="s">
        <v>254</v>
      </c>
      <c r="L9" s="27">
        <f>TTEST(G2:G19,H2:H19,2,1)</f>
        <v>5.8085961144115401E-6</v>
      </c>
      <c r="M9" s="26" t="s">
        <v>247</v>
      </c>
    </row>
    <row r="10" spans="1:13" ht="15" customHeight="1" x14ac:dyDescent="0.25">
      <c r="A10" s="1" t="s">
        <v>207</v>
      </c>
      <c r="B10" s="1" t="s">
        <v>235</v>
      </c>
      <c r="C10" s="1" t="s">
        <v>12</v>
      </c>
      <c r="D10" s="1">
        <v>30</v>
      </c>
      <c r="E10" s="6">
        <v>275.99739074707031</v>
      </c>
      <c r="F10" s="6">
        <v>207.56389363606763</v>
      </c>
      <c r="G10" s="9">
        <v>0.22749812737821207</v>
      </c>
      <c r="H10" s="9" t="s">
        <v>167</v>
      </c>
      <c r="I10" s="1" t="s">
        <v>224</v>
      </c>
      <c r="K10" s="1" t="s">
        <v>256</v>
      </c>
      <c r="L10" s="12">
        <f>TTEST(G2:G19,G21:G31,2,2)</f>
        <v>2.2322202479633292E-3</v>
      </c>
      <c r="M10" s="26" t="s">
        <v>255</v>
      </c>
    </row>
    <row r="11" spans="1:13" ht="15" customHeight="1" x14ac:dyDescent="0.25">
      <c r="A11" s="1" t="s">
        <v>208</v>
      </c>
      <c r="B11" s="1" t="s">
        <v>235</v>
      </c>
      <c r="C11" s="1" t="s">
        <v>12</v>
      </c>
      <c r="D11" s="1">
        <v>30</v>
      </c>
      <c r="E11" s="6">
        <v>474.53703562418679</v>
      </c>
      <c r="F11" s="6">
        <v>438.45583089192746</v>
      </c>
      <c r="G11" s="9">
        <v>7.67942985834007E-2</v>
      </c>
      <c r="H11" s="9">
        <v>-1.3206752044312875E-2</v>
      </c>
      <c r="I11" s="1" t="s">
        <v>224</v>
      </c>
    </row>
    <row r="12" spans="1:13" ht="15" customHeight="1" x14ac:dyDescent="0.25">
      <c r="A12" s="1" t="s">
        <v>209</v>
      </c>
      <c r="B12" s="1" t="s">
        <v>235</v>
      </c>
      <c r="C12" s="1" t="s">
        <v>12</v>
      </c>
      <c r="D12" s="1">
        <v>30</v>
      </c>
      <c r="E12" s="6">
        <v>224.14798409598214</v>
      </c>
      <c r="F12" s="6">
        <v>174.54795837402327</v>
      </c>
      <c r="G12" s="9">
        <v>0.20730455069442477</v>
      </c>
      <c r="H12" s="9">
        <v>7.8645574480274427E-2</v>
      </c>
      <c r="I12" s="1" t="s">
        <v>224</v>
      </c>
    </row>
    <row r="13" spans="1:13" ht="15" customHeight="1" x14ac:dyDescent="0.25">
      <c r="A13" s="1" t="s">
        <v>210</v>
      </c>
      <c r="B13" s="1" t="s">
        <v>235</v>
      </c>
      <c r="C13" s="1" t="s">
        <v>12</v>
      </c>
      <c r="D13" s="1">
        <v>30</v>
      </c>
      <c r="E13" s="6">
        <v>59.704397583007605</v>
      </c>
      <c r="F13" s="6">
        <v>51.141683959960616</v>
      </c>
      <c r="G13" s="9">
        <v>0.14439719803960016</v>
      </c>
      <c r="H13" s="9">
        <v>3.8895415847224335E-2</v>
      </c>
      <c r="I13" s="1" t="s">
        <v>224</v>
      </c>
    </row>
    <row r="14" spans="1:13" ht="15" customHeight="1" x14ac:dyDescent="0.25">
      <c r="A14" s="1" t="s">
        <v>201</v>
      </c>
      <c r="B14" s="1" t="s">
        <v>235</v>
      </c>
      <c r="C14" s="1" t="s">
        <v>12</v>
      </c>
      <c r="D14" s="1">
        <v>30</v>
      </c>
      <c r="E14" s="6">
        <v>303.62166796790194</v>
      </c>
      <c r="F14" s="6">
        <v>247.55273140801268</v>
      </c>
      <c r="G14" s="9">
        <v>0.17962396648334678</v>
      </c>
      <c r="H14" s="9">
        <v>5.6172206677819303E-2</v>
      </c>
      <c r="I14" s="1" t="s">
        <v>224</v>
      </c>
    </row>
    <row r="15" spans="1:13" ht="15" customHeight="1" x14ac:dyDescent="0.25">
      <c r="A15" s="1" t="s">
        <v>202</v>
      </c>
      <c r="B15" s="1" t="s">
        <v>235</v>
      </c>
      <c r="C15" s="1" t="s">
        <v>12</v>
      </c>
      <c r="D15" s="1">
        <v>30</v>
      </c>
      <c r="E15" s="6">
        <v>319.2184188842769</v>
      </c>
      <c r="F15" s="6">
        <v>275.22220153808559</v>
      </c>
      <c r="G15" s="9">
        <v>0.13791609260228677</v>
      </c>
      <c r="H15" s="9">
        <v>-4.0793505327714419E-2</v>
      </c>
      <c r="I15" s="1" t="s">
        <v>224</v>
      </c>
    </row>
    <row r="16" spans="1:13" ht="15" customHeight="1" x14ac:dyDescent="0.25">
      <c r="A16" s="1" t="s">
        <v>203</v>
      </c>
      <c r="B16" s="1" t="s">
        <v>235</v>
      </c>
      <c r="C16" s="1" t="s">
        <v>12</v>
      </c>
      <c r="D16" s="1">
        <v>30</v>
      </c>
      <c r="E16" s="6">
        <v>204.32357101440351</v>
      </c>
      <c r="F16" s="6">
        <v>171.80317230224551</v>
      </c>
      <c r="G16" s="9">
        <v>0.13684198419807014</v>
      </c>
      <c r="H16" s="9">
        <v>-3.3495206401379818E-2</v>
      </c>
      <c r="I16" s="1" t="s">
        <v>224</v>
      </c>
    </row>
    <row r="17" spans="1:9" ht="15" customHeight="1" x14ac:dyDescent="0.25">
      <c r="A17" s="1" t="s">
        <v>204</v>
      </c>
      <c r="B17" s="1" t="s">
        <v>235</v>
      </c>
      <c r="C17" s="1" t="s">
        <v>11</v>
      </c>
      <c r="D17" s="1">
        <v>34</v>
      </c>
      <c r="E17" s="6">
        <v>69.270864009856481</v>
      </c>
      <c r="F17" s="6">
        <v>58.697501540183396</v>
      </c>
      <c r="G17" s="9">
        <v>0.14655840084259175</v>
      </c>
      <c r="H17" s="9">
        <v>-0.11367695906348207</v>
      </c>
      <c r="I17" s="1" t="s">
        <v>224</v>
      </c>
    </row>
    <row r="18" spans="1:9" ht="15" customHeight="1" x14ac:dyDescent="0.25">
      <c r="A18" s="1" t="s">
        <v>205</v>
      </c>
      <c r="B18" s="1" t="s">
        <v>235</v>
      </c>
      <c r="C18" s="1" t="s">
        <v>11</v>
      </c>
      <c r="D18" s="1">
        <v>34</v>
      </c>
      <c r="E18" s="6">
        <v>436.65401458740246</v>
      </c>
      <c r="F18" s="6">
        <v>348.42233276367142</v>
      </c>
      <c r="G18" s="9">
        <v>0.20016871179620788</v>
      </c>
      <c r="H18" s="9">
        <v>-0.12570736031607166</v>
      </c>
      <c r="I18" s="1" t="s">
        <v>224</v>
      </c>
    </row>
    <row r="19" spans="1:9" ht="15" customHeight="1" x14ac:dyDescent="0.25">
      <c r="A19" s="1" t="s">
        <v>206</v>
      </c>
      <c r="B19" s="1" t="s">
        <v>235</v>
      </c>
      <c r="C19" s="1" t="s">
        <v>11</v>
      </c>
      <c r="D19" s="1">
        <v>34</v>
      </c>
      <c r="E19" s="6">
        <v>224.142919158935</v>
      </c>
      <c r="F19" s="6">
        <v>223.03594818115192</v>
      </c>
      <c r="G19" s="9">
        <v>-1.6385565270098601E-2</v>
      </c>
      <c r="H19" s="9">
        <v>1.3711856597116601E-2</v>
      </c>
      <c r="I19" s="1" t="s">
        <v>224</v>
      </c>
    </row>
    <row r="20" spans="1:9" ht="15" customHeight="1" x14ac:dyDescent="0.25">
      <c r="G20" s="10"/>
    </row>
    <row r="21" spans="1:9" ht="15" customHeight="1" x14ac:dyDescent="0.25">
      <c r="A21" s="1" t="s">
        <v>212</v>
      </c>
      <c r="B21" s="1" t="s">
        <v>235</v>
      </c>
      <c r="C21" s="1" t="s">
        <v>11</v>
      </c>
      <c r="D21" s="1">
        <v>43</v>
      </c>
      <c r="E21" s="6">
        <v>1207.1833175659108</v>
      </c>
      <c r="F21" s="6">
        <v>1137.1536193847587</v>
      </c>
      <c r="G21" s="14">
        <v>5.7502368228025347E-2</v>
      </c>
      <c r="H21" s="14">
        <v>-2.2230334767807669E-3</v>
      </c>
      <c r="I21" s="1" t="s">
        <v>225</v>
      </c>
    </row>
    <row r="22" spans="1:9" ht="15" customHeight="1" x14ac:dyDescent="0.25">
      <c r="A22" s="1" t="s">
        <v>213</v>
      </c>
      <c r="B22" s="1" t="s">
        <v>235</v>
      </c>
      <c r="C22" s="1" t="s">
        <v>11</v>
      </c>
      <c r="D22" s="1">
        <v>43</v>
      </c>
      <c r="E22" s="6">
        <v>1393.6597769600935</v>
      </c>
      <c r="F22" s="6">
        <v>1265.2934265136651</v>
      </c>
      <c r="G22" s="14">
        <v>8.5729764462488034E-2</v>
      </c>
      <c r="H22" s="14">
        <v>-3.9341707904075873E-2</v>
      </c>
      <c r="I22" s="1" t="s">
        <v>225</v>
      </c>
    </row>
    <row r="23" spans="1:9" ht="15" customHeight="1" x14ac:dyDescent="0.25">
      <c r="A23" s="1" t="s">
        <v>214</v>
      </c>
      <c r="B23" s="1" t="s">
        <v>235</v>
      </c>
      <c r="C23" s="1" t="s">
        <v>11</v>
      </c>
      <c r="D23" s="1">
        <v>43</v>
      </c>
      <c r="E23" s="6">
        <v>1211.2037029266289</v>
      </c>
      <c r="F23" s="6">
        <v>1071.9557571411062</v>
      </c>
      <c r="G23" s="14">
        <v>8.2335486059090468E-2</v>
      </c>
      <c r="H23" s="14">
        <v>-2.3864778123312336E-2</v>
      </c>
      <c r="I23" s="1" t="s">
        <v>225</v>
      </c>
    </row>
    <row r="24" spans="1:9" ht="15" customHeight="1" x14ac:dyDescent="0.25">
      <c r="A24" s="1" t="s">
        <v>215</v>
      </c>
      <c r="B24" s="1" t="s">
        <v>235</v>
      </c>
      <c r="C24" s="1" t="s">
        <v>11</v>
      </c>
      <c r="D24" s="1">
        <v>44</v>
      </c>
      <c r="E24" s="6">
        <v>813.4223188920422</v>
      </c>
      <c r="F24" s="6">
        <v>756.73273121226555</v>
      </c>
      <c r="G24" s="14">
        <v>6.2728574590848685E-2</v>
      </c>
      <c r="H24" s="14">
        <v>1.29258208134585E-2</v>
      </c>
      <c r="I24" s="1" t="s">
        <v>225</v>
      </c>
    </row>
    <row r="25" spans="1:9" ht="15" customHeight="1" x14ac:dyDescent="0.25">
      <c r="A25" s="1" t="s">
        <v>216</v>
      </c>
      <c r="B25" s="1" t="s">
        <v>235</v>
      </c>
      <c r="C25" s="1" t="s">
        <v>11</v>
      </c>
      <c r="D25" s="1">
        <v>44</v>
      </c>
      <c r="E25" s="6">
        <v>861.54216238168215</v>
      </c>
      <c r="F25" s="6">
        <v>803.60903226411858</v>
      </c>
      <c r="G25" s="14">
        <v>6.0175826199764804E-2</v>
      </c>
      <c r="H25" s="14">
        <v>-5.4683179640523383E-2</v>
      </c>
      <c r="I25" s="1" t="s">
        <v>225</v>
      </c>
    </row>
    <row r="26" spans="1:9" ht="15" customHeight="1" x14ac:dyDescent="0.25">
      <c r="A26" s="1" t="s">
        <v>217</v>
      </c>
      <c r="B26" s="1" t="s">
        <v>235</v>
      </c>
      <c r="C26" s="1" t="s">
        <v>11</v>
      </c>
      <c r="D26" s="1">
        <v>37</v>
      </c>
      <c r="E26" s="6">
        <v>333.42721557617222</v>
      </c>
      <c r="F26" s="6">
        <v>319.18080520629928</v>
      </c>
      <c r="G26" s="14">
        <v>3.9633485481136876E-2</v>
      </c>
      <c r="H26" s="14">
        <v>-5.4038178524400848E-2</v>
      </c>
      <c r="I26" s="1" t="s">
        <v>225</v>
      </c>
    </row>
    <row r="27" spans="1:9" ht="15" customHeight="1" x14ac:dyDescent="0.25">
      <c r="A27" s="1" t="s">
        <v>218</v>
      </c>
      <c r="B27" s="1" t="s">
        <v>235</v>
      </c>
      <c r="C27" s="1" t="s">
        <v>11</v>
      </c>
      <c r="D27" s="1">
        <v>37</v>
      </c>
      <c r="E27" s="6">
        <v>274.79226684570369</v>
      </c>
      <c r="F27" s="6">
        <v>255.25191752115896</v>
      </c>
      <c r="G27" s="14">
        <v>7.0141153011078927E-2</v>
      </c>
      <c r="H27" s="14">
        <v>3.4731540606361966E-2</v>
      </c>
      <c r="I27" s="1" t="s">
        <v>225</v>
      </c>
    </row>
    <row r="28" spans="1:9" ht="15" customHeight="1" x14ac:dyDescent="0.25">
      <c r="A28" s="1" t="s">
        <v>220</v>
      </c>
      <c r="B28" s="1" t="s">
        <v>235</v>
      </c>
      <c r="C28" s="1" t="s">
        <v>11</v>
      </c>
      <c r="D28" s="1">
        <v>37</v>
      </c>
      <c r="E28" s="6">
        <v>432.18589782714878</v>
      </c>
      <c r="F28" s="6">
        <v>359.68366394042994</v>
      </c>
      <c r="G28" s="14">
        <v>0.16001823664808479</v>
      </c>
      <c r="H28" s="14">
        <v>5.6505690751639359E-2</v>
      </c>
      <c r="I28" s="1" t="s">
        <v>225</v>
      </c>
    </row>
    <row r="29" spans="1:9" ht="15" customHeight="1" x14ac:dyDescent="0.25">
      <c r="A29" s="1" t="s">
        <v>219</v>
      </c>
      <c r="B29" s="1" t="s">
        <v>235</v>
      </c>
      <c r="C29" s="1" t="s">
        <v>11</v>
      </c>
      <c r="D29" s="1">
        <v>37</v>
      </c>
      <c r="E29" s="6">
        <v>294.18149820963566</v>
      </c>
      <c r="F29" s="6">
        <v>257.75369771321635</v>
      </c>
      <c r="G29" s="14">
        <v>0.12169865787424561</v>
      </c>
      <c r="H29" s="14">
        <v>9.0622147889655169E-2</v>
      </c>
      <c r="I29" s="1" t="s">
        <v>225</v>
      </c>
    </row>
    <row r="30" spans="1:9" ht="15" customHeight="1" x14ac:dyDescent="0.25">
      <c r="A30" s="1" t="s">
        <v>221</v>
      </c>
      <c r="B30" s="1" t="s">
        <v>235</v>
      </c>
      <c r="C30" s="1" t="s">
        <v>12</v>
      </c>
      <c r="D30" s="1">
        <v>31</v>
      </c>
      <c r="E30" s="6">
        <v>462.06872431437199</v>
      </c>
      <c r="F30" s="6">
        <v>453.16764322916703</v>
      </c>
      <c r="G30" s="14">
        <v>8.0621362432320431E-3</v>
      </c>
      <c r="H30" s="14">
        <v>-8.0495059235343502E-2</v>
      </c>
      <c r="I30" s="1" t="s">
        <v>225</v>
      </c>
    </row>
    <row r="31" spans="1:9" ht="15" customHeight="1" x14ac:dyDescent="0.25">
      <c r="A31" s="1" t="s">
        <v>222</v>
      </c>
      <c r="B31" s="1" t="s">
        <v>235</v>
      </c>
      <c r="C31" s="1" t="s">
        <v>12</v>
      </c>
      <c r="D31" s="1">
        <v>31</v>
      </c>
      <c r="E31" s="6">
        <v>309.77295176188181</v>
      </c>
      <c r="F31" s="6">
        <v>260.76029968261747</v>
      </c>
      <c r="G31" s="14">
        <v>0.15847807360324795</v>
      </c>
      <c r="H31" s="14">
        <v>1.0679907100158537E-2</v>
      </c>
      <c r="I31" s="1" t="s">
        <v>225</v>
      </c>
    </row>
  </sheetData>
  <pageMargins left="0.7" right="0.7" top="0.75" bottom="0.75" header="0.3" footer="0.3"/>
  <pageSetup orientation="portrait" horizontalDpi="90" verticalDpi="9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"/>
  <sheetViews>
    <sheetView zoomScale="115" zoomScaleNormal="115" workbookViewId="0">
      <pane ySplit="1" topLeftCell="A2" activePane="bottomLeft" state="frozen"/>
      <selection pane="bottomLeft" activeCell="L19" sqref="L19"/>
    </sheetView>
  </sheetViews>
  <sheetFormatPr defaultRowHeight="15" x14ac:dyDescent="0.25"/>
  <cols>
    <col min="1" max="1" width="19.140625" style="1" customWidth="1"/>
    <col min="2" max="2" width="9.85546875" style="1" customWidth="1"/>
    <col min="3" max="3" width="5" style="1" customWidth="1"/>
    <col min="4" max="4" width="5.7109375" style="1" customWidth="1"/>
    <col min="5" max="10" width="13.28515625" style="1" customWidth="1"/>
    <col min="11" max="11" width="9.140625" style="1"/>
    <col min="12" max="12" width="12.85546875" style="1" bestFit="1" customWidth="1"/>
    <col min="13" max="13" width="8.5703125" style="1" customWidth="1"/>
    <col min="14" max="14" width="6.28515625" style="1" customWidth="1"/>
    <col min="15" max="16384" width="9.140625" style="1"/>
  </cols>
  <sheetData>
    <row r="1" spans="1:14" ht="44.25" customHeight="1" x14ac:dyDescent="0.25">
      <c r="A1" s="2" t="s">
        <v>193</v>
      </c>
      <c r="B1" s="2" t="s">
        <v>234</v>
      </c>
      <c r="C1" s="2" t="s">
        <v>0</v>
      </c>
      <c r="D1" s="2" t="s">
        <v>1</v>
      </c>
      <c r="E1" s="2" t="s">
        <v>228</v>
      </c>
      <c r="F1" s="2" t="s">
        <v>229</v>
      </c>
      <c r="G1" s="2" t="s">
        <v>227</v>
      </c>
      <c r="H1" s="2" t="s">
        <v>230</v>
      </c>
      <c r="I1" s="2" t="s">
        <v>231</v>
      </c>
      <c r="J1" s="2" t="s">
        <v>232</v>
      </c>
      <c r="L1" s="20"/>
      <c r="M1" s="20" t="s">
        <v>245</v>
      </c>
      <c r="N1" s="20" t="s">
        <v>246</v>
      </c>
    </row>
    <row r="2" spans="1:14" x14ac:dyDescent="0.25">
      <c r="A2" s="1" t="s">
        <v>202</v>
      </c>
      <c r="B2" s="1" t="s">
        <v>235</v>
      </c>
      <c r="C2" s="1" t="s">
        <v>12</v>
      </c>
      <c r="D2" s="1">
        <v>30</v>
      </c>
      <c r="E2" s="6">
        <v>319.2184188842769</v>
      </c>
      <c r="F2" s="6">
        <v>275.22220153808559</v>
      </c>
      <c r="G2" s="9">
        <v>0.86208390739771323</v>
      </c>
      <c r="H2" s="6">
        <v>305.16050720214798</v>
      </c>
      <c r="I2" s="6">
        <v>281.06464640299436</v>
      </c>
      <c r="J2" s="9">
        <v>0.92395808603729535</v>
      </c>
      <c r="L2" s="20" t="s">
        <v>243</v>
      </c>
      <c r="M2" s="23">
        <f>AVERAGE(G2:G6)</f>
        <v>0.85934917517644338</v>
      </c>
      <c r="N2" s="23">
        <f>AVERAGE(J2:J6)</f>
        <v>0.96388529318569882</v>
      </c>
    </row>
    <row r="3" spans="1:14" x14ac:dyDescent="0.25">
      <c r="A3" s="1" t="s">
        <v>203</v>
      </c>
      <c r="B3" s="1" t="s">
        <v>235</v>
      </c>
      <c r="C3" s="1" t="s">
        <v>12</v>
      </c>
      <c r="D3" s="1">
        <v>30</v>
      </c>
      <c r="E3" s="6">
        <v>204.32357101440351</v>
      </c>
      <c r="F3" s="6">
        <v>171.80317230224551</v>
      </c>
      <c r="G3" s="9">
        <v>0.86315801580192986</v>
      </c>
      <c r="H3" s="6">
        <v>187.41169039408283</v>
      </c>
      <c r="I3" s="6">
        <v>176.9367116292309</v>
      </c>
      <c r="J3" s="9">
        <v>0.94701546541428694</v>
      </c>
      <c r="L3" s="20" t="s">
        <v>244</v>
      </c>
      <c r="M3" s="24">
        <f>STDEV(G2:G6)/SQRT(COUNT(G2:G6))</f>
        <v>2.0683805809660432E-2</v>
      </c>
      <c r="N3" s="24">
        <f>STDEV(J2:J6)/SQRT(COUNT(J2:J6))</f>
        <v>1.5213999641540441E-2</v>
      </c>
    </row>
    <row r="4" spans="1:14" ht="45" x14ac:dyDescent="0.25">
      <c r="A4" s="1" t="s">
        <v>208</v>
      </c>
      <c r="B4" s="1" t="s">
        <v>235</v>
      </c>
      <c r="C4" s="1" t="s">
        <v>12</v>
      </c>
      <c r="D4" s="1">
        <v>30</v>
      </c>
      <c r="E4" s="6">
        <v>474.53703562418679</v>
      </c>
      <c r="F4" s="6">
        <v>438.45583089192746</v>
      </c>
      <c r="G4" s="9">
        <v>0.9232057014165993</v>
      </c>
      <c r="H4" s="6">
        <v>462.18249664306677</v>
      </c>
      <c r="I4" s="6">
        <v>462.73843231201209</v>
      </c>
      <c r="J4" s="9">
        <v>1.0029170966738283</v>
      </c>
      <c r="L4" s="20" t="s">
        <v>247</v>
      </c>
      <c r="M4" s="25">
        <f>TTEST(G2:G6,J2:J6,2,1)</f>
        <v>1.4293122782390345E-2</v>
      </c>
      <c r="N4" s="20"/>
    </row>
    <row r="5" spans="1:14" x14ac:dyDescent="0.25">
      <c r="A5" s="1" t="s">
        <v>209</v>
      </c>
      <c r="B5" s="1" t="s">
        <v>235</v>
      </c>
      <c r="C5" s="1" t="s">
        <v>12</v>
      </c>
      <c r="D5" s="1">
        <v>30</v>
      </c>
      <c r="E5" s="6">
        <v>224.14798409598214</v>
      </c>
      <c r="F5" s="6">
        <v>174.54795837402327</v>
      </c>
      <c r="G5" s="9">
        <v>0.79269544930557523</v>
      </c>
      <c r="H5" s="6">
        <v>178.61922963460293</v>
      </c>
      <c r="I5" s="6">
        <v>179.86506652832023</v>
      </c>
      <c r="J5" s="9">
        <v>0.99588996908981853</v>
      </c>
    </row>
    <row r="6" spans="1:14" x14ac:dyDescent="0.25">
      <c r="A6" s="1" t="s">
        <v>210</v>
      </c>
      <c r="B6" s="1" t="s">
        <v>235</v>
      </c>
      <c r="C6" s="1" t="s">
        <v>12</v>
      </c>
      <c r="D6" s="1">
        <v>30</v>
      </c>
      <c r="E6" s="6">
        <v>59.704397583007605</v>
      </c>
      <c r="F6" s="6">
        <v>51.141683959960616</v>
      </c>
      <c r="G6" s="9">
        <v>0.85560280196039984</v>
      </c>
      <c r="H6" s="6">
        <v>66.383697509766009</v>
      </c>
      <c r="I6" s="6">
        <v>62.864410400390341</v>
      </c>
      <c r="J6" s="9">
        <v>0.94964584871326474</v>
      </c>
    </row>
  </sheetData>
  <pageMargins left="0.7" right="0.7" top="0.75" bottom="0.75" header="0.3" footer="0.3"/>
  <pageSetup orientation="portrait" horizontalDpi="90" verticalDpi="9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4"/>
  <sheetViews>
    <sheetView tabSelected="1" zoomScale="115" zoomScaleNormal="115" workbookViewId="0">
      <pane ySplit="1" topLeftCell="A2" activePane="bottomLeft" state="frozen"/>
      <selection pane="bottomLeft" activeCell="L10" sqref="L10"/>
    </sheetView>
  </sheetViews>
  <sheetFormatPr defaultRowHeight="15" x14ac:dyDescent="0.25"/>
  <cols>
    <col min="1" max="2" width="17.42578125" style="1" customWidth="1"/>
    <col min="3" max="4" width="7.42578125" style="1" customWidth="1"/>
    <col min="5" max="5" width="9.42578125" style="1" customWidth="1"/>
    <col min="6" max="7" width="4.7109375" style="1" customWidth="1"/>
    <col min="8" max="8" width="11.140625" style="1" customWidth="1"/>
    <col min="9" max="9" width="11.7109375" style="1" customWidth="1"/>
    <col min="10" max="11" width="12.28515625" style="1" customWidth="1"/>
    <col min="12" max="12" width="42" style="5" customWidth="1"/>
    <col min="13" max="13" width="9.140625" style="1"/>
    <col min="14" max="14" width="11.28515625" style="1" customWidth="1"/>
    <col min="15" max="18" width="9.7109375" style="1" customWidth="1"/>
    <col min="19" max="19" width="9.140625" style="1"/>
    <col min="20" max="20" width="12.7109375" style="1" bestFit="1" customWidth="1"/>
    <col min="21" max="23" width="9.140625" style="1"/>
    <col min="24" max="26" width="12.7109375" style="1" bestFit="1" customWidth="1"/>
    <col min="27" max="16384" width="9.140625" style="1"/>
  </cols>
  <sheetData>
    <row r="1" spans="1:21" s="3" customFormat="1" ht="45" x14ac:dyDescent="0.25">
      <c r="A1" s="2" t="s">
        <v>3</v>
      </c>
      <c r="B1" s="2" t="s">
        <v>4</v>
      </c>
      <c r="C1" s="2" t="s">
        <v>5</v>
      </c>
      <c r="D1" s="2" t="s">
        <v>6</v>
      </c>
      <c r="E1" s="2" t="s">
        <v>47</v>
      </c>
      <c r="F1" s="2" t="s">
        <v>0</v>
      </c>
      <c r="G1" s="2" t="s">
        <v>1</v>
      </c>
      <c r="H1" s="2" t="s">
        <v>17</v>
      </c>
      <c r="I1" s="2" t="s">
        <v>18</v>
      </c>
      <c r="J1" s="2" t="s">
        <v>7</v>
      </c>
      <c r="K1" s="2" t="s">
        <v>236</v>
      </c>
      <c r="L1" s="4" t="s">
        <v>2</v>
      </c>
    </row>
    <row r="2" spans="1:21" ht="47.25" customHeight="1" x14ac:dyDescent="0.25">
      <c r="A2" s="1" t="s">
        <v>35</v>
      </c>
      <c r="B2" s="1" t="s">
        <v>36</v>
      </c>
      <c r="C2" s="1" t="s">
        <v>8</v>
      </c>
      <c r="D2" s="1" t="s">
        <v>13</v>
      </c>
      <c r="E2" s="1" t="s">
        <v>48</v>
      </c>
      <c r="F2" s="1" t="s">
        <v>11</v>
      </c>
      <c r="G2" s="1">
        <v>47</v>
      </c>
      <c r="H2" s="1">
        <v>26</v>
      </c>
      <c r="I2" s="1" t="s">
        <v>15</v>
      </c>
      <c r="J2" s="1" t="s">
        <v>166</v>
      </c>
      <c r="K2" s="1" t="s">
        <v>14</v>
      </c>
      <c r="N2" s="20" t="s">
        <v>5</v>
      </c>
      <c r="O2" s="21" t="s">
        <v>8</v>
      </c>
      <c r="P2" s="20" t="s">
        <v>257</v>
      </c>
      <c r="Q2" s="21" t="s">
        <v>77</v>
      </c>
      <c r="R2" s="20" t="s">
        <v>258</v>
      </c>
      <c r="T2" s="9"/>
      <c r="U2" s="9"/>
    </row>
    <row r="3" spans="1:21" x14ac:dyDescent="0.25">
      <c r="A3" s="1" t="s">
        <v>37</v>
      </c>
      <c r="B3" s="1" t="s">
        <v>38</v>
      </c>
      <c r="C3" s="1" t="s">
        <v>8</v>
      </c>
      <c r="D3" s="1" t="s">
        <v>13</v>
      </c>
      <c r="E3" s="1" t="s">
        <v>48</v>
      </c>
      <c r="F3" s="1" t="s">
        <v>11</v>
      </c>
      <c r="G3" s="1">
        <v>47</v>
      </c>
      <c r="H3" s="6">
        <v>32.747604166666669</v>
      </c>
      <c r="I3" s="1" t="s">
        <v>15</v>
      </c>
      <c r="J3" s="1" t="s">
        <v>168</v>
      </c>
      <c r="K3" s="1" t="s">
        <v>14</v>
      </c>
      <c r="N3" s="20" t="s">
        <v>239</v>
      </c>
      <c r="O3" s="21">
        <f>COUNTIF(C:C,"LS")</f>
        <v>27</v>
      </c>
      <c r="P3" s="20">
        <v>26</v>
      </c>
      <c r="Q3" s="21">
        <f>COUNTA(D:D)-1-O3</f>
        <v>46</v>
      </c>
      <c r="R3" s="21">
        <f>Q3-5</f>
        <v>41</v>
      </c>
      <c r="T3" s="9"/>
      <c r="U3" s="9"/>
    </row>
    <row r="4" spans="1:21" x14ac:dyDescent="0.25">
      <c r="A4" s="1" t="s">
        <v>68</v>
      </c>
      <c r="B4" s="1" t="s">
        <v>69</v>
      </c>
      <c r="C4" s="1" t="s">
        <v>8</v>
      </c>
      <c r="D4" s="1" t="s">
        <v>13</v>
      </c>
      <c r="E4" s="1" t="s">
        <v>48</v>
      </c>
      <c r="F4" s="1" t="s">
        <v>11</v>
      </c>
      <c r="G4" s="1">
        <v>30</v>
      </c>
      <c r="H4" s="1">
        <v>30</v>
      </c>
      <c r="I4" s="1" t="s">
        <v>15</v>
      </c>
      <c r="J4" s="1" t="s">
        <v>181</v>
      </c>
      <c r="K4" s="1" t="s">
        <v>14</v>
      </c>
      <c r="N4" s="20" t="s">
        <v>240</v>
      </c>
      <c r="O4" s="21">
        <v>19</v>
      </c>
      <c r="P4" s="20">
        <v>18</v>
      </c>
      <c r="Q4" s="21">
        <v>9</v>
      </c>
      <c r="R4" s="20">
        <v>9</v>
      </c>
      <c r="T4" s="9"/>
      <c r="U4" s="9"/>
    </row>
    <row r="5" spans="1:21" ht="45" x14ac:dyDescent="0.25">
      <c r="A5" s="3" t="s">
        <v>62</v>
      </c>
      <c r="B5" s="3" t="s">
        <v>63</v>
      </c>
      <c r="C5" s="3" t="s">
        <v>8</v>
      </c>
      <c r="D5" s="3" t="s">
        <v>13</v>
      </c>
      <c r="E5" s="3" t="s">
        <v>48</v>
      </c>
      <c r="F5" s="3" t="s">
        <v>12</v>
      </c>
      <c r="G5" s="3">
        <v>30</v>
      </c>
      <c r="H5" s="3">
        <v>93</v>
      </c>
      <c r="I5" s="3" t="s">
        <v>15</v>
      </c>
      <c r="J5" s="3" t="s">
        <v>185</v>
      </c>
      <c r="K5" s="3" t="s">
        <v>14</v>
      </c>
      <c r="L5" s="13" t="s">
        <v>76</v>
      </c>
      <c r="N5" s="20" t="s">
        <v>241</v>
      </c>
      <c r="O5" s="22">
        <f>O4/O3</f>
        <v>0.70370370370370372</v>
      </c>
      <c r="P5" s="22">
        <f>P4/P3</f>
        <v>0.69230769230769229</v>
      </c>
      <c r="Q5" s="22">
        <f>Q4/Q3</f>
        <v>0.19565217391304349</v>
      </c>
      <c r="R5" s="22">
        <f>R4/R3</f>
        <v>0.21951219512195122</v>
      </c>
      <c r="T5" s="9"/>
      <c r="U5" s="9"/>
    </row>
    <row r="6" spans="1:21" x14ac:dyDescent="0.25">
      <c r="A6" s="1" t="s">
        <v>60</v>
      </c>
      <c r="B6" s="1" t="s">
        <v>61</v>
      </c>
      <c r="C6" s="1" t="s">
        <v>8</v>
      </c>
      <c r="D6" s="1" t="s">
        <v>13</v>
      </c>
      <c r="E6" s="1" t="s">
        <v>48</v>
      </c>
      <c r="F6" s="1" t="s">
        <v>11</v>
      </c>
      <c r="G6" s="1">
        <v>39</v>
      </c>
      <c r="H6" s="1" t="s">
        <v>165</v>
      </c>
      <c r="I6" s="1" t="s">
        <v>15</v>
      </c>
      <c r="J6" s="1" t="s">
        <v>173</v>
      </c>
      <c r="K6" s="1" t="s">
        <v>14</v>
      </c>
      <c r="O6" s="6"/>
      <c r="P6" s="6"/>
      <c r="T6" s="9"/>
      <c r="U6" s="9"/>
    </row>
    <row r="7" spans="1:21" x14ac:dyDescent="0.25">
      <c r="A7" s="1" t="s">
        <v>64</v>
      </c>
      <c r="B7" s="1" t="s">
        <v>65</v>
      </c>
      <c r="C7" s="1" t="s">
        <v>8</v>
      </c>
      <c r="D7" s="1" t="s">
        <v>13</v>
      </c>
      <c r="E7" s="1" t="s">
        <v>48</v>
      </c>
      <c r="F7" s="1" t="s">
        <v>12</v>
      </c>
      <c r="G7" s="1">
        <v>33</v>
      </c>
      <c r="H7" s="1">
        <v>50</v>
      </c>
      <c r="I7" s="1" t="s">
        <v>15</v>
      </c>
      <c r="J7" s="1" t="s">
        <v>179</v>
      </c>
      <c r="K7" s="1" t="s">
        <v>14</v>
      </c>
      <c r="O7" s="6"/>
      <c r="P7" s="6"/>
      <c r="T7" s="9"/>
      <c r="U7" s="9"/>
    </row>
    <row r="8" spans="1:21" x14ac:dyDescent="0.25">
      <c r="A8" s="1" t="s">
        <v>66</v>
      </c>
      <c r="B8" s="1" t="s">
        <v>67</v>
      </c>
      <c r="C8" s="1" t="s">
        <v>8</v>
      </c>
      <c r="D8" s="1" t="s">
        <v>13</v>
      </c>
      <c r="E8" s="1" t="s">
        <v>48</v>
      </c>
      <c r="F8" s="1" t="s">
        <v>12</v>
      </c>
      <c r="G8" s="1">
        <v>42</v>
      </c>
      <c r="H8" s="1">
        <v>10</v>
      </c>
      <c r="I8" s="1" t="s">
        <v>15</v>
      </c>
      <c r="J8" s="1" t="s">
        <v>180</v>
      </c>
      <c r="K8" s="1" t="s">
        <v>14</v>
      </c>
      <c r="O8" s="6"/>
      <c r="P8" s="6"/>
      <c r="T8" s="9"/>
      <c r="U8" s="9"/>
    </row>
    <row r="9" spans="1:21" ht="45" x14ac:dyDescent="0.25">
      <c r="A9" s="1" t="s">
        <v>39</v>
      </c>
      <c r="B9" s="1" t="s">
        <v>40</v>
      </c>
      <c r="C9" s="1" t="s">
        <v>8</v>
      </c>
      <c r="D9" s="1" t="s">
        <v>13</v>
      </c>
      <c r="E9" s="1" t="s">
        <v>48</v>
      </c>
      <c r="F9" s="1" t="s">
        <v>12</v>
      </c>
      <c r="G9" s="1">
        <v>46</v>
      </c>
      <c r="H9" s="1">
        <v>61</v>
      </c>
      <c r="I9" s="1" t="s">
        <v>15</v>
      </c>
      <c r="J9" s="1" t="s">
        <v>169</v>
      </c>
      <c r="K9" s="1" t="s">
        <v>14</v>
      </c>
      <c r="L9" s="5" t="s">
        <v>238</v>
      </c>
      <c r="O9" s="6"/>
      <c r="P9" s="6"/>
      <c r="T9" s="9"/>
      <c r="U9" s="9"/>
    </row>
    <row r="10" spans="1:21" x14ac:dyDescent="0.25">
      <c r="A10" s="1" t="s">
        <v>43</v>
      </c>
      <c r="B10" s="1" t="s">
        <v>44</v>
      </c>
      <c r="C10" s="1" t="s">
        <v>8</v>
      </c>
      <c r="D10" s="1" t="s">
        <v>13</v>
      </c>
      <c r="E10" s="1" t="s">
        <v>48</v>
      </c>
      <c r="F10" s="1" t="s">
        <v>11</v>
      </c>
      <c r="G10" s="1">
        <v>39</v>
      </c>
      <c r="H10" s="1">
        <v>57</v>
      </c>
      <c r="I10" s="1" t="s">
        <v>15</v>
      </c>
      <c r="J10" s="1" t="s">
        <v>171</v>
      </c>
      <c r="K10" s="1" t="s">
        <v>14</v>
      </c>
      <c r="O10" s="6"/>
      <c r="P10" s="6"/>
      <c r="T10" s="9"/>
      <c r="U10" s="9"/>
    </row>
    <row r="11" spans="1:21" x14ac:dyDescent="0.25">
      <c r="A11" s="11" t="s">
        <v>74</v>
      </c>
      <c r="B11" s="11" t="s">
        <v>75</v>
      </c>
      <c r="C11" s="11" t="s">
        <v>8</v>
      </c>
      <c r="D11" s="11" t="s">
        <v>13</v>
      </c>
      <c r="E11" s="11" t="s">
        <v>49</v>
      </c>
      <c r="F11" s="11" t="s">
        <v>11</v>
      </c>
      <c r="G11" s="11">
        <v>44</v>
      </c>
      <c r="H11" s="11">
        <v>10</v>
      </c>
      <c r="I11" s="11" t="s">
        <v>15</v>
      </c>
      <c r="J11" s="11" t="s">
        <v>184</v>
      </c>
      <c r="K11" s="11" t="s">
        <v>14</v>
      </c>
      <c r="L11" s="17"/>
      <c r="O11" s="6"/>
      <c r="P11" s="6"/>
      <c r="T11" s="9"/>
      <c r="U11" s="9"/>
    </row>
    <row r="12" spans="1:21" ht="30" x14ac:dyDescent="0.25">
      <c r="A12" s="1" t="s">
        <v>56</v>
      </c>
      <c r="B12" s="1" t="s">
        <v>57</v>
      </c>
      <c r="C12" s="1" t="s">
        <v>8</v>
      </c>
      <c r="D12" s="1" t="s">
        <v>13</v>
      </c>
      <c r="E12" s="1" t="s">
        <v>48</v>
      </c>
      <c r="F12" s="1" t="s">
        <v>11</v>
      </c>
      <c r="G12" s="1">
        <v>44</v>
      </c>
      <c r="H12" s="1">
        <v>47</v>
      </c>
      <c r="I12" s="1" t="s">
        <v>15</v>
      </c>
      <c r="J12" s="1" t="s">
        <v>177</v>
      </c>
      <c r="K12" s="1" t="s">
        <v>14</v>
      </c>
      <c r="L12" s="5" t="s">
        <v>237</v>
      </c>
      <c r="O12" s="6"/>
      <c r="P12" s="6"/>
      <c r="T12" s="9"/>
      <c r="U12" s="9"/>
    </row>
    <row r="13" spans="1:21" x14ac:dyDescent="0.25">
      <c r="A13" s="1" t="s">
        <v>45</v>
      </c>
      <c r="B13" s="1" t="s">
        <v>46</v>
      </c>
      <c r="C13" s="1" t="s">
        <v>8</v>
      </c>
      <c r="D13" s="1" t="s">
        <v>13</v>
      </c>
      <c r="E13" s="1" t="s">
        <v>48</v>
      </c>
      <c r="F13" s="1" t="s">
        <v>11</v>
      </c>
      <c r="G13" s="1">
        <v>39</v>
      </c>
      <c r="H13" s="1">
        <v>74</v>
      </c>
      <c r="I13" s="1" t="s">
        <v>15</v>
      </c>
      <c r="J13" s="1" t="s">
        <v>172</v>
      </c>
      <c r="K13" s="1" t="s">
        <v>167</v>
      </c>
      <c r="O13" s="6"/>
      <c r="P13" s="6"/>
      <c r="Q13" s="9"/>
      <c r="R13" s="9"/>
      <c r="T13" s="9"/>
      <c r="U13" s="9"/>
    </row>
    <row r="14" spans="1:21" x14ac:dyDescent="0.25">
      <c r="A14" s="1" t="s">
        <v>52</v>
      </c>
      <c r="B14" s="1" t="s">
        <v>53</v>
      </c>
      <c r="C14" s="1" t="s">
        <v>8</v>
      </c>
      <c r="D14" s="1" t="s">
        <v>13</v>
      </c>
      <c r="E14" s="1" t="s">
        <v>48</v>
      </c>
      <c r="F14" s="1" t="s">
        <v>11</v>
      </c>
      <c r="G14" s="1">
        <v>31</v>
      </c>
      <c r="H14" s="1">
        <v>37</v>
      </c>
      <c r="I14" s="1" t="s">
        <v>15</v>
      </c>
      <c r="J14" s="1" t="s">
        <v>175</v>
      </c>
      <c r="K14" s="1" t="s">
        <v>167</v>
      </c>
      <c r="O14" s="6"/>
      <c r="P14" s="6"/>
      <c r="T14" s="9"/>
      <c r="U14" s="9"/>
    </row>
    <row r="15" spans="1:21" x14ac:dyDescent="0.25">
      <c r="A15" s="1" t="s">
        <v>72</v>
      </c>
      <c r="B15" s="1" t="s">
        <v>73</v>
      </c>
      <c r="C15" s="1" t="s">
        <v>8</v>
      </c>
      <c r="D15" s="1" t="s">
        <v>13</v>
      </c>
      <c r="E15" s="1" t="s">
        <v>48</v>
      </c>
      <c r="F15" s="1" t="s">
        <v>12</v>
      </c>
      <c r="G15" s="1">
        <v>30</v>
      </c>
      <c r="H15" s="1">
        <v>30</v>
      </c>
      <c r="I15" s="1" t="s">
        <v>15</v>
      </c>
      <c r="J15" s="1" t="s">
        <v>183</v>
      </c>
      <c r="K15" s="1" t="s">
        <v>167</v>
      </c>
      <c r="O15" s="6"/>
      <c r="P15" s="6"/>
      <c r="U15" s="9"/>
    </row>
    <row r="16" spans="1:21" x14ac:dyDescent="0.25">
      <c r="A16" s="1" t="s">
        <v>54</v>
      </c>
      <c r="B16" s="1" t="s">
        <v>55</v>
      </c>
      <c r="C16" s="1" t="s">
        <v>8</v>
      </c>
      <c r="D16" s="1" t="s">
        <v>13</v>
      </c>
      <c r="E16" s="1" t="s">
        <v>48</v>
      </c>
      <c r="F16" s="1" t="s">
        <v>12</v>
      </c>
      <c r="G16" s="1">
        <v>32</v>
      </c>
      <c r="H16" s="1">
        <v>58</v>
      </c>
      <c r="I16" s="1" t="s">
        <v>15</v>
      </c>
      <c r="J16" s="1" t="s">
        <v>176</v>
      </c>
      <c r="K16" s="1" t="s">
        <v>167</v>
      </c>
      <c r="O16" s="6"/>
      <c r="P16" s="6"/>
      <c r="U16" s="9"/>
    </row>
    <row r="17" spans="1:20" x14ac:dyDescent="0.25">
      <c r="A17" s="1" t="s">
        <v>50</v>
      </c>
      <c r="B17" s="1" t="s">
        <v>51</v>
      </c>
      <c r="C17" s="1" t="s">
        <v>8</v>
      </c>
      <c r="D17" s="1" t="s">
        <v>13</v>
      </c>
      <c r="E17" s="1" t="s">
        <v>48</v>
      </c>
      <c r="F17" s="1" t="s">
        <v>11</v>
      </c>
      <c r="G17" s="1">
        <v>44</v>
      </c>
      <c r="H17" s="1">
        <v>47</v>
      </c>
      <c r="I17" s="1" t="s">
        <v>15</v>
      </c>
      <c r="J17" s="1" t="s">
        <v>174</v>
      </c>
      <c r="K17" s="1" t="s">
        <v>167</v>
      </c>
      <c r="P17" s="6"/>
      <c r="S17" s="6"/>
      <c r="T17" s="6"/>
    </row>
    <row r="18" spans="1:20" x14ac:dyDescent="0.25">
      <c r="A18" s="1" t="s">
        <v>70</v>
      </c>
      <c r="B18" s="1" t="s">
        <v>71</v>
      </c>
      <c r="C18" s="1" t="s">
        <v>8</v>
      </c>
      <c r="D18" s="1" t="s">
        <v>13</v>
      </c>
      <c r="E18" s="1" t="s">
        <v>48</v>
      </c>
      <c r="F18" s="1" t="s">
        <v>11</v>
      </c>
      <c r="G18" s="1">
        <v>37</v>
      </c>
      <c r="H18" s="1">
        <v>30</v>
      </c>
      <c r="I18" s="1" t="s">
        <v>15</v>
      </c>
      <c r="J18" s="1" t="s">
        <v>182</v>
      </c>
      <c r="K18" s="1" t="s">
        <v>167</v>
      </c>
      <c r="P18" s="6"/>
      <c r="S18" s="6"/>
      <c r="T18" s="6"/>
    </row>
    <row r="19" spans="1:20" x14ac:dyDescent="0.25">
      <c r="A19" s="1" t="s">
        <v>58</v>
      </c>
      <c r="B19" s="1" t="s">
        <v>59</v>
      </c>
      <c r="C19" s="1" t="s">
        <v>8</v>
      </c>
      <c r="D19" s="1" t="s">
        <v>13</v>
      </c>
      <c r="E19" s="1" t="s">
        <v>48</v>
      </c>
      <c r="F19" s="1" t="s">
        <v>11</v>
      </c>
      <c r="G19" s="1">
        <v>44</v>
      </c>
      <c r="H19" s="1">
        <v>73</v>
      </c>
      <c r="I19" s="1" t="s">
        <v>15</v>
      </c>
      <c r="J19" s="1" t="s">
        <v>167</v>
      </c>
      <c r="K19" s="1" t="s">
        <v>167</v>
      </c>
      <c r="L19" s="5" t="s">
        <v>178</v>
      </c>
      <c r="P19" s="6"/>
      <c r="S19" s="6"/>
      <c r="T19" s="6"/>
    </row>
    <row r="20" spans="1:20" ht="30" x14ac:dyDescent="0.25">
      <c r="A20" s="1" t="s">
        <v>41</v>
      </c>
      <c r="B20" s="1" t="s">
        <v>42</v>
      </c>
      <c r="C20" s="1" t="s">
        <v>8</v>
      </c>
      <c r="D20" s="1" t="s">
        <v>13</v>
      </c>
      <c r="E20" s="1" t="s">
        <v>48</v>
      </c>
      <c r="F20" s="1" t="s">
        <v>11</v>
      </c>
      <c r="G20" s="1">
        <v>40</v>
      </c>
      <c r="H20" s="1">
        <v>48</v>
      </c>
      <c r="I20" s="1" t="s">
        <v>15</v>
      </c>
      <c r="J20" s="1" t="s">
        <v>167</v>
      </c>
      <c r="K20" s="1" t="s">
        <v>167</v>
      </c>
      <c r="L20" s="5" t="s">
        <v>170</v>
      </c>
      <c r="P20" s="6"/>
      <c r="S20" s="6"/>
      <c r="T20" s="6"/>
    </row>
    <row r="21" spans="1:20" x14ac:dyDescent="0.25">
      <c r="A21" s="1" t="s">
        <v>20</v>
      </c>
      <c r="B21" s="1" t="s">
        <v>19</v>
      </c>
      <c r="C21" s="1" t="s">
        <v>8</v>
      </c>
      <c r="D21" s="1" t="s">
        <v>13</v>
      </c>
      <c r="E21" s="1" t="s">
        <v>48</v>
      </c>
      <c r="F21" s="1" t="s">
        <v>12</v>
      </c>
      <c r="G21" s="1">
        <v>53</v>
      </c>
      <c r="H21" s="1">
        <v>40</v>
      </c>
      <c r="I21" s="1" t="s">
        <v>14</v>
      </c>
      <c r="J21" s="1" t="str">
        <f>IF($I21="N","n/a","")</f>
        <v>n/a</v>
      </c>
      <c r="K21" s="1" t="str">
        <f>IF($I21="N","n/a","")</f>
        <v>n/a</v>
      </c>
      <c r="T21" s="6"/>
    </row>
    <row r="22" spans="1:20" x14ac:dyDescent="0.25">
      <c r="A22" s="1" t="s">
        <v>29</v>
      </c>
      <c r="B22" s="1" t="s">
        <v>30</v>
      </c>
      <c r="C22" s="1" t="s">
        <v>8</v>
      </c>
      <c r="D22" s="1" t="s">
        <v>13</v>
      </c>
      <c r="E22" s="1" t="s">
        <v>48</v>
      </c>
      <c r="F22" s="1" t="s">
        <v>12</v>
      </c>
      <c r="G22" s="1">
        <v>40</v>
      </c>
      <c r="H22" s="1">
        <v>50</v>
      </c>
      <c r="I22" s="1" t="s">
        <v>14</v>
      </c>
      <c r="J22" s="1" t="str">
        <f>IF($I22="N","n/a","")</f>
        <v>n/a</v>
      </c>
      <c r="K22" s="1" t="str">
        <f>IF($I22="N","n/a","")</f>
        <v>n/a</v>
      </c>
      <c r="T22" s="6"/>
    </row>
    <row r="23" spans="1:20" x14ac:dyDescent="0.25">
      <c r="A23" s="1" t="s">
        <v>31</v>
      </c>
      <c r="B23" s="1" t="s">
        <v>32</v>
      </c>
      <c r="C23" s="1" t="s">
        <v>8</v>
      </c>
      <c r="D23" s="1" t="s">
        <v>13</v>
      </c>
      <c r="E23" s="1" t="s">
        <v>48</v>
      </c>
      <c r="F23" s="1" t="s">
        <v>12</v>
      </c>
      <c r="G23" s="1">
        <v>40</v>
      </c>
      <c r="H23" s="1">
        <v>83</v>
      </c>
      <c r="I23" s="1" t="s">
        <v>14</v>
      </c>
      <c r="J23" s="1" t="str">
        <f>IF($I23="N","n/a","")</f>
        <v>n/a</v>
      </c>
      <c r="K23" s="1" t="str">
        <f>IF($I23="N","n/a","")</f>
        <v>n/a</v>
      </c>
      <c r="T23" s="6"/>
    </row>
    <row r="24" spans="1:20" x14ac:dyDescent="0.25">
      <c r="A24" s="1" t="s">
        <v>33</v>
      </c>
      <c r="B24" s="1" t="s">
        <v>34</v>
      </c>
      <c r="C24" s="1" t="s">
        <v>8</v>
      </c>
      <c r="D24" s="1" t="s">
        <v>13</v>
      </c>
      <c r="E24" s="1" t="s">
        <v>48</v>
      </c>
      <c r="F24" s="1" t="s">
        <v>11</v>
      </c>
      <c r="G24" s="1">
        <v>44</v>
      </c>
      <c r="H24" s="1">
        <v>90</v>
      </c>
      <c r="I24" s="1" t="s">
        <v>14</v>
      </c>
      <c r="J24" s="1" t="str">
        <f>IF($I24="N","n/a","")</f>
        <v>n/a</v>
      </c>
      <c r="K24" s="1" t="str">
        <f>IF($I24="N","n/a","")</f>
        <v>n/a</v>
      </c>
      <c r="T24" s="6"/>
    </row>
    <row r="25" spans="1:20" x14ac:dyDescent="0.25">
      <c r="A25" s="1" t="s">
        <v>25</v>
      </c>
      <c r="B25" s="1" t="s">
        <v>26</v>
      </c>
      <c r="C25" s="1" t="s">
        <v>8</v>
      </c>
      <c r="D25" s="1" t="s">
        <v>13</v>
      </c>
      <c r="E25" s="1" t="s">
        <v>48</v>
      </c>
      <c r="F25" s="1" t="s">
        <v>12</v>
      </c>
      <c r="G25" s="1">
        <v>32</v>
      </c>
      <c r="H25" s="1">
        <v>78</v>
      </c>
      <c r="I25" s="1" t="s">
        <v>14</v>
      </c>
      <c r="J25" s="1" t="str">
        <f>IF($I25="N","n/a","")</f>
        <v>n/a</v>
      </c>
      <c r="K25" s="1" t="str">
        <f>IF($I25="N","n/a","")</f>
        <v>n/a</v>
      </c>
      <c r="T25" s="6"/>
    </row>
    <row r="26" spans="1:20" x14ac:dyDescent="0.25">
      <c r="A26" s="1" t="s">
        <v>27</v>
      </c>
      <c r="B26" s="1" t="s">
        <v>28</v>
      </c>
      <c r="C26" s="1" t="s">
        <v>8</v>
      </c>
      <c r="D26" s="1" t="s">
        <v>13</v>
      </c>
      <c r="E26" s="1" t="s">
        <v>48</v>
      </c>
      <c r="F26" s="1" t="s">
        <v>12</v>
      </c>
      <c r="G26" s="1">
        <v>32</v>
      </c>
      <c r="H26" s="1">
        <v>50</v>
      </c>
      <c r="I26" s="1" t="s">
        <v>14</v>
      </c>
      <c r="J26" s="1" t="str">
        <f>IF($I26="N","n/a","")</f>
        <v>n/a</v>
      </c>
      <c r="K26" s="1" t="str">
        <f>IF($I26="N","n/a","")</f>
        <v>n/a</v>
      </c>
      <c r="T26" s="6"/>
    </row>
    <row r="27" spans="1:20" x14ac:dyDescent="0.25">
      <c r="A27" s="1" t="s">
        <v>23</v>
      </c>
      <c r="B27" s="1" t="s">
        <v>24</v>
      </c>
      <c r="C27" s="1" t="s">
        <v>8</v>
      </c>
      <c r="D27" s="1" t="s">
        <v>13</v>
      </c>
      <c r="E27" s="1" t="s">
        <v>48</v>
      </c>
      <c r="F27" s="1" t="s">
        <v>11</v>
      </c>
      <c r="G27" s="1">
        <v>31</v>
      </c>
      <c r="H27" s="1">
        <v>57</v>
      </c>
      <c r="I27" s="1" t="s">
        <v>14</v>
      </c>
      <c r="J27" s="1" t="str">
        <f>IF($I27="N","n/a","")</f>
        <v>n/a</v>
      </c>
      <c r="K27" s="1" t="str">
        <f>IF($I27="N","n/a","")</f>
        <v>n/a</v>
      </c>
      <c r="T27" s="6"/>
    </row>
    <row r="28" spans="1:20" x14ac:dyDescent="0.25">
      <c r="A28" s="1" t="s">
        <v>21</v>
      </c>
      <c r="B28" s="1" t="s">
        <v>22</v>
      </c>
      <c r="C28" s="1" t="s">
        <v>8</v>
      </c>
      <c r="D28" s="1" t="s">
        <v>13</v>
      </c>
      <c r="E28" s="1" t="s">
        <v>48</v>
      </c>
      <c r="F28" s="1" t="s">
        <v>11</v>
      </c>
      <c r="G28" s="1">
        <v>32</v>
      </c>
      <c r="H28" s="1">
        <v>32</v>
      </c>
      <c r="I28" s="1" t="s">
        <v>14</v>
      </c>
      <c r="J28" s="1" t="str">
        <f>IF($I28="N","n/a","")</f>
        <v>n/a</v>
      </c>
      <c r="K28" s="1" t="str">
        <f>IF($I28="N","n/a","")</f>
        <v>n/a</v>
      </c>
      <c r="T28" s="6"/>
    </row>
    <row r="29" spans="1:20" x14ac:dyDescent="0.25">
      <c r="A29" s="1" t="s">
        <v>107</v>
      </c>
      <c r="B29" s="1" t="s">
        <v>108</v>
      </c>
      <c r="C29" s="1" t="s">
        <v>10</v>
      </c>
      <c r="D29" s="1" t="s">
        <v>13</v>
      </c>
      <c r="E29" s="1" t="s">
        <v>49</v>
      </c>
      <c r="F29" s="1" t="s">
        <v>12</v>
      </c>
      <c r="G29" s="1">
        <v>32</v>
      </c>
      <c r="H29" s="1">
        <v>42</v>
      </c>
      <c r="I29" s="1" t="s">
        <v>15</v>
      </c>
      <c r="J29" s="1" t="s">
        <v>190</v>
      </c>
      <c r="K29" s="1" t="s">
        <v>15</v>
      </c>
      <c r="T29" s="6"/>
    </row>
    <row r="30" spans="1:20" x14ac:dyDescent="0.25">
      <c r="A30" s="1" t="s">
        <v>105</v>
      </c>
      <c r="B30" s="1" t="s">
        <v>106</v>
      </c>
      <c r="C30" s="1" t="s">
        <v>10</v>
      </c>
      <c r="D30" s="1" t="s">
        <v>13</v>
      </c>
      <c r="E30" s="1" t="s">
        <v>48</v>
      </c>
      <c r="F30" s="1" t="s">
        <v>12</v>
      </c>
      <c r="G30" s="1">
        <v>30</v>
      </c>
      <c r="H30" s="1">
        <v>35</v>
      </c>
      <c r="I30" s="1" t="s">
        <v>15</v>
      </c>
      <c r="J30" s="1" t="s">
        <v>189</v>
      </c>
      <c r="K30" s="1" t="s">
        <v>14</v>
      </c>
      <c r="T30" s="6"/>
    </row>
    <row r="31" spans="1:20" ht="30" x14ac:dyDescent="0.25">
      <c r="A31" s="15" t="s">
        <v>109</v>
      </c>
      <c r="B31" s="15" t="s">
        <v>110</v>
      </c>
      <c r="C31" s="15" t="s">
        <v>138</v>
      </c>
      <c r="D31" s="15" t="s">
        <v>13</v>
      </c>
      <c r="E31" s="15" t="s">
        <v>49</v>
      </c>
      <c r="F31" s="15" t="s">
        <v>11</v>
      </c>
      <c r="G31" s="15">
        <v>30</v>
      </c>
      <c r="H31" s="15">
        <v>30</v>
      </c>
      <c r="I31" s="15" t="s">
        <v>15</v>
      </c>
      <c r="J31" s="15" t="s">
        <v>192</v>
      </c>
      <c r="K31" s="15" t="s">
        <v>14</v>
      </c>
      <c r="L31" s="16" t="s">
        <v>242</v>
      </c>
      <c r="T31" s="6"/>
    </row>
    <row r="32" spans="1:20" x14ac:dyDescent="0.25">
      <c r="A32" s="1" t="s">
        <v>82</v>
      </c>
      <c r="B32" s="1" t="s">
        <v>83</v>
      </c>
      <c r="C32" s="1" t="s">
        <v>9</v>
      </c>
      <c r="D32" s="1" t="s">
        <v>13</v>
      </c>
      <c r="E32" s="1" t="s">
        <v>48</v>
      </c>
      <c r="F32" s="1" t="s">
        <v>11</v>
      </c>
      <c r="G32" s="1">
        <v>31</v>
      </c>
      <c r="H32" s="1">
        <v>33</v>
      </c>
      <c r="I32" s="1" t="s">
        <v>15</v>
      </c>
      <c r="J32" s="1" t="s">
        <v>187</v>
      </c>
      <c r="K32" s="1" t="s">
        <v>15</v>
      </c>
      <c r="T32" s="6"/>
    </row>
    <row r="33" spans="1:20" x14ac:dyDescent="0.25">
      <c r="A33" s="11" t="s">
        <v>97</v>
      </c>
      <c r="B33" s="11" t="s">
        <v>98</v>
      </c>
      <c r="C33" s="11" t="s">
        <v>10</v>
      </c>
      <c r="D33" s="11" t="s">
        <v>13</v>
      </c>
      <c r="E33" s="11" t="s">
        <v>48</v>
      </c>
      <c r="F33" s="11" t="s">
        <v>11</v>
      </c>
      <c r="G33" s="11">
        <v>39</v>
      </c>
      <c r="H33" s="11" t="s">
        <v>165</v>
      </c>
      <c r="I33" s="11" t="s">
        <v>15</v>
      </c>
      <c r="J33" s="11" t="s">
        <v>188</v>
      </c>
      <c r="K33" s="11" t="s">
        <v>15</v>
      </c>
      <c r="L33" s="17"/>
      <c r="T33" s="6"/>
    </row>
    <row r="34" spans="1:20" x14ac:dyDescent="0.25">
      <c r="A34" s="1" t="s">
        <v>141</v>
      </c>
      <c r="B34" s="1" t="s">
        <v>142</v>
      </c>
      <c r="C34" s="1" t="s">
        <v>9</v>
      </c>
      <c r="D34" s="1" t="s">
        <v>13</v>
      </c>
      <c r="E34" s="1" t="s">
        <v>49</v>
      </c>
      <c r="F34" s="1" t="s">
        <v>12</v>
      </c>
      <c r="G34" s="1">
        <v>32</v>
      </c>
      <c r="H34" s="1">
        <v>10</v>
      </c>
      <c r="I34" s="1" t="s">
        <v>15</v>
      </c>
      <c r="J34" s="1" t="s">
        <v>191</v>
      </c>
      <c r="K34" s="1" t="s">
        <v>167</v>
      </c>
      <c r="O34" s="9"/>
      <c r="T34" s="6"/>
    </row>
    <row r="35" spans="1:20" x14ac:dyDescent="0.25">
      <c r="A35" s="1" t="s">
        <v>107</v>
      </c>
      <c r="B35" s="1" t="s">
        <v>144</v>
      </c>
      <c r="C35" s="1" t="s">
        <v>10</v>
      </c>
      <c r="D35" s="1" t="s">
        <v>13</v>
      </c>
      <c r="E35" s="1" t="s">
        <v>49</v>
      </c>
      <c r="F35" s="1" t="s">
        <v>12</v>
      </c>
      <c r="G35" s="1">
        <v>32</v>
      </c>
      <c r="H35" s="1">
        <v>35</v>
      </c>
      <c r="I35" s="1" t="s">
        <v>15</v>
      </c>
      <c r="J35" s="6">
        <v>14.9481506347656</v>
      </c>
      <c r="K35" s="1" t="s">
        <v>167</v>
      </c>
      <c r="T35" s="6"/>
    </row>
    <row r="36" spans="1:20" x14ac:dyDescent="0.25">
      <c r="A36" s="1" t="s">
        <v>80</v>
      </c>
      <c r="B36" s="1" t="s">
        <v>81</v>
      </c>
      <c r="C36" s="1" t="s">
        <v>9</v>
      </c>
      <c r="D36" s="1" t="s">
        <v>13</v>
      </c>
      <c r="E36" s="1" t="s">
        <v>48</v>
      </c>
      <c r="F36" s="1" t="s">
        <v>11</v>
      </c>
      <c r="G36" s="1">
        <v>44</v>
      </c>
      <c r="H36" s="1" t="s">
        <v>16</v>
      </c>
      <c r="I36" s="1" t="s">
        <v>15</v>
      </c>
      <c r="J36" s="1" t="s">
        <v>167</v>
      </c>
      <c r="K36" s="1" t="s">
        <v>167</v>
      </c>
      <c r="L36" s="5" t="s">
        <v>117</v>
      </c>
      <c r="T36" s="6"/>
    </row>
    <row r="37" spans="1:20" x14ac:dyDescent="0.25">
      <c r="A37" s="11" t="s">
        <v>78</v>
      </c>
      <c r="B37" s="11" t="s">
        <v>79</v>
      </c>
      <c r="C37" s="11" t="s">
        <v>9</v>
      </c>
      <c r="D37" s="11" t="s">
        <v>13</v>
      </c>
      <c r="E37" s="11" t="s">
        <v>48</v>
      </c>
      <c r="F37" s="11" t="s">
        <v>11</v>
      </c>
      <c r="G37" s="11">
        <v>40</v>
      </c>
      <c r="H37" s="11">
        <v>80</v>
      </c>
      <c r="I37" s="11" t="s">
        <v>15</v>
      </c>
      <c r="J37" s="11" t="s">
        <v>186</v>
      </c>
      <c r="K37" s="1" t="s">
        <v>167</v>
      </c>
      <c r="L37" s="17"/>
      <c r="T37" s="6"/>
    </row>
    <row r="38" spans="1:20" x14ac:dyDescent="0.25">
      <c r="A38" s="1" t="s">
        <v>136</v>
      </c>
      <c r="B38" s="1" t="s">
        <v>137</v>
      </c>
      <c r="C38" s="1" t="s">
        <v>9</v>
      </c>
      <c r="D38" s="1" t="s">
        <v>13</v>
      </c>
      <c r="E38" s="1" t="s">
        <v>49</v>
      </c>
      <c r="F38" s="1" t="s">
        <v>12</v>
      </c>
      <c r="G38" s="1">
        <v>34</v>
      </c>
      <c r="H38" s="1">
        <v>33</v>
      </c>
      <c r="I38" s="1" t="s">
        <v>14</v>
      </c>
      <c r="J38" s="1" t="str">
        <f>IF($I38="N","n/a","")</f>
        <v>n/a</v>
      </c>
      <c r="K38" s="1" t="str">
        <f>IF($I38="N","n/a","")</f>
        <v>n/a</v>
      </c>
      <c r="T38" s="6"/>
    </row>
    <row r="39" spans="1:20" x14ac:dyDescent="0.25">
      <c r="A39" s="1" t="s">
        <v>99</v>
      </c>
      <c r="B39" s="1" t="s">
        <v>100</v>
      </c>
      <c r="C39" s="1" t="s">
        <v>10</v>
      </c>
      <c r="D39" s="1" t="s">
        <v>13</v>
      </c>
      <c r="E39" s="1" t="s">
        <v>48</v>
      </c>
      <c r="F39" s="1" t="s">
        <v>12</v>
      </c>
      <c r="G39" s="1">
        <v>46</v>
      </c>
      <c r="H39" s="1" t="s">
        <v>165</v>
      </c>
      <c r="I39" s="1" t="s">
        <v>14</v>
      </c>
      <c r="J39" s="1" t="str">
        <f>IF($I39="N","n/a","")</f>
        <v>n/a</v>
      </c>
      <c r="K39" s="1" t="str">
        <f>IF($I39="N","n/a","")</f>
        <v>n/a</v>
      </c>
      <c r="T39" s="6"/>
    </row>
    <row r="40" spans="1:20" x14ac:dyDescent="0.25">
      <c r="A40" s="1" t="s">
        <v>88</v>
      </c>
      <c r="B40" s="1" t="s">
        <v>89</v>
      </c>
      <c r="C40" s="1" t="s">
        <v>9</v>
      </c>
      <c r="D40" s="1" t="s">
        <v>13</v>
      </c>
      <c r="E40" s="1" t="s">
        <v>48</v>
      </c>
      <c r="F40" s="1" t="s">
        <v>12</v>
      </c>
      <c r="G40" s="1">
        <v>53</v>
      </c>
      <c r="H40" s="1" t="s">
        <v>165</v>
      </c>
      <c r="I40" s="1" t="s">
        <v>14</v>
      </c>
      <c r="J40" s="1" t="str">
        <f>IF($I40="N","n/a","")</f>
        <v>n/a</v>
      </c>
      <c r="K40" s="1" t="str">
        <f>IF($I40="N","n/a","")</f>
        <v>n/a</v>
      </c>
      <c r="T40" s="6"/>
    </row>
    <row r="41" spans="1:20" x14ac:dyDescent="0.25">
      <c r="A41" s="1" t="s">
        <v>90</v>
      </c>
      <c r="B41" s="1" t="s">
        <v>91</v>
      </c>
      <c r="C41" s="1" t="s">
        <v>9</v>
      </c>
      <c r="D41" s="1" t="s">
        <v>13</v>
      </c>
      <c r="E41" s="1" t="s">
        <v>48</v>
      </c>
      <c r="F41" s="1" t="s">
        <v>12</v>
      </c>
      <c r="G41" s="1">
        <v>53</v>
      </c>
      <c r="H41" s="1" t="s">
        <v>165</v>
      </c>
      <c r="I41" s="1" t="s">
        <v>14</v>
      </c>
      <c r="J41" s="1" t="str">
        <f>IF($I41="N","n/a","")</f>
        <v>n/a</v>
      </c>
      <c r="K41" s="1" t="str">
        <f>IF($I41="N","n/a","")</f>
        <v>n/a</v>
      </c>
      <c r="T41" s="6"/>
    </row>
    <row r="42" spans="1:20" x14ac:dyDescent="0.25">
      <c r="A42" s="1" t="s">
        <v>103</v>
      </c>
      <c r="B42" s="1" t="s">
        <v>104</v>
      </c>
      <c r="C42" s="1" t="s">
        <v>10</v>
      </c>
      <c r="D42" s="1" t="s">
        <v>13</v>
      </c>
      <c r="E42" s="1" t="s">
        <v>48</v>
      </c>
      <c r="F42" s="1" t="s">
        <v>12</v>
      </c>
      <c r="G42" s="1">
        <v>33</v>
      </c>
      <c r="H42" s="1" t="s">
        <v>165</v>
      </c>
      <c r="I42" s="1" t="s">
        <v>14</v>
      </c>
      <c r="J42" s="1" t="str">
        <f>IF($I42="N","n/a","")</f>
        <v>n/a</v>
      </c>
      <c r="K42" s="1" t="str">
        <f>IF($I42="N","n/a","")</f>
        <v>n/a</v>
      </c>
      <c r="T42" s="6"/>
    </row>
    <row r="43" spans="1:20" x14ac:dyDescent="0.25">
      <c r="A43" s="1" t="s">
        <v>118</v>
      </c>
      <c r="B43" s="1" t="s">
        <v>119</v>
      </c>
      <c r="C43" s="1" t="s">
        <v>10</v>
      </c>
      <c r="D43" s="1" t="s">
        <v>13</v>
      </c>
      <c r="E43" s="1" t="s">
        <v>48</v>
      </c>
      <c r="F43" s="1" t="s">
        <v>12</v>
      </c>
      <c r="G43" s="1">
        <v>42</v>
      </c>
      <c r="H43" s="1">
        <v>25</v>
      </c>
      <c r="I43" s="1" t="s">
        <v>14</v>
      </c>
      <c r="J43" s="1" t="str">
        <f>IF($I43="N","n/a","")</f>
        <v>n/a</v>
      </c>
      <c r="K43" s="1" t="str">
        <f>IF($I43="N","n/a","")</f>
        <v>n/a</v>
      </c>
      <c r="T43" s="6"/>
    </row>
    <row r="44" spans="1:20" x14ac:dyDescent="0.25">
      <c r="A44" s="1" t="s">
        <v>120</v>
      </c>
      <c r="B44" s="1" t="s">
        <v>121</v>
      </c>
      <c r="C44" s="1" t="s">
        <v>9</v>
      </c>
      <c r="D44" s="1" t="s">
        <v>13</v>
      </c>
      <c r="E44" s="1" t="s">
        <v>48</v>
      </c>
      <c r="F44" s="1" t="s">
        <v>11</v>
      </c>
      <c r="G44" s="1">
        <v>37</v>
      </c>
      <c r="H44" s="1">
        <v>40</v>
      </c>
      <c r="I44" s="1" t="s">
        <v>14</v>
      </c>
      <c r="J44" s="1" t="str">
        <f>IF($I44="N","n/a","")</f>
        <v>n/a</v>
      </c>
      <c r="K44" s="1" t="str">
        <f>IF($I44="N","n/a","")</f>
        <v>n/a</v>
      </c>
      <c r="T44" s="6"/>
    </row>
    <row r="45" spans="1:20" x14ac:dyDescent="0.25">
      <c r="A45" s="7" t="s">
        <v>154</v>
      </c>
      <c r="B45" s="7" t="s">
        <v>155</v>
      </c>
      <c r="C45" s="1" t="s">
        <v>9</v>
      </c>
      <c r="D45" s="7" t="s">
        <v>13</v>
      </c>
      <c r="E45" s="7" t="s">
        <v>49</v>
      </c>
      <c r="F45" s="7" t="s">
        <v>11</v>
      </c>
      <c r="G45" s="7">
        <v>30</v>
      </c>
      <c r="H45" s="7">
        <v>50</v>
      </c>
      <c r="I45" s="7" t="s">
        <v>14</v>
      </c>
      <c r="J45" s="1" t="str">
        <f>IF($I45="N","n/a","")</f>
        <v>n/a</v>
      </c>
      <c r="K45" s="1" t="str">
        <f>IF($I45="N","n/a","")</f>
        <v>n/a</v>
      </c>
      <c r="L45" s="8"/>
      <c r="T45" s="6"/>
    </row>
    <row r="46" spans="1:20" ht="30" x14ac:dyDescent="0.25">
      <c r="A46" s="18" t="s">
        <v>159</v>
      </c>
      <c r="B46" s="3" t="s">
        <v>160</v>
      </c>
      <c r="C46" s="3" t="s">
        <v>161</v>
      </c>
      <c r="D46" s="3" t="s">
        <v>13</v>
      </c>
      <c r="E46" s="3" t="s">
        <v>49</v>
      </c>
      <c r="F46" s="3" t="s">
        <v>11</v>
      </c>
      <c r="G46" s="3">
        <v>30</v>
      </c>
      <c r="H46" s="3">
        <v>50</v>
      </c>
      <c r="I46" s="3" t="s">
        <v>14</v>
      </c>
      <c r="J46" s="3" t="str">
        <f>IF($I46="N","n/a","")</f>
        <v>n/a</v>
      </c>
      <c r="K46" s="3" t="str">
        <f>IF($I46="N","n/a","")</f>
        <v>n/a</v>
      </c>
      <c r="L46" s="13" t="s">
        <v>162</v>
      </c>
      <c r="T46" s="6"/>
    </row>
    <row r="47" spans="1:20" x14ac:dyDescent="0.25">
      <c r="A47" s="1" t="s">
        <v>147</v>
      </c>
      <c r="B47" s="1" t="s">
        <v>148</v>
      </c>
      <c r="C47" s="1" t="s">
        <v>9</v>
      </c>
      <c r="D47" s="1" t="s">
        <v>13</v>
      </c>
      <c r="E47" s="1" t="s">
        <v>49</v>
      </c>
      <c r="F47" s="1" t="s">
        <v>11</v>
      </c>
      <c r="G47" s="1">
        <v>36</v>
      </c>
      <c r="H47" s="1">
        <v>30</v>
      </c>
      <c r="I47" s="1" t="s">
        <v>14</v>
      </c>
      <c r="J47" s="1" t="str">
        <f>IF($I47="N","n/a","")</f>
        <v>n/a</v>
      </c>
      <c r="K47" s="1" t="str">
        <f>IF($I47="N","n/a","")</f>
        <v>n/a</v>
      </c>
      <c r="T47" s="6"/>
    </row>
    <row r="48" spans="1:20" x14ac:dyDescent="0.25">
      <c r="A48" s="1" t="s">
        <v>147</v>
      </c>
      <c r="B48" s="1" t="s">
        <v>149</v>
      </c>
      <c r="C48" s="1" t="s">
        <v>9</v>
      </c>
      <c r="D48" s="1" t="s">
        <v>13</v>
      </c>
      <c r="E48" s="1" t="s">
        <v>49</v>
      </c>
      <c r="F48" s="1" t="s">
        <v>11</v>
      </c>
      <c r="G48" s="1">
        <v>36</v>
      </c>
      <c r="H48" s="1">
        <v>40</v>
      </c>
      <c r="I48" s="1" t="s">
        <v>14</v>
      </c>
      <c r="J48" s="1" t="str">
        <f>IF($I48="N","n/a","")</f>
        <v>n/a</v>
      </c>
      <c r="K48" s="1" t="str">
        <f>IF($I48="N","n/a","")</f>
        <v>n/a</v>
      </c>
      <c r="T48" s="6"/>
    </row>
    <row r="49" spans="1:20" x14ac:dyDescent="0.25">
      <c r="A49" s="1" t="s">
        <v>150</v>
      </c>
      <c r="B49" s="1" t="s">
        <v>152</v>
      </c>
      <c r="C49" s="1" t="s">
        <v>10</v>
      </c>
      <c r="D49" s="1" t="s">
        <v>13</v>
      </c>
      <c r="E49" s="1" t="s">
        <v>49</v>
      </c>
      <c r="F49" s="1" t="s">
        <v>11</v>
      </c>
      <c r="G49" s="1">
        <v>36</v>
      </c>
      <c r="H49" s="1">
        <v>40</v>
      </c>
      <c r="I49" s="1" t="s">
        <v>14</v>
      </c>
      <c r="J49" s="1" t="str">
        <f>IF($I49="N","n/a","")</f>
        <v>n/a</v>
      </c>
      <c r="K49" s="1" t="str">
        <f>IF($I49="N","n/a","")</f>
        <v>n/a</v>
      </c>
      <c r="T49" s="6"/>
    </row>
    <row r="50" spans="1:20" x14ac:dyDescent="0.25">
      <c r="A50" s="1" t="s">
        <v>151</v>
      </c>
      <c r="B50" s="1" t="s">
        <v>153</v>
      </c>
      <c r="C50" s="1" t="s">
        <v>9</v>
      </c>
      <c r="D50" s="1" t="s">
        <v>13</v>
      </c>
      <c r="E50" s="1" t="s">
        <v>49</v>
      </c>
      <c r="F50" s="1" t="s">
        <v>11</v>
      </c>
      <c r="G50" s="1">
        <v>36</v>
      </c>
      <c r="H50" s="1">
        <v>20</v>
      </c>
      <c r="I50" s="1" t="s">
        <v>14</v>
      </c>
      <c r="J50" s="1" t="str">
        <f>IF($I50="N","n/a","")</f>
        <v>n/a</v>
      </c>
      <c r="K50" s="1" t="str">
        <f>IF($I50="N","n/a","")</f>
        <v>n/a</v>
      </c>
      <c r="T50" s="6"/>
    </row>
    <row r="51" spans="1:20" x14ac:dyDescent="0.25">
      <c r="A51" s="1" t="s">
        <v>127</v>
      </c>
      <c r="B51" s="1" t="s">
        <v>128</v>
      </c>
      <c r="C51" s="1" t="s">
        <v>9</v>
      </c>
      <c r="D51" s="1" t="s">
        <v>13</v>
      </c>
      <c r="E51" s="1" t="s">
        <v>49</v>
      </c>
      <c r="F51" s="1" t="s">
        <v>11</v>
      </c>
      <c r="G51" s="1">
        <v>44</v>
      </c>
      <c r="H51" s="1">
        <v>50</v>
      </c>
      <c r="I51" s="1" t="s">
        <v>14</v>
      </c>
      <c r="J51" s="1" t="str">
        <f>IF($I51="N","n/a","")</f>
        <v>n/a</v>
      </c>
      <c r="K51" s="1" t="str">
        <f>IF($I51="N","n/a","")</f>
        <v>n/a</v>
      </c>
    </row>
    <row r="52" spans="1:20" x14ac:dyDescent="0.25">
      <c r="A52" s="1" t="s">
        <v>129</v>
      </c>
      <c r="B52" s="1" t="s">
        <v>130</v>
      </c>
      <c r="C52" s="1" t="s">
        <v>9</v>
      </c>
      <c r="D52" s="1" t="s">
        <v>13</v>
      </c>
      <c r="E52" s="1" t="s">
        <v>49</v>
      </c>
      <c r="F52" s="1" t="s">
        <v>11</v>
      </c>
      <c r="G52" s="1">
        <v>44</v>
      </c>
      <c r="H52" s="1">
        <v>20</v>
      </c>
      <c r="I52" s="1" t="s">
        <v>14</v>
      </c>
      <c r="J52" s="1" t="str">
        <f>IF($I52="N","n/a","")</f>
        <v>n/a</v>
      </c>
      <c r="K52" s="1" t="str">
        <f>IF($I52="N","n/a","")</f>
        <v>n/a</v>
      </c>
    </row>
    <row r="53" spans="1:20" ht="30" x14ac:dyDescent="0.25">
      <c r="A53" s="3" t="s">
        <v>132</v>
      </c>
      <c r="B53" s="3" t="s">
        <v>133</v>
      </c>
      <c r="C53" s="3" t="s">
        <v>77</v>
      </c>
      <c r="D53" s="3" t="s">
        <v>13</v>
      </c>
      <c r="E53" s="3" t="s">
        <v>49</v>
      </c>
      <c r="F53" s="3" t="s">
        <v>11</v>
      </c>
      <c r="G53" s="3">
        <v>44</v>
      </c>
      <c r="H53" s="3">
        <v>10</v>
      </c>
      <c r="I53" s="3" t="s">
        <v>14</v>
      </c>
      <c r="J53" s="3" t="str">
        <f>IF($I53="N","n/a","")</f>
        <v>n/a</v>
      </c>
      <c r="K53" s="3" t="str">
        <f>IF($I53="N","n/a","")</f>
        <v>n/a</v>
      </c>
      <c r="L53" s="13" t="s">
        <v>131</v>
      </c>
    </row>
    <row r="54" spans="1:20" x14ac:dyDescent="0.25">
      <c r="A54" s="1" t="s">
        <v>134</v>
      </c>
      <c r="B54" s="1" t="s">
        <v>135</v>
      </c>
      <c r="C54" s="1" t="s">
        <v>9</v>
      </c>
      <c r="D54" s="1" t="s">
        <v>13</v>
      </c>
      <c r="E54" s="1" t="s">
        <v>49</v>
      </c>
      <c r="F54" s="1" t="s">
        <v>11</v>
      </c>
      <c r="G54" s="1">
        <v>44</v>
      </c>
      <c r="H54" s="1">
        <v>30</v>
      </c>
      <c r="I54" s="1" t="s">
        <v>14</v>
      </c>
      <c r="J54" s="1" t="str">
        <f>IF($I54="N","n/a","")</f>
        <v>n/a</v>
      </c>
      <c r="K54" s="1" t="str">
        <f>IF($I54="N","n/a","")</f>
        <v>n/a</v>
      </c>
    </row>
    <row r="55" spans="1:20" x14ac:dyDescent="0.25">
      <c r="A55" s="1" t="s">
        <v>139</v>
      </c>
      <c r="B55" s="1" t="s">
        <v>140</v>
      </c>
      <c r="C55" s="1" t="s">
        <v>9</v>
      </c>
      <c r="D55" s="1" t="s">
        <v>13</v>
      </c>
      <c r="E55" s="1" t="s">
        <v>49</v>
      </c>
      <c r="F55" s="1" t="s">
        <v>12</v>
      </c>
      <c r="G55" s="1">
        <v>32</v>
      </c>
      <c r="H55" s="1">
        <v>10</v>
      </c>
      <c r="I55" s="1" t="s">
        <v>14</v>
      </c>
      <c r="J55" s="1" t="str">
        <f>IF($I55="N","n/a","")</f>
        <v>n/a</v>
      </c>
      <c r="K55" s="1" t="str">
        <f>IF($I55="N","n/a","")</f>
        <v>n/a</v>
      </c>
    </row>
    <row r="56" spans="1:20" x14ac:dyDescent="0.25">
      <c r="A56" s="1" t="s">
        <v>94</v>
      </c>
      <c r="B56" s="1" t="s">
        <v>95</v>
      </c>
      <c r="C56" s="1" t="s">
        <v>9</v>
      </c>
      <c r="D56" s="1" t="s">
        <v>13</v>
      </c>
      <c r="E56" s="1" t="s">
        <v>48</v>
      </c>
      <c r="F56" s="1" t="s">
        <v>12</v>
      </c>
      <c r="G56" s="1">
        <v>40</v>
      </c>
      <c r="H56" s="1">
        <v>32</v>
      </c>
      <c r="I56" s="1" t="s">
        <v>14</v>
      </c>
      <c r="J56" s="1" t="str">
        <f>IF($I56="N","n/a","")</f>
        <v>n/a</v>
      </c>
      <c r="K56" s="1" t="str">
        <f>IF($I56="N","n/a","")</f>
        <v>n/a</v>
      </c>
    </row>
    <row r="57" spans="1:20" x14ac:dyDescent="0.25">
      <c r="A57" s="1" t="s">
        <v>94</v>
      </c>
      <c r="B57" s="1" t="s">
        <v>96</v>
      </c>
      <c r="C57" s="1" t="s">
        <v>9</v>
      </c>
      <c r="D57" s="1" t="s">
        <v>13</v>
      </c>
      <c r="E57" s="1" t="s">
        <v>48</v>
      </c>
      <c r="F57" s="1" t="s">
        <v>12</v>
      </c>
      <c r="G57" s="1">
        <v>40</v>
      </c>
      <c r="H57" s="1">
        <v>72</v>
      </c>
      <c r="I57" s="1" t="s">
        <v>14</v>
      </c>
      <c r="J57" s="1" t="str">
        <f>IF($I57="N","n/a","")</f>
        <v>n/a</v>
      </c>
      <c r="K57" s="1" t="str">
        <f>IF($I57="N","n/a","")</f>
        <v>n/a</v>
      </c>
    </row>
    <row r="58" spans="1:20" ht="30" x14ac:dyDescent="0.25">
      <c r="A58" s="3" t="s">
        <v>156</v>
      </c>
      <c r="B58" s="3" t="s">
        <v>157</v>
      </c>
      <c r="C58" s="3" t="s">
        <v>161</v>
      </c>
      <c r="D58" s="3" t="s">
        <v>13</v>
      </c>
      <c r="E58" s="3" t="s">
        <v>49</v>
      </c>
      <c r="F58" s="3" t="s">
        <v>12</v>
      </c>
      <c r="G58" s="3">
        <v>42</v>
      </c>
      <c r="H58" s="3">
        <v>89</v>
      </c>
      <c r="I58" s="3" t="s">
        <v>14</v>
      </c>
      <c r="J58" s="3" t="str">
        <f>IF($I58="N","n/a","")</f>
        <v>n/a</v>
      </c>
      <c r="K58" s="3" t="str">
        <f>IF($I58="N","n/a","")</f>
        <v>n/a</v>
      </c>
      <c r="L58" s="13" t="s">
        <v>162</v>
      </c>
    </row>
    <row r="59" spans="1:20" ht="30" x14ac:dyDescent="0.25">
      <c r="A59" s="3" t="s">
        <v>156</v>
      </c>
      <c r="B59" s="3" t="s">
        <v>158</v>
      </c>
      <c r="C59" s="3" t="s">
        <v>161</v>
      </c>
      <c r="D59" s="3" t="s">
        <v>13</v>
      </c>
      <c r="E59" s="3" t="s">
        <v>49</v>
      </c>
      <c r="F59" s="3" t="s">
        <v>12</v>
      </c>
      <c r="G59" s="3">
        <v>42</v>
      </c>
      <c r="H59" s="19">
        <v>81.5</v>
      </c>
      <c r="I59" s="3" t="s">
        <v>14</v>
      </c>
      <c r="J59" s="3" t="str">
        <f>IF($I59="N","n/a","")</f>
        <v>n/a</v>
      </c>
      <c r="K59" s="3" t="str">
        <f>IF($I59="N","n/a","")</f>
        <v>n/a</v>
      </c>
      <c r="L59" s="13" t="s">
        <v>162</v>
      </c>
    </row>
    <row r="60" spans="1:20" x14ac:dyDescent="0.25">
      <c r="A60" s="1" t="s">
        <v>101</v>
      </c>
      <c r="B60" s="1" t="s">
        <v>102</v>
      </c>
      <c r="C60" s="1" t="s">
        <v>10</v>
      </c>
      <c r="D60" s="1" t="s">
        <v>13</v>
      </c>
      <c r="E60" s="1" t="s">
        <v>48</v>
      </c>
      <c r="F60" s="1" t="s">
        <v>12</v>
      </c>
      <c r="G60" s="1">
        <v>33</v>
      </c>
      <c r="H60" s="1">
        <v>43</v>
      </c>
      <c r="I60" s="1" t="s">
        <v>14</v>
      </c>
      <c r="J60" s="1" t="str">
        <f>IF($I60="N","n/a","")</f>
        <v>n/a</v>
      </c>
      <c r="K60" s="1" t="str">
        <f>IF($I60="N","n/a","")</f>
        <v>n/a</v>
      </c>
    </row>
    <row r="61" spans="1:20" x14ac:dyDescent="0.25">
      <c r="A61" s="1" t="s">
        <v>111</v>
      </c>
      <c r="B61" s="1" t="s">
        <v>112</v>
      </c>
      <c r="C61" s="1" t="s">
        <v>9</v>
      </c>
      <c r="D61" s="1" t="s">
        <v>13</v>
      </c>
      <c r="E61" s="1" t="s">
        <v>48</v>
      </c>
      <c r="F61" s="1" t="s">
        <v>12</v>
      </c>
      <c r="G61" s="1">
        <v>42</v>
      </c>
      <c r="H61" s="1">
        <v>32</v>
      </c>
      <c r="I61" s="1" t="s">
        <v>14</v>
      </c>
      <c r="J61" s="1" t="str">
        <f>IF($I61="N","n/a","")</f>
        <v>n/a</v>
      </c>
      <c r="K61" s="1" t="str">
        <f>IF($I61="N","n/a","")</f>
        <v>n/a</v>
      </c>
    </row>
    <row r="62" spans="1:20" x14ac:dyDescent="0.25">
      <c r="A62" s="1" t="s">
        <v>111</v>
      </c>
      <c r="B62" s="1" t="s">
        <v>113</v>
      </c>
      <c r="C62" s="1" t="s">
        <v>9</v>
      </c>
      <c r="D62" s="1" t="s">
        <v>13</v>
      </c>
      <c r="E62" s="1" t="s">
        <v>48</v>
      </c>
      <c r="F62" s="1" t="s">
        <v>12</v>
      </c>
      <c r="G62" s="1">
        <v>42</v>
      </c>
      <c r="H62" s="1">
        <v>80</v>
      </c>
      <c r="I62" s="1" t="s">
        <v>14</v>
      </c>
      <c r="J62" s="1" t="str">
        <f>IF($I62="N","n/a","")</f>
        <v>n/a</v>
      </c>
      <c r="K62" s="1" t="str">
        <f>IF($I62="N","n/a","")</f>
        <v>n/a</v>
      </c>
    </row>
    <row r="63" spans="1:20" x14ac:dyDescent="0.25">
      <c r="A63" s="1" t="s">
        <v>111</v>
      </c>
      <c r="B63" s="1" t="s">
        <v>114</v>
      </c>
      <c r="C63" s="1" t="s">
        <v>9</v>
      </c>
      <c r="D63" s="1" t="s">
        <v>13</v>
      </c>
      <c r="E63" s="1" t="s">
        <v>48</v>
      </c>
      <c r="F63" s="1" t="s">
        <v>12</v>
      </c>
      <c r="G63" s="1">
        <v>42</v>
      </c>
      <c r="H63" s="1">
        <v>130</v>
      </c>
      <c r="I63" s="1" t="s">
        <v>14</v>
      </c>
      <c r="J63" s="1" t="str">
        <f>IF($I63="N","n/a","")</f>
        <v>n/a</v>
      </c>
      <c r="K63" s="1" t="str">
        <f>IF($I63="N","n/a","")</f>
        <v>n/a</v>
      </c>
    </row>
    <row r="64" spans="1:20" x14ac:dyDescent="0.25">
      <c r="A64" s="1" t="s">
        <v>111</v>
      </c>
      <c r="B64" s="1" t="s">
        <v>115</v>
      </c>
      <c r="C64" s="1" t="s">
        <v>9</v>
      </c>
      <c r="D64" s="1" t="s">
        <v>13</v>
      </c>
      <c r="E64" s="1" t="s">
        <v>48</v>
      </c>
      <c r="F64" s="1" t="s">
        <v>12</v>
      </c>
      <c r="G64" s="1">
        <v>42</v>
      </c>
      <c r="H64" s="1">
        <v>100</v>
      </c>
      <c r="I64" s="1" t="s">
        <v>14</v>
      </c>
      <c r="J64" s="1" t="str">
        <f>IF($I64="N","n/a","")</f>
        <v>n/a</v>
      </c>
      <c r="K64" s="1" t="str">
        <f>IF($I64="N","n/a","")</f>
        <v>n/a</v>
      </c>
    </row>
    <row r="65" spans="1:12" x14ac:dyDescent="0.25">
      <c r="A65" s="1" t="s">
        <v>111</v>
      </c>
      <c r="B65" s="1" t="s">
        <v>116</v>
      </c>
      <c r="C65" s="1" t="s">
        <v>9</v>
      </c>
      <c r="D65" s="1" t="s">
        <v>13</v>
      </c>
      <c r="E65" s="1" t="s">
        <v>48</v>
      </c>
      <c r="F65" s="1" t="s">
        <v>12</v>
      </c>
      <c r="G65" s="1">
        <v>42</v>
      </c>
      <c r="H65" s="1">
        <v>36</v>
      </c>
      <c r="I65" s="1" t="s">
        <v>14</v>
      </c>
      <c r="J65" s="1" t="str">
        <f>IF($I65="N","n/a","")</f>
        <v>n/a</v>
      </c>
      <c r="K65" s="1" t="str">
        <f>IF($I65="N","n/a","")</f>
        <v>n/a</v>
      </c>
    </row>
    <row r="66" spans="1:12" x14ac:dyDescent="0.25">
      <c r="A66" s="1" t="s">
        <v>145</v>
      </c>
      <c r="B66" s="1" t="s">
        <v>146</v>
      </c>
      <c r="C66" s="1" t="s">
        <v>9</v>
      </c>
      <c r="D66" s="1" t="s">
        <v>13</v>
      </c>
      <c r="E66" s="1" t="s">
        <v>49</v>
      </c>
      <c r="F66" s="1" t="s">
        <v>11</v>
      </c>
      <c r="G66" s="1">
        <v>37</v>
      </c>
      <c r="H66" s="1">
        <v>118</v>
      </c>
      <c r="I66" s="1" t="s">
        <v>14</v>
      </c>
      <c r="J66" s="1" t="str">
        <f>IF($I66="N","n/a","")</f>
        <v>n/a</v>
      </c>
      <c r="K66" s="1" t="str">
        <f>IF($I66="N","n/a","")</f>
        <v>n/a</v>
      </c>
    </row>
    <row r="67" spans="1:12" x14ac:dyDescent="0.25">
      <c r="A67" s="1" t="s">
        <v>163</v>
      </c>
      <c r="B67" s="1" t="s">
        <v>164</v>
      </c>
      <c r="C67" s="1" t="s">
        <v>9</v>
      </c>
      <c r="D67" s="1" t="s">
        <v>13</v>
      </c>
      <c r="E67" s="1" t="s">
        <v>49</v>
      </c>
      <c r="F67" s="1" t="s">
        <v>11</v>
      </c>
      <c r="G67" s="1">
        <v>36</v>
      </c>
      <c r="H67" s="1">
        <v>150</v>
      </c>
      <c r="I67" s="1" t="s">
        <v>14</v>
      </c>
      <c r="J67" s="1" t="str">
        <f>IF($I67="N","n/a","")</f>
        <v>n/a</v>
      </c>
      <c r="K67" s="1" t="str">
        <f>IF($I67="N","n/a","")</f>
        <v>n/a</v>
      </c>
    </row>
    <row r="68" spans="1:12" ht="45" x14ac:dyDescent="0.25">
      <c r="A68" s="3" t="s">
        <v>122</v>
      </c>
      <c r="B68" s="3" t="s">
        <v>123</v>
      </c>
      <c r="C68" s="3" t="s">
        <v>10</v>
      </c>
      <c r="D68" s="3" t="s">
        <v>13</v>
      </c>
      <c r="E68" s="3" t="s">
        <v>49</v>
      </c>
      <c r="F68" s="3" t="s">
        <v>11</v>
      </c>
      <c r="G68" s="3">
        <v>44</v>
      </c>
      <c r="H68" s="3">
        <v>111</v>
      </c>
      <c r="I68" s="3" t="s">
        <v>14</v>
      </c>
      <c r="J68" s="3" t="str">
        <f>IF($I68="N","n/a","")</f>
        <v>n/a</v>
      </c>
      <c r="K68" s="3" t="str">
        <f>IF($I68="N","n/a","")</f>
        <v>n/a</v>
      </c>
      <c r="L68" s="13" t="s">
        <v>76</v>
      </c>
    </row>
    <row r="69" spans="1:12" x14ac:dyDescent="0.25">
      <c r="A69" s="1" t="s">
        <v>122</v>
      </c>
      <c r="B69" s="1" t="s">
        <v>124</v>
      </c>
      <c r="C69" s="1" t="s">
        <v>10</v>
      </c>
      <c r="D69" s="1" t="s">
        <v>13</v>
      </c>
      <c r="E69" s="1" t="s">
        <v>49</v>
      </c>
      <c r="F69" s="1" t="s">
        <v>11</v>
      </c>
      <c r="G69" s="1">
        <v>44</v>
      </c>
      <c r="H69" s="1">
        <v>72</v>
      </c>
      <c r="I69" s="1" t="s">
        <v>14</v>
      </c>
      <c r="J69" s="1" t="str">
        <f>IF($I69="N","n/a","")</f>
        <v>n/a</v>
      </c>
      <c r="K69" s="1" t="str">
        <f>IF($I69="N","n/a","")</f>
        <v>n/a</v>
      </c>
    </row>
    <row r="70" spans="1:12" x14ac:dyDescent="0.25">
      <c r="A70" s="1" t="s">
        <v>125</v>
      </c>
      <c r="B70" s="1" t="s">
        <v>126</v>
      </c>
      <c r="C70" s="1" t="s">
        <v>10</v>
      </c>
      <c r="D70" s="1" t="s">
        <v>13</v>
      </c>
      <c r="E70" s="1" t="s">
        <v>49</v>
      </c>
      <c r="F70" s="1" t="s">
        <v>11</v>
      </c>
      <c r="G70" s="1">
        <v>44</v>
      </c>
      <c r="H70" s="1">
        <v>41</v>
      </c>
      <c r="I70" s="1" t="s">
        <v>14</v>
      </c>
      <c r="J70" s="1" t="str">
        <f>IF($I70="N","n/a","")</f>
        <v>n/a</v>
      </c>
      <c r="K70" s="1" t="str">
        <f>IF($I70="N","n/a","")</f>
        <v>n/a</v>
      </c>
    </row>
    <row r="71" spans="1:12" x14ac:dyDescent="0.25">
      <c r="A71" s="1" t="s">
        <v>107</v>
      </c>
      <c r="B71" s="1" t="s">
        <v>143</v>
      </c>
      <c r="C71" s="1" t="s">
        <v>10</v>
      </c>
      <c r="D71" s="1" t="s">
        <v>13</v>
      </c>
      <c r="E71" s="1" t="s">
        <v>49</v>
      </c>
      <c r="F71" s="1" t="s">
        <v>12</v>
      </c>
      <c r="G71" s="1">
        <v>32</v>
      </c>
      <c r="H71" s="1">
        <v>53</v>
      </c>
      <c r="I71" s="1" t="s">
        <v>14</v>
      </c>
      <c r="J71" s="1" t="str">
        <f>IF($I71="N","n/a","")</f>
        <v>n/a</v>
      </c>
      <c r="K71" s="1" t="str">
        <f>IF($I71="N","n/a","")</f>
        <v>n/a</v>
      </c>
    </row>
    <row r="72" spans="1:12" x14ac:dyDescent="0.25">
      <c r="A72" s="1" t="s">
        <v>84</v>
      </c>
      <c r="B72" s="1" t="s">
        <v>85</v>
      </c>
      <c r="C72" s="1" t="s">
        <v>9</v>
      </c>
      <c r="D72" s="1" t="s">
        <v>13</v>
      </c>
      <c r="E72" s="1" t="s">
        <v>48</v>
      </c>
      <c r="F72" s="1" t="s">
        <v>12</v>
      </c>
      <c r="G72" s="1">
        <v>33</v>
      </c>
      <c r="H72" s="1">
        <v>44</v>
      </c>
      <c r="I72" s="1" t="s">
        <v>14</v>
      </c>
      <c r="J72" s="1" t="str">
        <f>IF($I72="N","n/a","")</f>
        <v>n/a</v>
      </c>
      <c r="K72" s="1" t="str">
        <f>IF($I72="N","n/a","")</f>
        <v>n/a</v>
      </c>
    </row>
    <row r="73" spans="1:12" x14ac:dyDescent="0.25">
      <c r="A73" s="1" t="s">
        <v>86</v>
      </c>
      <c r="B73" s="1" t="s">
        <v>87</v>
      </c>
      <c r="C73" s="1" t="s">
        <v>9</v>
      </c>
      <c r="D73" s="1" t="s">
        <v>13</v>
      </c>
      <c r="E73" s="1" t="s">
        <v>48</v>
      </c>
      <c r="F73" s="1" t="s">
        <v>12</v>
      </c>
      <c r="G73" s="1">
        <v>33</v>
      </c>
      <c r="H73" s="1">
        <v>85</v>
      </c>
      <c r="I73" s="1" t="s">
        <v>14</v>
      </c>
      <c r="J73" s="1" t="str">
        <f>IF($I73="N","n/a","")</f>
        <v>n/a</v>
      </c>
      <c r="K73" s="1" t="str">
        <f>IF($I73="N","n/a","")</f>
        <v>n/a</v>
      </c>
    </row>
    <row r="74" spans="1:12" x14ac:dyDescent="0.25">
      <c r="A74" s="1" t="s">
        <v>92</v>
      </c>
      <c r="B74" s="1" t="s">
        <v>93</v>
      </c>
      <c r="C74" s="1" t="s">
        <v>9</v>
      </c>
      <c r="D74" s="1" t="s">
        <v>13</v>
      </c>
      <c r="E74" s="1" t="s">
        <v>48</v>
      </c>
      <c r="F74" s="1" t="s">
        <v>11</v>
      </c>
      <c r="G74" s="1">
        <v>40</v>
      </c>
      <c r="H74" s="1">
        <v>49</v>
      </c>
      <c r="I74" s="1" t="s">
        <v>14</v>
      </c>
      <c r="J74" s="1" t="str">
        <f>IF($I74="N","n/a","")</f>
        <v>n/a</v>
      </c>
      <c r="K74" s="1" t="str">
        <f>IF($I74="N","n/a","")</f>
        <v>n/a</v>
      </c>
    </row>
  </sheetData>
  <sortState ref="A34:M37">
    <sortCondition ref="A34:A37"/>
  </sortState>
  <conditionalFormatting sqref="E72 E2:E5 E29:E53">
    <cfRule type="cellIs" dxfId="5" priority="15" operator="equal">
      <formula>"n/a"</formula>
    </cfRule>
  </conditionalFormatting>
  <conditionalFormatting sqref="E55">
    <cfRule type="cellIs" dxfId="4" priority="13" operator="equal">
      <formula>"n/a"</formula>
    </cfRule>
  </conditionalFormatting>
  <conditionalFormatting sqref="E56:E71">
    <cfRule type="cellIs" dxfId="3" priority="11" operator="equal">
      <formula>"n/a"</formula>
    </cfRule>
  </conditionalFormatting>
  <conditionalFormatting sqref="E7">
    <cfRule type="cellIs" dxfId="2" priority="6" operator="equal">
      <formula>"n/a"</formula>
    </cfRule>
  </conditionalFormatting>
  <conditionalFormatting sqref="A1:A1048576">
    <cfRule type="duplicateValues" dxfId="1" priority="1"/>
  </conditionalFormatting>
  <conditionalFormatting sqref="B78:B1048576 B1:B73">
    <cfRule type="duplicateValues" dxfId="0" priority="30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4C (opto; AM251)</vt:lpstr>
      <vt:lpstr>Fig. 4D (opto; dp+-)</vt:lpstr>
      <vt:lpstr>Fig. 4E (paired recordings)</vt:lpstr>
    </vt:vector>
  </TitlesOfParts>
  <Company>NYU Langone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2023-01-20T15:34:16Z</dcterms:created>
  <dcterms:modified xsi:type="dcterms:W3CDTF">2023-01-23T22:58:09Z</dcterms:modified>
</cp:coreProperties>
</file>