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rudylab\archive\Shlomo\ID2 paper draft\source data for elife\"/>
    </mc:Choice>
  </mc:AlternateContent>
  <bookViews>
    <workbookView xWindow="0" yWindow="0" windowWidth="28800" windowHeight="12300"/>
  </bookViews>
  <sheets>
    <sheet name="tabulation" sheetId="3" r:id="rId1"/>
    <sheet name="summary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E3" i="4" l="1"/>
  <c r="U14" i="4" l="1"/>
  <c r="V14" i="4"/>
  <c r="B15" i="4" l="1"/>
  <c r="C14" i="4" l="1"/>
  <c r="H14" i="4"/>
  <c r="N14" i="4" s="1"/>
  <c r="I14" i="4"/>
  <c r="O14" i="4" s="1"/>
  <c r="B14" i="4"/>
  <c r="T14" i="4" l="1"/>
  <c r="S14" i="4"/>
  <c r="I13" i="4"/>
  <c r="K13" i="4"/>
  <c r="J13" i="4"/>
  <c r="H13" i="4"/>
  <c r="N13" i="4" s="1"/>
  <c r="C13" i="4"/>
  <c r="E13" i="4"/>
  <c r="D13" i="4"/>
  <c r="B13" i="4"/>
  <c r="S13" i="4" s="1"/>
  <c r="I15" i="4"/>
  <c r="O15" i="4" s="1"/>
  <c r="K15" i="4"/>
  <c r="Q15" i="4" s="1"/>
  <c r="J15" i="4"/>
  <c r="P15" i="4" s="1"/>
  <c r="H15" i="4"/>
  <c r="N15" i="4" s="1"/>
  <c r="S15" i="4" s="1"/>
  <c r="C15" i="4"/>
  <c r="T15" i="4" s="1"/>
  <c r="E15" i="4"/>
  <c r="D15" i="4"/>
  <c r="U15" i="4" s="1"/>
  <c r="I12" i="4"/>
  <c r="O12" i="4" s="1"/>
  <c r="K12" i="4"/>
  <c r="J12" i="4"/>
  <c r="H12" i="4"/>
  <c r="N12" i="4" s="1"/>
  <c r="C12" i="4"/>
  <c r="T12" i="4" s="1"/>
  <c r="E12" i="4"/>
  <c r="D12" i="4"/>
  <c r="B12" i="4"/>
  <c r="S12" i="4" s="1"/>
  <c r="I11" i="4"/>
  <c r="O11" i="4" s="1"/>
  <c r="K11" i="4"/>
  <c r="Q11" i="4" s="1"/>
  <c r="J11" i="4"/>
  <c r="H11" i="4"/>
  <c r="N11" i="4" s="1"/>
  <c r="C11" i="4"/>
  <c r="T11" i="4" s="1"/>
  <c r="E11" i="4"/>
  <c r="V11" i="4" s="1"/>
  <c r="D11" i="4"/>
  <c r="B11" i="4"/>
  <c r="S11" i="4" s="1"/>
  <c r="I5" i="4"/>
  <c r="O5" i="4" s="1"/>
  <c r="K5" i="4"/>
  <c r="Q5" i="4" s="1"/>
  <c r="J5" i="4"/>
  <c r="P5" i="4" s="1"/>
  <c r="H5" i="4"/>
  <c r="N5" i="4" s="1"/>
  <c r="C5" i="4"/>
  <c r="E5" i="4"/>
  <c r="V5" i="4" s="1"/>
  <c r="D5" i="4"/>
  <c r="U5" i="4" s="1"/>
  <c r="B5" i="4"/>
  <c r="I4" i="4"/>
  <c r="O4" i="4" s="1"/>
  <c r="K4" i="4"/>
  <c r="Q4" i="4" s="1"/>
  <c r="J4" i="4"/>
  <c r="H4" i="4"/>
  <c r="N4" i="4" s="1"/>
  <c r="C4" i="4"/>
  <c r="T4" i="4" s="1"/>
  <c r="E4" i="4"/>
  <c r="V4" i="4" s="1"/>
  <c r="D4" i="4"/>
  <c r="B4" i="4"/>
  <c r="I3" i="4"/>
  <c r="K3" i="4"/>
  <c r="J3" i="4"/>
  <c r="H3" i="4"/>
  <c r="C3" i="4"/>
  <c r="D3" i="4"/>
  <c r="T5" i="4" l="1"/>
  <c r="V15" i="4"/>
  <c r="S4" i="4"/>
  <c r="S5" i="4"/>
  <c r="O3" i="4"/>
  <c r="T3" i="4" s="1"/>
  <c r="N3" i="4"/>
  <c r="S3" i="4" s="1"/>
  <c r="P3" i="4"/>
  <c r="U3" i="4" s="1"/>
  <c r="Q12" i="4"/>
  <c r="V12" i="4" s="1"/>
  <c r="Q3" i="4"/>
  <c r="V3" i="4" s="1"/>
  <c r="P4" i="4"/>
  <c r="U4" i="4" s="1"/>
  <c r="P13" i="4"/>
  <c r="U13" i="4" s="1"/>
  <c r="P12" i="4"/>
  <c r="U12" i="4" s="1"/>
  <c r="Q13" i="4"/>
  <c r="V13" i="4" s="1"/>
  <c r="P11" i="4"/>
  <c r="U11" i="4" s="1"/>
  <c r="O13" i="4"/>
  <c r="T13" i="4" s="1"/>
  <c r="I10" i="4" l="1"/>
  <c r="O10" i="4" s="1"/>
  <c r="I6" i="4"/>
  <c r="O6" i="4" s="1"/>
  <c r="I7" i="4"/>
  <c r="O7" i="4" s="1"/>
  <c r="I9" i="4"/>
  <c r="O9" i="4" s="1"/>
  <c r="I8" i="4"/>
  <c r="C10" i="4"/>
  <c r="C6" i="4"/>
  <c r="T6" i="4" s="1"/>
  <c r="C7" i="4"/>
  <c r="C9" i="4"/>
  <c r="C8" i="4"/>
  <c r="K10" i="4"/>
  <c r="Q10" i="4" s="1"/>
  <c r="K6" i="4"/>
  <c r="Q6" i="4" s="1"/>
  <c r="K7" i="4"/>
  <c r="K9" i="4"/>
  <c r="Q9" i="4" s="1"/>
  <c r="K8" i="4"/>
  <c r="E10" i="4"/>
  <c r="E6" i="4"/>
  <c r="E7" i="4"/>
  <c r="E9" i="4"/>
  <c r="V9" i="4" s="1"/>
  <c r="E8" i="4"/>
  <c r="J10" i="4"/>
  <c r="P10" i="4" s="1"/>
  <c r="J6" i="4"/>
  <c r="P6" i="4" s="1"/>
  <c r="J7" i="4"/>
  <c r="P7" i="4" s="1"/>
  <c r="J9" i="4"/>
  <c r="J8" i="4"/>
  <c r="D10" i="4"/>
  <c r="D6" i="4"/>
  <c r="D7" i="4"/>
  <c r="D9" i="4"/>
  <c r="D8" i="4"/>
  <c r="H10" i="4"/>
  <c r="N10" i="4" s="1"/>
  <c r="H6" i="4"/>
  <c r="N6" i="4" s="1"/>
  <c r="H7" i="4"/>
  <c r="N7" i="4" s="1"/>
  <c r="H9" i="4"/>
  <c r="N9" i="4" s="1"/>
  <c r="H8" i="4"/>
  <c r="B10" i="4"/>
  <c r="B6" i="4"/>
  <c r="B7" i="4"/>
  <c r="S7" i="4" s="1"/>
  <c r="B9" i="4"/>
  <c r="S9" i="4" s="1"/>
  <c r="B8" i="4"/>
  <c r="U7" i="4" l="1"/>
  <c r="T7" i="4"/>
  <c r="T9" i="4"/>
  <c r="U6" i="4"/>
  <c r="U10" i="4"/>
  <c r="T10" i="4"/>
  <c r="V6" i="4"/>
  <c r="S10" i="4"/>
  <c r="V10" i="4"/>
  <c r="S6" i="4"/>
  <c r="I17" i="4"/>
  <c r="H17" i="4"/>
  <c r="J17" i="4"/>
  <c r="K17" i="4"/>
  <c r="N8" i="4"/>
  <c r="S8" i="4" s="1"/>
  <c r="Q8" i="4"/>
  <c r="V8" i="4" s="1"/>
  <c r="O8" i="4"/>
  <c r="T8" i="4" s="1"/>
  <c r="Q7" i="4"/>
  <c r="V7" i="4" s="1"/>
  <c r="P8" i="4"/>
  <c r="U8" i="4" s="1"/>
  <c r="P9" i="4"/>
  <c r="U9" i="4" s="1"/>
</calcChain>
</file>

<file path=xl/comments1.xml><?xml version="1.0" encoding="utf-8"?>
<comments xmlns="http://schemas.openxmlformats.org/spreadsheetml/2006/main">
  <authors>
    <author>Windows User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Two general kinds of experiments were performed: 1) Cells were characterized and in some cases morphological information was obtained (listed as 'Morph/Charac' or just 'Characterization'), 2) Paired recordings were carried out between Id2+ cells and PCs as in Figure 4E (listed as 'pairs').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1 = standard internal
0 = non-standard internal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<sst xmlns="http://schemas.openxmlformats.org/spreadsheetml/2006/main" count="1945" uniqueCount="202">
  <si>
    <t>Cell ID</t>
  </si>
  <si>
    <t>Layer</t>
  </si>
  <si>
    <t>Age</t>
  </si>
  <si>
    <t>M/F</t>
  </si>
  <si>
    <t>Firing Properties</t>
  </si>
  <si>
    <t>AP Waveform Properties</t>
  </si>
  <si>
    <t>Intrinsic Properties</t>
  </si>
  <si>
    <t>Rm</t>
  </si>
  <si>
    <t>Tau</t>
  </si>
  <si>
    <t>AP rise</t>
  </si>
  <si>
    <t>AP fall</t>
  </si>
  <si>
    <t>AP HW</t>
  </si>
  <si>
    <t>AHP</t>
  </si>
  <si>
    <t>Rb</t>
  </si>
  <si>
    <t>SD060121-31L</t>
  </si>
  <si>
    <t>SD060221-13L</t>
  </si>
  <si>
    <t>SD060221-16L</t>
  </si>
  <si>
    <t>SD060221-21R</t>
  </si>
  <si>
    <t>SD060221-22R</t>
  </si>
  <si>
    <t>SD060221-23R</t>
  </si>
  <si>
    <t>SD060221-31R</t>
  </si>
  <si>
    <t>SD060221-32R</t>
  </si>
  <si>
    <t>SD060121-11L</t>
  </si>
  <si>
    <t>SD060121-13L</t>
  </si>
  <si>
    <t>SD060121-23L</t>
  </si>
  <si>
    <t>SD060121-24L</t>
  </si>
  <si>
    <t>SD060121-43L</t>
  </si>
  <si>
    <t>SD060121-51R</t>
  </si>
  <si>
    <t>IK060121-21R</t>
  </si>
  <si>
    <t>IK060121-31R</t>
  </si>
  <si>
    <t>SD052521-13L</t>
  </si>
  <si>
    <t>SD052521-22L</t>
  </si>
  <si>
    <t>SD051821-22L</t>
  </si>
  <si>
    <t>IK051821-12R</t>
  </si>
  <si>
    <t>IK050421-31R</t>
  </si>
  <si>
    <t>IK041521-21R</t>
  </si>
  <si>
    <t>SD020421-11L</t>
  </si>
  <si>
    <t>SD020421-13L</t>
  </si>
  <si>
    <t>SD020421-22R</t>
  </si>
  <si>
    <t>SD020421-24R</t>
  </si>
  <si>
    <t>SD020121-12L</t>
  </si>
  <si>
    <t>SD020121-21R</t>
  </si>
  <si>
    <t>SD011221-24R</t>
  </si>
  <si>
    <t xml:space="preserve">SD010621-13L </t>
  </si>
  <si>
    <t>SD010621-22L</t>
  </si>
  <si>
    <t>SD010521-31L</t>
  </si>
  <si>
    <t>SD010521-41L</t>
  </si>
  <si>
    <t>IK010521-31R</t>
  </si>
  <si>
    <t>SD123020-22L</t>
  </si>
  <si>
    <t>SD122920-21L</t>
  </si>
  <si>
    <t>SD122920-32L</t>
  </si>
  <si>
    <t>IK122920-21R</t>
  </si>
  <si>
    <t>SD121420-12L</t>
  </si>
  <si>
    <t>SD121420-23L</t>
  </si>
  <si>
    <t>SD121020-12L</t>
  </si>
  <si>
    <t>SD120920-31L</t>
  </si>
  <si>
    <t>SD120920-42L</t>
  </si>
  <si>
    <t>SD120520-14L</t>
  </si>
  <si>
    <t>SD120220-21L</t>
  </si>
  <si>
    <t>SD120220-32L</t>
  </si>
  <si>
    <t>SD060821-11R</t>
  </si>
  <si>
    <t>SD060821-13R</t>
  </si>
  <si>
    <t>SD060821-24R</t>
  </si>
  <si>
    <t>HZ060821-21R</t>
  </si>
  <si>
    <t>HZ060821-51R</t>
  </si>
  <si>
    <t>SD060921-11R</t>
  </si>
  <si>
    <t>SD061621-13L</t>
  </si>
  <si>
    <t>SD061621-23L</t>
  </si>
  <si>
    <t>SD063021-12L</t>
  </si>
  <si>
    <t>SD063021-22L</t>
  </si>
  <si>
    <t>HZ070121-31R</t>
  </si>
  <si>
    <t>HZ070121-41R</t>
  </si>
  <si>
    <t>HZ070721-21R</t>
  </si>
  <si>
    <t>SD072121-32R</t>
  </si>
  <si>
    <t>SD072821-11L</t>
  </si>
  <si>
    <t>SD072821-22L</t>
  </si>
  <si>
    <t>SD020421-21R</t>
  </si>
  <si>
    <t>2/3</t>
  </si>
  <si>
    <t>AP thresh</t>
  </si>
  <si>
    <t>Cell Type</t>
  </si>
  <si>
    <t>LS</t>
  </si>
  <si>
    <t>IS</t>
  </si>
  <si>
    <t>IK011221-21R</t>
  </si>
  <si>
    <t>IK011221-31R</t>
  </si>
  <si>
    <t>IK041521-31R</t>
  </si>
  <si>
    <t>IK060121-11R</t>
  </si>
  <si>
    <t>SD011221-31L</t>
  </si>
  <si>
    <t>SD020121-42L</t>
  </si>
  <si>
    <t>SD050421-12L</t>
  </si>
  <si>
    <t>SD052521-34L</t>
  </si>
  <si>
    <t>SD060921-21L</t>
  </si>
  <si>
    <t>SD060921-43L</t>
  </si>
  <si>
    <t>SD120320-11L</t>
  </si>
  <si>
    <t>SD120920-11L</t>
  </si>
  <si>
    <t>SD121420-13L</t>
  </si>
  <si>
    <t>SD123020-12L</t>
  </si>
  <si>
    <t>SD123020-31L</t>
  </si>
  <si>
    <t>BS</t>
  </si>
  <si>
    <t>IK010521-11R</t>
  </si>
  <si>
    <t>IK041521-11R</t>
  </si>
  <si>
    <t>IK050421-11R</t>
  </si>
  <si>
    <t>IK060121-41R</t>
  </si>
  <si>
    <t>IK122920-12R</t>
  </si>
  <si>
    <t>SD041521-21R</t>
  </si>
  <si>
    <t>SD052521-11L</t>
  </si>
  <si>
    <t>SD052521-31L</t>
  </si>
  <si>
    <t>SD060121-21L</t>
  </si>
  <si>
    <t>4/5</t>
  </si>
  <si>
    <t>SD120220-12L</t>
  </si>
  <si>
    <t>Parameter</t>
  </si>
  <si>
    <t>Latency</t>
  </si>
  <si>
    <t>HZ060821-31R</t>
  </si>
  <si>
    <t>SD060921-31L</t>
  </si>
  <si>
    <t>SD061621-11L</t>
  </si>
  <si>
    <t>SD061621-12L</t>
  </si>
  <si>
    <t>HZ070121-11R</t>
  </si>
  <si>
    <t>HZ070121-21R</t>
  </si>
  <si>
    <t>HZ070121-51R</t>
  </si>
  <si>
    <t>SD072121-11R</t>
  </si>
  <si>
    <t>SD072121-31R</t>
  </si>
  <si>
    <t>SD072821-13L</t>
  </si>
  <si>
    <t>SD072821-23L</t>
  </si>
  <si>
    <t>HZ072821-51R</t>
  </si>
  <si>
    <t>HZ072821-61R</t>
  </si>
  <si>
    <t>LS cells in L2/3</t>
  </si>
  <si>
    <t>LS cells in L4/5</t>
  </si>
  <si>
    <t>IS cells in L2/3</t>
  </si>
  <si>
    <t>n/a</t>
  </si>
  <si>
    <t>Rheobase</t>
  </si>
  <si>
    <t>Firing rate</t>
  </si>
  <si>
    <t>CV of ISI</t>
  </si>
  <si>
    <t>Experiment</t>
  </si>
  <si>
    <t>Morph / Charac</t>
  </si>
  <si>
    <t>BS cells in L2/3</t>
  </si>
  <si>
    <t>N</t>
  </si>
  <si>
    <t>M</t>
  </si>
  <si>
    <t>F</t>
  </si>
  <si>
    <t>Firing Rate (2xRb)</t>
  </si>
  <si>
    <t>Adaptation (2xRb)</t>
  </si>
  <si>
    <t>Firing regularity (2xRb)</t>
  </si>
  <si>
    <t>AP half-width</t>
  </si>
  <si>
    <t>HZ070721-11R</t>
  </si>
  <si>
    <t>minimum</t>
  </si>
  <si>
    <t>LS in L2/3</t>
  </si>
  <si>
    <t>IS in L2/3</t>
  </si>
  <si>
    <t>BS in L2/3</t>
  </si>
  <si>
    <t>LS in L4/5</t>
  </si>
  <si>
    <t>SEM</t>
  </si>
  <si>
    <t>Average</t>
  </si>
  <si>
    <t>AI (2xRb)</t>
  </si>
  <si>
    <t>AI (near Rb)</t>
  </si>
  <si>
    <t>1st AP latency</t>
  </si>
  <si>
    <t>Adaptation (near Rb)</t>
  </si>
  <si>
    <t>Pairs</t>
  </si>
  <si>
    <t>Pairs / Morph</t>
  </si>
  <si>
    <t>Internal</t>
  </si>
  <si>
    <t>1</t>
  </si>
  <si>
    <t>0</t>
  </si>
  <si>
    <t>SD072419-11L</t>
  </si>
  <si>
    <t>Characterization</t>
  </si>
  <si>
    <t>SD072419-31L</t>
  </si>
  <si>
    <t>SD072419-32L</t>
  </si>
  <si>
    <t>SD072919-11R</t>
  </si>
  <si>
    <t>SD072919-22R</t>
  </si>
  <si>
    <t>SD073119-21R</t>
  </si>
  <si>
    <t>SD090719-12L</t>
  </si>
  <si>
    <t>SD102119-21L</t>
  </si>
  <si>
    <t>SD111219-11L</t>
  </si>
  <si>
    <t>SD111219-21L</t>
  </si>
  <si>
    <t>SD010620-21R</t>
  </si>
  <si>
    <t>SD011420-11R</t>
  </si>
  <si>
    <t>SD062420-31R</t>
  </si>
  <si>
    <t>SD070220-11R</t>
  </si>
  <si>
    <t>SD070220-21R</t>
  </si>
  <si>
    <t>SD070220-22R</t>
  </si>
  <si>
    <t>SD070220-31R</t>
  </si>
  <si>
    <t>SD070920-21R</t>
  </si>
  <si>
    <t>SD070920-31R</t>
  </si>
  <si>
    <t>SD102219-21R</t>
  </si>
  <si>
    <t>SD010620-41R</t>
  </si>
  <si>
    <t>SD070120-21R</t>
  </si>
  <si>
    <t>SD031820-32</t>
  </si>
  <si>
    <t>SD070920-11</t>
  </si>
  <si>
    <t>SD072419-21</t>
  </si>
  <si>
    <t>SD072419-41</t>
  </si>
  <si>
    <t>SD073119-22</t>
  </si>
  <si>
    <t>SD073119-31</t>
  </si>
  <si>
    <t>SD102119-11</t>
  </si>
  <si>
    <t>SD072919-21R</t>
  </si>
  <si>
    <t>SD072919-31R</t>
  </si>
  <si>
    <t>SD102319-21R</t>
  </si>
  <si>
    <t>SD010620-31R</t>
  </si>
  <si>
    <t>SD011420-31R</t>
  </si>
  <si>
    <t>SD012120-11R</t>
  </si>
  <si>
    <t>SD012120-21R</t>
  </si>
  <si>
    <t>SD120219-11L</t>
  </si>
  <si>
    <t>SD120519-11L</t>
  </si>
  <si>
    <t>SD120519-21L</t>
  </si>
  <si>
    <t>SD061320-11R</t>
  </si>
  <si>
    <t>SD062420-11R</t>
  </si>
  <si>
    <t>SD010620-11R</t>
  </si>
  <si>
    <t>SD031620-31L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</si>
</sst>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8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" fontId="8" fillId="3" borderId="0" xfId="0" applyNumberFormat="1" applyFont="1" applyFill="1" applyAlignment="1">
      <alignment horizontal="left"/>
    </xf>
    <xf numFmtId="1" fontId="8" fillId="3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2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5FF"/>
      <color rgb="FFFF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03"/>
  <sheetViews>
    <sheetView tabSelected="1" workbookViewId="0">
      <pane ySplit="2" topLeftCell="A3" activePane="bottomLeft" state="frozenSplit"/>
      <selection pane="bottomLeft" activeCell="P5" sqref="P5"/>
    </sheetView>
  </sheetViews>
  <sheetFormatPr defaultRowHeight="15" x14ac:dyDescent="0.25"/>
  <cols>
    <col min="1" max="1" width="7.42578125" style="3" customWidth="1"/>
    <col min="2" max="2" width="16.28515625" style="3" customWidth="1"/>
    <col min="3" max="3" width="16.28515625" style="29" customWidth="1"/>
    <col min="4" max="4" width="6.140625" style="6" customWidth="1"/>
    <col min="5" max="5" width="6" style="3" customWidth="1"/>
    <col min="6" max="6" width="4.42578125" style="3" customWidth="1"/>
    <col min="7" max="7" width="7.85546875" style="3" customWidth="1"/>
    <col min="8" max="8" width="7.7109375" style="50" customWidth="1"/>
    <col min="9" max="10" width="8.7109375" style="50" customWidth="1"/>
    <col min="11" max="11" width="6.140625" style="52" customWidth="1"/>
    <col min="12" max="15" width="7.7109375" style="51" customWidth="1"/>
    <col min="16" max="17" width="8.7109375" style="50" customWidth="1"/>
    <col min="18" max="18" width="10.28515625" style="50" customWidth="1"/>
    <col min="19" max="19" width="10.85546875" style="50" customWidth="1"/>
    <col min="20" max="20" width="13.28515625" style="50" customWidth="1"/>
    <col min="21" max="16384" width="9.140625" style="3"/>
  </cols>
  <sheetData>
    <row r="1" spans="1:20" s="4" customFormat="1" x14ac:dyDescent="0.25">
      <c r="C1" s="26"/>
      <c r="D1" s="5"/>
      <c r="H1" s="38"/>
      <c r="I1" s="39" t="s">
        <v>6</v>
      </c>
      <c r="J1" s="40"/>
      <c r="K1" s="41" t="s">
        <v>5</v>
      </c>
      <c r="L1" s="42"/>
      <c r="M1" s="42"/>
      <c r="N1" s="42"/>
      <c r="O1" s="42"/>
      <c r="P1" s="43" t="s">
        <v>4</v>
      </c>
      <c r="Q1" s="44"/>
      <c r="R1" s="44"/>
      <c r="S1" s="44"/>
      <c r="T1" s="44"/>
    </row>
    <row r="2" spans="1:20" s="1" customFormat="1" ht="45" x14ac:dyDescent="0.25">
      <c r="A2" s="1" t="s">
        <v>79</v>
      </c>
      <c r="B2" s="1" t="s">
        <v>0</v>
      </c>
      <c r="C2" s="1" t="s">
        <v>131</v>
      </c>
      <c r="D2" s="2" t="s">
        <v>1</v>
      </c>
      <c r="E2" s="1" t="s">
        <v>3</v>
      </c>
      <c r="F2" s="1" t="s">
        <v>2</v>
      </c>
      <c r="G2" s="61" t="s">
        <v>155</v>
      </c>
      <c r="H2" s="45" t="s">
        <v>151</v>
      </c>
      <c r="I2" s="46" t="s">
        <v>7</v>
      </c>
      <c r="J2" s="46" t="s">
        <v>8</v>
      </c>
      <c r="K2" s="48" t="s">
        <v>140</v>
      </c>
      <c r="L2" s="47" t="s">
        <v>78</v>
      </c>
      <c r="M2" s="47" t="s">
        <v>9</v>
      </c>
      <c r="N2" s="47" t="s">
        <v>10</v>
      </c>
      <c r="O2" s="47" t="s">
        <v>12</v>
      </c>
      <c r="P2" s="49" t="s">
        <v>13</v>
      </c>
      <c r="Q2" s="49" t="s">
        <v>137</v>
      </c>
      <c r="R2" s="49" t="s">
        <v>139</v>
      </c>
      <c r="S2" s="49" t="s">
        <v>152</v>
      </c>
      <c r="T2" s="49" t="s">
        <v>138</v>
      </c>
    </row>
    <row r="3" spans="1:20" s="21" customFormat="1" x14ac:dyDescent="0.25">
      <c r="A3" s="7" t="s">
        <v>124</v>
      </c>
      <c r="B3" s="7"/>
      <c r="C3" s="27"/>
      <c r="D3" s="7"/>
      <c r="E3" s="7"/>
      <c r="F3" s="7"/>
      <c r="G3" s="7"/>
      <c r="H3" s="56"/>
      <c r="I3" s="56"/>
      <c r="J3" s="57"/>
      <c r="K3" s="56"/>
      <c r="L3" s="56"/>
      <c r="M3" s="56"/>
      <c r="N3" s="56"/>
      <c r="O3" s="56"/>
      <c r="P3" s="57"/>
      <c r="Q3" s="57"/>
      <c r="R3" s="56"/>
      <c r="S3" s="56"/>
      <c r="T3" s="56"/>
    </row>
    <row r="4" spans="1:20" s="8" customFormat="1" x14ac:dyDescent="0.25">
      <c r="A4" s="17" t="s">
        <v>80</v>
      </c>
      <c r="B4" s="8" t="s">
        <v>63</v>
      </c>
      <c r="C4" s="28" t="s">
        <v>132</v>
      </c>
      <c r="D4" s="9" t="s">
        <v>77</v>
      </c>
      <c r="E4" s="8" t="s">
        <v>135</v>
      </c>
      <c r="F4" s="8">
        <v>34</v>
      </c>
      <c r="G4" s="9" t="s">
        <v>156</v>
      </c>
      <c r="H4" s="36" t="s">
        <v>127</v>
      </c>
      <c r="I4" s="36">
        <v>242.5</v>
      </c>
      <c r="J4" s="36">
        <v>13.63670834371</v>
      </c>
      <c r="K4" s="37">
        <v>0.84065977542400605</v>
      </c>
      <c r="L4" s="36">
        <v>-15.0004072363269</v>
      </c>
      <c r="M4" s="36">
        <v>153.19824561174801</v>
      </c>
      <c r="N4" s="36">
        <v>-57.393393209925598</v>
      </c>
      <c r="O4" s="36">
        <v>9.3231203255754806</v>
      </c>
      <c r="P4" s="36" t="s">
        <v>127</v>
      </c>
      <c r="Q4" s="36">
        <v>35.8295193432971</v>
      </c>
      <c r="R4" s="37">
        <v>5.8298417690924802E-2</v>
      </c>
      <c r="S4" s="37">
        <v>1.3223632355697059</v>
      </c>
      <c r="T4" s="37">
        <v>0.572481991584046</v>
      </c>
    </row>
    <row r="5" spans="1:20" s="8" customFormat="1" x14ac:dyDescent="0.25">
      <c r="A5" s="17" t="s">
        <v>80</v>
      </c>
      <c r="B5" s="8" t="s">
        <v>64</v>
      </c>
      <c r="C5" s="28" t="s">
        <v>132</v>
      </c>
      <c r="D5" s="9" t="s">
        <v>77</v>
      </c>
      <c r="E5" s="8" t="s">
        <v>135</v>
      </c>
      <c r="F5" s="8">
        <v>34</v>
      </c>
      <c r="G5" s="9" t="s">
        <v>156</v>
      </c>
      <c r="H5" s="36" t="s">
        <v>127</v>
      </c>
      <c r="I5" s="36">
        <v>150</v>
      </c>
      <c r="J5" s="36">
        <v>5.9626634012021</v>
      </c>
      <c r="K5" s="37" t="s">
        <v>127</v>
      </c>
      <c r="L5" s="36" t="s">
        <v>127</v>
      </c>
      <c r="M5" s="36" t="s">
        <v>127</v>
      </c>
      <c r="N5" s="36" t="s">
        <v>127</v>
      </c>
      <c r="O5" s="36" t="s">
        <v>127</v>
      </c>
      <c r="P5" s="36">
        <v>453.45937789431201</v>
      </c>
      <c r="Q5" s="36" t="s">
        <v>127</v>
      </c>
      <c r="R5" s="37" t="s">
        <v>127</v>
      </c>
      <c r="S5" s="37" t="s">
        <v>127</v>
      </c>
      <c r="T5" s="37" t="s">
        <v>127</v>
      </c>
    </row>
    <row r="6" spans="1:20" s="8" customFormat="1" x14ac:dyDescent="0.25">
      <c r="A6" s="17" t="s">
        <v>80</v>
      </c>
      <c r="B6" s="8" t="s">
        <v>70</v>
      </c>
      <c r="C6" s="28" t="s">
        <v>132</v>
      </c>
      <c r="D6" s="9" t="s">
        <v>77</v>
      </c>
      <c r="E6" s="8" t="s">
        <v>135</v>
      </c>
      <c r="F6" s="8">
        <v>35</v>
      </c>
      <c r="G6" s="9" t="s">
        <v>156</v>
      </c>
      <c r="H6" s="36">
        <v>784.05500000000006</v>
      </c>
      <c r="I6" s="36">
        <v>125</v>
      </c>
      <c r="J6" s="36">
        <v>11.377104429950901</v>
      </c>
      <c r="K6" s="37">
        <v>0.53909091938402198</v>
      </c>
      <c r="L6" s="36">
        <v>-49.094753358866399</v>
      </c>
      <c r="M6" s="36">
        <v>239.450560450821</v>
      </c>
      <c r="N6" s="36">
        <v>-93.576533752782794</v>
      </c>
      <c r="O6" s="36">
        <v>11.3300526792332</v>
      </c>
      <c r="P6" s="36" t="s">
        <v>127</v>
      </c>
      <c r="Q6" s="36">
        <v>16.4308755522922</v>
      </c>
      <c r="R6" s="37">
        <v>3.4014404369335401E-2</v>
      </c>
      <c r="S6" s="37" t="s">
        <v>127</v>
      </c>
      <c r="T6" s="37">
        <v>0.76438615669461396</v>
      </c>
    </row>
    <row r="7" spans="1:20" s="8" customFormat="1" x14ac:dyDescent="0.25">
      <c r="A7" s="17" t="s">
        <v>80</v>
      </c>
      <c r="B7" s="8" t="s">
        <v>71</v>
      </c>
      <c r="C7" s="28" t="s">
        <v>132</v>
      </c>
      <c r="D7" s="9" t="s">
        <v>77</v>
      </c>
      <c r="E7" s="8" t="s">
        <v>135</v>
      </c>
      <c r="F7" s="8">
        <v>35</v>
      </c>
      <c r="G7" s="9" t="s">
        <v>156</v>
      </c>
      <c r="H7" s="36">
        <v>796.07</v>
      </c>
      <c r="I7" s="36">
        <v>145</v>
      </c>
      <c r="J7" s="36">
        <v>9.8114047810280205</v>
      </c>
      <c r="K7" s="37">
        <v>0.482175125014565</v>
      </c>
      <c r="L7" s="36">
        <v>-18.669715711771801</v>
      </c>
      <c r="M7" s="36">
        <v>275.87891241637402</v>
      </c>
      <c r="N7" s="36">
        <v>-116.201550073269</v>
      </c>
      <c r="O7" s="36">
        <v>10.2327789246339</v>
      </c>
      <c r="P7" s="36">
        <v>338.50133098549401</v>
      </c>
      <c r="Q7" s="36" t="s">
        <v>127</v>
      </c>
      <c r="R7" s="37" t="s">
        <v>127</v>
      </c>
      <c r="S7" s="37" t="s">
        <v>127</v>
      </c>
      <c r="T7" s="37" t="s">
        <v>127</v>
      </c>
    </row>
    <row r="8" spans="1:20" s="8" customFormat="1" x14ac:dyDescent="0.25">
      <c r="A8" s="17" t="s">
        <v>80</v>
      </c>
      <c r="B8" s="8" t="s">
        <v>72</v>
      </c>
      <c r="C8" s="28" t="s">
        <v>132</v>
      </c>
      <c r="D8" s="9" t="s">
        <v>77</v>
      </c>
      <c r="E8" s="8" t="s">
        <v>135</v>
      </c>
      <c r="F8" s="8">
        <v>35</v>
      </c>
      <c r="G8" s="9" t="s">
        <v>156</v>
      </c>
      <c r="H8" s="36">
        <v>948.31333333333339</v>
      </c>
      <c r="I8" s="36">
        <v>110.00000000000001</v>
      </c>
      <c r="J8" s="36">
        <v>9.6479664370633191</v>
      </c>
      <c r="K8" s="37">
        <v>0.70678686000503899</v>
      </c>
      <c r="L8" s="36">
        <v>-32.173157457407399</v>
      </c>
      <c r="M8" s="36">
        <v>165.10010134652501</v>
      </c>
      <c r="N8" s="36">
        <v>-78.7925737826356</v>
      </c>
      <c r="O8" s="36">
        <v>8.1949235840497199</v>
      </c>
      <c r="P8" s="36" t="s">
        <v>127</v>
      </c>
      <c r="Q8" s="36">
        <v>26.0821007536262</v>
      </c>
      <c r="R8" s="37">
        <v>3.7212324582417002E-2</v>
      </c>
      <c r="S8" s="37" t="s">
        <v>127</v>
      </c>
      <c r="T8" s="37">
        <v>0.60988498921838796</v>
      </c>
    </row>
    <row r="9" spans="1:20" s="8" customFormat="1" x14ac:dyDescent="0.25">
      <c r="A9" s="17" t="s">
        <v>80</v>
      </c>
      <c r="B9" s="8" t="s">
        <v>45</v>
      </c>
      <c r="C9" s="28" t="s">
        <v>153</v>
      </c>
      <c r="D9" s="9" t="s">
        <v>77</v>
      </c>
      <c r="E9" s="8" t="s">
        <v>136</v>
      </c>
      <c r="F9" s="8">
        <v>46</v>
      </c>
      <c r="G9" s="9" t="s">
        <v>156</v>
      </c>
      <c r="H9" s="36" t="s">
        <v>127</v>
      </c>
      <c r="I9" s="36">
        <v>100</v>
      </c>
      <c r="J9" s="36">
        <v>7.09157824762638</v>
      </c>
      <c r="K9" s="37" t="s">
        <v>127</v>
      </c>
      <c r="L9" s="36" t="s">
        <v>127</v>
      </c>
      <c r="M9" s="36" t="s">
        <v>127</v>
      </c>
      <c r="N9" s="36" t="s">
        <v>127</v>
      </c>
      <c r="O9" s="36" t="s">
        <v>127</v>
      </c>
      <c r="P9" s="36">
        <v>200.010983587645</v>
      </c>
      <c r="Q9" s="36" t="s">
        <v>127</v>
      </c>
      <c r="R9" s="37" t="s">
        <v>127</v>
      </c>
      <c r="S9" s="37" t="s">
        <v>127</v>
      </c>
      <c r="T9" s="37" t="s">
        <v>127</v>
      </c>
    </row>
    <row r="10" spans="1:20" s="8" customFormat="1" x14ac:dyDescent="0.25">
      <c r="A10" s="17" t="s">
        <v>80</v>
      </c>
      <c r="B10" s="8" t="s">
        <v>46</v>
      </c>
      <c r="C10" s="28" t="s">
        <v>153</v>
      </c>
      <c r="D10" s="9" t="s">
        <v>77</v>
      </c>
      <c r="E10" s="8" t="s">
        <v>136</v>
      </c>
      <c r="F10" s="8">
        <v>46</v>
      </c>
      <c r="G10" s="9" t="s">
        <v>156</v>
      </c>
      <c r="H10" s="36">
        <v>948.31</v>
      </c>
      <c r="I10" s="36">
        <v>172.5</v>
      </c>
      <c r="J10" s="36" t="s">
        <v>127</v>
      </c>
      <c r="K10" s="37">
        <v>0.406289654575541</v>
      </c>
      <c r="L10" s="36">
        <v>-30.308228216504201</v>
      </c>
      <c r="M10" s="36">
        <v>317.407233657105</v>
      </c>
      <c r="N10" s="36">
        <v>-135.64453428189199</v>
      </c>
      <c r="O10" s="36">
        <v>12.6519778218562</v>
      </c>
      <c r="P10" s="36">
        <v>215.15628520718499</v>
      </c>
      <c r="Q10" s="36" t="s">
        <v>127</v>
      </c>
      <c r="R10" s="37" t="s">
        <v>127</v>
      </c>
      <c r="S10" s="37">
        <v>1.2192198113641091</v>
      </c>
      <c r="T10" s="37" t="s">
        <v>127</v>
      </c>
    </row>
    <row r="11" spans="1:20" s="8" customFormat="1" x14ac:dyDescent="0.25">
      <c r="A11" s="17" t="s">
        <v>80</v>
      </c>
      <c r="B11" s="8" t="s">
        <v>43</v>
      </c>
      <c r="C11" s="28" t="s">
        <v>153</v>
      </c>
      <c r="D11" s="9" t="s">
        <v>77</v>
      </c>
      <c r="E11" s="8" t="s">
        <v>135</v>
      </c>
      <c r="F11" s="8">
        <v>47</v>
      </c>
      <c r="G11" s="9" t="s">
        <v>156</v>
      </c>
      <c r="H11" s="36">
        <v>803.78</v>
      </c>
      <c r="I11" s="36">
        <v>220</v>
      </c>
      <c r="J11" s="36">
        <v>11.298776474582301</v>
      </c>
      <c r="K11" s="37">
        <v>0.79500672939285599</v>
      </c>
      <c r="L11" s="36">
        <v>-35.354615048049702</v>
      </c>
      <c r="M11" s="36">
        <v>171.264652265563</v>
      </c>
      <c r="N11" s="36">
        <v>-67.077638218052101</v>
      </c>
      <c r="O11" s="36">
        <v>11.0076906757286</v>
      </c>
      <c r="P11" s="36" t="s">
        <v>127</v>
      </c>
      <c r="Q11" s="36" t="s">
        <v>127</v>
      </c>
      <c r="R11" s="37" t="s">
        <v>127</v>
      </c>
      <c r="S11" s="37" t="s">
        <v>127</v>
      </c>
      <c r="T11" s="37" t="s">
        <v>127</v>
      </c>
    </row>
    <row r="12" spans="1:20" s="8" customFormat="1" x14ac:dyDescent="0.25">
      <c r="A12" s="17" t="s">
        <v>80</v>
      </c>
      <c r="B12" s="8" t="s">
        <v>44</v>
      </c>
      <c r="C12" s="28" t="s">
        <v>153</v>
      </c>
      <c r="D12" s="9" t="s">
        <v>77</v>
      </c>
      <c r="E12" s="8" t="s">
        <v>135</v>
      </c>
      <c r="F12" s="8">
        <v>47</v>
      </c>
      <c r="G12" s="9" t="s">
        <v>156</v>
      </c>
      <c r="H12" s="36" t="s">
        <v>127</v>
      </c>
      <c r="I12" s="36">
        <v>134</v>
      </c>
      <c r="J12" s="36">
        <v>11.222842987850299</v>
      </c>
      <c r="K12" s="37">
        <v>0.76375270581114996</v>
      </c>
      <c r="L12" s="36">
        <v>-34.815979782104002</v>
      </c>
      <c r="M12" s="36">
        <v>472.930918773955</v>
      </c>
      <c r="N12" s="36">
        <v>-84.777833926182197</v>
      </c>
      <c r="O12" s="36">
        <v>16.462707887501502</v>
      </c>
      <c r="P12" s="36">
        <v>140.121643329877</v>
      </c>
      <c r="Q12" s="36" t="s">
        <v>127</v>
      </c>
      <c r="R12" s="37" t="s">
        <v>127</v>
      </c>
      <c r="S12" s="37" t="s">
        <v>127</v>
      </c>
      <c r="T12" s="37" t="s">
        <v>127</v>
      </c>
    </row>
    <row r="13" spans="1:20" s="8" customFormat="1" x14ac:dyDescent="0.25">
      <c r="A13" s="17" t="s">
        <v>80</v>
      </c>
      <c r="B13" s="8" t="s">
        <v>40</v>
      </c>
      <c r="C13" s="28" t="s">
        <v>153</v>
      </c>
      <c r="D13" s="9" t="s">
        <v>77</v>
      </c>
      <c r="E13" s="8" t="s">
        <v>136</v>
      </c>
      <c r="F13" s="8">
        <v>40</v>
      </c>
      <c r="G13" s="9" t="s">
        <v>156</v>
      </c>
      <c r="H13" s="36">
        <v>686.59</v>
      </c>
      <c r="I13" s="36">
        <v>88.000000000000014</v>
      </c>
      <c r="J13" s="36" t="s">
        <v>127</v>
      </c>
      <c r="K13" s="37">
        <v>0.352137516755752</v>
      </c>
      <c r="L13" s="36">
        <v>-21.644592768950599</v>
      </c>
      <c r="M13" s="36">
        <v>499.02344865404302</v>
      </c>
      <c r="N13" s="36">
        <v>-152.648929193219</v>
      </c>
      <c r="O13" s="36">
        <v>19.117737243720999</v>
      </c>
      <c r="P13" s="36" t="s">
        <v>127</v>
      </c>
      <c r="Q13" s="36" t="s">
        <v>127</v>
      </c>
      <c r="R13" s="37" t="s">
        <v>127</v>
      </c>
      <c r="S13" s="37" t="s">
        <v>127</v>
      </c>
      <c r="T13" s="37" t="s">
        <v>127</v>
      </c>
    </row>
    <row r="14" spans="1:20" s="8" customFormat="1" x14ac:dyDescent="0.25">
      <c r="A14" s="17" t="s">
        <v>80</v>
      </c>
      <c r="B14" s="8" t="s">
        <v>36</v>
      </c>
      <c r="C14" s="28" t="s">
        <v>153</v>
      </c>
      <c r="D14" s="9" t="s">
        <v>77</v>
      </c>
      <c r="E14" s="8" t="s">
        <v>135</v>
      </c>
      <c r="F14" s="8">
        <v>43</v>
      </c>
      <c r="G14" s="9" t="s">
        <v>156</v>
      </c>
      <c r="H14" s="36" t="s">
        <v>127</v>
      </c>
      <c r="I14" s="36">
        <v>200</v>
      </c>
      <c r="J14" s="36">
        <v>9.3638455957632392</v>
      </c>
      <c r="K14" s="37">
        <v>0.56750833517005095</v>
      </c>
      <c r="L14" s="36">
        <v>-28.7521368731291</v>
      </c>
      <c r="M14" s="36">
        <v>216.85791500340201</v>
      </c>
      <c r="N14" s="36">
        <v>-87.219240230751893</v>
      </c>
      <c r="O14" s="36">
        <v>17.176819231588102</v>
      </c>
      <c r="P14" s="36">
        <v>200.00311168576101</v>
      </c>
      <c r="Q14" s="36" t="s">
        <v>127</v>
      </c>
      <c r="R14" s="37" t="s">
        <v>127</v>
      </c>
      <c r="S14" s="37">
        <v>0.97576591111582234</v>
      </c>
      <c r="T14" s="37" t="s">
        <v>127</v>
      </c>
    </row>
    <row r="15" spans="1:20" s="8" customFormat="1" x14ac:dyDescent="0.25">
      <c r="A15" s="17" t="s">
        <v>80</v>
      </c>
      <c r="B15" s="8" t="s">
        <v>37</v>
      </c>
      <c r="C15" s="28" t="s">
        <v>153</v>
      </c>
      <c r="D15" s="9" t="s">
        <v>77</v>
      </c>
      <c r="E15" s="8" t="s">
        <v>135</v>
      </c>
      <c r="F15" s="8">
        <v>43</v>
      </c>
      <c r="G15" s="9" t="s">
        <v>156</v>
      </c>
      <c r="H15" s="36" t="s">
        <v>127</v>
      </c>
      <c r="I15" s="36">
        <v>160.71428571428572</v>
      </c>
      <c r="J15" s="36">
        <v>10.978159207786501</v>
      </c>
      <c r="K15" s="37">
        <v>0.61224386309288603</v>
      </c>
      <c r="L15" s="36">
        <v>-37.875367057517899</v>
      </c>
      <c r="M15" s="36">
        <v>273.071295166119</v>
      </c>
      <c r="N15" s="36">
        <v>-98.190309811911902</v>
      </c>
      <c r="O15" s="36">
        <v>11.048126467648</v>
      </c>
      <c r="P15" s="36" t="s">
        <v>127</v>
      </c>
      <c r="Q15" s="36" t="s">
        <v>127</v>
      </c>
      <c r="R15" s="37" t="s">
        <v>127</v>
      </c>
      <c r="S15" s="37" t="s">
        <v>127</v>
      </c>
      <c r="T15" s="37" t="s">
        <v>127</v>
      </c>
    </row>
    <row r="16" spans="1:20" s="8" customFormat="1" x14ac:dyDescent="0.25">
      <c r="A16" s="17" t="s">
        <v>80</v>
      </c>
      <c r="B16" s="8" t="s">
        <v>32</v>
      </c>
      <c r="C16" s="28" t="s">
        <v>153</v>
      </c>
      <c r="D16" s="9" t="s">
        <v>77</v>
      </c>
      <c r="E16" s="8" t="s">
        <v>135</v>
      </c>
      <c r="F16" s="8">
        <v>30</v>
      </c>
      <c r="G16" s="9" t="s">
        <v>156</v>
      </c>
      <c r="H16" s="36" t="s">
        <v>127</v>
      </c>
      <c r="I16" s="36">
        <v>180</v>
      </c>
      <c r="J16" s="36">
        <v>13.384540378019601</v>
      </c>
      <c r="K16" s="37">
        <v>0.90291454679328798</v>
      </c>
      <c r="L16" s="36">
        <v>-31.710816138479501</v>
      </c>
      <c r="M16" s="36">
        <v>212.951664916091</v>
      </c>
      <c r="N16" s="36">
        <v>-53.344727754847597</v>
      </c>
      <c r="O16" s="36">
        <v>17.202759173574101</v>
      </c>
      <c r="P16" s="36" t="s">
        <v>127</v>
      </c>
      <c r="Q16" s="36" t="s">
        <v>127</v>
      </c>
      <c r="R16" s="37" t="s">
        <v>127</v>
      </c>
      <c r="S16" s="37">
        <v>0.83655918139153407</v>
      </c>
      <c r="T16" s="37" t="s">
        <v>127</v>
      </c>
    </row>
    <row r="17" spans="1:20" s="8" customFormat="1" x14ac:dyDescent="0.25">
      <c r="A17" s="17" t="s">
        <v>80</v>
      </c>
      <c r="B17" s="8" t="s">
        <v>30</v>
      </c>
      <c r="C17" s="28" t="s">
        <v>153</v>
      </c>
      <c r="D17" s="9" t="s">
        <v>77</v>
      </c>
      <c r="E17" s="8" t="s">
        <v>135</v>
      </c>
      <c r="F17" s="8">
        <v>37</v>
      </c>
      <c r="G17" s="9" t="s">
        <v>156</v>
      </c>
      <c r="H17" s="36">
        <v>821.07</v>
      </c>
      <c r="I17" s="36">
        <v>221</v>
      </c>
      <c r="J17" s="36" t="s">
        <v>127</v>
      </c>
      <c r="K17" s="37">
        <v>0.87003905849479302</v>
      </c>
      <c r="L17" s="36">
        <v>-31.7230231700023</v>
      </c>
      <c r="M17" s="36">
        <v>227.96631368919401</v>
      </c>
      <c r="N17" s="36">
        <v>-65.490724120081794</v>
      </c>
      <c r="O17" s="36">
        <v>16.2902835672412</v>
      </c>
      <c r="P17" s="36" t="s">
        <v>127</v>
      </c>
      <c r="Q17" s="36" t="s">
        <v>127</v>
      </c>
      <c r="R17" s="37" t="s">
        <v>127</v>
      </c>
      <c r="S17" s="37" t="s">
        <v>127</v>
      </c>
      <c r="T17" s="37" t="s">
        <v>127</v>
      </c>
    </row>
    <row r="18" spans="1:20" s="8" customFormat="1" x14ac:dyDescent="0.25">
      <c r="A18" s="17" t="s">
        <v>80</v>
      </c>
      <c r="B18" s="8" t="s">
        <v>31</v>
      </c>
      <c r="C18" s="28" t="s">
        <v>153</v>
      </c>
      <c r="D18" s="9" t="s">
        <v>77</v>
      </c>
      <c r="E18" s="8" t="s">
        <v>135</v>
      </c>
      <c r="F18" s="8">
        <v>37</v>
      </c>
      <c r="G18" s="9" t="s">
        <v>156</v>
      </c>
      <c r="H18" s="36">
        <v>950.36</v>
      </c>
      <c r="I18" s="36">
        <v>238.18181818181819</v>
      </c>
      <c r="J18" s="36" t="s">
        <v>127</v>
      </c>
      <c r="K18" s="37">
        <v>1.0727724839952</v>
      </c>
      <c r="L18" s="36">
        <v>-35.107083575503097</v>
      </c>
      <c r="M18" s="36">
        <v>145.61632269922299</v>
      </c>
      <c r="N18" s="36">
        <v>-48.366971567197197</v>
      </c>
      <c r="O18" s="36">
        <v>17.7697079709687</v>
      </c>
      <c r="P18" s="36" t="s">
        <v>127</v>
      </c>
      <c r="Q18" s="36" t="s">
        <v>127</v>
      </c>
      <c r="R18" s="37" t="s">
        <v>127</v>
      </c>
      <c r="S18" s="37">
        <v>1.0658191544363778</v>
      </c>
      <c r="T18" s="37" t="s">
        <v>127</v>
      </c>
    </row>
    <row r="19" spans="1:20" s="8" customFormat="1" x14ac:dyDescent="0.25">
      <c r="A19" s="17" t="s">
        <v>80</v>
      </c>
      <c r="B19" s="8" t="s">
        <v>22</v>
      </c>
      <c r="C19" s="28" t="s">
        <v>153</v>
      </c>
      <c r="D19" s="9" t="s">
        <v>77</v>
      </c>
      <c r="E19" s="8" t="s">
        <v>136</v>
      </c>
      <c r="F19" s="8">
        <v>30</v>
      </c>
      <c r="G19" s="9" t="s">
        <v>156</v>
      </c>
      <c r="H19" s="36">
        <v>651</v>
      </c>
      <c r="I19" s="36">
        <v>130</v>
      </c>
      <c r="J19" s="36" t="s">
        <v>127</v>
      </c>
      <c r="K19" s="37" t="s">
        <v>127</v>
      </c>
      <c r="L19" s="36" t="s">
        <v>127</v>
      </c>
      <c r="M19" s="36" t="s">
        <v>127</v>
      </c>
      <c r="N19" s="36" t="s">
        <v>127</v>
      </c>
      <c r="O19" s="36" t="s">
        <v>127</v>
      </c>
      <c r="P19" s="36" t="s">
        <v>127</v>
      </c>
      <c r="Q19" s="36" t="s">
        <v>127</v>
      </c>
      <c r="R19" s="37" t="s">
        <v>127</v>
      </c>
      <c r="S19" s="37">
        <v>0.97487457620985962</v>
      </c>
      <c r="T19" s="37" t="s">
        <v>127</v>
      </c>
    </row>
    <row r="20" spans="1:20" s="8" customFormat="1" x14ac:dyDescent="0.25">
      <c r="A20" s="17" t="s">
        <v>80</v>
      </c>
      <c r="B20" s="8" t="s">
        <v>23</v>
      </c>
      <c r="C20" s="28" t="s">
        <v>153</v>
      </c>
      <c r="D20" s="9" t="s">
        <v>77</v>
      </c>
      <c r="E20" s="8" t="s">
        <v>136</v>
      </c>
      <c r="F20" s="8">
        <v>30</v>
      </c>
      <c r="G20" s="9" t="s">
        <v>156</v>
      </c>
      <c r="H20" s="36">
        <v>746.13</v>
      </c>
      <c r="I20" s="36">
        <v>156</v>
      </c>
      <c r="J20" s="36">
        <v>12.908509413634601</v>
      </c>
      <c r="K20" s="37" t="s">
        <v>127</v>
      </c>
      <c r="L20" s="36" t="s">
        <v>127</v>
      </c>
      <c r="M20" s="36" t="s">
        <v>127</v>
      </c>
      <c r="N20" s="36" t="s">
        <v>127</v>
      </c>
      <c r="O20" s="36" t="s">
        <v>127</v>
      </c>
      <c r="P20" s="36" t="s">
        <v>127</v>
      </c>
      <c r="Q20" s="36" t="s">
        <v>127</v>
      </c>
      <c r="R20" s="37" t="s">
        <v>127</v>
      </c>
      <c r="S20" s="37">
        <v>1.1815088951219119</v>
      </c>
      <c r="T20" s="37" t="s">
        <v>127</v>
      </c>
    </row>
    <row r="21" spans="1:20" s="8" customFormat="1" x14ac:dyDescent="0.25">
      <c r="A21" s="17" t="s">
        <v>80</v>
      </c>
      <c r="B21" s="8" t="s">
        <v>24</v>
      </c>
      <c r="C21" s="28" t="s">
        <v>153</v>
      </c>
      <c r="D21" s="9" t="s">
        <v>77</v>
      </c>
      <c r="E21" s="8" t="s">
        <v>136</v>
      </c>
      <c r="F21" s="8">
        <v>30</v>
      </c>
      <c r="G21" s="9" t="s">
        <v>156</v>
      </c>
      <c r="H21" s="36">
        <v>739.6</v>
      </c>
      <c r="I21" s="36">
        <v>236</v>
      </c>
      <c r="J21" s="36" t="s">
        <v>127</v>
      </c>
      <c r="K21" s="37">
        <v>1.06137704765435</v>
      </c>
      <c r="L21" s="36">
        <v>-35.300904109349197</v>
      </c>
      <c r="M21" s="36">
        <v>192.553715241411</v>
      </c>
      <c r="N21" s="36">
        <v>-50.6347667567752</v>
      </c>
      <c r="O21" s="36">
        <v>11.318969979561199</v>
      </c>
      <c r="P21" s="36" t="s">
        <v>127</v>
      </c>
      <c r="Q21" s="36" t="s">
        <v>127</v>
      </c>
      <c r="R21" s="37" t="s">
        <v>127</v>
      </c>
      <c r="S21" s="37">
        <v>1.0074473913428381</v>
      </c>
      <c r="T21" s="37" t="s">
        <v>127</v>
      </c>
    </row>
    <row r="22" spans="1:20" s="8" customFormat="1" x14ac:dyDescent="0.25">
      <c r="A22" s="17" t="s">
        <v>80</v>
      </c>
      <c r="B22" s="8" t="s">
        <v>25</v>
      </c>
      <c r="C22" s="28" t="s">
        <v>153</v>
      </c>
      <c r="D22" s="9" t="s">
        <v>77</v>
      </c>
      <c r="E22" s="8" t="s">
        <v>136</v>
      </c>
      <c r="F22" s="8">
        <v>30</v>
      </c>
      <c r="G22" s="9" t="s">
        <v>156</v>
      </c>
      <c r="H22" s="36">
        <v>854.9</v>
      </c>
      <c r="I22" s="36">
        <v>145</v>
      </c>
      <c r="J22" s="36">
        <v>9.4351818742617599</v>
      </c>
      <c r="K22" s="37">
        <v>0.73692643237903099</v>
      </c>
      <c r="L22" s="36">
        <v>-18.3715824418869</v>
      </c>
      <c r="M22" s="36">
        <v>163.28125364962</v>
      </c>
      <c r="N22" s="36">
        <v>-62.231446703481197</v>
      </c>
      <c r="O22" s="36">
        <v>11.0913088416601</v>
      </c>
      <c r="P22" s="36" t="s">
        <v>127</v>
      </c>
      <c r="Q22" s="36">
        <v>37.004405510401902</v>
      </c>
      <c r="R22" s="37">
        <v>3.8801280044759301E-2</v>
      </c>
      <c r="S22" s="37">
        <v>1.1974773321368231</v>
      </c>
      <c r="T22" s="37">
        <v>0.72748644748620905</v>
      </c>
    </row>
    <row r="23" spans="1:20" s="8" customFormat="1" x14ac:dyDescent="0.25">
      <c r="A23" s="17" t="s">
        <v>80</v>
      </c>
      <c r="B23" s="8" t="s">
        <v>14</v>
      </c>
      <c r="C23" s="28" t="s">
        <v>153</v>
      </c>
      <c r="D23" s="9" t="s">
        <v>77</v>
      </c>
      <c r="E23" s="8" t="s">
        <v>136</v>
      </c>
      <c r="F23" s="8">
        <v>30</v>
      </c>
      <c r="G23" s="9" t="s">
        <v>156</v>
      </c>
      <c r="H23" s="36">
        <v>274</v>
      </c>
      <c r="I23" s="36" t="s">
        <v>127</v>
      </c>
      <c r="J23" s="36">
        <v>14.817159452510101</v>
      </c>
      <c r="K23" s="37">
        <v>0.67017221159661899</v>
      </c>
      <c r="L23" s="36">
        <v>-43.291474356311703</v>
      </c>
      <c r="M23" s="36">
        <v>361.72486160080598</v>
      </c>
      <c r="N23" s="36">
        <v>-102.111818688627</v>
      </c>
      <c r="O23" s="36">
        <v>8.0253602868026608</v>
      </c>
      <c r="P23" s="36">
        <v>86.031144950382696</v>
      </c>
      <c r="Q23" s="15" t="s">
        <v>127</v>
      </c>
      <c r="R23" s="15" t="s">
        <v>127</v>
      </c>
      <c r="S23" s="37" t="s">
        <v>127</v>
      </c>
      <c r="T23" s="15" t="s">
        <v>127</v>
      </c>
    </row>
    <row r="24" spans="1:20" s="8" customFormat="1" x14ac:dyDescent="0.25">
      <c r="A24" s="17" t="s">
        <v>80</v>
      </c>
      <c r="B24" s="8" t="s">
        <v>26</v>
      </c>
      <c r="C24" s="28" t="s">
        <v>153</v>
      </c>
      <c r="D24" s="9" t="s">
        <v>77</v>
      </c>
      <c r="E24" s="8" t="s">
        <v>136</v>
      </c>
      <c r="F24" s="8">
        <v>30</v>
      </c>
      <c r="G24" s="9" t="s">
        <v>156</v>
      </c>
      <c r="H24" s="36">
        <v>679.17</v>
      </c>
      <c r="I24" s="36">
        <v>257</v>
      </c>
      <c r="J24" s="36" t="s">
        <v>127</v>
      </c>
      <c r="K24" s="37">
        <v>0.62135640566984796</v>
      </c>
      <c r="L24" s="36">
        <v>-35.972596018893903</v>
      </c>
      <c r="M24" s="36">
        <v>358.703621298901</v>
      </c>
      <c r="N24" s="36">
        <v>-101.96940332086</v>
      </c>
      <c r="O24" s="36">
        <v>14.7893273162443</v>
      </c>
      <c r="P24" s="36" t="s">
        <v>127</v>
      </c>
      <c r="Q24" s="36" t="s">
        <v>127</v>
      </c>
      <c r="R24" s="37" t="s">
        <v>127</v>
      </c>
      <c r="S24" s="37" t="s">
        <v>127</v>
      </c>
      <c r="T24" s="37" t="s">
        <v>127</v>
      </c>
    </row>
    <row r="25" spans="1:20" s="8" customFormat="1" x14ac:dyDescent="0.25">
      <c r="A25" s="17" t="s">
        <v>80</v>
      </c>
      <c r="B25" s="8" t="s">
        <v>15</v>
      </c>
      <c r="C25" s="28" t="s">
        <v>154</v>
      </c>
      <c r="D25" s="9" t="s">
        <v>77</v>
      </c>
      <c r="E25" s="8" t="s">
        <v>135</v>
      </c>
      <c r="F25" s="8">
        <v>31</v>
      </c>
      <c r="G25" s="9" t="s">
        <v>156</v>
      </c>
      <c r="H25" s="36">
        <v>907.1</v>
      </c>
      <c r="I25" s="36">
        <v>200</v>
      </c>
      <c r="J25" s="36">
        <v>12.917855164909099</v>
      </c>
      <c r="K25" s="37">
        <v>0.72350622604965897</v>
      </c>
      <c r="L25" s="36">
        <v>-36.169434402199897</v>
      </c>
      <c r="M25" s="36">
        <v>248.90137275087901</v>
      </c>
      <c r="N25" s="36">
        <v>-72.021485984805693</v>
      </c>
      <c r="O25" s="36">
        <v>19.3359379321919</v>
      </c>
      <c r="P25" s="36" t="s">
        <v>127</v>
      </c>
      <c r="Q25" s="15" t="s">
        <v>127</v>
      </c>
      <c r="R25" s="15" t="s">
        <v>127</v>
      </c>
      <c r="S25" s="37" t="s">
        <v>127</v>
      </c>
      <c r="T25" s="15" t="s">
        <v>127</v>
      </c>
    </row>
    <row r="26" spans="1:20" s="8" customFormat="1" x14ac:dyDescent="0.25">
      <c r="A26" s="17" t="s">
        <v>80</v>
      </c>
      <c r="B26" s="8" t="s">
        <v>16</v>
      </c>
      <c r="C26" s="28" t="s">
        <v>154</v>
      </c>
      <c r="D26" s="9" t="s">
        <v>77</v>
      </c>
      <c r="E26" s="8" t="s">
        <v>135</v>
      </c>
      <c r="F26" s="8">
        <v>31</v>
      </c>
      <c r="G26" s="9" t="s">
        <v>156</v>
      </c>
      <c r="H26" s="36" t="s">
        <v>127</v>
      </c>
      <c r="I26" s="36">
        <v>220.00000000000003</v>
      </c>
      <c r="J26" s="36">
        <v>14.1474671216264</v>
      </c>
      <c r="K26" s="37">
        <v>0.83531451095726905</v>
      </c>
      <c r="L26" s="36">
        <v>-40.460816334057199</v>
      </c>
      <c r="M26" s="36">
        <v>245.48340392448199</v>
      </c>
      <c r="N26" s="36">
        <v>-58.837891940129303</v>
      </c>
      <c r="O26" s="36">
        <v>15.1519778777356</v>
      </c>
      <c r="P26" s="36">
        <v>80.137884959949105</v>
      </c>
      <c r="Q26" s="15" t="s">
        <v>127</v>
      </c>
      <c r="R26" s="15" t="s">
        <v>127</v>
      </c>
      <c r="S26" s="37">
        <v>1.0877778325995284</v>
      </c>
      <c r="T26" s="15" t="s">
        <v>127</v>
      </c>
    </row>
    <row r="27" spans="1:20" s="8" customFormat="1" x14ac:dyDescent="0.25">
      <c r="A27" s="17" t="s">
        <v>80</v>
      </c>
      <c r="B27" s="8" t="s">
        <v>66</v>
      </c>
      <c r="C27" s="28" t="s">
        <v>132</v>
      </c>
      <c r="D27" s="9" t="s">
        <v>77</v>
      </c>
      <c r="E27" s="8" t="s">
        <v>136</v>
      </c>
      <c r="F27" s="8">
        <v>45</v>
      </c>
      <c r="G27" s="9" t="s">
        <v>156</v>
      </c>
      <c r="H27" s="36" t="s">
        <v>127</v>
      </c>
      <c r="I27" s="36" t="s">
        <v>127</v>
      </c>
      <c r="J27" s="36" t="s">
        <v>127</v>
      </c>
      <c r="K27" s="37">
        <v>0.73051182901697298</v>
      </c>
      <c r="L27" s="36">
        <v>-28.496297837462699</v>
      </c>
      <c r="M27" s="36">
        <v>252.40072178742901</v>
      </c>
      <c r="N27" s="36">
        <v>-67.504884321351796</v>
      </c>
      <c r="O27" s="36">
        <v>12.8631594672015</v>
      </c>
      <c r="P27" s="36" t="s">
        <v>127</v>
      </c>
      <c r="Q27" s="36" t="s">
        <v>127</v>
      </c>
      <c r="R27" s="37" t="s">
        <v>127</v>
      </c>
      <c r="S27" s="37" t="s">
        <v>127</v>
      </c>
      <c r="T27" s="37" t="s">
        <v>127</v>
      </c>
    </row>
    <row r="28" spans="1:20" s="8" customFormat="1" x14ac:dyDescent="0.25">
      <c r="A28" s="17" t="s">
        <v>80</v>
      </c>
      <c r="B28" s="8" t="s">
        <v>67</v>
      </c>
      <c r="C28" s="28" t="s">
        <v>132</v>
      </c>
      <c r="D28" s="9" t="s">
        <v>77</v>
      </c>
      <c r="E28" s="8" t="s">
        <v>136</v>
      </c>
      <c r="F28" s="8">
        <v>45</v>
      </c>
      <c r="G28" s="9" t="s">
        <v>156</v>
      </c>
      <c r="H28" s="36">
        <v>732.35500000000002</v>
      </c>
      <c r="I28" s="36">
        <v>187.5</v>
      </c>
      <c r="J28" s="36" t="s">
        <v>127</v>
      </c>
      <c r="K28" s="37">
        <v>0.50454483243981396</v>
      </c>
      <c r="L28" s="36">
        <v>-50.143433737980601</v>
      </c>
      <c r="M28" s="36">
        <v>471.00831130910598</v>
      </c>
      <c r="N28" s="36">
        <v>-112.670900955891</v>
      </c>
      <c r="O28" s="36">
        <v>14.807129237215101</v>
      </c>
      <c r="P28" s="36">
        <v>65.701550103285797</v>
      </c>
      <c r="Q28" s="36">
        <v>26.871782675607399</v>
      </c>
      <c r="R28" s="37">
        <v>5.8210418706471097E-2</v>
      </c>
      <c r="S28" s="37">
        <v>2.5480030780354399</v>
      </c>
      <c r="T28" s="37">
        <v>0.91776876048801714</v>
      </c>
    </row>
    <row r="29" spans="1:20" s="8" customFormat="1" x14ac:dyDescent="0.25">
      <c r="A29" s="17" t="s">
        <v>80</v>
      </c>
      <c r="B29" s="8" t="s">
        <v>68</v>
      </c>
      <c r="C29" s="28" t="s">
        <v>132</v>
      </c>
      <c r="D29" s="9" t="s">
        <v>77</v>
      </c>
      <c r="E29" s="8" t="s">
        <v>135</v>
      </c>
      <c r="F29" s="8">
        <v>34</v>
      </c>
      <c r="G29" s="9" t="s">
        <v>156</v>
      </c>
      <c r="H29" s="36">
        <v>772.62666666666667</v>
      </c>
      <c r="I29" s="36">
        <v>155</v>
      </c>
      <c r="J29" s="36" t="s">
        <v>127</v>
      </c>
      <c r="K29" s="37">
        <v>0.57120823110381103</v>
      </c>
      <c r="L29" s="36">
        <v>-40.828596755224197</v>
      </c>
      <c r="M29" s="36">
        <v>337.08845619522799</v>
      </c>
      <c r="N29" s="36">
        <v>-94.273160589312198</v>
      </c>
      <c r="O29" s="36">
        <v>9.7311839507678499</v>
      </c>
      <c r="P29" s="36">
        <v>126.612529125733</v>
      </c>
      <c r="Q29" s="36">
        <v>44.021810327258699</v>
      </c>
      <c r="R29" s="37">
        <v>6.6132506608202093E-2</v>
      </c>
      <c r="S29" s="37" t="s">
        <v>127</v>
      </c>
      <c r="T29" s="37">
        <v>0.73584475871192101</v>
      </c>
    </row>
    <row r="30" spans="1:20" s="8" customFormat="1" x14ac:dyDescent="0.25">
      <c r="A30" s="17" t="s">
        <v>80</v>
      </c>
      <c r="B30" s="8" t="s">
        <v>69</v>
      </c>
      <c r="C30" s="28" t="s">
        <v>132</v>
      </c>
      <c r="D30" s="9" t="s">
        <v>77</v>
      </c>
      <c r="E30" s="8" t="s">
        <v>135</v>
      </c>
      <c r="F30" s="8">
        <v>34</v>
      </c>
      <c r="G30" s="9" t="s">
        <v>156</v>
      </c>
      <c r="H30" s="36">
        <v>939.41599999999994</v>
      </c>
      <c r="I30" s="36">
        <v>84.999999999999986</v>
      </c>
      <c r="J30" s="36" t="s">
        <v>127</v>
      </c>
      <c r="K30" s="37">
        <v>0.42941671771583301</v>
      </c>
      <c r="L30" s="36">
        <v>-37.153626318729501</v>
      </c>
      <c r="M30" s="36">
        <v>340.54566190866399</v>
      </c>
      <c r="N30" s="36">
        <v>-135.25390927315999</v>
      </c>
      <c r="O30" s="36">
        <v>13.1225588870621</v>
      </c>
      <c r="P30" s="36">
        <v>347.977281614687</v>
      </c>
      <c r="Q30" s="36">
        <v>56.240818525461499</v>
      </c>
      <c r="R30" s="37">
        <v>4.0319616845688099E-2</v>
      </c>
      <c r="S30" s="37">
        <v>1.3202914828060259</v>
      </c>
      <c r="T30" s="37">
        <v>0.83329943438302001</v>
      </c>
    </row>
    <row r="31" spans="1:20" s="8" customFormat="1" x14ac:dyDescent="0.25">
      <c r="A31" s="17" t="s">
        <v>80</v>
      </c>
      <c r="B31" s="8" t="s">
        <v>74</v>
      </c>
      <c r="C31" s="28" t="s">
        <v>132</v>
      </c>
      <c r="D31" s="9" t="s">
        <v>77</v>
      </c>
      <c r="E31" s="8" t="s">
        <v>135</v>
      </c>
      <c r="F31" s="8">
        <v>35</v>
      </c>
      <c r="G31" s="9" t="s">
        <v>156</v>
      </c>
      <c r="H31" s="36">
        <v>980.6925</v>
      </c>
      <c r="I31" s="36">
        <v>250</v>
      </c>
      <c r="J31" s="36" t="s">
        <v>127</v>
      </c>
      <c r="K31" s="37">
        <v>0.51019269982206195</v>
      </c>
      <c r="L31" s="36">
        <v>-31.953430889996099</v>
      </c>
      <c r="M31" s="36">
        <v>416.87012650527299</v>
      </c>
      <c r="N31" s="36">
        <v>-107.666018031523</v>
      </c>
      <c r="O31" s="36">
        <v>18.121338295668501</v>
      </c>
      <c r="P31" s="36">
        <v>90.774561412836206</v>
      </c>
      <c r="Q31" s="36">
        <v>37.975276367279598</v>
      </c>
      <c r="R31" s="37">
        <v>4.6550634905652602E-2</v>
      </c>
      <c r="S31" s="37">
        <v>1.0787994028053225</v>
      </c>
      <c r="T31" s="37">
        <v>0.796788691864173</v>
      </c>
    </row>
    <row r="32" spans="1:20" s="8" customFormat="1" x14ac:dyDescent="0.25">
      <c r="A32" s="17" t="s">
        <v>80</v>
      </c>
      <c r="B32" s="8" t="s">
        <v>75</v>
      </c>
      <c r="C32" s="28" t="s">
        <v>132</v>
      </c>
      <c r="D32" s="9" t="s">
        <v>77</v>
      </c>
      <c r="E32" s="8" t="s">
        <v>135</v>
      </c>
      <c r="F32" s="8">
        <v>35</v>
      </c>
      <c r="G32" s="9" t="s">
        <v>156</v>
      </c>
      <c r="H32" s="36">
        <v>908.09249999999997</v>
      </c>
      <c r="I32" s="36">
        <v>200</v>
      </c>
      <c r="J32" s="36">
        <v>14.794212189941399</v>
      </c>
      <c r="K32" s="37">
        <v>0.55176794732064904</v>
      </c>
      <c r="L32" s="36">
        <v>-41.260275173541103</v>
      </c>
      <c r="M32" s="36">
        <v>380.85938351287001</v>
      </c>
      <c r="N32" s="36">
        <v>-114.746096314775</v>
      </c>
      <c r="O32" s="36">
        <v>13.6983238738897</v>
      </c>
      <c r="P32" s="36">
        <v>121.198536493559</v>
      </c>
      <c r="Q32" s="36">
        <v>47.688997173550803</v>
      </c>
      <c r="R32" s="37">
        <v>3.5116791168315002E-2</v>
      </c>
      <c r="S32" s="37">
        <v>0.48596883758965903</v>
      </c>
      <c r="T32" s="37">
        <v>0.63735101690916807</v>
      </c>
    </row>
    <row r="33" spans="1:20" s="8" customFormat="1" x14ac:dyDescent="0.25">
      <c r="A33" s="17" t="s">
        <v>80</v>
      </c>
      <c r="B33" s="15" t="s">
        <v>108</v>
      </c>
      <c r="C33" s="28" t="s">
        <v>153</v>
      </c>
      <c r="D33" s="9" t="s">
        <v>77</v>
      </c>
      <c r="E33" s="8" t="s">
        <v>136</v>
      </c>
      <c r="F33" s="8">
        <v>32</v>
      </c>
      <c r="G33" s="9" t="s">
        <v>156</v>
      </c>
      <c r="H33" s="36">
        <v>843</v>
      </c>
      <c r="I33" s="36">
        <v>130</v>
      </c>
      <c r="J33" s="36" t="s">
        <v>127</v>
      </c>
      <c r="K33" s="37">
        <v>0.85987227295939594</v>
      </c>
      <c r="L33" s="36">
        <v>-30.8685309634029</v>
      </c>
      <c r="M33" s="36">
        <v>216.186528269646</v>
      </c>
      <c r="N33" s="36">
        <v>-63.842774864497201</v>
      </c>
      <c r="O33" s="36">
        <v>18.154907632356299</v>
      </c>
      <c r="P33" s="36" t="s">
        <v>127</v>
      </c>
      <c r="Q33" s="36" t="s">
        <v>127</v>
      </c>
      <c r="R33" s="37" t="s">
        <v>127</v>
      </c>
      <c r="S33" s="37">
        <v>1.237077439856916</v>
      </c>
      <c r="T33" s="37" t="s">
        <v>127</v>
      </c>
    </row>
    <row r="34" spans="1:20" s="8" customFormat="1" x14ac:dyDescent="0.25">
      <c r="A34" s="17" t="s">
        <v>80</v>
      </c>
      <c r="B34" s="15" t="s">
        <v>58</v>
      </c>
      <c r="C34" s="28" t="s">
        <v>153</v>
      </c>
      <c r="D34" s="9" t="s">
        <v>77</v>
      </c>
      <c r="E34" s="8" t="s">
        <v>136</v>
      </c>
      <c r="F34" s="8">
        <v>32</v>
      </c>
      <c r="G34" s="9" t="s">
        <v>156</v>
      </c>
      <c r="H34" s="36" t="s">
        <v>127</v>
      </c>
      <c r="I34" s="36">
        <v>150</v>
      </c>
      <c r="J34" s="36">
        <v>8.5657025885031395</v>
      </c>
      <c r="K34" s="37" t="s">
        <v>127</v>
      </c>
      <c r="L34" s="36" t="s">
        <v>127</v>
      </c>
      <c r="M34" s="36" t="s">
        <v>127</v>
      </c>
      <c r="N34" s="36" t="s">
        <v>127</v>
      </c>
      <c r="O34" s="36" t="s">
        <v>127</v>
      </c>
      <c r="P34" s="36" t="s">
        <v>127</v>
      </c>
      <c r="Q34" s="36" t="s">
        <v>127</v>
      </c>
      <c r="R34" s="37" t="s">
        <v>127</v>
      </c>
      <c r="S34" s="37" t="s">
        <v>127</v>
      </c>
      <c r="T34" s="37" t="s">
        <v>127</v>
      </c>
    </row>
    <row r="35" spans="1:20" s="8" customFormat="1" x14ac:dyDescent="0.25">
      <c r="A35" s="17" t="s">
        <v>80</v>
      </c>
      <c r="B35" s="15" t="s">
        <v>59</v>
      </c>
      <c r="C35" s="28" t="s">
        <v>153</v>
      </c>
      <c r="D35" s="9" t="s">
        <v>77</v>
      </c>
      <c r="E35" s="8" t="s">
        <v>136</v>
      </c>
      <c r="F35" s="8">
        <v>32</v>
      </c>
      <c r="G35" s="9" t="s">
        <v>156</v>
      </c>
      <c r="H35" s="36">
        <v>885.72500000000002</v>
      </c>
      <c r="I35" s="36">
        <v>160</v>
      </c>
      <c r="J35" s="36" t="s">
        <v>127</v>
      </c>
      <c r="K35" s="37">
        <v>0.48374471242438699</v>
      </c>
      <c r="L35" s="36">
        <v>-30.8189398978414</v>
      </c>
      <c r="M35" s="36">
        <v>255.859380718903</v>
      </c>
      <c r="N35" s="36">
        <v>-102.386476897891</v>
      </c>
      <c r="O35" s="36">
        <v>20.839691627912799</v>
      </c>
      <c r="P35" s="36" t="s">
        <v>127</v>
      </c>
      <c r="Q35" s="36" t="s">
        <v>127</v>
      </c>
      <c r="R35" s="37" t="s">
        <v>127</v>
      </c>
      <c r="S35" s="37" t="s">
        <v>127</v>
      </c>
      <c r="T35" s="37" t="s">
        <v>127</v>
      </c>
    </row>
    <row r="36" spans="1:20" s="8" customFormat="1" x14ac:dyDescent="0.25">
      <c r="A36" s="17" t="s">
        <v>80</v>
      </c>
      <c r="B36" s="15" t="s">
        <v>57</v>
      </c>
      <c r="C36" s="28" t="s">
        <v>153</v>
      </c>
      <c r="D36" s="9" t="s">
        <v>77</v>
      </c>
      <c r="E36" s="8" t="s">
        <v>135</v>
      </c>
      <c r="F36" s="8">
        <v>35</v>
      </c>
      <c r="G36" s="9" t="s">
        <v>156</v>
      </c>
      <c r="H36" s="36">
        <v>865.04</v>
      </c>
      <c r="I36" s="36">
        <v>190</v>
      </c>
      <c r="J36" s="36" t="s">
        <v>127</v>
      </c>
      <c r="K36" s="37">
        <v>0.80841806549257</v>
      </c>
      <c r="L36" s="36">
        <v>-22.622681169718799</v>
      </c>
      <c r="M36" s="36">
        <v>168.45703501530801</v>
      </c>
      <c r="N36" s="36">
        <v>-53.222657439619098</v>
      </c>
      <c r="O36" s="36">
        <v>14.236450513522</v>
      </c>
      <c r="P36" s="36" t="s">
        <v>127</v>
      </c>
      <c r="Q36" s="36" t="s">
        <v>127</v>
      </c>
      <c r="R36" s="37" t="s">
        <v>127</v>
      </c>
      <c r="S36" s="37">
        <v>1.0186903992445988</v>
      </c>
      <c r="T36" s="37" t="s">
        <v>127</v>
      </c>
    </row>
    <row r="37" spans="1:20" s="8" customFormat="1" x14ac:dyDescent="0.25">
      <c r="A37" s="17" t="s">
        <v>80</v>
      </c>
      <c r="B37" s="15" t="s">
        <v>55</v>
      </c>
      <c r="C37" s="28" t="s">
        <v>153</v>
      </c>
      <c r="D37" s="9" t="s">
        <v>77</v>
      </c>
      <c r="E37" s="8" t="s">
        <v>135</v>
      </c>
      <c r="F37" s="8">
        <v>31</v>
      </c>
      <c r="G37" s="9" t="s">
        <v>156</v>
      </c>
      <c r="H37" s="36" t="s">
        <v>127</v>
      </c>
      <c r="I37" s="36">
        <v>185</v>
      </c>
      <c r="J37" s="36" t="s">
        <v>127</v>
      </c>
      <c r="K37" s="37" t="s">
        <v>127</v>
      </c>
      <c r="L37" s="36" t="s">
        <v>127</v>
      </c>
      <c r="M37" s="36" t="s">
        <v>127</v>
      </c>
      <c r="N37" s="36" t="s">
        <v>127</v>
      </c>
      <c r="O37" s="36" t="s">
        <v>127</v>
      </c>
      <c r="P37" s="36" t="s">
        <v>127</v>
      </c>
      <c r="Q37" s="36" t="s">
        <v>127</v>
      </c>
      <c r="R37" s="37" t="s">
        <v>127</v>
      </c>
      <c r="S37" s="37" t="s">
        <v>127</v>
      </c>
      <c r="T37" s="37" t="s">
        <v>127</v>
      </c>
    </row>
    <row r="38" spans="1:20" s="8" customFormat="1" x14ac:dyDescent="0.25">
      <c r="A38" s="17" t="s">
        <v>80</v>
      </c>
      <c r="B38" s="15" t="s">
        <v>56</v>
      </c>
      <c r="C38" s="28" t="s">
        <v>153</v>
      </c>
      <c r="D38" s="9" t="s">
        <v>77</v>
      </c>
      <c r="E38" s="8" t="s">
        <v>135</v>
      </c>
      <c r="F38" s="8">
        <v>31</v>
      </c>
      <c r="G38" s="9" t="s">
        <v>156</v>
      </c>
      <c r="H38" s="36">
        <v>661.5</v>
      </c>
      <c r="I38" s="36">
        <v>172</v>
      </c>
      <c r="J38" s="36">
        <v>10.6375706744758</v>
      </c>
      <c r="K38" s="37">
        <v>0.415082541015526</v>
      </c>
      <c r="L38" s="36">
        <v>-31.669835389795601</v>
      </c>
      <c r="M38" s="36">
        <v>523.64677509727505</v>
      </c>
      <c r="N38" s="36">
        <v>-160.818921005297</v>
      </c>
      <c r="O38" s="36">
        <v>15.589687150912001</v>
      </c>
      <c r="P38" s="36">
        <v>151.95885243445599</v>
      </c>
      <c r="Q38" s="36" t="s">
        <v>127</v>
      </c>
      <c r="R38" s="37" t="s">
        <v>127</v>
      </c>
      <c r="S38" s="37">
        <v>1.6501603802243459</v>
      </c>
      <c r="T38" s="37" t="s">
        <v>127</v>
      </c>
    </row>
    <row r="39" spans="1:20" s="8" customFormat="1" x14ac:dyDescent="0.25">
      <c r="A39" s="17" t="s">
        <v>80</v>
      </c>
      <c r="B39" s="15" t="s">
        <v>54</v>
      </c>
      <c r="C39" s="28" t="s">
        <v>153</v>
      </c>
      <c r="D39" s="9" t="s">
        <v>77</v>
      </c>
      <c r="E39" s="8" t="s">
        <v>135</v>
      </c>
      <c r="F39" s="8">
        <v>32</v>
      </c>
      <c r="G39" s="9" t="s">
        <v>156</v>
      </c>
      <c r="H39" s="36">
        <v>682.84</v>
      </c>
      <c r="I39" s="36">
        <v>240</v>
      </c>
      <c r="J39" s="36">
        <v>13.2762177307205</v>
      </c>
      <c r="K39" s="37">
        <v>0.64426468642100099</v>
      </c>
      <c r="L39" s="36">
        <v>-40.380860277582599</v>
      </c>
      <c r="M39" s="36">
        <v>394.04297755754698</v>
      </c>
      <c r="N39" s="36">
        <v>-87.280275388366306</v>
      </c>
      <c r="O39" s="36">
        <v>16.503906618891101</v>
      </c>
      <c r="P39" s="36">
        <v>100.145424832779</v>
      </c>
      <c r="Q39" s="36" t="s">
        <v>127</v>
      </c>
      <c r="R39" s="37" t="s">
        <v>127</v>
      </c>
      <c r="S39" s="37">
        <v>0.74478366553693198</v>
      </c>
      <c r="T39" s="37" t="s">
        <v>127</v>
      </c>
    </row>
    <row r="40" spans="1:20" s="8" customFormat="1" x14ac:dyDescent="0.25">
      <c r="A40" s="17" t="s">
        <v>80</v>
      </c>
      <c r="B40" s="15" t="s">
        <v>52</v>
      </c>
      <c r="C40" s="28" t="s">
        <v>153</v>
      </c>
      <c r="D40" s="9" t="s">
        <v>77</v>
      </c>
      <c r="E40" s="8" t="s">
        <v>135</v>
      </c>
      <c r="F40" s="8">
        <v>44</v>
      </c>
      <c r="G40" s="9" t="s">
        <v>156</v>
      </c>
      <c r="H40" s="36">
        <v>845.3</v>
      </c>
      <c r="I40" s="36">
        <v>166</v>
      </c>
      <c r="J40" s="36">
        <v>9.0300613398683804</v>
      </c>
      <c r="K40" s="37">
        <v>0.398020342358823</v>
      </c>
      <c r="L40" s="36">
        <v>-47.604371181228103</v>
      </c>
      <c r="M40" s="36">
        <v>478.27149506520101</v>
      </c>
      <c r="N40" s="36">
        <v>-144.53125323052501</v>
      </c>
      <c r="O40" s="36">
        <v>11.5081789681653</v>
      </c>
      <c r="P40" s="36">
        <v>120.05253849492399</v>
      </c>
      <c r="Q40" s="36" t="s">
        <v>127</v>
      </c>
      <c r="R40" s="37" t="s">
        <v>127</v>
      </c>
      <c r="S40" s="37">
        <v>0.93792328442400708</v>
      </c>
      <c r="T40" s="37" t="s">
        <v>127</v>
      </c>
    </row>
    <row r="41" spans="1:20" s="8" customFormat="1" x14ac:dyDescent="0.25">
      <c r="A41" s="17" t="s">
        <v>80</v>
      </c>
      <c r="B41" s="8" t="s">
        <v>53</v>
      </c>
      <c r="C41" s="28" t="s">
        <v>153</v>
      </c>
      <c r="D41" s="9" t="s">
        <v>77</v>
      </c>
      <c r="E41" s="8" t="s">
        <v>135</v>
      </c>
      <c r="F41" s="8">
        <v>44</v>
      </c>
      <c r="G41" s="9" t="s">
        <v>156</v>
      </c>
      <c r="H41" s="36" t="s">
        <v>127</v>
      </c>
      <c r="I41" s="36">
        <v>208.00000000000003</v>
      </c>
      <c r="J41" s="36">
        <v>14.2756461349004</v>
      </c>
      <c r="K41" s="37">
        <v>0.95200558276254599</v>
      </c>
      <c r="L41" s="36">
        <v>-34.660848756501203</v>
      </c>
      <c r="M41" s="36">
        <v>295.49154306308401</v>
      </c>
      <c r="N41" s="36">
        <v>-58.512371099520102</v>
      </c>
      <c r="O41" s="36">
        <v>20.240275517509598</v>
      </c>
      <c r="P41" s="36" t="s">
        <v>127</v>
      </c>
      <c r="Q41" s="36" t="s">
        <v>127</v>
      </c>
      <c r="R41" s="37" t="s">
        <v>127</v>
      </c>
      <c r="S41" s="37">
        <v>1.427368057430066</v>
      </c>
      <c r="T41" s="37" t="s">
        <v>127</v>
      </c>
    </row>
    <row r="42" spans="1:20" s="8" customFormat="1" x14ac:dyDescent="0.25">
      <c r="A42" s="17" t="s">
        <v>80</v>
      </c>
      <c r="B42" s="8" t="s">
        <v>49</v>
      </c>
      <c r="C42" s="28" t="s">
        <v>153</v>
      </c>
      <c r="D42" s="9" t="s">
        <v>77</v>
      </c>
      <c r="E42" s="8" t="s">
        <v>135</v>
      </c>
      <c r="F42" s="8">
        <v>39</v>
      </c>
      <c r="G42" s="9" t="s">
        <v>156</v>
      </c>
      <c r="H42" s="36">
        <v>686.66</v>
      </c>
      <c r="I42" s="36">
        <v>180</v>
      </c>
      <c r="J42" s="36">
        <v>10.055794025049201</v>
      </c>
      <c r="K42" s="37">
        <v>0.67499908614112003</v>
      </c>
      <c r="L42" s="36">
        <v>-31.962368180932501</v>
      </c>
      <c r="M42" s="36">
        <v>370.46596810198798</v>
      </c>
      <c r="N42" s="36">
        <v>-86.635046579301303</v>
      </c>
      <c r="O42" s="36">
        <v>14.0328546663373</v>
      </c>
      <c r="P42" s="36">
        <v>130.00558455495701</v>
      </c>
      <c r="Q42" s="36" t="s">
        <v>127</v>
      </c>
      <c r="R42" s="37" t="s">
        <v>127</v>
      </c>
      <c r="S42" s="37">
        <v>0.893076975791668</v>
      </c>
      <c r="T42" s="37" t="s">
        <v>127</v>
      </c>
    </row>
    <row r="43" spans="1:20" s="8" customFormat="1" x14ac:dyDescent="0.25">
      <c r="A43" s="17" t="s">
        <v>80</v>
      </c>
      <c r="B43" s="8" t="s">
        <v>50</v>
      </c>
      <c r="C43" s="28" t="s">
        <v>153</v>
      </c>
      <c r="D43" s="9" t="s">
        <v>77</v>
      </c>
      <c r="E43" s="8" t="s">
        <v>135</v>
      </c>
      <c r="F43" s="8">
        <v>39</v>
      </c>
      <c r="G43" s="9" t="s">
        <v>156</v>
      </c>
      <c r="H43" s="36">
        <v>951.97</v>
      </c>
      <c r="I43" s="36">
        <v>208.00000000000003</v>
      </c>
      <c r="J43" s="36" t="s">
        <v>127</v>
      </c>
      <c r="K43" s="37">
        <v>0.79623887050009001</v>
      </c>
      <c r="L43" s="36">
        <v>-42.102051722304203</v>
      </c>
      <c r="M43" s="36">
        <v>432.49512685451901</v>
      </c>
      <c r="N43" s="36">
        <v>-98.876955335072097</v>
      </c>
      <c r="O43" s="36">
        <v>12.847900677798</v>
      </c>
      <c r="P43" s="36" t="s">
        <v>127</v>
      </c>
      <c r="Q43" s="36" t="s">
        <v>127</v>
      </c>
      <c r="R43" s="37" t="s">
        <v>127</v>
      </c>
      <c r="S43" s="37">
        <v>1.0346532005899352</v>
      </c>
      <c r="T43" s="37" t="s">
        <v>127</v>
      </c>
    </row>
    <row r="44" spans="1:20" s="8" customFormat="1" x14ac:dyDescent="0.25">
      <c r="A44" s="17" t="s">
        <v>80</v>
      </c>
      <c r="B44" s="8" t="s">
        <v>48</v>
      </c>
      <c r="C44" s="28" t="s">
        <v>153</v>
      </c>
      <c r="D44" s="9" t="s">
        <v>77</v>
      </c>
      <c r="E44" s="8" t="s">
        <v>135</v>
      </c>
      <c r="F44" s="8">
        <v>40</v>
      </c>
      <c r="G44" s="9" t="s">
        <v>156</v>
      </c>
      <c r="H44" s="36" t="s">
        <v>127</v>
      </c>
      <c r="I44" s="36">
        <v>211.00000000000003</v>
      </c>
      <c r="J44" s="36" t="s">
        <v>127</v>
      </c>
      <c r="K44" s="37">
        <v>0.85176324602243503</v>
      </c>
      <c r="L44" s="36">
        <v>-30.148316103554901</v>
      </c>
      <c r="M44" s="36">
        <v>232.23877472219101</v>
      </c>
      <c r="N44" s="36">
        <v>-62.622071712212403</v>
      </c>
      <c r="O44" s="36">
        <v>17.575073635020999</v>
      </c>
      <c r="P44" s="36">
        <v>230.239616580193</v>
      </c>
      <c r="Q44" s="36" t="s">
        <v>127</v>
      </c>
      <c r="R44" s="37" t="s">
        <v>127</v>
      </c>
      <c r="S44" s="37">
        <v>1.0464799943852632</v>
      </c>
      <c r="T44" s="37" t="s">
        <v>127</v>
      </c>
    </row>
    <row r="45" spans="1:20" s="8" customFormat="1" x14ac:dyDescent="0.25">
      <c r="A45" s="17" t="s">
        <v>80</v>
      </c>
      <c r="B45" s="8" t="s">
        <v>47</v>
      </c>
      <c r="C45" s="28" t="s">
        <v>153</v>
      </c>
      <c r="D45" s="9" t="s">
        <v>77</v>
      </c>
      <c r="E45" s="8" t="s">
        <v>136</v>
      </c>
      <c r="F45" s="8">
        <v>46</v>
      </c>
      <c r="G45" s="9" t="s">
        <v>156</v>
      </c>
      <c r="H45" s="36">
        <v>905.06</v>
      </c>
      <c r="I45" s="36">
        <v>220.00000000000003</v>
      </c>
      <c r="J45" s="36">
        <v>13.645464578700301</v>
      </c>
      <c r="K45" s="37">
        <v>0.97791565151846804</v>
      </c>
      <c r="L45" s="36">
        <v>-33.496857438166202</v>
      </c>
      <c r="M45" s="36">
        <v>100.138348592433</v>
      </c>
      <c r="N45" s="36">
        <v>-38.065593298749</v>
      </c>
      <c r="O45" s="36">
        <v>8.4714255637000804</v>
      </c>
      <c r="P45" s="36">
        <v>110</v>
      </c>
      <c r="Q45" s="36">
        <v>39</v>
      </c>
      <c r="R45" s="37">
        <v>6.0389999999999999E-2</v>
      </c>
      <c r="S45" s="37" t="s">
        <v>127</v>
      </c>
      <c r="T45" s="37">
        <v>0.75822511905403001</v>
      </c>
    </row>
    <row r="46" spans="1:20" s="8" customFormat="1" x14ac:dyDescent="0.25">
      <c r="A46" s="17" t="s">
        <v>80</v>
      </c>
      <c r="B46" s="8" t="s">
        <v>35</v>
      </c>
      <c r="C46" s="28" t="s">
        <v>153</v>
      </c>
      <c r="D46" s="9" t="s">
        <v>77</v>
      </c>
      <c r="E46" s="8" t="s">
        <v>136</v>
      </c>
      <c r="F46" s="8">
        <v>33</v>
      </c>
      <c r="G46" s="9" t="s">
        <v>156</v>
      </c>
      <c r="H46" s="36" t="s">
        <v>127</v>
      </c>
      <c r="I46" s="36">
        <v>156</v>
      </c>
      <c r="J46" s="36">
        <v>11.519079763383299</v>
      </c>
      <c r="K46" s="37">
        <v>0.65146562661140595</v>
      </c>
      <c r="L46" s="36">
        <v>-31.660600849714999</v>
      </c>
      <c r="M46" s="36">
        <v>256.68058102134898</v>
      </c>
      <c r="N46" s="36">
        <v>-90.5539792967664</v>
      </c>
      <c r="O46" s="36">
        <v>10.8836783327578</v>
      </c>
      <c r="P46" s="36" t="s">
        <v>127</v>
      </c>
      <c r="Q46" s="36" t="s">
        <v>127</v>
      </c>
      <c r="R46" s="37">
        <v>6.0589999999999998E-2</v>
      </c>
      <c r="S46" s="37" t="s">
        <v>127</v>
      </c>
      <c r="T46" s="37" t="s">
        <v>127</v>
      </c>
    </row>
    <row r="47" spans="1:20" s="8" customFormat="1" x14ac:dyDescent="0.25">
      <c r="A47" s="17" t="s">
        <v>80</v>
      </c>
      <c r="B47" s="8" t="s">
        <v>34</v>
      </c>
      <c r="C47" s="28" t="s">
        <v>153</v>
      </c>
      <c r="D47" s="9" t="s">
        <v>77</v>
      </c>
      <c r="E47" s="8" t="s">
        <v>136</v>
      </c>
      <c r="F47" s="8">
        <v>42</v>
      </c>
      <c r="G47" s="9" t="s">
        <v>156</v>
      </c>
      <c r="H47" s="36" t="s">
        <v>127</v>
      </c>
      <c r="I47" s="36">
        <v>195</v>
      </c>
      <c r="J47" s="36">
        <v>13.304490982486</v>
      </c>
      <c r="K47" s="37">
        <v>0.75127673552572705</v>
      </c>
      <c r="L47" s="36">
        <v>-39.287568016817403</v>
      </c>
      <c r="M47" s="36">
        <v>212.78381823265099</v>
      </c>
      <c r="N47" s="36">
        <v>-76.866151620436099</v>
      </c>
      <c r="O47" s="36">
        <v>10.8757021473878</v>
      </c>
      <c r="P47" s="36" t="s">
        <v>127</v>
      </c>
      <c r="Q47" s="36" t="s">
        <v>127</v>
      </c>
      <c r="R47" s="37" t="s">
        <v>127</v>
      </c>
      <c r="S47" s="37" t="s">
        <v>127</v>
      </c>
      <c r="T47" s="37" t="s">
        <v>127</v>
      </c>
    </row>
    <row r="48" spans="1:20" s="8" customFormat="1" x14ac:dyDescent="0.25">
      <c r="A48" s="17" t="s">
        <v>80</v>
      </c>
      <c r="B48" s="8" t="s">
        <v>33</v>
      </c>
      <c r="C48" s="28" t="s">
        <v>153</v>
      </c>
      <c r="D48" s="9" t="s">
        <v>77</v>
      </c>
      <c r="E48" s="8" t="s">
        <v>135</v>
      </c>
      <c r="F48" s="8">
        <v>30</v>
      </c>
      <c r="G48" s="9" t="s">
        <v>156</v>
      </c>
      <c r="H48" s="36" t="s">
        <v>127</v>
      </c>
      <c r="I48" s="36">
        <v>131</v>
      </c>
      <c r="J48" s="36">
        <v>14.962595655044501</v>
      </c>
      <c r="K48" s="37">
        <v>0.68245967964841303</v>
      </c>
      <c r="L48" s="36">
        <v>-31.204224330281299</v>
      </c>
      <c r="M48" s="36">
        <v>256.56308018316099</v>
      </c>
      <c r="N48" s="36">
        <v>-83.366844694276494</v>
      </c>
      <c r="O48" s="36">
        <v>14.218498996576599</v>
      </c>
      <c r="P48" s="36">
        <v>160</v>
      </c>
      <c r="Q48" s="36">
        <v>40.3333333333333</v>
      </c>
      <c r="R48" s="37">
        <v>3.99188702354972E-2</v>
      </c>
      <c r="S48" s="37" t="s">
        <v>127</v>
      </c>
      <c r="T48" s="37">
        <v>0.76425416812724301</v>
      </c>
    </row>
    <row r="49" spans="1:20" s="8" customFormat="1" x14ac:dyDescent="0.25">
      <c r="A49" s="17" t="s">
        <v>80</v>
      </c>
      <c r="B49" s="8" t="s">
        <v>28</v>
      </c>
      <c r="C49" s="28" t="s">
        <v>153</v>
      </c>
      <c r="D49" s="9" t="s">
        <v>77</v>
      </c>
      <c r="E49" s="8" t="s">
        <v>136</v>
      </c>
      <c r="F49" s="8">
        <v>30</v>
      </c>
      <c r="G49" s="9" t="s">
        <v>156</v>
      </c>
      <c r="H49" s="36" t="s">
        <v>127</v>
      </c>
      <c r="I49" s="36">
        <v>339.99999999999994</v>
      </c>
      <c r="J49" s="36">
        <v>16.998167219506499</v>
      </c>
      <c r="K49" s="37">
        <v>0.68785979301239297</v>
      </c>
      <c r="L49" s="36">
        <v>-40.600586844993799</v>
      </c>
      <c r="M49" s="36">
        <v>157.65381211758699</v>
      </c>
      <c r="N49" s="36">
        <v>-80.078126789885602</v>
      </c>
      <c r="O49" s="36">
        <v>14.6453860695374</v>
      </c>
      <c r="P49" s="36">
        <v>70</v>
      </c>
      <c r="Q49" s="36">
        <v>57</v>
      </c>
      <c r="R49" s="37">
        <v>4.8042936331634097E-2</v>
      </c>
      <c r="S49" s="37" t="s">
        <v>127</v>
      </c>
      <c r="T49" s="37">
        <v>0.88402175323169696</v>
      </c>
    </row>
    <row r="50" spans="1:20" s="8" customFormat="1" x14ac:dyDescent="0.25">
      <c r="A50" s="17" t="s">
        <v>80</v>
      </c>
      <c r="B50" s="8" t="s">
        <v>29</v>
      </c>
      <c r="C50" s="28" t="s">
        <v>153</v>
      </c>
      <c r="D50" s="9" t="s">
        <v>77</v>
      </c>
      <c r="E50" s="8" t="s">
        <v>136</v>
      </c>
      <c r="F50" s="8">
        <v>30</v>
      </c>
      <c r="G50" s="9" t="s">
        <v>156</v>
      </c>
      <c r="H50" s="36">
        <v>978.71</v>
      </c>
      <c r="I50" s="36">
        <v>185</v>
      </c>
      <c r="J50" s="36">
        <v>14.343295872854499</v>
      </c>
      <c r="K50" s="37">
        <v>1.0776294579333601</v>
      </c>
      <c r="L50" s="36">
        <v>-27.048747349378299</v>
      </c>
      <c r="M50" s="36">
        <v>113.245648690092</v>
      </c>
      <c r="N50" s="36">
        <v>-46.4375824181692</v>
      </c>
      <c r="O50" s="36">
        <v>12.902578006494</v>
      </c>
      <c r="P50" s="36">
        <v>170</v>
      </c>
      <c r="Q50" s="36" t="s">
        <v>127</v>
      </c>
      <c r="R50" s="37" t="s">
        <v>127</v>
      </c>
      <c r="S50" s="37" t="s">
        <v>127</v>
      </c>
      <c r="T50" s="37" t="s">
        <v>127</v>
      </c>
    </row>
    <row r="51" spans="1:20" s="8" customFormat="1" x14ac:dyDescent="0.25">
      <c r="A51" s="17" t="s">
        <v>80</v>
      </c>
      <c r="B51" s="8" t="s">
        <v>51</v>
      </c>
      <c r="C51" s="28" t="s">
        <v>153</v>
      </c>
      <c r="D51" s="9" t="s">
        <v>77</v>
      </c>
      <c r="E51" s="8" t="s">
        <v>135</v>
      </c>
      <c r="F51" s="8">
        <v>39</v>
      </c>
      <c r="G51" s="9" t="s">
        <v>156</v>
      </c>
      <c r="H51" s="36" t="s">
        <v>127</v>
      </c>
      <c r="I51" s="36">
        <v>127.5</v>
      </c>
      <c r="J51" s="36">
        <v>11.4555328419204</v>
      </c>
      <c r="K51" s="37">
        <v>0.71918933323642997</v>
      </c>
      <c r="L51" s="36">
        <v>-30.067444519715998</v>
      </c>
      <c r="M51" s="36">
        <v>288.58185459483798</v>
      </c>
      <c r="N51" s="36">
        <v>-79.078676083952402</v>
      </c>
      <c r="O51" s="36">
        <v>20.311356044814499</v>
      </c>
      <c r="P51" s="36">
        <v>140</v>
      </c>
      <c r="Q51" s="36" t="s">
        <v>127</v>
      </c>
      <c r="R51" s="37" t="s">
        <v>127</v>
      </c>
      <c r="S51" s="37" t="s">
        <v>127</v>
      </c>
      <c r="T51" s="37" t="s">
        <v>127</v>
      </c>
    </row>
    <row r="52" spans="1:20" s="8" customFormat="1" x14ac:dyDescent="0.25">
      <c r="A52" s="17" t="s">
        <v>80</v>
      </c>
      <c r="B52" s="8" t="s">
        <v>42</v>
      </c>
      <c r="C52" s="28" t="s">
        <v>153</v>
      </c>
      <c r="D52" s="9" t="s">
        <v>77</v>
      </c>
      <c r="E52" s="8" t="s">
        <v>136</v>
      </c>
      <c r="F52" s="8">
        <v>53</v>
      </c>
      <c r="G52" s="9" t="s">
        <v>156</v>
      </c>
      <c r="H52" s="36">
        <v>902.31</v>
      </c>
      <c r="I52" s="36">
        <v>120</v>
      </c>
      <c r="J52" s="36">
        <v>8.1360029737146107</v>
      </c>
      <c r="K52" s="37" t="s">
        <v>127</v>
      </c>
      <c r="L52" s="36" t="s">
        <v>127</v>
      </c>
      <c r="M52" s="36" t="s">
        <v>127</v>
      </c>
      <c r="N52" s="36" t="s">
        <v>127</v>
      </c>
      <c r="O52" s="36" t="s">
        <v>127</v>
      </c>
      <c r="P52" s="36" t="s">
        <v>127</v>
      </c>
      <c r="Q52" s="36" t="s">
        <v>127</v>
      </c>
      <c r="R52" s="37" t="s">
        <v>127</v>
      </c>
      <c r="S52" s="37" t="s">
        <v>127</v>
      </c>
      <c r="T52" s="37" t="s">
        <v>127</v>
      </c>
    </row>
    <row r="53" spans="1:20" s="8" customFormat="1" x14ac:dyDescent="0.25">
      <c r="A53" s="17" t="s">
        <v>80</v>
      </c>
      <c r="B53" s="8" t="s">
        <v>41</v>
      </c>
      <c r="C53" s="28" t="s">
        <v>153</v>
      </c>
      <c r="D53" s="9" t="s">
        <v>77</v>
      </c>
      <c r="E53" s="8" t="s">
        <v>136</v>
      </c>
      <c r="F53" s="8">
        <v>40</v>
      </c>
      <c r="G53" s="9" t="s">
        <v>156</v>
      </c>
      <c r="H53" s="36">
        <v>777.52</v>
      </c>
      <c r="I53" s="36" t="s">
        <v>127</v>
      </c>
      <c r="J53" s="36" t="s">
        <v>127</v>
      </c>
      <c r="K53" s="37" t="s">
        <v>127</v>
      </c>
      <c r="L53" s="36" t="s">
        <v>127</v>
      </c>
      <c r="M53" s="36" t="s">
        <v>127</v>
      </c>
      <c r="N53" s="36" t="s">
        <v>127</v>
      </c>
      <c r="O53" s="36" t="s">
        <v>127</v>
      </c>
      <c r="P53" s="36" t="s">
        <v>127</v>
      </c>
      <c r="Q53" s="36" t="s">
        <v>127</v>
      </c>
      <c r="R53" s="37" t="s">
        <v>127</v>
      </c>
      <c r="S53" s="37" t="s">
        <v>127</v>
      </c>
      <c r="T53" s="37" t="s">
        <v>127</v>
      </c>
    </row>
    <row r="54" spans="1:20" s="8" customFormat="1" x14ac:dyDescent="0.25">
      <c r="A54" s="17" t="s">
        <v>80</v>
      </c>
      <c r="B54" s="8" t="s">
        <v>76</v>
      </c>
      <c r="C54" s="28" t="s">
        <v>153</v>
      </c>
      <c r="D54" s="9" t="s">
        <v>77</v>
      </c>
      <c r="E54" s="8" t="s">
        <v>135</v>
      </c>
      <c r="F54" s="8">
        <v>43</v>
      </c>
      <c r="G54" s="9" t="s">
        <v>156</v>
      </c>
      <c r="H54" s="36" t="s">
        <v>127</v>
      </c>
      <c r="I54" s="36">
        <v>209</v>
      </c>
      <c r="J54" s="36">
        <v>12.8350846918107</v>
      </c>
      <c r="K54" s="37" t="s">
        <v>127</v>
      </c>
      <c r="L54" s="36" t="s">
        <v>127</v>
      </c>
      <c r="M54" s="36" t="s">
        <v>127</v>
      </c>
      <c r="N54" s="36" t="s">
        <v>127</v>
      </c>
      <c r="O54" s="36" t="s">
        <v>127</v>
      </c>
      <c r="P54" s="36" t="s">
        <v>127</v>
      </c>
      <c r="Q54" s="15" t="s">
        <v>127</v>
      </c>
      <c r="R54" s="37" t="s">
        <v>127</v>
      </c>
      <c r="S54" s="37" t="s">
        <v>127</v>
      </c>
      <c r="T54" s="37" t="s">
        <v>127</v>
      </c>
    </row>
    <row r="55" spans="1:20" s="8" customFormat="1" x14ac:dyDescent="0.25">
      <c r="A55" s="17" t="s">
        <v>80</v>
      </c>
      <c r="B55" s="8" t="s">
        <v>38</v>
      </c>
      <c r="C55" s="28" t="s">
        <v>153</v>
      </c>
      <c r="D55" s="9" t="s">
        <v>77</v>
      </c>
      <c r="E55" s="8" t="s">
        <v>135</v>
      </c>
      <c r="F55" s="8">
        <v>43</v>
      </c>
      <c r="G55" s="9" t="s">
        <v>156</v>
      </c>
      <c r="H55" s="36" t="s">
        <v>127</v>
      </c>
      <c r="I55" s="36">
        <v>225</v>
      </c>
      <c r="J55" s="36">
        <v>12.6508342613807</v>
      </c>
      <c r="K55" s="37">
        <v>1.00729472482883</v>
      </c>
      <c r="L55" s="36">
        <v>-18.321228436855101</v>
      </c>
      <c r="M55" s="36">
        <v>86.456300760573896</v>
      </c>
      <c r="N55" s="36">
        <v>-32.7606208494444</v>
      </c>
      <c r="O55" s="36">
        <v>6.8878175367672201</v>
      </c>
      <c r="P55" s="36" t="s">
        <v>127</v>
      </c>
      <c r="Q55" s="36" t="s">
        <v>127</v>
      </c>
      <c r="R55" s="37">
        <v>5.15635670479105E-2</v>
      </c>
      <c r="S55" s="37" t="s">
        <v>127</v>
      </c>
      <c r="T55" s="37" t="s">
        <v>127</v>
      </c>
    </row>
    <row r="56" spans="1:20" s="8" customFormat="1" x14ac:dyDescent="0.25">
      <c r="A56" s="17" t="s">
        <v>80</v>
      </c>
      <c r="B56" s="8" t="s">
        <v>39</v>
      </c>
      <c r="C56" s="28" t="s">
        <v>153</v>
      </c>
      <c r="D56" s="9" t="s">
        <v>77</v>
      </c>
      <c r="E56" s="8" t="s">
        <v>135</v>
      </c>
      <c r="F56" s="8">
        <v>43</v>
      </c>
      <c r="G56" s="9" t="s">
        <v>156</v>
      </c>
      <c r="H56" s="36" t="s">
        <v>127</v>
      </c>
      <c r="I56" s="36">
        <v>172.50000000000003</v>
      </c>
      <c r="J56" s="36">
        <v>8.1462852084594708</v>
      </c>
      <c r="K56" s="37" t="s">
        <v>127</v>
      </c>
      <c r="L56" s="36" t="s">
        <v>127</v>
      </c>
      <c r="M56" s="36" t="s">
        <v>127</v>
      </c>
      <c r="N56" s="36" t="s">
        <v>127</v>
      </c>
      <c r="O56" s="36" t="s">
        <v>127</v>
      </c>
      <c r="P56" s="36" t="s">
        <v>127</v>
      </c>
      <c r="Q56" s="36" t="s">
        <v>127</v>
      </c>
      <c r="R56" s="37" t="s">
        <v>127</v>
      </c>
      <c r="S56" s="37" t="s">
        <v>127</v>
      </c>
      <c r="T56" s="37" t="s">
        <v>127</v>
      </c>
    </row>
    <row r="57" spans="1:20" s="8" customFormat="1" x14ac:dyDescent="0.25">
      <c r="A57" s="17" t="s">
        <v>80</v>
      </c>
      <c r="B57" s="8" t="s">
        <v>27</v>
      </c>
      <c r="C57" s="28" t="s">
        <v>153</v>
      </c>
      <c r="D57" s="9" t="s">
        <v>77</v>
      </c>
      <c r="E57" s="8" t="s">
        <v>136</v>
      </c>
      <c r="F57" s="8">
        <v>30</v>
      </c>
      <c r="G57" s="9" t="s">
        <v>156</v>
      </c>
      <c r="H57" s="36">
        <v>800.94</v>
      </c>
      <c r="I57" s="36">
        <v>155</v>
      </c>
      <c r="J57" s="36">
        <v>9.3614778592955208</v>
      </c>
      <c r="K57" s="37">
        <v>0.74067630921390804</v>
      </c>
      <c r="L57" s="36">
        <v>-41.302927122969102</v>
      </c>
      <c r="M57" s="36">
        <v>305.08859498890399</v>
      </c>
      <c r="N57" s="36">
        <v>-81.647602271394703</v>
      </c>
      <c r="O57" s="36">
        <v>14.8790635301176</v>
      </c>
      <c r="P57" s="36" t="s">
        <v>127</v>
      </c>
      <c r="Q57" s="36" t="s">
        <v>127</v>
      </c>
      <c r="R57" s="37" t="s">
        <v>127</v>
      </c>
      <c r="S57" s="37" t="s">
        <v>127</v>
      </c>
      <c r="T57" s="37" t="s">
        <v>127</v>
      </c>
    </row>
    <row r="58" spans="1:20" s="8" customFormat="1" x14ac:dyDescent="0.25">
      <c r="A58" s="17" t="s">
        <v>80</v>
      </c>
      <c r="B58" s="8" t="s">
        <v>17</v>
      </c>
      <c r="C58" s="28" t="s">
        <v>154</v>
      </c>
      <c r="D58" s="9" t="s">
        <v>77</v>
      </c>
      <c r="E58" s="8" t="s">
        <v>135</v>
      </c>
      <c r="F58" s="8">
        <v>31</v>
      </c>
      <c r="G58" s="9" t="s">
        <v>156</v>
      </c>
      <c r="H58" s="36">
        <v>707.66</v>
      </c>
      <c r="I58" s="36">
        <v>375</v>
      </c>
      <c r="J58" s="36">
        <v>21.8417553933524</v>
      </c>
      <c r="K58" s="37">
        <v>0.70756425430599001</v>
      </c>
      <c r="L58" s="36">
        <v>-47.179067105670697</v>
      </c>
      <c r="M58" s="36">
        <v>213.46768943046601</v>
      </c>
      <c r="N58" s="36">
        <v>-67.582565431042596</v>
      </c>
      <c r="O58" s="36">
        <v>15.7781431083508</v>
      </c>
      <c r="P58" s="36">
        <v>30.039231041686602</v>
      </c>
      <c r="Q58" s="36" t="s">
        <v>127</v>
      </c>
      <c r="R58" s="37" t="s">
        <v>127</v>
      </c>
      <c r="S58" s="37" t="s">
        <v>127</v>
      </c>
      <c r="T58" s="37" t="s">
        <v>127</v>
      </c>
    </row>
    <row r="59" spans="1:20" s="8" customFormat="1" x14ac:dyDescent="0.25">
      <c r="A59" s="17" t="s">
        <v>80</v>
      </c>
      <c r="B59" s="8" t="s">
        <v>18</v>
      </c>
      <c r="C59" s="28" t="s">
        <v>154</v>
      </c>
      <c r="D59" s="9" t="s">
        <v>77</v>
      </c>
      <c r="E59" s="8" t="s">
        <v>135</v>
      </c>
      <c r="F59" s="8">
        <v>31</v>
      </c>
      <c r="G59" s="9" t="s">
        <v>156</v>
      </c>
      <c r="H59" s="36" t="s">
        <v>127</v>
      </c>
      <c r="I59" s="36">
        <v>290</v>
      </c>
      <c r="J59" s="36">
        <v>19.326520739200198</v>
      </c>
      <c r="K59" s="37">
        <v>0.730032707523947</v>
      </c>
      <c r="L59" s="36">
        <v>-37.815349152530601</v>
      </c>
      <c r="M59" s="36">
        <v>297.77018894734903</v>
      </c>
      <c r="N59" s="36">
        <v>-76.171876702574096</v>
      </c>
      <c r="O59" s="36">
        <v>19.380018879357699</v>
      </c>
      <c r="P59" s="36">
        <v>67.836682775153093</v>
      </c>
      <c r="Q59" s="36" t="s">
        <v>127</v>
      </c>
      <c r="R59" s="37" t="s">
        <v>127</v>
      </c>
      <c r="S59" s="37" t="s">
        <v>127</v>
      </c>
      <c r="T59" s="37" t="s">
        <v>127</v>
      </c>
    </row>
    <row r="60" spans="1:20" s="8" customFormat="1" x14ac:dyDescent="0.25">
      <c r="A60" s="17" t="s">
        <v>80</v>
      </c>
      <c r="B60" s="8" t="s">
        <v>19</v>
      </c>
      <c r="C60" s="28" t="s">
        <v>154</v>
      </c>
      <c r="D60" s="9" t="s">
        <v>77</v>
      </c>
      <c r="E60" s="8" t="s">
        <v>135</v>
      </c>
      <c r="F60" s="8">
        <v>31</v>
      </c>
      <c r="G60" s="9" t="s">
        <v>156</v>
      </c>
      <c r="H60" s="36" t="s">
        <v>127</v>
      </c>
      <c r="I60" s="36">
        <v>196.24999999999997</v>
      </c>
      <c r="J60" s="36">
        <v>12.4206770025302</v>
      </c>
      <c r="K60" s="37">
        <v>0.71893196848891605</v>
      </c>
      <c r="L60" s="36">
        <v>-38.8962698262008</v>
      </c>
      <c r="M60" s="36">
        <v>345.24357389326599</v>
      </c>
      <c r="N60" s="36">
        <v>-76.954562841392004</v>
      </c>
      <c r="O60" s="36">
        <v>18.615723072343801</v>
      </c>
      <c r="P60" s="36">
        <v>100.92793914880301</v>
      </c>
      <c r="Q60" s="36" t="s">
        <v>127</v>
      </c>
      <c r="R60" s="37" t="s">
        <v>127</v>
      </c>
      <c r="S60" s="37" t="s">
        <v>127</v>
      </c>
      <c r="T60" s="37" t="s">
        <v>127</v>
      </c>
    </row>
    <row r="61" spans="1:20" s="8" customFormat="1" x14ac:dyDescent="0.25">
      <c r="A61" s="17" t="s">
        <v>80</v>
      </c>
      <c r="B61" s="8" t="s">
        <v>20</v>
      </c>
      <c r="C61" s="28" t="s">
        <v>154</v>
      </c>
      <c r="D61" s="9" t="s">
        <v>77</v>
      </c>
      <c r="E61" s="8" t="s">
        <v>135</v>
      </c>
      <c r="F61" s="8">
        <v>31</v>
      </c>
      <c r="G61" s="9" t="s">
        <v>156</v>
      </c>
      <c r="H61" s="36">
        <v>624.17999999999995</v>
      </c>
      <c r="I61" s="36">
        <v>300</v>
      </c>
      <c r="J61" s="36">
        <v>15.286463609789999</v>
      </c>
      <c r="K61" s="37">
        <v>0.84084534866651806</v>
      </c>
      <c r="L61" s="36">
        <v>-37.408448101768997</v>
      </c>
      <c r="M61" s="36">
        <v>210.53060366405899</v>
      </c>
      <c r="N61" s="36">
        <v>-67.179363480742396</v>
      </c>
      <c r="O61" s="36">
        <v>16.1783857782818</v>
      </c>
      <c r="P61" s="36" t="s">
        <v>127</v>
      </c>
      <c r="Q61" s="36" t="s">
        <v>127</v>
      </c>
      <c r="R61" s="37" t="s">
        <v>127</v>
      </c>
      <c r="S61" s="37" t="s">
        <v>127</v>
      </c>
      <c r="T61" s="37" t="s">
        <v>127</v>
      </c>
    </row>
    <row r="62" spans="1:20" s="8" customFormat="1" x14ac:dyDescent="0.25">
      <c r="A62" s="17" t="s">
        <v>80</v>
      </c>
      <c r="B62" s="8" t="s">
        <v>21</v>
      </c>
      <c r="C62" s="28" t="s">
        <v>154</v>
      </c>
      <c r="D62" s="9" t="s">
        <v>77</v>
      </c>
      <c r="E62" s="8" t="s">
        <v>135</v>
      </c>
      <c r="F62" s="8">
        <v>31</v>
      </c>
      <c r="G62" s="9" t="s">
        <v>156</v>
      </c>
      <c r="H62" s="36" t="s">
        <v>127</v>
      </c>
      <c r="I62" s="36">
        <v>175</v>
      </c>
      <c r="J62" s="36" t="s">
        <v>127</v>
      </c>
      <c r="K62" s="37">
        <v>0.83698883002112001</v>
      </c>
      <c r="L62" s="36">
        <v>-40.828451433420298</v>
      </c>
      <c r="M62" s="36">
        <v>273.60840455312399</v>
      </c>
      <c r="N62" s="36">
        <v>-72.916668296481205</v>
      </c>
      <c r="O62" s="36">
        <v>16.322428750251401</v>
      </c>
      <c r="P62" s="36" t="s">
        <v>127</v>
      </c>
      <c r="Q62" s="36" t="s">
        <v>127</v>
      </c>
      <c r="R62" s="37" t="s">
        <v>127</v>
      </c>
      <c r="S62" s="37" t="s">
        <v>127</v>
      </c>
      <c r="T62" s="37" t="s">
        <v>127</v>
      </c>
    </row>
    <row r="63" spans="1:20" s="8" customFormat="1" x14ac:dyDescent="0.25">
      <c r="A63" s="17" t="s">
        <v>80</v>
      </c>
      <c r="B63" s="8" t="s">
        <v>60</v>
      </c>
      <c r="C63" s="28" t="s">
        <v>132</v>
      </c>
      <c r="D63" s="9" t="s">
        <v>77</v>
      </c>
      <c r="E63" s="8" t="s">
        <v>135</v>
      </c>
      <c r="F63" s="8">
        <v>34</v>
      </c>
      <c r="G63" s="9" t="s">
        <v>156</v>
      </c>
      <c r="H63" s="36">
        <v>900.61</v>
      </c>
      <c r="I63" s="36">
        <v>229.99999999999997</v>
      </c>
      <c r="J63" s="36">
        <v>13.958943050955799</v>
      </c>
      <c r="K63" s="37">
        <v>0.50465282338194595</v>
      </c>
      <c r="L63" s="36">
        <v>-40.839495890512403</v>
      </c>
      <c r="M63" s="36">
        <v>478.18430198289502</v>
      </c>
      <c r="N63" s="36">
        <v>-104.492189835582</v>
      </c>
      <c r="O63" s="36">
        <v>20.441546215832702</v>
      </c>
      <c r="P63" s="36">
        <v>81.037356160504103</v>
      </c>
      <c r="Q63" s="36">
        <v>33.854555613223802</v>
      </c>
      <c r="R63" s="37">
        <v>6.0821994734239299E-2</v>
      </c>
      <c r="S63" s="37" t="s">
        <v>127</v>
      </c>
      <c r="T63" s="37">
        <v>0.81005810413662993</v>
      </c>
    </row>
    <row r="64" spans="1:20" s="8" customFormat="1" x14ac:dyDescent="0.25">
      <c r="A64" s="17" t="s">
        <v>80</v>
      </c>
      <c r="B64" s="8" t="s">
        <v>61</v>
      </c>
      <c r="C64" s="28" t="s">
        <v>132</v>
      </c>
      <c r="D64" s="9" t="s">
        <v>77</v>
      </c>
      <c r="E64" s="8" t="s">
        <v>135</v>
      </c>
      <c r="F64" s="8">
        <v>34</v>
      </c>
      <c r="G64" s="9" t="s">
        <v>156</v>
      </c>
      <c r="H64" s="36" t="s">
        <v>127</v>
      </c>
      <c r="I64" s="36">
        <v>200</v>
      </c>
      <c r="J64" s="36" t="s">
        <v>127</v>
      </c>
      <c r="K64" s="37" t="s">
        <v>127</v>
      </c>
      <c r="L64" s="36" t="s">
        <v>127</v>
      </c>
      <c r="M64" s="36" t="s">
        <v>127</v>
      </c>
      <c r="N64" s="36" t="s">
        <v>127</v>
      </c>
      <c r="O64" s="36" t="s">
        <v>127</v>
      </c>
      <c r="P64" s="36" t="s">
        <v>127</v>
      </c>
      <c r="Q64" s="36" t="s">
        <v>127</v>
      </c>
      <c r="R64" s="37" t="s">
        <v>127</v>
      </c>
      <c r="S64" s="37" t="s">
        <v>127</v>
      </c>
      <c r="T64" s="37" t="s">
        <v>127</v>
      </c>
    </row>
    <row r="65" spans="1:20" s="8" customFormat="1" x14ac:dyDescent="0.25">
      <c r="A65" s="17" t="s">
        <v>80</v>
      </c>
      <c r="B65" s="8" t="s">
        <v>62</v>
      </c>
      <c r="C65" s="28" t="s">
        <v>132</v>
      </c>
      <c r="D65" s="9" t="s">
        <v>77</v>
      </c>
      <c r="E65" s="8" t="s">
        <v>135</v>
      </c>
      <c r="F65" s="8">
        <v>34</v>
      </c>
      <c r="G65" s="9" t="s">
        <v>156</v>
      </c>
      <c r="H65" s="36">
        <v>726.54500000000007</v>
      </c>
      <c r="I65" s="36">
        <v>229.99999999999997</v>
      </c>
      <c r="J65" s="36">
        <v>13.265246757119399</v>
      </c>
      <c r="K65" s="37">
        <v>0.64073904574266405</v>
      </c>
      <c r="L65" s="36">
        <v>-44.159190847060898</v>
      </c>
      <c r="M65" s="36">
        <v>300.31332051460902</v>
      </c>
      <c r="N65" s="36">
        <v>-88.399253277960597</v>
      </c>
      <c r="O65" s="36">
        <v>12.3171491197108</v>
      </c>
      <c r="P65" s="36">
        <v>70.9245131149043</v>
      </c>
      <c r="Q65" s="36">
        <v>28.962045444981701</v>
      </c>
      <c r="R65" s="37">
        <v>0.102879591525223</v>
      </c>
      <c r="S65" s="37" t="s">
        <v>127</v>
      </c>
      <c r="T65" s="37">
        <v>0.73232431749542104</v>
      </c>
    </row>
    <row r="66" spans="1:20" s="8" customFormat="1" x14ac:dyDescent="0.25">
      <c r="A66" s="17" t="s">
        <v>80</v>
      </c>
      <c r="B66" s="8" t="s">
        <v>65</v>
      </c>
      <c r="C66" s="28" t="s">
        <v>132</v>
      </c>
      <c r="D66" s="9" t="s">
        <v>77</v>
      </c>
      <c r="E66" s="8" t="s">
        <v>136</v>
      </c>
      <c r="F66" s="8">
        <v>35</v>
      </c>
      <c r="G66" s="9" t="s">
        <v>156</v>
      </c>
      <c r="H66" s="36">
        <v>892.23</v>
      </c>
      <c r="I66" s="36">
        <v>187.5</v>
      </c>
      <c r="J66" s="36" t="s">
        <v>127</v>
      </c>
      <c r="K66" s="37">
        <v>0.71478717324555896</v>
      </c>
      <c r="L66" s="36">
        <v>-35.659027896650798</v>
      </c>
      <c r="M66" s="36">
        <v>228.973393789829</v>
      </c>
      <c r="N66" s="36">
        <v>-72.357179351683996</v>
      </c>
      <c r="O66" s="36">
        <v>13.7611392236011</v>
      </c>
      <c r="P66" s="36">
        <v>151.62914322847001</v>
      </c>
      <c r="Q66" s="36">
        <v>43.843320296703901</v>
      </c>
      <c r="R66" s="37">
        <v>6.9621232246640394E-2</v>
      </c>
      <c r="S66" s="37" t="s">
        <v>127</v>
      </c>
      <c r="T66" s="37">
        <v>0.84114928042113501</v>
      </c>
    </row>
    <row r="67" spans="1:20" s="8" customFormat="1" x14ac:dyDescent="0.25">
      <c r="A67" s="17" t="s">
        <v>80</v>
      </c>
      <c r="B67" s="8" t="s">
        <v>73</v>
      </c>
      <c r="C67" s="28" t="s">
        <v>132</v>
      </c>
      <c r="D67" s="9" t="s">
        <v>77</v>
      </c>
      <c r="E67" s="8" t="s">
        <v>135</v>
      </c>
      <c r="F67" s="8">
        <v>35</v>
      </c>
      <c r="G67" s="9" t="s">
        <v>156</v>
      </c>
      <c r="H67" s="36">
        <v>843.60799999999995</v>
      </c>
      <c r="I67" s="36">
        <v>167.5</v>
      </c>
      <c r="J67" s="36" t="s">
        <v>127</v>
      </c>
      <c r="K67" s="37">
        <v>0.60988893043099102</v>
      </c>
      <c r="L67" s="36">
        <v>-34.4693000868551</v>
      </c>
      <c r="M67" s="36">
        <v>382.39746948474902</v>
      </c>
      <c r="N67" s="36">
        <v>-94.360353671618299</v>
      </c>
      <c r="O67" s="36">
        <v>12.886658002882999</v>
      </c>
      <c r="P67" s="36" t="s">
        <v>127</v>
      </c>
      <c r="Q67" s="36" t="s">
        <v>127</v>
      </c>
      <c r="R67" s="37" t="s">
        <v>127</v>
      </c>
      <c r="S67" s="37" t="s">
        <v>127</v>
      </c>
      <c r="T67" s="37" t="s">
        <v>127</v>
      </c>
    </row>
    <row r="68" spans="1:20" s="8" customFormat="1" x14ac:dyDescent="0.25">
      <c r="A68" s="17" t="s">
        <v>80</v>
      </c>
      <c r="B68" s="8" t="s">
        <v>158</v>
      </c>
      <c r="C68" s="28" t="s">
        <v>159</v>
      </c>
      <c r="D68" s="9" t="s">
        <v>77</v>
      </c>
      <c r="E68" s="8" t="s">
        <v>136</v>
      </c>
      <c r="F68" s="8">
        <v>83</v>
      </c>
      <c r="G68" s="9" t="s">
        <v>157</v>
      </c>
      <c r="H68" s="15" t="s">
        <v>127</v>
      </c>
      <c r="I68" s="15" t="s">
        <v>127</v>
      </c>
      <c r="J68" s="15" t="s">
        <v>127</v>
      </c>
      <c r="K68" s="37" t="s">
        <v>127</v>
      </c>
      <c r="L68" s="36" t="s">
        <v>127</v>
      </c>
      <c r="M68" s="36" t="s">
        <v>127</v>
      </c>
      <c r="N68" s="36" t="s">
        <v>127</v>
      </c>
      <c r="O68" s="36" t="s">
        <v>127</v>
      </c>
      <c r="P68" s="15" t="s">
        <v>127</v>
      </c>
      <c r="Q68" s="15" t="s">
        <v>127</v>
      </c>
      <c r="R68" s="15" t="s">
        <v>127</v>
      </c>
      <c r="S68" s="15" t="s">
        <v>127</v>
      </c>
      <c r="T68" s="15" t="s">
        <v>127</v>
      </c>
    </row>
    <row r="69" spans="1:20" s="8" customFormat="1" x14ac:dyDescent="0.25">
      <c r="A69" s="17" t="s">
        <v>80</v>
      </c>
      <c r="B69" s="8" t="s">
        <v>160</v>
      </c>
      <c r="C69" s="28" t="s">
        <v>159</v>
      </c>
      <c r="D69" s="9" t="s">
        <v>77</v>
      </c>
      <c r="E69" s="8" t="s">
        <v>136</v>
      </c>
      <c r="F69" s="8">
        <v>83</v>
      </c>
      <c r="G69" s="9" t="s">
        <v>157</v>
      </c>
      <c r="H69" s="15" t="s">
        <v>127</v>
      </c>
      <c r="I69" s="15" t="s">
        <v>127</v>
      </c>
      <c r="J69" s="15" t="s">
        <v>127</v>
      </c>
      <c r="K69" s="37" t="s">
        <v>127</v>
      </c>
      <c r="L69" s="36" t="s">
        <v>127</v>
      </c>
      <c r="M69" s="36" t="s">
        <v>127</v>
      </c>
      <c r="N69" s="36" t="s">
        <v>127</v>
      </c>
      <c r="O69" s="36" t="s">
        <v>127</v>
      </c>
      <c r="P69" s="15" t="s">
        <v>127</v>
      </c>
      <c r="Q69" s="15" t="s">
        <v>127</v>
      </c>
      <c r="R69" s="15" t="s">
        <v>127</v>
      </c>
      <c r="S69" s="15" t="s">
        <v>127</v>
      </c>
      <c r="T69" s="15" t="s">
        <v>127</v>
      </c>
    </row>
    <row r="70" spans="1:20" x14ac:dyDescent="0.25">
      <c r="A70" s="17" t="s">
        <v>80</v>
      </c>
      <c r="B70" s="8" t="s">
        <v>161</v>
      </c>
      <c r="C70" s="28" t="s">
        <v>159</v>
      </c>
      <c r="D70" s="9" t="s">
        <v>77</v>
      </c>
      <c r="E70" s="8" t="s">
        <v>136</v>
      </c>
      <c r="F70" s="8">
        <v>83</v>
      </c>
      <c r="G70" s="9" t="s">
        <v>157</v>
      </c>
      <c r="H70" s="15" t="s">
        <v>127</v>
      </c>
      <c r="I70" s="15" t="s">
        <v>127</v>
      </c>
      <c r="J70" s="15" t="s">
        <v>127</v>
      </c>
      <c r="K70" s="37" t="s">
        <v>127</v>
      </c>
      <c r="L70" s="36" t="s">
        <v>127</v>
      </c>
      <c r="M70" s="36" t="s">
        <v>127</v>
      </c>
      <c r="N70" s="36" t="s">
        <v>127</v>
      </c>
      <c r="O70" s="36" t="s">
        <v>127</v>
      </c>
      <c r="P70" s="15" t="s">
        <v>127</v>
      </c>
      <c r="Q70" s="15" t="s">
        <v>127</v>
      </c>
      <c r="R70" s="15" t="s">
        <v>127</v>
      </c>
      <c r="S70" s="15" t="s">
        <v>127</v>
      </c>
      <c r="T70" s="15" t="s">
        <v>127</v>
      </c>
    </row>
    <row r="71" spans="1:20" x14ac:dyDescent="0.25">
      <c r="A71" s="17" t="s">
        <v>80</v>
      </c>
      <c r="B71" s="8" t="s">
        <v>162</v>
      </c>
      <c r="C71" s="28" t="s">
        <v>159</v>
      </c>
      <c r="D71" s="9" t="s">
        <v>77</v>
      </c>
      <c r="E71" s="8" t="s">
        <v>135</v>
      </c>
      <c r="F71" s="8">
        <v>88</v>
      </c>
      <c r="G71" s="9" t="s">
        <v>157</v>
      </c>
      <c r="H71" s="15" t="s">
        <v>127</v>
      </c>
      <c r="I71" s="15" t="s">
        <v>127</v>
      </c>
      <c r="J71" s="15" t="s">
        <v>127</v>
      </c>
      <c r="K71" s="37" t="s">
        <v>127</v>
      </c>
      <c r="L71" s="36" t="s">
        <v>127</v>
      </c>
      <c r="M71" s="36" t="s">
        <v>127</v>
      </c>
      <c r="N71" s="36" t="s">
        <v>127</v>
      </c>
      <c r="O71" s="36" t="s">
        <v>127</v>
      </c>
      <c r="P71" s="15" t="s">
        <v>127</v>
      </c>
      <c r="Q71" s="15" t="s">
        <v>127</v>
      </c>
      <c r="R71" s="15" t="s">
        <v>127</v>
      </c>
      <c r="S71" s="15" t="s">
        <v>127</v>
      </c>
      <c r="T71" s="15" t="s">
        <v>127</v>
      </c>
    </row>
    <row r="72" spans="1:20" s="8" customFormat="1" x14ac:dyDescent="0.25">
      <c r="A72" s="17" t="s">
        <v>80</v>
      </c>
      <c r="B72" s="8" t="s">
        <v>163</v>
      </c>
      <c r="C72" s="28" t="s">
        <v>159</v>
      </c>
      <c r="D72" s="9" t="s">
        <v>77</v>
      </c>
      <c r="E72" s="8" t="s">
        <v>135</v>
      </c>
      <c r="F72" s="8">
        <v>88</v>
      </c>
      <c r="G72" s="9" t="s">
        <v>157</v>
      </c>
      <c r="H72" s="15" t="s">
        <v>127</v>
      </c>
      <c r="I72" s="15" t="s">
        <v>127</v>
      </c>
      <c r="J72" s="15" t="s">
        <v>127</v>
      </c>
      <c r="K72" s="37" t="s">
        <v>127</v>
      </c>
      <c r="L72" s="36" t="s">
        <v>127</v>
      </c>
      <c r="M72" s="36" t="s">
        <v>127</v>
      </c>
      <c r="N72" s="36" t="s">
        <v>127</v>
      </c>
      <c r="O72" s="36" t="s">
        <v>127</v>
      </c>
      <c r="P72" s="15" t="s">
        <v>127</v>
      </c>
      <c r="Q72" s="15" t="s">
        <v>127</v>
      </c>
      <c r="R72" s="15" t="s">
        <v>127</v>
      </c>
      <c r="S72" s="15" t="s">
        <v>127</v>
      </c>
      <c r="T72" s="15" t="s">
        <v>127</v>
      </c>
    </row>
    <row r="73" spans="1:20" s="8" customFormat="1" x14ac:dyDescent="0.25">
      <c r="A73" s="17" t="s">
        <v>80</v>
      </c>
      <c r="B73" s="8" t="s">
        <v>164</v>
      </c>
      <c r="C73" s="28" t="s">
        <v>159</v>
      </c>
      <c r="D73" s="9" t="s">
        <v>77</v>
      </c>
      <c r="E73" s="8" t="s">
        <v>136</v>
      </c>
      <c r="F73" s="8">
        <v>90</v>
      </c>
      <c r="G73" s="9" t="s">
        <v>157</v>
      </c>
      <c r="H73" s="15" t="s">
        <v>127</v>
      </c>
      <c r="I73" s="15" t="s">
        <v>127</v>
      </c>
      <c r="J73" s="15" t="s">
        <v>127</v>
      </c>
      <c r="K73" s="37" t="s">
        <v>127</v>
      </c>
      <c r="L73" s="36" t="s">
        <v>127</v>
      </c>
      <c r="M73" s="36" t="s">
        <v>127</v>
      </c>
      <c r="N73" s="36" t="s">
        <v>127</v>
      </c>
      <c r="O73" s="36" t="s">
        <v>127</v>
      </c>
      <c r="P73" s="15" t="s">
        <v>127</v>
      </c>
      <c r="Q73" s="15" t="s">
        <v>127</v>
      </c>
      <c r="R73" s="15" t="s">
        <v>127</v>
      </c>
      <c r="S73" s="15" t="s">
        <v>127</v>
      </c>
      <c r="T73" s="15" t="s">
        <v>127</v>
      </c>
    </row>
    <row r="74" spans="1:20" s="8" customFormat="1" x14ac:dyDescent="0.25">
      <c r="A74" s="17" t="s">
        <v>80</v>
      </c>
      <c r="B74" s="8" t="s">
        <v>165</v>
      </c>
      <c r="C74" s="28" t="s">
        <v>159</v>
      </c>
      <c r="D74" s="9" t="s">
        <v>77</v>
      </c>
      <c r="E74" s="8" t="s">
        <v>135</v>
      </c>
      <c r="F74" s="8">
        <v>42</v>
      </c>
      <c r="G74" s="9" t="s">
        <v>157</v>
      </c>
      <c r="H74" s="15" t="s">
        <v>127</v>
      </c>
      <c r="I74" s="15" t="s">
        <v>127</v>
      </c>
      <c r="J74" s="15" t="s">
        <v>127</v>
      </c>
      <c r="K74" s="37" t="s">
        <v>127</v>
      </c>
      <c r="L74" s="36" t="s">
        <v>127</v>
      </c>
      <c r="M74" s="36" t="s">
        <v>127</v>
      </c>
      <c r="N74" s="36" t="s">
        <v>127</v>
      </c>
      <c r="O74" s="36" t="s">
        <v>127</v>
      </c>
      <c r="P74" s="15" t="s">
        <v>127</v>
      </c>
      <c r="Q74" s="15" t="s">
        <v>127</v>
      </c>
      <c r="R74" s="15" t="s">
        <v>127</v>
      </c>
      <c r="S74" s="15" t="s">
        <v>127</v>
      </c>
      <c r="T74" s="15" t="s">
        <v>127</v>
      </c>
    </row>
    <row r="75" spans="1:20" s="8" customFormat="1" x14ac:dyDescent="0.25">
      <c r="A75" s="17" t="s">
        <v>80</v>
      </c>
      <c r="B75" s="8" t="s">
        <v>166</v>
      </c>
      <c r="C75" s="28" t="s">
        <v>159</v>
      </c>
      <c r="D75" s="9" t="s">
        <v>77</v>
      </c>
      <c r="E75" s="8" t="s">
        <v>135</v>
      </c>
      <c r="F75" s="8">
        <v>86</v>
      </c>
      <c r="G75" s="9" t="s">
        <v>157</v>
      </c>
      <c r="H75" s="15" t="s">
        <v>127</v>
      </c>
      <c r="I75" s="15" t="s">
        <v>127</v>
      </c>
      <c r="J75" s="15" t="s">
        <v>127</v>
      </c>
      <c r="K75" s="37" t="s">
        <v>127</v>
      </c>
      <c r="L75" s="36" t="s">
        <v>127</v>
      </c>
      <c r="M75" s="36" t="s">
        <v>127</v>
      </c>
      <c r="N75" s="36" t="s">
        <v>127</v>
      </c>
      <c r="O75" s="36" t="s">
        <v>127</v>
      </c>
      <c r="P75" s="15" t="s">
        <v>127</v>
      </c>
      <c r="Q75" s="15" t="s">
        <v>127</v>
      </c>
      <c r="R75" s="15" t="s">
        <v>127</v>
      </c>
      <c r="S75" s="15" t="s">
        <v>127</v>
      </c>
      <c r="T75" s="15" t="s">
        <v>127</v>
      </c>
    </row>
    <row r="76" spans="1:20" s="8" customFormat="1" x14ac:dyDescent="0.25">
      <c r="A76" s="17" t="s">
        <v>80</v>
      </c>
      <c r="B76" s="8" t="s">
        <v>167</v>
      </c>
      <c r="C76" s="28" t="s">
        <v>159</v>
      </c>
      <c r="D76" s="9" t="s">
        <v>77</v>
      </c>
      <c r="E76" s="8" t="s">
        <v>135</v>
      </c>
      <c r="F76" s="8">
        <v>60</v>
      </c>
      <c r="G76" s="9" t="s">
        <v>157</v>
      </c>
      <c r="H76" s="15" t="s">
        <v>127</v>
      </c>
      <c r="I76" s="15" t="s">
        <v>127</v>
      </c>
      <c r="J76" s="15" t="s">
        <v>127</v>
      </c>
      <c r="K76" s="37" t="s">
        <v>127</v>
      </c>
      <c r="L76" s="36" t="s">
        <v>127</v>
      </c>
      <c r="M76" s="36" t="s">
        <v>127</v>
      </c>
      <c r="N76" s="36" t="s">
        <v>127</v>
      </c>
      <c r="O76" s="36" t="s">
        <v>127</v>
      </c>
      <c r="P76" s="15" t="s">
        <v>127</v>
      </c>
      <c r="Q76" s="15" t="s">
        <v>127</v>
      </c>
      <c r="R76" s="15" t="s">
        <v>127</v>
      </c>
      <c r="S76" s="15" t="s">
        <v>127</v>
      </c>
      <c r="T76" s="15" t="s">
        <v>127</v>
      </c>
    </row>
    <row r="77" spans="1:20" s="8" customFormat="1" x14ac:dyDescent="0.25">
      <c r="A77" s="17" t="s">
        <v>80</v>
      </c>
      <c r="B77" s="8" t="s">
        <v>168</v>
      </c>
      <c r="C77" s="28" t="s">
        <v>159</v>
      </c>
      <c r="D77" s="9" t="s">
        <v>77</v>
      </c>
      <c r="E77" s="8" t="s">
        <v>135</v>
      </c>
      <c r="F77" s="8">
        <v>60</v>
      </c>
      <c r="G77" s="9" t="s">
        <v>157</v>
      </c>
      <c r="H77" s="15" t="s">
        <v>127</v>
      </c>
      <c r="I77" s="15" t="s">
        <v>127</v>
      </c>
      <c r="J77" s="15" t="s">
        <v>127</v>
      </c>
      <c r="K77" s="37" t="s">
        <v>127</v>
      </c>
      <c r="L77" s="36" t="s">
        <v>127</v>
      </c>
      <c r="M77" s="36" t="s">
        <v>127</v>
      </c>
      <c r="N77" s="36" t="s">
        <v>127</v>
      </c>
      <c r="O77" s="36" t="s">
        <v>127</v>
      </c>
      <c r="P77" s="15" t="s">
        <v>127</v>
      </c>
      <c r="Q77" s="15" t="s">
        <v>127</v>
      </c>
      <c r="R77" s="15" t="s">
        <v>127</v>
      </c>
      <c r="S77" s="15" t="s">
        <v>127</v>
      </c>
      <c r="T77" s="15" t="s">
        <v>127</v>
      </c>
    </row>
    <row r="78" spans="1:20" s="8" customFormat="1" x14ac:dyDescent="0.25">
      <c r="A78" s="17" t="s">
        <v>80</v>
      </c>
      <c r="B78" s="8" t="s">
        <v>169</v>
      </c>
      <c r="C78" s="28" t="s">
        <v>159</v>
      </c>
      <c r="D78" s="9" t="s">
        <v>77</v>
      </c>
      <c r="E78" s="8" t="s">
        <v>136</v>
      </c>
      <c r="F78" s="8">
        <v>80</v>
      </c>
      <c r="G78" s="9" t="s">
        <v>157</v>
      </c>
      <c r="H78" s="15" t="s">
        <v>127</v>
      </c>
      <c r="I78" s="15" t="s">
        <v>127</v>
      </c>
      <c r="J78" s="15" t="s">
        <v>127</v>
      </c>
      <c r="K78" s="37" t="s">
        <v>127</v>
      </c>
      <c r="L78" s="36" t="s">
        <v>127</v>
      </c>
      <c r="M78" s="36" t="s">
        <v>127</v>
      </c>
      <c r="N78" s="36" t="s">
        <v>127</v>
      </c>
      <c r="O78" s="36" t="s">
        <v>127</v>
      </c>
      <c r="P78" s="15" t="s">
        <v>127</v>
      </c>
      <c r="Q78" s="15" t="s">
        <v>127</v>
      </c>
      <c r="R78" s="15" t="s">
        <v>127</v>
      </c>
      <c r="S78" s="15" t="s">
        <v>127</v>
      </c>
      <c r="T78" s="15" t="s">
        <v>127</v>
      </c>
    </row>
    <row r="79" spans="1:20" s="8" customFormat="1" x14ac:dyDescent="0.25">
      <c r="A79" s="17" t="s">
        <v>80</v>
      </c>
      <c r="B79" s="8" t="s">
        <v>170</v>
      </c>
      <c r="C79" s="28" t="s">
        <v>159</v>
      </c>
      <c r="D79" s="9" t="s">
        <v>77</v>
      </c>
      <c r="E79" s="8" t="s">
        <v>136</v>
      </c>
      <c r="F79" s="8">
        <v>46</v>
      </c>
      <c r="G79" s="9" t="s">
        <v>157</v>
      </c>
      <c r="H79" s="15" t="s">
        <v>127</v>
      </c>
      <c r="I79" s="15" t="s">
        <v>127</v>
      </c>
      <c r="J79" s="15" t="s">
        <v>127</v>
      </c>
      <c r="K79" s="37" t="s">
        <v>127</v>
      </c>
      <c r="L79" s="36" t="s">
        <v>127</v>
      </c>
      <c r="M79" s="36" t="s">
        <v>127</v>
      </c>
      <c r="N79" s="36" t="s">
        <v>127</v>
      </c>
      <c r="O79" s="36" t="s">
        <v>127</v>
      </c>
      <c r="P79" s="15" t="s">
        <v>127</v>
      </c>
      <c r="Q79" s="15" t="s">
        <v>127</v>
      </c>
      <c r="R79" s="15" t="s">
        <v>127</v>
      </c>
      <c r="S79" s="15" t="s">
        <v>127</v>
      </c>
      <c r="T79" s="15" t="s">
        <v>127</v>
      </c>
    </row>
    <row r="80" spans="1:20" s="8" customFormat="1" x14ac:dyDescent="0.25">
      <c r="A80" s="17" t="s">
        <v>80</v>
      </c>
      <c r="B80" s="8" t="s">
        <v>171</v>
      </c>
      <c r="C80" s="28" t="s">
        <v>159</v>
      </c>
      <c r="D80" s="9" t="s">
        <v>77</v>
      </c>
      <c r="E80" s="8" t="s">
        <v>135</v>
      </c>
      <c r="F80" s="8">
        <v>86</v>
      </c>
      <c r="G80" s="9" t="s">
        <v>157</v>
      </c>
      <c r="H80" s="15" t="s">
        <v>127</v>
      </c>
      <c r="I80" s="15" t="s">
        <v>127</v>
      </c>
      <c r="J80" s="15" t="s">
        <v>127</v>
      </c>
      <c r="K80" s="37" t="s">
        <v>127</v>
      </c>
      <c r="L80" s="36" t="s">
        <v>127</v>
      </c>
      <c r="M80" s="36" t="s">
        <v>127</v>
      </c>
      <c r="N80" s="36" t="s">
        <v>127</v>
      </c>
      <c r="O80" s="36" t="s">
        <v>127</v>
      </c>
      <c r="P80" s="15" t="s">
        <v>127</v>
      </c>
      <c r="Q80" s="15" t="s">
        <v>127</v>
      </c>
      <c r="R80" s="15" t="s">
        <v>127</v>
      </c>
      <c r="S80" s="15" t="s">
        <v>127</v>
      </c>
      <c r="T80" s="15" t="s">
        <v>127</v>
      </c>
    </row>
    <row r="81" spans="1:20" s="8" customFormat="1" x14ac:dyDescent="0.25">
      <c r="A81" s="17" t="s">
        <v>80</v>
      </c>
      <c r="B81" s="8" t="s">
        <v>172</v>
      </c>
      <c r="C81" s="28" t="s">
        <v>159</v>
      </c>
      <c r="D81" s="9" t="s">
        <v>77</v>
      </c>
      <c r="E81" s="8" t="s">
        <v>136</v>
      </c>
      <c r="F81" s="8">
        <v>94</v>
      </c>
      <c r="G81" s="9" t="s">
        <v>157</v>
      </c>
      <c r="H81" s="15" t="s">
        <v>127</v>
      </c>
      <c r="I81" s="15" t="s">
        <v>127</v>
      </c>
      <c r="J81" s="15" t="s">
        <v>127</v>
      </c>
      <c r="K81" s="37" t="s">
        <v>127</v>
      </c>
      <c r="L81" s="36" t="s">
        <v>127</v>
      </c>
      <c r="M81" s="36" t="s">
        <v>127</v>
      </c>
      <c r="N81" s="36" t="s">
        <v>127</v>
      </c>
      <c r="O81" s="36" t="s">
        <v>127</v>
      </c>
      <c r="P81" s="15" t="s">
        <v>127</v>
      </c>
      <c r="Q81" s="15" t="s">
        <v>127</v>
      </c>
      <c r="R81" s="15" t="s">
        <v>127</v>
      </c>
      <c r="S81" s="15" t="s">
        <v>127</v>
      </c>
      <c r="T81" s="15" t="s">
        <v>127</v>
      </c>
    </row>
    <row r="82" spans="1:20" s="8" customFormat="1" x14ac:dyDescent="0.25">
      <c r="A82" s="17" t="s">
        <v>80</v>
      </c>
      <c r="B82" s="8" t="s">
        <v>173</v>
      </c>
      <c r="C82" s="28" t="s">
        <v>159</v>
      </c>
      <c r="D82" s="9" t="s">
        <v>77</v>
      </c>
      <c r="E82" s="8" t="s">
        <v>136</v>
      </c>
      <c r="F82" s="8">
        <v>94</v>
      </c>
      <c r="G82" s="9" t="s">
        <v>157</v>
      </c>
      <c r="H82" s="15" t="s">
        <v>127</v>
      </c>
      <c r="I82" s="15" t="s">
        <v>127</v>
      </c>
      <c r="J82" s="15" t="s">
        <v>127</v>
      </c>
      <c r="K82" s="37" t="s">
        <v>127</v>
      </c>
      <c r="L82" s="36" t="s">
        <v>127</v>
      </c>
      <c r="M82" s="36" t="s">
        <v>127</v>
      </c>
      <c r="N82" s="36" t="s">
        <v>127</v>
      </c>
      <c r="O82" s="36" t="s">
        <v>127</v>
      </c>
      <c r="P82" s="15" t="s">
        <v>127</v>
      </c>
      <c r="Q82" s="15" t="s">
        <v>127</v>
      </c>
      <c r="R82" s="15" t="s">
        <v>127</v>
      </c>
      <c r="S82" s="15" t="s">
        <v>127</v>
      </c>
      <c r="T82" s="15" t="s">
        <v>127</v>
      </c>
    </row>
    <row r="83" spans="1:20" s="8" customFormat="1" x14ac:dyDescent="0.25">
      <c r="A83" s="17" t="s">
        <v>80</v>
      </c>
      <c r="B83" s="8" t="s">
        <v>174</v>
      </c>
      <c r="C83" s="28" t="s">
        <v>159</v>
      </c>
      <c r="D83" s="9" t="s">
        <v>77</v>
      </c>
      <c r="E83" s="8" t="s">
        <v>136</v>
      </c>
      <c r="F83" s="8">
        <v>94</v>
      </c>
      <c r="G83" s="9" t="s">
        <v>157</v>
      </c>
      <c r="H83" s="15" t="s">
        <v>127</v>
      </c>
      <c r="I83" s="15" t="s">
        <v>127</v>
      </c>
      <c r="J83" s="15" t="s">
        <v>127</v>
      </c>
      <c r="K83" s="37" t="s">
        <v>127</v>
      </c>
      <c r="L83" s="36" t="s">
        <v>127</v>
      </c>
      <c r="M83" s="36" t="s">
        <v>127</v>
      </c>
      <c r="N83" s="36" t="s">
        <v>127</v>
      </c>
      <c r="O83" s="36" t="s">
        <v>127</v>
      </c>
      <c r="P83" s="15" t="s">
        <v>127</v>
      </c>
      <c r="Q83" s="15" t="s">
        <v>127</v>
      </c>
      <c r="R83" s="15" t="s">
        <v>127</v>
      </c>
      <c r="S83" s="15" t="s">
        <v>127</v>
      </c>
      <c r="T83" s="15" t="s">
        <v>127</v>
      </c>
    </row>
    <row r="84" spans="1:20" s="8" customFormat="1" x14ac:dyDescent="0.25">
      <c r="A84" s="17" t="s">
        <v>80</v>
      </c>
      <c r="B84" s="8" t="s">
        <v>175</v>
      </c>
      <c r="C84" s="28" t="s">
        <v>159</v>
      </c>
      <c r="D84" s="9" t="s">
        <v>77</v>
      </c>
      <c r="E84" s="8" t="s">
        <v>136</v>
      </c>
      <c r="F84" s="8">
        <v>94</v>
      </c>
      <c r="G84" s="9" t="s">
        <v>157</v>
      </c>
      <c r="H84" s="15" t="s">
        <v>127</v>
      </c>
      <c r="I84" s="15" t="s">
        <v>127</v>
      </c>
      <c r="J84" s="15" t="s">
        <v>127</v>
      </c>
      <c r="K84" s="37" t="s">
        <v>127</v>
      </c>
      <c r="L84" s="36" t="s">
        <v>127</v>
      </c>
      <c r="M84" s="36" t="s">
        <v>127</v>
      </c>
      <c r="N84" s="36" t="s">
        <v>127</v>
      </c>
      <c r="O84" s="36" t="s">
        <v>127</v>
      </c>
      <c r="P84" s="15" t="s">
        <v>127</v>
      </c>
      <c r="Q84" s="15" t="s">
        <v>127</v>
      </c>
      <c r="R84" s="15" t="s">
        <v>127</v>
      </c>
      <c r="S84" s="15" t="s">
        <v>127</v>
      </c>
      <c r="T84" s="15" t="s">
        <v>127</v>
      </c>
    </row>
    <row r="85" spans="1:20" s="8" customFormat="1" x14ac:dyDescent="0.25">
      <c r="A85" s="17" t="s">
        <v>80</v>
      </c>
      <c r="B85" s="8" t="s">
        <v>176</v>
      </c>
      <c r="C85" s="28" t="s">
        <v>159</v>
      </c>
      <c r="D85" s="9" t="s">
        <v>77</v>
      </c>
      <c r="E85" s="8" t="s">
        <v>136</v>
      </c>
      <c r="F85" s="8">
        <v>31</v>
      </c>
      <c r="G85" s="9" t="s">
        <v>157</v>
      </c>
      <c r="H85" s="15" t="s">
        <v>127</v>
      </c>
      <c r="I85" s="15" t="s">
        <v>127</v>
      </c>
      <c r="J85" s="15" t="s">
        <v>127</v>
      </c>
      <c r="K85" s="37" t="s">
        <v>127</v>
      </c>
      <c r="L85" s="36" t="s">
        <v>127</v>
      </c>
      <c r="M85" s="36" t="s">
        <v>127</v>
      </c>
      <c r="N85" s="36" t="s">
        <v>127</v>
      </c>
      <c r="O85" s="36" t="s">
        <v>127</v>
      </c>
      <c r="P85" s="15" t="s">
        <v>127</v>
      </c>
      <c r="Q85" s="15" t="s">
        <v>127</v>
      </c>
      <c r="R85" s="15" t="s">
        <v>127</v>
      </c>
      <c r="S85" s="15" t="s">
        <v>127</v>
      </c>
      <c r="T85" s="15" t="s">
        <v>127</v>
      </c>
    </row>
    <row r="86" spans="1:20" s="8" customFormat="1" x14ac:dyDescent="0.25">
      <c r="A86" s="17" t="s">
        <v>80</v>
      </c>
      <c r="B86" s="8" t="s">
        <v>177</v>
      </c>
      <c r="C86" s="28" t="s">
        <v>159</v>
      </c>
      <c r="D86" s="9" t="s">
        <v>77</v>
      </c>
      <c r="E86" s="8" t="s">
        <v>136</v>
      </c>
      <c r="F86" s="8">
        <v>31</v>
      </c>
      <c r="G86" s="9" t="s">
        <v>157</v>
      </c>
      <c r="H86" s="15" t="s">
        <v>127</v>
      </c>
      <c r="I86" s="15" t="s">
        <v>127</v>
      </c>
      <c r="J86" s="15" t="s">
        <v>127</v>
      </c>
      <c r="K86" s="37" t="s">
        <v>127</v>
      </c>
      <c r="L86" s="36" t="s">
        <v>127</v>
      </c>
      <c r="M86" s="36" t="s">
        <v>127</v>
      </c>
      <c r="N86" s="36" t="s">
        <v>127</v>
      </c>
      <c r="O86" s="36" t="s">
        <v>127</v>
      </c>
      <c r="P86" s="15" t="s">
        <v>127</v>
      </c>
      <c r="Q86" s="15" t="s">
        <v>127</v>
      </c>
      <c r="R86" s="15" t="s">
        <v>127</v>
      </c>
      <c r="S86" s="15" t="s">
        <v>127</v>
      </c>
      <c r="T86" s="15" t="s">
        <v>127</v>
      </c>
    </row>
    <row r="87" spans="1:20" s="8" customFormat="1" x14ac:dyDescent="0.25">
      <c r="A87" s="17" t="s">
        <v>80</v>
      </c>
      <c r="B87" s="8" t="s">
        <v>178</v>
      </c>
      <c r="C87" s="28" t="s">
        <v>159</v>
      </c>
      <c r="D87" s="9" t="s">
        <v>77</v>
      </c>
      <c r="E87" s="8" t="s">
        <v>135</v>
      </c>
      <c r="F87" s="8">
        <v>87</v>
      </c>
      <c r="G87" s="9" t="s">
        <v>157</v>
      </c>
      <c r="H87" s="15" t="s">
        <v>127</v>
      </c>
      <c r="I87" s="15" t="s">
        <v>127</v>
      </c>
      <c r="J87" s="15" t="s">
        <v>127</v>
      </c>
      <c r="K87" s="37" t="s">
        <v>127</v>
      </c>
      <c r="L87" s="36" t="s">
        <v>127</v>
      </c>
      <c r="M87" s="36" t="s">
        <v>127</v>
      </c>
      <c r="N87" s="36" t="s">
        <v>127</v>
      </c>
      <c r="O87" s="36" t="s">
        <v>127</v>
      </c>
      <c r="P87" s="15" t="s">
        <v>127</v>
      </c>
      <c r="Q87" s="15" t="s">
        <v>127</v>
      </c>
      <c r="R87" s="15" t="s">
        <v>127</v>
      </c>
      <c r="S87" s="15" t="s">
        <v>127</v>
      </c>
      <c r="T87" s="15" t="s">
        <v>127</v>
      </c>
    </row>
    <row r="88" spans="1:20" s="8" customFormat="1" x14ac:dyDescent="0.25"/>
    <row r="89" spans="1:20" s="8" customFormat="1" x14ac:dyDescent="0.25">
      <c r="C89" s="28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 s="8" customFormat="1" x14ac:dyDescent="0.25">
      <c r="C90" s="28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 s="8" customFormat="1" x14ac:dyDescent="0.25">
      <c r="C91" s="28"/>
      <c r="D91" s="9"/>
      <c r="H91" s="15"/>
      <c r="I91" s="15"/>
      <c r="J91" s="15"/>
      <c r="K91" s="37"/>
      <c r="L91" s="36"/>
      <c r="M91" s="36"/>
      <c r="N91" s="36"/>
      <c r="O91" s="36"/>
      <c r="P91" s="15"/>
      <c r="Q91" s="15"/>
      <c r="R91" s="15"/>
      <c r="S91" s="15"/>
      <c r="T91" s="15"/>
    </row>
    <row r="92" spans="1:20" s="8" customFormat="1" x14ac:dyDescent="0.25">
      <c r="C92" s="28"/>
      <c r="D92" s="9"/>
      <c r="H92" s="15"/>
      <c r="I92" s="15"/>
      <c r="J92" s="15"/>
      <c r="K92" s="37"/>
      <c r="L92" s="36"/>
      <c r="M92" s="36"/>
      <c r="N92" s="36"/>
      <c r="O92" s="36"/>
      <c r="P92" s="15"/>
      <c r="Q92" s="15"/>
      <c r="R92" s="15"/>
      <c r="S92" s="15"/>
      <c r="T92" s="15"/>
    </row>
    <row r="93" spans="1:20" s="8" customFormat="1" x14ac:dyDescent="0.25">
      <c r="C93" s="28"/>
      <c r="D93" s="9"/>
      <c r="H93" s="15"/>
      <c r="I93" s="15"/>
      <c r="J93" s="15"/>
      <c r="K93" s="37"/>
      <c r="L93" s="36"/>
      <c r="M93" s="36"/>
      <c r="N93" s="36"/>
      <c r="O93" s="36"/>
      <c r="P93" s="15"/>
      <c r="Q93" s="15"/>
      <c r="R93" s="15"/>
      <c r="S93" s="15"/>
      <c r="T93" s="15"/>
    </row>
    <row r="94" spans="1:20" s="8" customFormat="1" x14ac:dyDescent="0.25">
      <c r="C94" s="28"/>
      <c r="D94" s="9"/>
      <c r="H94" s="15"/>
      <c r="I94" s="15"/>
      <c r="J94" s="15"/>
      <c r="K94" s="37"/>
      <c r="L94" s="36"/>
      <c r="M94" s="36"/>
      <c r="N94" s="36"/>
      <c r="O94" s="36"/>
      <c r="P94" s="15"/>
      <c r="Q94" s="15"/>
      <c r="R94" s="15"/>
      <c r="S94" s="15"/>
      <c r="T94" s="15"/>
    </row>
    <row r="95" spans="1:20" s="8" customFormat="1" x14ac:dyDescent="0.25">
      <c r="C95" s="28"/>
      <c r="D95" s="9"/>
      <c r="H95" s="15"/>
      <c r="I95" s="15"/>
      <c r="J95" s="15"/>
      <c r="K95" s="37"/>
      <c r="L95" s="36"/>
      <c r="M95" s="36"/>
      <c r="N95" s="36"/>
      <c r="O95" s="36"/>
      <c r="P95" s="15"/>
      <c r="Q95" s="15"/>
      <c r="R95" s="15"/>
      <c r="S95" s="15"/>
      <c r="T95" s="15"/>
    </row>
    <row r="96" spans="1:20" s="8" customFormat="1" x14ac:dyDescent="0.25">
      <c r="C96" s="28"/>
      <c r="D96" s="9"/>
      <c r="H96" s="15"/>
      <c r="I96" s="15"/>
      <c r="J96" s="15"/>
      <c r="K96" s="37"/>
      <c r="L96" s="36"/>
      <c r="M96" s="36"/>
      <c r="N96" s="36"/>
      <c r="O96" s="36"/>
      <c r="P96" s="15"/>
      <c r="Q96" s="15"/>
      <c r="R96" s="15"/>
      <c r="S96" s="15"/>
      <c r="T96" s="15"/>
    </row>
    <row r="97" spans="1:20" s="8" customFormat="1" x14ac:dyDescent="0.25">
      <c r="C97" s="28"/>
      <c r="D97" s="9"/>
      <c r="H97" s="15"/>
      <c r="I97" s="15"/>
      <c r="J97" s="15"/>
      <c r="K97" s="37"/>
      <c r="L97" s="36"/>
      <c r="M97" s="36"/>
      <c r="N97" s="36"/>
      <c r="O97" s="36"/>
      <c r="P97" s="15"/>
      <c r="Q97" s="15"/>
      <c r="R97" s="15"/>
      <c r="S97" s="15"/>
      <c r="T97" s="15"/>
    </row>
    <row r="99" spans="1:20" x14ac:dyDescent="0.25">
      <c r="I99" s="51"/>
    </row>
    <row r="100" spans="1:20" x14ac:dyDescent="0.25">
      <c r="A100" s="20" t="s">
        <v>133</v>
      </c>
      <c r="B100" s="16"/>
      <c r="C100" s="30"/>
      <c r="D100" s="16"/>
      <c r="E100" s="16"/>
      <c r="F100" s="16"/>
      <c r="G100" s="16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</row>
    <row r="101" spans="1:20" x14ac:dyDescent="0.25">
      <c r="A101" s="16" t="s">
        <v>97</v>
      </c>
      <c r="B101" s="8" t="s">
        <v>98</v>
      </c>
      <c r="C101" s="28" t="s">
        <v>153</v>
      </c>
      <c r="D101" s="9" t="s">
        <v>77</v>
      </c>
      <c r="E101" s="8" t="s">
        <v>136</v>
      </c>
      <c r="F101" s="8">
        <v>46</v>
      </c>
      <c r="G101" s="8">
        <v>1</v>
      </c>
      <c r="H101" s="36">
        <v>55.45</v>
      </c>
      <c r="I101" s="36">
        <v>459.99999999999994</v>
      </c>
      <c r="J101" s="36">
        <v>19.901920553070099</v>
      </c>
      <c r="K101" s="37">
        <v>0.70888558207256303</v>
      </c>
      <c r="L101" s="36">
        <v>-32.794953125602397</v>
      </c>
      <c r="M101" s="36">
        <v>135.57434385063499</v>
      </c>
      <c r="N101" s="36">
        <v>-49.819947402625097</v>
      </c>
      <c r="O101" s="36">
        <v>1.1062622317581401</v>
      </c>
      <c r="P101" s="36" t="s">
        <v>127</v>
      </c>
      <c r="Q101" s="36" t="s">
        <v>127</v>
      </c>
      <c r="R101" s="37" t="s">
        <v>127</v>
      </c>
      <c r="S101" s="15" t="s">
        <v>127</v>
      </c>
      <c r="T101" s="37" t="s">
        <v>127</v>
      </c>
    </row>
    <row r="102" spans="1:20" x14ac:dyDescent="0.25">
      <c r="A102" s="16" t="s">
        <v>97</v>
      </c>
      <c r="B102" s="8" t="s">
        <v>99</v>
      </c>
      <c r="C102" s="28" t="s">
        <v>153</v>
      </c>
      <c r="D102" s="9" t="s">
        <v>77</v>
      </c>
      <c r="E102" s="8" t="s">
        <v>136</v>
      </c>
      <c r="F102" s="8">
        <v>33</v>
      </c>
      <c r="G102" s="8">
        <v>1</v>
      </c>
      <c r="H102" s="36" t="s">
        <v>127</v>
      </c>
      <c r="I102" s="36">
        <v>312.5</v>
      </c>
      <c r="J102" s="36">
        <v>17.880974997434201</v>
      </c>
      <c r="K102" s="37">
        <v>0.78594518160645799</v>
      </c>
      <c r="L102" s="36">
        <v>-45.878093473371997</v>
      </c>
      <c r="M102" s="36">
        <v>233.764653662547</v>
      </c>
      <c r="N102" s="36">
        <v>-79.210071214927495</v>
      </c>
      <c r="O102" s="36">
        <v>2.48887809382521</v>
      </c>
      <c r="P102" s="36">
        <v>41.428571428571402</v>
      </c>
      <c r="Q102" s="36">
        <v>29.1428571428571</v>
      </c>
      <c r="R102" s="37">
        <v>0.16671854225194799</v>
      </c>
      <c r="S102" s="15" t="s">
        <v>127</v>
      </c>
      <c r="T102" s="37">
        <v>1.0810650916354314</v>
      </c>
    </row>
    <row r="103" spans="1:20" x14ac:dyDescent="0.25">
      <c r="A103" s="16" t="s">
        <v>97</v>
      </c>
      <c r="B103" s="8" t="s">
        <v>100</v>
      </c>
      <c r="C103" s="28" t="s">
        <v>153</v>
      </c>
      <c r="D103" s="9" t="s">
        <v>77</v>
      </c>
      <c r="E103" s="8" t="s">
        <v>136</v>
      </c>
      <c r="F103" s="8">
        <v>42</v>
      </c>
      <c r="G103" s="8">
        <v>1</v>
      </c>
      <c r="H103" s="36">
        <v>77.03</v>
      </c>
      <c r="I103" s="36">
        <v>225</v>
      </c>
      <c r="J103" s="36">
        <v>19.233585955139901</v>
      </c>
      <c r="K103" s="37">
        <v>0.48891551363948998</v>
      </c>
      <c r="L103" s="36">
        <v>-41.305542915438302</v>
      </c>
      <c r="M103" s="36">
        <v>371.33353927093299</v>
      </c>
      <c r="N103" s="36">
        <v>-148.92578457875101</v>
      </c>
      <c r="O103" s="36">
        <v>10.772705318913699</v>
      </c>
      <c r="P103" s="36">
        <v>55</v>
      </c>
      <c r="Q103" s="36">
        <v>18</v>
      </c>
      <c r="R103" s="37" t="s">
        <v>127</v>
      </c>
      <c r="S103" s="15" t="s">
        <v>127</v>
      </c>
      <c r="T103" s="37">
        <v>0.17405212519774904</v>
      </c>
    </row>
    <row r="104" spans="1:20" x14ac:dyDescent="0.25">
      <c r="A104" s="16" t="s">
        <v>97</v>
      </c>
      <c r="B104" s="8" t="s">
        <v>101</v>
      </c>
      <c r="C104" s="28" t="s">
        <v>153</v>
      </c>
      <c r="D104" s="9" t="s">
        <v>77</v>
      </c>
      <c r="E104" s="8" t="s">
        <v>136</v>
      </c>
      <c r="F104" s="8">
        <v>30</v>
      </c>
      <c r="G104" s="8">
        <v>1</v>
      </c>
      <c r="H104" s="36">
        <v>89.87</v>
      </c>
      <c r="I104" s="36">
        <v>305</v>
      </c>
      <c r="J104" s="36">
        <v>18.8644612488653</v>
      </c>
      <c r="K104" s="37">
        <v>0.66093934591303205</v>
      </c>
      <c r="L104" s="36">
        <v>-39.722988471583299</v>
      </c>
      <c r="M104" s="36">
        <v>300.20578237976503</v>
      </c>
      <c r="N104" s="36">
        <v>-109.841485435059</v>
      </c>
      <c r="O104" s="36">
        <v>4.7269549745172901</v>
      </c>
      <c r="P104" s="36">
        <v>60</v>
      </c>
      <c r="Q104" s="36">
        <v>29</v>
      </c>
      <c r="R104" s="37">
        <v>7.1679999999999994E-2</v>
      </c>
      <c r="S104" s="15" t="s">
        <v>127</v>
      </c>
      <c r="T104" s="37">
        <v>3.5000000000000031E-2</v>
      </c>
    </row>
    <row r="105" spans="1:20" x14ac:dyDescent="0.25">
      <c r="A105" s="16" t="s">
        <v>97</v>
      </c>
      <c r="B105" s="8" t="s">
        <v>102</v>
      </c>
      <c r="C105" s="28" t="s">
        <v>153</v>
      </c>
      <c r="D105" s="9" t="s">
        <v>77</v>
      </c>
      <c r="E105" s="8" t="s">
        <v>135</v>
      </c>
      <c r="F105" s="8">
        <v>39</v>
      </c>
      <c r="G105" s="8">
        <v>1</v>
      </c>
      <c r="H105" s="36">
        <v>202.77</v>
      </c>
      <c r="I105" s="36">
        <v>300</v>
      </c>
      <c r="J105" s="36" t="s">
        <v>127</v>
      </c>
      <c r="K105" s="37">
        <v>0.59374655255941799</v>
      </c>
      <c r="L105" s="36">
        <v>-36.120733432686798</v>
      </c>
      <c r="M105" s="36">
        <v>242.335007044214</v>
      </c>
      <c r="N105" s="36">
        <v>-97.2747824476983</v>
      </c>
      <c r="O105" s="36">
        <v>8.0318452722991704</v>
      </c>
      <c r="P105" s="36">
        <v>40</v>
      </c>
      <c r="Q105" s="36">
        <v>21</v>
      </c>
      <c r="R105" s="37">
        <v>0.28360000000000002</v>
      </c>
      <c r="S105" s="15" t="s">
        <v>127</v>
      </c>
      <c r="T105" s="37">
        <v>4.6399999999999997E-2</v>
      </c>
    </row>
    <row r="106" spans="1:20" x14ac:dyDescent="0.25">
      <c r="A106" s="16" t="s">
        <v>97</v>
      </c>
      <c r="B106" s="8" t="s">
        <v>103</v>
      </c>
      <c r="C106" s="28" t="s">
        <v>153</v>
      </c>
      <c r="D106" s="9" t="s">
        <v>77</v>
      </c>
      <c r="E106" s="8" t="s">
        <v>136</v>
      </c>
      <c r="F106" s="8">
        <v>33</v>
      </c>
      <c r="G106" s="8">
        <v>1</v>
      </c>
      <c r="H106" s="36">
        <v>319.11</v>
      </c>
      <c r="I106" s="36">
        <v>279.99999999999994</v>
      </c>
      <c r="J106" s="36">
        <v>9.5832328133983005</v>
      </c>
      <c r="K106" s="37">
        <v>0.27057203147356002</v>
      </c>
      <c r="L106" s="36">
        <v>-40.228272383547001</v>
      </c>
      <c r="M106" s="36">
        <v>641.52019663075998</v>
      </c>
      <c r="N106" s="36">
        <v>-348.91765102808398</v>
      </c>
      <c r="O106" s="36">
        <v>13.216146128737201</v>
      </c>
      <c r="P106" s="36">
        <v>72.853766038931099</v>
      </c>
      <c r="Q106" s="36">
        <v>73.045709737197299</v>
      </c>
      <c r="R106" s="37">
        <v>0.73106309631615796</v>
      </c>
      <c r="S106" s="15" t="s">
        <v>127</v>
      </c>
      <c r="T106" s="37">
        <v>0.15898988372260803</v>
      </c>
    </row>
    <row r="107" spans="1:20" x14ac:dyDescent="0.25">
      <c r="A107" s="16" t="s">
        <v>97</v>
      </c>
      <c r="B107" s="8" t="s">
        <v>104</v>
      </c>
      <c r="C107" s="28" t="s">
        <v>153</v>
      </c>
      <c r="D107" s="9" t="s">
        <v>77</v>
      </c>
      <c r="E107" s="8" t="s">
        <v>135</v>
      </c>
      <c r="F107" s="8">
        <v>37</v>
      </c>
      <c r="G107" s="8">
        <v>1</v>
      </c>
      <c r="H107" s="36">
        <v>268.99</v>
      </c>
      <c r="I107" s="36">
        <v>437</v>
      </c>
      <c r="J107" s="36" t="s">
        <v>127</v>
      </c>
      <c r="K107" s="37">
        <v>0.55550456890258104</v>
      </c>
      <c r="L107" s="36">
        <v>-41.080475771735799</v>
      </c>
      <c r="M107" s="36">
        <v>334.96094498696101</v>
      </c>
      <c r="N107" s="36">
        <v>-129.21142866935</v>
      </c>
      <c r="O107" s="36">
        <v>7.9689027660094904</v>
      </c>
      <c r="P107" s="36">
        <v>20</v>
      </c>
      <c r="Q107" s="36">
        <v>15</v>
      </c>
      <c r="R107" s="37" t="s">
        <v>127</v>
      </c>
      <c r="S107" s="15" t="s">
        <v>127</v>
      </c>
      <c r="T107" s="37">
        <v>6.1200000000000032E-2</v>
      </c>
    </row>
    <row r="108" spans="1:20" x14ac:dyDescent="0.25">
      <c r="A108" s="16" t="s">
        <v>97</v>
      </c>
      <c r="B108" s="8" t="s">
        <v>105</v>
      </c>
      <c r="C108" s="28" t="s">
        <v>153</v>
      </c>
      <c r="D108" s="9" t="s">
        <v>77</v>
      </c>
      <c r="E108" s="8" t="s">
        <v>135</v>
      </c>
      <c r="F108" s="8">
        <v>37</v>
      </c>
      <c r="G108" s="8">
        <v>1</v>
      </c>
      <c r="H108" s="36">
        <v>95.01</v>
      </c>
      <c r="I108" s="36">
        <v>156.25</v>
      </c>
      <c r="J108" s="36">
        <v>14.7017332375799</v>
      </c>
      <c r="K108" s="37">
        <v>0.51491845411832304</v>
      </c>
      <c r="L108" s="36">
        <v>-45.932007862597899</v>
      </c>
      <c r="M108" s="36">
        <v>344.97071083569602</v>
      </c>
      <c r="N108" s="36">
        <v>-134.96907853762701</v>
      </c>
      <c r="O108" s="36">
        <v>7.9762778475545302</v>
      </c>
      <c r="P108" s="36" t="s">
        <v>127</v>
      </c>
      <c r="Q108" s="36" t="s">
        <v>127</v>
      </c>
      <c r="R108" s="37" t="s">
        <v>127</v>
      </c>
      <c r="S108" s="15" t="s">
        <v>127</v>
      </c>
      <c r="T108" s="37" t="s">
        <v>127</v>
      </c>
    </row>
    <row r="109" spans="1:20" x14ac:dyDescent="0.25">
      <c r="A109" s="16" t="s">
        <v>97</v>
      </c>
      <c r="B109" s="8" t="s">
        <v>106</v>
      </c>
      <c r="C109" s="28" t="s">
        <v>153</v>
      </c>
      <c r="D109" s="9" t="s">
        <v>77</v>
      </c>
      <c r="E109" s="8" t="s">
        <v>136</v>
      </c>
      <c r="F109" s="8">
        <v>30</v>
      </c>
      <c r="G109" s="8">
        <v>1</v>
      </c>
      <c r="H109" s="36">
        <v>38.24</v>
      </c>
      <c r="I109" s="36">
        <v>232</v>
      </c>
      <c r="J109" s="36">
        <v>17.448982618376501</v>
      </c>
      <c r="K109" s="37">
        <v>0.58362794385781402</v>
      </c>
      <c r="L109" s="36">
        <v>-46.718925430410103</v>
      </c>
      <c r="M109" s="36">
        <v>296.28209367599197</v>
      </c>
      <c r="N109" s="36">
        <v>-117.187502619345</v>
      </c>
      <c r="O109" s="36">
        <v>3.4885952230654702</v>
      </c>
      <c r="P109" s="36">
        <v>70</v>
      </c>
      <c r="Q109" s="36">
        <v>34</v>
      </c>
      <c r="R109" s="37">
        <v>5.6329999999999998E-2</v>
      </c>
      <c r="S109" s="15" t="s">
        <v>127</v>
      </c>
      <c r="T109" s="37">
        <v>0.12370000000000003</v>
      </c>
    </row>
    <row r="110" spans="1:20" x14ac:dyDescent="0.25">
      <c r="A110" s="16" t="s">
        <v>97</v>
      </c>
      <c r="B110" s="8" t="s">
        <v>179</v>
      </c>
      <c r="C110" s="28" t="s">
        <v>153</v>
      </c>
      <c r="D110" s="9" t="s">
        <v>77</v>
      </c>
      <c r="E110" s="8" t="s">
        <v>136</v>
      </c>
      <c r="F110" s="8">
        <v>80</v>
      </c>
      <c r="G110" s="9">
        <v>0</v>
      </c>
      <c r="H110" s="36" t="s">
        <v>127</v>
      </c>
      <c r="I110" s="36" t="s">
        <v>127</v>
      </c>
      <c r="J110" s="36" t="s">
        <v>127</v>
      </c>
      <c r="K110" s="37" t="s">
        <v>127</v>
      </c>
      <c r="L110" s="36" t="s">
        <v>127</v>
      </c>
      <c r="M110" s="36" t="s">
        <v>127</v>
      </c>
      <c r="N110" s="36" t="s">
        <v>127</v>
      </c>
      <c r="O110" s="36" t="s">
        <v>127</v>
      </c>
      <c r="P110" s="36" t="s">
        <v>127</v>
      </c>
      <c r="Q110" s="36" t="s">
        <v>127</v>
      </c>
      <c r="R110" s="37" t="s">
        <v>127</v>
      </c>
      <c r="S110" s="15" t="s">
        <v>127</v>
      </c>
      <c r="T110" s="37" t="s">
        <v>127</v>
      </c>
    </row>
    <row r="111" spans="1:20" x14ac:dyDescent="0.25">
      <c r="A111" s="16" t="s">
        <v>97</v>
      </c>
      <c r="B111" s="8" t="s">
        <v>180</v>
      </c>
      <c r="C111" s="28" t="s">
        <v>159</v>
      </c>
      <c r="D111" s="9" t="s">
        <v>77</v>
      </c>
      <c r="E111" s="8" t="s">
        <v>136</v>
      </c>
      <c r="F111" s="8">
        <v>93</v>
      </c>
      <c r="G111" s="9">
        <v>0</v>
      </c>
      <c r="H111" s="36" t="s">
        <v>127</v>
      </c>
      <c r="I111" s="36" t="s">
        <v>127</v>
      </c>
      <c r="J111" s="36" t="s">
        <v>127</v>
      </c>
      <c r="K111" s="37" t="s">
        <v>127</v>
      </c>
      <c r="L111" s="36" t="s">
        <v>127</v>
      </c>
      <c r="M111" s="36" t="s">
        <v>127</v>
      </c>
      <c r="N111" s="36" t="s">
        <v>127</v>
      </c>
      <c r="O111" s="36" t="s">
        <v>127</v>
      </c>
      <c r="P111" s="36" t="s">
        <v>127</v>
      </c>
      <c r="Q111" s="36" t="s">
        <v>127</v>
      </c>
      <c r="R111" s="37" t="s">
        <v>127</v>
      </c>
      <c r="S111" s="15" t="s">
        <v>127</v>
      </c>
      <c r="T111" s="37" t="s">
        <v>127</v>
      </c>
    </row>
    <row r="121" spans="11:15" x14ac:dyDescent="0.25">
      <c r="K121" s="50"/>
      <c r="L121" s="50"/>
      <c r="M121" s="50"/>
      <c r="N121" s="50"/>
      <c r="O121" s="50"/>
    </row>
    <row r="149" spans="1:20" x14ac:dyDescent="0.25">
      <c r="I149" s="51"/>
    </row>
    <row r="150" spans="1:20" x14ac:dyDescent="0.25">
      <c r="A150" s="23" t="s">
        <v>126</v>
      </c>
      <c r="B150" s="18"/>
      <c r="C150" s="31"/>
      <c r="D150" s="18"/>
      <c r="E150" s="18"/>
      <c r="F150" s="18"/>
      <c r="G150" s="18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</row>
    <row r="151" spans="1:20" x14ac:dyDescent="0.25">
      <c r="A151" s="18" t="s">
        <v>81</v>
      </c>
      <c r="B151" s="8" t="s">
        <v>82</v>
      </c>
      <c r="C151" s="28" t="s">
        <v>153</v>
      </c>
      <c r="D151" s="9" t="s">
        <v>77</v>
      </c>
      <c r="E151" s="8" t="s">
        <v>136</v>
      </c>
      <c r="F151" s="8">
        <v>53</v>
      </c>
      <c r="G151" s="8">
        <v>1</v>
      </c>
      <c r="H151" s="36">
        <v>42.126997070311987</v>
      </c>
      <c r="I151" s="36">
        <v>232.5</v>
      </c>
      <c r="J151" s="36">
        <v>12.2749917015881</v>
      </c>
      <c r="K151" s="37">
        <v>0.66812682707284898</v>
      </c>
      <c r="L151" s="36">
        <v>-37.930298699370702</v>
      </c>
      <c r="M151" s="36">
        <v>121.195477969347</v>
      </c>
      <c r="N151" s="36">
        <v>-64.758302228710903</v>
      </c>
      <c r="O151" s="36">
        <v>7.2357179351684104</v>
      </c>
      <c r="P151" s="36">
        <v>85</v>
      </c>
      <c r="Q151" s="36">
        <v>37</v>
      </c>
      <c r="R151" s="37">
        <v>0.24338430740827699</v>
      </c>
      <c r="S151" s="50" t="s">
        <v>127</v>
      </c>
      <c r="T151" s="37">
        <v>8.4424269801848029E-2</v>
      </c>
    </row>
    <row r="152" spans="1:20" x14ac:dyDescent="0.25">
      <c r="A152" s="18" t="s">
        <v>81</v>
      </c>
      <c r="B152" s="8" t="s">
        <v>83</v>
      </c>
      <c r="C152" s="29" t="s">
        <v>153</v>
      </c>
      <c r="D152" s="6" t="s">
        <v>77</v>
      </c>
      <c r="E152" s="8" t="s">
        <v>136</v>
      </c>
      <c r="F152" s="8">
        <v>53</v>
      </c>
      <c r="G152" s="8">
        <v>1</v>
      </c>
      <c r="H152" s="51">
        <v>62.330122070311987</v>
      </c>
      <c r="I152" s="51">
        <v>375</v>
      </c>
      <c r="J152" s="51">
        <v>19.055718719461101</v>
      </c>
      <c r="K152" s="52">
        <v>0.689352237202845</v>
      </c>
      <c r="L152" s="51">
        <v>-35.339356258646198</v>
      </c>
      <c r="M152" s="51">
        <v>119.400027082861</v>
      </c>
      <c r="N152" s="51">
        <v>-60.081483276519599</v>
      </c>
      <c r="O152" s="51">
        <v>11.056900271555101</v>
      </c>
      <c r="P152" s="51" t="s">
        <v>127</v>
      </c>
      <c r="Q152" s="36" t="s">
        <v>127</v>
      </c>
      <c r="R152" s="37" t="s">
        <v>127</v>
      </c>
      <c r="S152" s="50" t="s">
        <v>127</v>
      </c>
      <c r="T152" s="37" t="s">
        <v>127</v>
      </c>
    </row>
    <row r="153" spans="1:20" x14ac:dyDescent="0.25">
      <c r="A153" s="18" t="s">
        <v>81</v>
      </c>
      <c r="B153" s="3" t="s">
        <v>84</v>
      </c>
      <c r="C153" s="29" t="s">
        <v>153</v>
      </c>
      <c r="D153" s="6" t="s">
        <v>77</v>
      </c>
      <c r="E153" s="3" t="s">
        <v>136</v>
      </c>
      <c r="F153" s="3">
        <v>33</v>
      </c>
      <c r="G153" s="8">
        <v>1</v>
      </c>
      <c r="H153" s="51">
        <v>66.431684570311987</v>
      </c>
      <c r="I153" s="51">
        <v>243.00000000000003</v>
      </c>
      <c r="J153" s="51">
        <v>19.203672751693698</v>
      </c>
      <c r="K153" s="52">
        <v>0.70051487477379704</v>
      </c>
      <c r="L153" s="51">
        <v>-39.145334301305702</v>
      </c>
      <c r="M153" s="51">
        <v>270.53107003493602</v>
      </c>
      <c r="N153" s="51">
        <v>-96.348355948196399</v>
      </c>
      <c r="O153" s="51">
        <v>6.52204255649331</v>
      </c>
      <c r="P153" s="51">
        <v>100</v>
      </c>
      <c r="Q153" s="51">
        <v>21</v>
      </c>
      <c r="R153" s="52">
        <v>0.134176228334597</v>
      </c>
      <c r="S153" s="50" t="s">
        <v>127</v>
      </c>
      <c r="T153" s="52">
        <v>0.26886276171784196</v>
      </c>
    </row>
    <row r="154" spans="1:20" x14ac:dyDescent="0.25">
      <c r="A154" s="18" t="s">
        <v>81</v>
      </c>
      <c r="B154" s="3" t="s">
        <v>85</v>
      </c>
      <c r="C154" s="29" t="s">
        <v>153</v>
      </c>
      <c r="D154" s="6" t="s">
        <v>77</v>
      </c>
      <c r="E154" s="3" t="s">
        <v>136</v>
      </c>
      <c r="F154" s="3">
        <v>30</v>
      </c>
      <c r="G154" s="8">
        <v>1</v>
      </c>
      <c r="H154" s="51">
        <v>35.478437499999998</v>
      </c>
      <c r="I154" s="51">
        <v>552.5</v>
      </c>
      <c r="J154" s="51">
        <v>22.3180142548429</v>
      </c>
      <c r="K154" s="52">
        <v>0.52046690017175001</v>
      </c>
      <c r="L154" s="51">
        <v>-48.428854435333797</v>
      </c>
      <c r="M154" s="51">
        <v>255.737310403674</v>
      </c>
      <c r="N154" s="51">
        <v>-134.88769832747499</v>
      </c>
      <c r="O154" s="51">
        <v>12.1688845493395</v>
      </c>
      <c r="P154" s="51">
        <v>30</v>
      </c>
      <c r="Q154" s="51">
        <v>42</v>
      </c>
      <c r="R154" s="52">
        <v>8.4254652252692297E-2</v>
      </c>
      <c r="S154" s="50" t="s">
        <v>127</v>
      </c>
      <c r="T154" s="52">
        <v>0.20067718748732999</v>
      </c>
    </row>
    <row r="155" spans="1:20" x14ac:dyDescent="0.25">
      <c r="A155" s="18" t="s">
        <v>81</v>
      </c>
      <c r="B155" s="8" t="s">
        <v>86</v>
      </c>
      <c r="C155" s="28" t="s">
        <v>153</v>
      </c>
      <c r="D155" s="9" t="s">
        <v>77</v>
      </c>
      <c r="E155" s="8" t="s">
        <v>136</v>
      </c>
      <c r="F155" s="8">
        <v>53</v>
      </c>
      <c r="G155" s="8">
        <v>1</v>
      </c>
      <c r="H155" s="36">
        <v>51.719432373046004</v>
      </c>
      <c r="I155" s="36">
        <v>128.33333333333331</v>
      </c>
      <c r="J155" s="36">
        <v>7.4908807853888799</v>
      </c>
      <c r="K155" s="37">
        <v>0.384153111491986</v>
      </c>
      <c r="L155" s="36">
        <v>-27.8442389036172</v>
      </c>
      <c r="M155" s="36">
        <v>317.50488990928699</v>
      </c>
      <c r="N155" s="36">
        <v>-136.718753055902</v>
      </c>
      <c r="O155" s="36">
        <v>13.476562801224601</v>
      </c>
      <c r="P155" s="36">
        <v>250.029</v>
      </c>
      <c r="Q155" s="36" t="s">
        <v>127</v>
      </c>
      <c r="R155" s="37" t="s">
        <v>127</v>
      </c>
      <c r="S155" s="50" t="s">
        <v>127</v>
      </c>
      <c r="T155" s="37" t="s">
        <v>127</v>
      </c>
    </row>
    <row r="156" spans="1:20" x14ac:dyDescent="0.25">
      <c r="A156" s="18" t="s">
        <v>81</v>
      </c>
      <c r="B156" s="8" t="s">
        <v>87</v>
      </c>
      <c r="C156" s="28" t="s">
        <v>153</v>
      </c>
      <c r="D156" s="9" t="s">
        <v>77</v>
      </c>
      <c r="E156" s="8" t="s">
        <v>136</v>
      </c>
      <c r="F156" s="8">
        <v>40</v>
      </c>
      <c r="G156" s="8">
        <v>1</v>
      </c>
      <c r="H156" s="36">
        <v>38.56968261718697</v>
      </c>
      <c r="I156" s="36">
        <v>132.5</v>
      </c>
      <c r="J156" s="36">
        <v>12.690300000000001</v>
      </c>
      <c r="K156" s="37">
        <v>0.45975024851852703</v>
      </c>
      <c r="L156" s="36">
        <v>-36.8545540464197</v>
      </c>
      <c r="M156" s="36">
        <v>272.64404906281902</v>
      </c>
      <c r="N156" s="36">
        <v>-124.93896763635399</v>
      </c>
      <c r="O156" s="36">
        <v>4.7012330152369897</v>
      </c>
      <c r="P156" s="36">
        <v>250.12700000000001</v>
      </c>
      <c r="Q156" s="36" t="s">
        <v>127</v>
      </c>
      <c r="R156" s="37" t="s">
        <v>127</v>
      </c>
      <c r="S156" s="50" t="s">
        <v>127</v>
      </c>
      <c r="T156" s="37" t="s">
        <v>127</v>
      </c>
    </row>
    <row r="157" spans="1:20" x14ac:dyDescent="0.25">
      <c r="A157" s="18" t="s">
        <v>81</v>
      </c>
      <c r="B157" s="8" t="s">
        <v>88</v>
      </c>
      <c r="C157" s="28" t="s">
        <v>153</v>
      </c>
      <c r="D157" s="9" t="s">
        <v>77</v>
      </c>
      <c r="E157" s="8" t="s">
        <v>136</v>
      </c>
      <c r="F157" s="8">
        <v>42</v>
      </c>
      <c r="G157" s="8">
        <v>1</v>
      </c>
      <c r="H157" s="36" t="s">
        <v>127</v>
      </c>
      <c r="I157" s="36">
        <v>120</v>
      </c>
      <c r="J157" s="36">
        <v>8.2265888322481295</v>
      </c>
      <c r="K157" s="37" t="s">
        <v>127</v>
      </c>
      <c r="L157" s="36" t="s">
        <v>127</v>
      </c>
      <c r="M157" s="36" t="s">
        <v>127</v>
      </c>
      <c r="N157" s="36" t="s">
        <v>127</v>
      </c>
      <c r="O157" s="36" t="s">
        <v>127</v>
      </c>
      <c r="P157" s="36" t="s">
        <v>127</v>
      </c>
      <c r="Q157" s="36" t="s">
        <v>127</v>
      </c>
      <c r="R157" s="37" t="s">
        <v>127</v>
      </c>
      <c r="S157" s="50" t="s">
        <v>127</v>
      </c>
      <c r="T157" s="37" t="s">
        <v>127</v>
      </c>
    </row>
    <row r="158" spans="1:20" x14ac:dyDescent="0.25">
      <c r="A158" s="18" t="s">
        <v>81</v>
      </c>
      <c r="B158" s="8" t="s">
        <v>89</v>
      </c>
      <c r="C158" s="28" t="s">
        <v>153</v>
      </c>
      <c r="D158" s="9" t="s">
        <v>77</v>
      </c>
      <c r="E158" s="8" t="s">
        <v>135</v>
      </c>
      <c r="F158" s="8">
        <v>37</v>
      </c>
      <c r="G158" s="8">
        <v>1</v>
      </c>
      <c r="H158" s="36">
        <v>46.319987792967936</v>
      </c>
      <c r="I158" s="36">
        <v>233.33333333333334</v>
      </c>
      <c r="J158" s="36">
        <v>10.4338875130313</v>
      </c>
      <c r="K158" s="37" t="s">
        <v>127</v>
      </c>
      <c r="L158" s="36" t="s">
        <v>127</v>
      </c>
      <c r="M158" s="36" t="s">
        <v>127</v>
      </c>
      <c r="N158" s="36" t="s">
        <v>127</v>
      </c>
      <c r="O158" s="36" t="s">
        <v>127</v>
      </c>
      <c r="P158" s="36">
        <v>110.126418911963</v>
      </c>
      <c r="Q158" s="36" t="s">
        <v>127</v>
      </c>
      <c r="R158" s="37">
        <v>8.8427517877182699E-2</v>
      </c>
      <c r="S158" s="50" t="s">
        <v>127</v>
      </c>
      <c r="T158" s="37" t="s">
        <v>127</v>
      </c>
    </row>
    <row r="159" spans="1:20" x14ac:dyDescent="0.25">
      <c r="A159" s="18" t="s">
        <v>81</v>
      </c>
      <c r="B159" s="3" t="s">
        <v>90</v>
      </c>
      <c r="C159" s="28" t="s">
        <v>132</v>
      </c>
      <c r="D159" s="6" t="s">
        <v>77</v>
      </c>
      <c r="E159" s="3" t="s">
        <v>136</v>
      </c>
      <c r="F159" s="3">
        <v>35</v>
      </c>
      <c r="G159" s="8">
        <v>1</v>
      </c>
      <c r="H159" s="51">
        <v>61.569987792967936</v>
      </c>
      <c r="I159" s="51">
        <v>159</v>
      </c>
      <c r="J159" s="51">
        <v>12.182133164966499</v>
      </c>
      <c r="K159" s="52">
        <v>0.38529494673285403</v>
      </c>
      <c r="L159" s="51">
        <v>-44.488221209232997</v>
      </c>
      <c r="M159" s="51">
        <v>747.83937218426195</v>
      </c>
      <c r="N159" s="51">
        <v>-202.905277972786</v>
      </c>
      <c r="O159" s="51">
        <v>5.7455445620166801</v>
      </c>
      <c r="P159" s="51">
        <v>161.26478611880299</v>
      </c>
      <c r="Q159" s="51">
        <v>42.238061839579103</v>
      </c>
      <c r="R159" s="52">
        <v>4.9907267181513199E-2</v>
      </c>
      <c r="S159" s="50" t="s">
        <v>127</v>
      </c>
      <c r="T159" s="52">
        <v>0.36055548737322596</v>
      </c>
    </row>
    <row r="160" spans="1:20" x14ac:dyDescent="0.25">
      <c r="A160" s="18" t="s">
        <v>81</v>
      </c>
      <c r="B160" s="3" t="s">
        <v>91</v>
      </c>
      <c r="C160" s="28" t="s">
        <v>132</v>
      </c>
      <c r="D160" s="6" t="s">
        <v>77</v>
      </c>
      <c r="E160" s="3" t="s">
        <v>136</v>
      </c>
      <c r="F160" s="3">
        <v>35</v>
      </c>
      <c r="G160" s="8">
        <v>1</v>
      </c>
      <c r="H160" s="51">
        <v>82.857902832030959</v>
      </c>
      <c r="I160" s="51">
        <v>200</v>
      </c>
      <c r="J160" s="51">
        <v>13.428837338202699</v>
      </c>
      <c r="K160" s="52">
        <v>0.43707124023527899</v>
      </c>
      <c r="L160" s="51">
        <v>-43.094635973005801</v>
      </c>
      <c r="M160" s="51">
        <v>444.30542985287502</v>
      </c>
      <c r="N160" s="51">
        <v>-135.070803800318</v>
      </c>
      <c r="O160" s="51">
        <v>9.3330385386878003</v>
      </c>
      <c r="P160" s="51">
        <v>134.54637537607999</v>
      </c>
      <c r="Q160" s="51">
        <v>59.609244888183902</v>
      </c>
      <c r="R160" s="52">
        <v>7.3488112271470798E-2</v>
      </c>
      <c r="S160" s="50" t="s">
        <v>127</v>
      </c>
      <c r="T160" s="52">
        <v>0.36883671659926598</v>
      </c>
    </row>
    <row r="161" spans="1:20" x14ac:dyDescent="0.25">
      <c r="A161" s="18" t="s">
        <v>81</v>
      </c>
      <c r="B161" s="8" t="s">
        <v>92</v>
      </c>
      <c r="C161" s="28" t="s">
        <v>153</v>
      </c>
      <c r="D161" s="6" t="s">
        <v>77</v>
      </c>
      <c r="E161" s="3" t="s">
        <v>136</v>
      </c>
      <c r="F161" s="3">
        <v>33</v>
      </c>
      <c r="G161" s="8">
        <v>1</v>
      </c>
      <c r="H161" s="51">
        <v>53</v>
      </c>
      <c r="I161" s="51">
        <v>82</v>
      </c>
      <c r="J161" s="51">
        <v>15.2355310890237</v>
      </c>
      <c r="K161" s="52">
        <v>0.38076722482511799</v>
      </c>
      <c r="L161" s="51">
        <v>-39.233399314434799</v>
      </c>
      <c r="M161" s="51">
        <v>544.18946528858203</v>
      </c>
      <c r="N161" s="51">
        <v>-215.20996574781799</v>
      </c>
      <c r="O161" s="51">
        <v>13.2019045919606</v>
      </c>
      <c r="P161" s="51">
        <v>200.096193568015</v>
      </c>
      <c r="Q161" s="51" t="s">
        <v>127</v>
      </c>
      <c r="R161" s="52" t="s">
        <v>127</v>
      </c>
      <c r="S161" s="50" t="s">
        <v>127</v>
      </c>
      <c r="T161" s="52" t="s">
        <v>127</v>
      </c>
    </row>
    <row r="162" spans="1:20" x14ac:dyDescent="0.25">
      <c r="A162" s="18" t="s">
        <v>81</v>
      </c>
      <c r="B162" s="8" t="s">
        <v>93</v>
      </c>
      <c r="C162" s="28" t="s">
        <v>153</v>
      </c>
      <c r="D162" s="9" t="s">
        <v>77</v>
      </c>
      <c r="E162" s="8" t="s">
        <v>135</v>
      </c>
      <c r="F162" s="8">
        <v>31</v>
      </c>
      <c r="G162" s="8">
        <v>1</v>
      </c>
      <c r="H162" s="36">
        <v>37.28</v>
      </c>
      <c r="I162" s="36">
        <v>128</v>
      </c>
      <c r="J162" s="36">
        <v>6.0449999999999999</v>
      </c>
      <c r="K162" s="37">
        <v>0.29005588938452698</v>
      </c>
      <c r="L162" s="36">
        <v>-48.8372813650358</v>
      </c>
      <c r="M162" s="36">
        <v>845.45900327248103</v>
      </c>
      <c r="N162" s="36">
        <v>-317.13867896360199</v>
      </c>
      <c r="O162" s="36">
        <v>8.1207277205749104</v>
      </c>
      <c r="P162" s="36">
        <v>149.989</v>
      </c>
      <c r="Q162" s="36" t="s">
        <v>127</v>
      </c>
      <c r="R162" s="37" t="s">
        <v>127</v>
      </c>
      <c r="S162" s="50" t="s">
        <v>127</v>
      </c>
      <c r="T162" s="37" t="s">
        <v>127</v>
      </c>
    </row>
    <row r="163" spans="1:20" x14ac:dyDescent="0.25">
      <c r="A163" s="18" t="s">
        <v>81</v>
      </c>
      <c r="B163" s="8" t="s">
        <v>94</v>
      </c>
      <c r="C163" s="28" t="s">
        <v>153</v>
      </c>
      <c r="D163" s="9" t="s">
        <v>77</v>
      </c>
      <c r="E163" s="8" t="s">
        <v>135</v>
      </c>
      <c r="F163" s="8">
        <v>44</v>
      </c>
      <c r="G163" s="8">
        <v>1</v>
      </c>
      <c r="H163" s="36">
        <v>40.46</v>
      </c>
      <c r="I163" s="36">
        <v>187</v>
      </c>
      <c r="J163" s="36">
        <v>16.999612688632801</v>
      </c>
      <c r="K163" s="37">
        <v>0.52985279316036304</v>
      </c>
      <c r="L163" s="36">
        <v>-31.753540748809399</v>
      </c>
      <c r="M163" s="36">
        <v>416.50391555958799</v>
      </c>
      <c r="N163" s="36">
        <v>-128.54004193559399</v>
      </c>
      <c r="O163" s="36">
        <v>13.980102851542201</v>
      </c>
      <c r="P163" s="36">
        <v>139.95723640784999</v>
      </c>
      <c r="Q163" s="36" t="s">
        <v>127</v>
      </c>
      <c r="R163" s="37" t="s">
        <v>127</v>
      </c>
      <c r="S163" s="50" t="s">
        <v>127</v>
      </c>
      <c r="T163" s="37" t="s">
        <v>127</v>
      </c>
    </row>
    <row r="164" spans="1:20" x14ac:dyDescent="0.25">
      <c r="A164" s="18" t="s">
        <v>81</v>
      </c>
      <c r="B164" s="8" t="s">
        <v>95</v>
      </c>
      <c r="C164" s="28" t="s">
        <v>153</v>
      </c>
      <c r="D164" s="6" t="s">
        <v>77</v>
      </c>
      <c r="E164" s="3" t="s">
        <v>135</v>
      </c>
      <c r="F164" s="3">
        <v>40</v>
      </c>
      <c r="G164" s="8">
        <v>1</v>
      </c>
      <c r="H164" s="51" t="s">
        <v>127</v>
      </c>
      <c r="I164" s="51">
        <v>110</v>
      </c>
      <c r="J164" s="51">
        <v>9.2167341570816692</v>
      </c>
      <c r="K164" s="52">
        <v>0.34886282679282299</v>
      </c>
      <c r="L164" s="51">
        <v>-34.085083769673503</v>
      </c>
      <c r="M164" s="51">
        <v>469.36036205352201</v>
      </c>
      <c r="N164" s="51">
        <v>-198.97461382242901</v>
      </c>
      <c r="O164" s="51">
        <v>9.0850832108799295</v>
      </c>
      <c r="P164" s="51">
        <v>200.098305695222</v>
      </c>
      <c r="Q164" s="51" t="s">
        <v>127</v>
      </c>
      <c r="R164" s="52" t="s">
        <v>127</v>
      </c>
      <c r="S164" s="50" t="s">
        <v>127</v>
      </c>
      <c r="T164" s="52" t="s">
        <v>127</v>
      </c>
    </row>
    <row r="165" spans="1:20" x14ac:dyDescent="0.25">
      <c r="A165" s="18" t="s">
        <v>81</v>
      </c>
      <c r="B165" s="8" t="s">
        <v>96</v>
      </c>
      <c r="C165" s="28" t="s">
        <v>153</v>
      </c>
      <c r="D165" s="9" t="s">
        <v>77</v>
      </c>
      <c r="E165" s="3" t="s">
        <v>135</v>
      </c>
      <c r="F165" s="3">
        <v>40</v>
      </c>
      <c r="G165" s="8">
        <v>1</v>
      </c>
      <c r="H165" s="36">
        <v>68.569999999999993</v>
      </c>
      <c r="I165" s="36">
        <v>104</v>
      </c>
      <c r="J165" s="36">
        <v>10.625811110705801</v>
      </c>
      <c r="K165" s="37">
        <v>0.46972273150167099</v>
      </c>
      <c r="L165" s="36">
        <v>-28.837586093789</v>
      </c>
      <c r="M165" s="36">
        <v>427.06299782685198</v>
      </c>
      <c r="N165" s="36">
        <v>-134.46045222417499</v>
      </c>
      <c r="O165" s="36">
        <v>13.9389041201525</v>
      </c>
      <c r="P165" s="36">
        <v>204.95524621020601</v>
      </c>
      <c r="Q165" s="36" t="s">
        <v>127</v>
      </c>
      <c r="R165" s="37" t="s">
        <v>127</v>
      </c>
      <c r="S165" s="50" t="s">
        <v>127</v>
      </c>
      <c r="T165" s="37" t="s">
        <v>127</v>
      </c>
    </row>
    <row r="166" spans="1:20" x14ac:dyDescent="0.25">
      <c r="A166" s="18" t="s">
        <v>81</v>
      </c>
      <c r="B166" s="8" t="s">
        <v>181</v>
      </c>
      <c r="C166" s="28" t="s">
        <v>153</v>
      </c>
      <c r="D166" s="9" t="s">
        <v>77</v>
      </c>
      <c r="E166" s="3" t="s">
        <v>136</v>
      </c>
      <c r="F166" s="3">
        <v>62</v>
      </c>
      <c r="G166" s="9">
        <v>0</v>
      </c>
      <c r="H166" s="36" t="s">
        <v>127</v>
      </c>
      <c r="I166" s="36" t="s">
        <v>127</v>
      </c>
      <c r="J166" s="36" t="s">
        <v>127</v>
      </c>
      <c r="K166" s="36" t="s">
        <v>127</v>
      </c>
      <c r="L166" s="36" t="s">
        <v>127</v>
      </c>
      <c r="M166" s="36" t="s">
        <v>127</v>
      </c>
      <c r="N166" s="36" t="s">
        <v>127</v>
      </c>
      <c r="O166" s="36" t="s">
        <v>127</v>
      </c>
      <c r="P166" s="36" t="s">
        <v>127</v>
      </c>
      <c r="Q166" s="36" t="s">
        <v>127</v>
      </c>
      <c r="R166" s="36" t="s">
        <v>127</v>
      </c>
      <c r="S166" s="36" t="s">
        <v>127</v>
      </c>
      <c r="T166" s="36" t="s">
        <v>127</v>
      </c>
    </row>
    <row r="167" spans="1:20" x14ac:dyDescent="0.25">
      <c r="A167" s="18" t="s">
        <v>81</v>
      </c>
      <c r="B167" s="8" t="s">
        <v>182</v>
      </c>
      <c r="C167" s="28" t="s">
        <v>159</v>
      </c>
      <c r="D167" s="9" t="s">
        <v>77</v>
      </c>
      <c r="E167" s="3" t="s">
        <v>136</v>
      </c>
      <c r="F167" s="3">
        <v>31</v>
      </c>
      <c r="G167" s="9">
        <v>0</v>
      </c>
      <c r="H167" s="36" t="s">
        <v>127</v>
      </c>
      <c r="I167" s="36" t="s">
        <v>127</v>
      </c>
      <c r="J167" s="36" t="s">
        <v>127</v>
      </c>
      <c r="K167" s="36" t="s">
        <v>127</v>
      </c>
      <c r="L167" s="36" t="s">
        <v>127</v>
      </c>
      <c r="M167" s="36" t="s">
        <v>127</v>
      </c>
      <c r="N167" s="36" t="s">
        <v>127</v>
      </c>
      <c r="O167" s="36" t="s">
        <v>127</v>
      </c>
      <c r="P167" s="36" t="s">
        <v>127</v>
      </c>
      <c r="Q167" s="36" t="s">
        <v>127</v>
      </c>
      <c r="R167" s="36" t="s">
        <v>127</v>
      </c>
      <c r="S167" s="36" t="s">
        <v>127</v>
      </c>
      <c r="T167" s="36" t="s">
        <v>127</v>
      </c>
    </row>
    <row r="168" spans="1:20" x14ac:dyDescent="0.25">
      <c r="A168" s="18" t="s">
        <v>81</v>
      </c>
      <c r="B168" s="8" t="s">
        <v>183</v>
      </c>
      <c r="C168" s="28" t="s">
        <v>159</v>
      </c>
      <c r="D168" s="9" t="s">
        <v>77</v>
      </c>
      <c r="E168" s="3" t="s">
        <v>136</v>
      </c>
      <c r="F168" s="3">
        <v>83</v>
      </c>
      <c r="G168" s="9">
        <v>0</v>
      </c>
      <c r="H168" s="36" t="s">
        <v>127</v>
      </c>
      <c r="I168" s="36" t="s">
        <v>127</v>
      </c>
      <c r="J168" s="36" t="s">
        <v>127</v>
      </c>
      <c r="K168" s="36" t="s">
        <v>127</v>
      </c>
      <c r="L168" s="36" t="s">
        <v>127</v>
      </c>
      <c r="M168" s="36" t="s">
        <v>127</v>
      </c>
      <c r="N168" s="36" t="s">
        <v>127</v>
      </c>
      <c r="O168" s="36" t="s">
        <v>127</v>
      </c>
      <c r="P168" s="36" t="s">
        <v>127</v>
      </c>
      <c r="Q168" s="36" t="s">
        <v>127</v>
      </c>
      <c r="R168" s="36" t="s">
        <v>127</v>
      </c>
      <c r="S168" s="36" t="s">
        <v>127</v>
      </c>
      <c r="T168" s="36" t="s">
        <v>127</v>
      </c>
    </row>
    <row r="169" spans="1:20" x14ac:dyDescent="0.25">
      <c r="A169" s="18" t="s">
        <v>81</v>
      </c>
      <c r="B169" s="8" t="s">
        <v>184</v>
      </c>
      <c r="C169" s="28" t="s">
        <v>159</v>
      </c>
      <c r="D169" s="9" t="s">
        <v>77</v>
      </c>
      <c r="E169" s="3" t="s">
        <v>136</v>
      </c>
      <c r="F169" s="3">
        <v>83</v>
      </c>
      <c r="G169" s="9">
        <v>0</v>
      </c>
      <c r="H169" s="36" t="s">
        <v>127</v>
      </c>
      <c r="I169" s="36" t="s">
        <v>127</v>
      </c>
      <c r="J169" s="36" t="s">
        <v>127</v>
      </c>
      <c r="K169" s="36" t="s">
        <v>127</v>
      </c>
      <c r="L169" s="36" t="s">
        <v>127</v>
      </c>
      <c r="M169" s="36" t="s">
        <v>127</v>
      </c>
      <c r="N169" s="36" t="s">
        <v>127</v>
      </c>
      <c r="O169" s="36" t="s">
        <v>127</v>
      </c>
      <c r="P169" s="36" t="s">
        <v>127</v>
      </c>
      <c r="Q169" s="36" t="s">
        <v>127</v>
      </c>
      <c r="R169" s="36" t="s">
        <v>127</v>
      </c>
      <c r="S169" s="36" t="s">
        <v>127</v>
      </c>
      <c r="T169" s="36" t="s">
        <v>127</v>
      </c>
    </row>
    <row r="170" spans="1:20" x14ac:dyDescent="0.25">
      <c r="A170" s="18" t="s">
        <v>81</v>
      </c>
      <c r="B170" s="8" t="s">
        <v>185</v>
      </c>
      <c r="C170" s="28" t="s">
        <v>159</v>
      </c>
      <c r="D170" s="9" t="s">
        <v>77</v>
      </c>
      <c r="E170" s="3" t="s">
        <v>136</v>
      </c>
      <c r="F170" s="3">
        <v>90</v>
      </c>
      <c r="G170" s="9">
        <v>0</v>
      </c>
      <c r="H170" s="36" t="s">
        <v>127</v>
      </c>
      <c r="I170" s="36" t="s">
        <v>127</v>
      </c>
      <c r="J170" s="36" t="s">
        <v>127</v>
      </c>
      <c r="K170" s="36" t="s">
        <v>127</v>
      </c>
      <c r="L170" s="36" t="s">
        <v>127</v>
      </c>
      <c r="M170" s="36" t="s">
        <v>127</v>
      </c>
      <c r="N170" s="36" t="s">
        <v>127</v>
      </c>
      <c r="O170" s="36" t="s">
        <v>127</v>
      </c>
      <c r="P170" s="36" t="s">
        <v>127</v>
      </c>
      <c r="Q170" s="36" t="s">
        <v>127</v>
      </c>
      <c r="R170" s="36" t="s">
        <v>127</v>
      </c>
      <c r="S170" s="36" t="s">
        <v>127</v>
      </c>
      <c r="T170" s="36" t="s">
        <v>127</v>
      </c>
    </row>
    <row r="171" spans="1:20" x14ac:dyDescent="0.25">
      <c r="A171" s="18" t="s">
        <v>81</v>
      </c>
      <c r="B171" s="8" t="s">
        <v>186</v>
      </c>
      <c r="C171" s="28" t="s">
        <v>159</v>
      </c>
      <c r="D171" s="9" t="s">
        <v>77</v>
      </c>
      <c r="E171" s="3" t="s">
        <v>136</v>
      </c>
      <c r="F171" s="3">
        <v>90</v>
      </c>
      <c r="G171" s="9">
        <v>0</v>
      </c>
      <c r="H171" s="36" t="s">
        <v>127</v>
      </c>
      <c r="I171" s="36" t="s">
        <v>127</v>
      </c>
      <c r="J171" s="36" t="s">
        <v>127</v>
      </c>
      <c r="K171" s="36" t="s">
        <v>127</v>
      </c>
      <c r="L171" s="36" t="s">
        <v>127</v>
      </c>
      <c r="M171" s="36" t="s">
        <v>127</v>
      </c>
      <c r="N171" s="36" t="s">
        <v>127</v>
      </c>
      <c r="O171" s="36" t="s">
        <v>127</v>
      </c>
      <c r="P171" s="36" t="s">
        <v>127</v>
      </c>
      <c r="Q171" s="36" t="s">
        <v>127</v>
      </c>
      <c r="R171" s="36" t="s">
        <v>127</v>
      </c>
      <c r="S171" s="36" t="s">
        <v>127</v>
      </c>
      <c r="T171" s="36" t="s">
        <v>127</v>
      </c>
    </row>
    <row r="172" spans="1:20" x14ac:dyDescent="0.25">
      <c r="A172" s="18" t="s">
        <v>81</v>
      </c>
      <c r="B172" s="8" t="s">
        <v>187</v>
      </c>
      <c r="C172" s="28" t="s">
        <v>159</v>
      </c>
      <c r="D172" s="9" t="s">
        <v>77</v>
      </c>
      <c r="E172" s="3" t="s">
        <v>135</v>
      </c>
      <c r="F172" s="3">
        <v>86</v>
      </c>
      <c r="G172" s="9">
        <v>0</v>
      </c>
      <c r="H172" s="36" t="s">
        <v>127</v>
      </c>
      <c r="I172" s="36" t="s">
        <v>127</v>
      </c>
      <c r="J172" s="36" t="s">
        <v>127</v>
      </c>
      <c r="K172" s="36" t="s">
        <v>127</v>
      </c>
      <c r="L172" s="36" t="s">
        <v>127</v>
      </c>
      <c r="M172" s="36" t="s">
        <v>127</v>
      </c>
      <c r="N172" s="36" t="s">
        <v>127</v>
      </c>
      <c r="O172" s="36" t="s">
        <v>127</v>
      </c>
      <c r="P172" s="36" t="s">
        <v>127</v>
      </c>
      <c r="Q172" s="36" t="s">
        <v>127</v>
      </c>
      <c r="R172" s="36" t="s">
        <v>127</v>
      </c>
      <c r="S172" s="36" t="s">
        <v>127</v>
      </c>
      <c r="T172" s="36" t="s">
        <v>127</v>
      </c>
    </row>
    <row r="177" spans="12:12" x14ac:dyDescent="0.25">
      <c r="L177" s="52"/>
    </row>
    <row r="178" spans="12:12" x14ac:dyDescent="0.25">
      <c r="L178" s="52"/>
    </row>
    <row r="179" spans="12:12" x14ac:dyDescent="0.25">
      <c r="L179" s="52"/>
    </row>
    <row r="180" spans="12:12" x14ac:dyDescent="0.25">
      <c r="L180" s="52"/>
    </row>
    <row r="181" spans="12:12" x14ac:dyDescent="0.25">
      <c r="L181" s="52"/>
    </row>
    <row r="200" spans="1:20" x14ac:dyDescent="0.25">
      <c r="A200" s="22" t="s">
        <v>125</v>
      </c>
      <c r="B200" s="19"/>
      <c r="C200" s="32"/>
      <c r="D200" s="19"/>
      <c r="E200" s="19"/>
      <c r="F200" s="19"/>
      <c r="G200" s="19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</row>
    <row r="201" spans="1:20" x14ac:dyDescent="0.25">
      <c r="A201" s="19" t="s">
        <v>80</v>
      </c>
      <c r="B201" s="8" t="s">
        <v>111</v>
      </c>
      <c r="C201" s="28" t="s">
        <v>132</v>
      </c>
      <c r="D201" s="9" t="s">
        <v>107</v>
      </c>
      <c r="E201" s="8" t="s">
        <v>135</v>
      </c>
      <c r="F201" s="8">
        <v>34</v>
      </c>
      <c r="G201" s="8">
        <v>1</v>
      </c>
      <c r="H201" s="36" t="s">
        <v>127</v>
      </c>
      <c r="I201" s="36">
        <v>155</v>
      </c>
      <c r="J201" s="36">
        <v>10.409505904416401</v>
      </c>
      <c r="K201" s="37">
        <v>0.81723908453068606</v>
      </c>
      <c r="L201" s="36">
        <v>-21.271624359386401</v>
      </c>
      <c r="M201" s="36">
        <v>239.10087029967801</v>
      </c>
      <c r="N201" s="36">
        <v>-74.428015056452907</v>
      </c>
      <c r="O201" s="36">
        <v>6.77228670271169</v>
      </c>
      <c r="P201" s="36">
        <v>128.900706809935</v>
      </c>
      <c r="Q201" s="36">
        <v>18.6158937638872</v>
      </c>
      <c r="R201" s="37">
        <v>5.76327371657833E-2</v>
      </c>
      <c r="S201" s="37" t="s">
        <v>127</v>
      </c>
      <c r="T201" s="37">
        <v>0.67189131738344998</v>
      </c>
    </row>
    <row r="202" spans="1:20" x14ac:dyDescent="0.25">
      <c r="A202" s="19" t="s">
        <v>80</v>
      </c>
      <c r="B202" s="8" t="s">
        <v>115</v>
      </c>
      <c r="C202" s="28" t="s">
        <v>132</v>
      </c>
      <c r="D202" s="9" t="s">
        <v>107</v>
      </c>
      <c r="E202" s="8" t="s">
        <v>135</v>
      </c>
      <c r="F202" s="8">
        <v>35</v>
      </c>
      <c r="G202" s="8">
        <v>1</v>
      </c>
      <c r="H202" s="36" t="s">
        <v>127</v>
      </c>
      <c r="I202" s="36">
        <v>60</v>
      </c>
      <c r="J202" s="36">
        <v>5.6381164727530804</v>
      </c>
      <c r="K202" s="37" t="s">
        <v>127</v>
      </c>
      <c r="L202" s="36" t="s">
        <v>127</v>
      </c>
      <c r="M202" s="36" t="s">
        <v>127</v>
      </c>
      <c r="N202" s="36" t="s">
        <v>127</v>
      </c>
      <c r="O202" s="36" t="s">
        <v>127</v>
      </c>
      <c r="P202" s="36">
        <v>499.03779979626398</v>
      </c>
      <c r="Q202" s="36" t="s">
        <v>127</v>
      </c>
      <c r="R202" s="37" t="s">
        <v>127</v>
      </c>
      <c r="S202" s="37">
        <v>1.5705719966467049</v>
      </c>
      <c r="T202" s="37" t="s">
        <v>127</v>
      </c>
    </row>
    <row r="203" spans="1:20" x14ac:dyDescent="0.25">
      <c r="A203" s="19" t="s">
        <v>80</v>
      </c>
      <c r="B203" s="8" t="s">
        <v>116</v>
      </c>
      <c r="C203" s="28" t="s">
        <v>132</v>
      </c>
      <c r="D203" s="9" t="s">
        <v>107</v>
      </c>
      <c r="E203" s="8" t="s">
        <v>135</v>
      </c>
      <c r="F203" s="8">
        <v>35</v>
      </c>
      <c r="G203" s="8">
        <v>1</v>
      </c>
      <c r="H203" s="36" t="s">
        <v>127</v>
      </c>
      <c r="I203" s="36" t="s">
        <v>127</v>
      </c>
      <c r="J203" s="36" t="s">
        <v>127</v>
      </c>
      <c r="K203" s="37" t="s">
        <v>127</v>
      </c>
      <c r="L203" s="36" t="s">
        <v>127</v>
      </c>
      <c r="M203" s="36" t="s">
        <v>127</v>
      </c>
      <c r="N203" s="36" t="s">
        <v>127</v>
      </c>
      <c r="O203" s="36" t="s">
        <v>127</v>
      </c>
      <c r="P203" s="36" t="s">
        <v>127</v>
      </c>
      <c r="Q203" s="36" t="s">
        <v>127</v>
      </c>
      <c r="R203" s="37" t="s">
        <v>127</v>
      </c>
      <c r="S203" s="37" t="s">
        <v>127</v>
      </c>
      <c r="T203" s="37" t="s">
        <v>127</v>
      </c>
    </row>
    <row r="204" spans="1:20" x14ac:dyDescent="0.25">
      <c r="A204" s="19" t="s">
        <v>80</v>
      </c>
      <c r="B204" s="8" t="s">
        <v>117</v>
      </c>
      <c r="C204" s="28" t="s">
        <v>132</v>
      </c>
      <c r="D204" s="9" t="s">
        <v>107</v>
      </c>
      <c r="E204" s="8" t="s">
        <v>135</v>
      </c>
      <c r="F204" s="8">
        <v>35</v>
      </c>
      <c r="G204" s="8">
        <v>1</v>
      </c>
      <c r="H204" s="36" t="s">
        <v>127</v>
      </c>
      <c r="I204" s="36" t="s">
        <v>127</v>
      </c>
      <c r="J204" s="36" t="s">
        <v>127</v>
      </c>
      <c r="K204" s="37" t="s">
        <v>127</v>
      </c>
      <c r="L204" s="36" t="s">
        <v>127</v>
      </c>
      <c r="M204" s="36" t="s">
        <v>127</v>
      </c>
      <c r="N204" s="36" t="s">
        <v>127</v>
      </c>
      <c r="O204" s="36" t="s">
        <v>127</v>
      </c>
      <c r="P204" s="36" t="s">
        <v>127</v>
      </c>
      <c r="Q204" s="36" t="s">
        <v>127</v>
      </c>
      <c r="R204" s="37" t="s">
        <v>127</v>
      </c>
      <c r="S204" s="37" t="s">
        <v>127</v>
      </c>
      <c r="T204" s="37" t="s">
        <v>127</v>
      </c>
    </row>
    <row r="205" spans="1:20" x14ac:dyDescent="0.25">
      <c r="A205" s="19" t="s">
        <v>80</v>
      </c>
      <c r="B205" s="58" t="s">
        <v>141</v>
      </c>
      <c r="C205" s="28" t="s">
        <v>132</v>
      </c>
      <c r="D205" s="9" t="s">
        <v>107</v>
      </c>
      <c r="E205" s="8" t="s">
        <v>135</v>
      </c>
      <c r="F205" s="8">
        <v>37</v>
      </c>
      <c r="G205" s="8">
        <v>1</v>
      </c>
      <c r="H205" s="36" t="s">
        <v>127</v>
      </c>
      <c r="I205" s="36">
        <v>125</v>
      </c>
      <c r="J205" s="36">
        <v>15.077999999999999</v>
      </c>
      <c r="K205" s="37">
        <v>0.67000581765698697</v>
      </c>
      <c r="L205" s="36">
        <v>-19.297282332369502</v>
      </c>
      <c r="M205" s="36">
        <v>83.943686772120998</v>
      </c>
      <c r="N205" s="36">
        <v>-30.598959017273401</v>
      </c>
      <c r="O205" s="36">
        <v>10.4675295308425</v>
      </c>
      <c r="P205" s="36" t="s">
        <v>127</v>
      </c>
      <c r="Q205" s="36" t="s">
        <v>127</v>
      </c>
      <c r="R205" s="37" t="s">
        <v>127</v>
      </c>
      <c r="S205" s="37">
        <v>0.94522952526581028</v>
      </c>
      <c r="T205" s="37" t="s">
        <v>127</v>
      </c>
    </row>
    <row r="206" spans="1:20" x14ac:dyDescent="0.25">
      <c r="A206" s="19" t="s">
        <v>80</v>
      </c>
      <c r="B206" s="8" t="s">
        <v>122</v>
      </c>
      <c r="C206" s="28" t="s">
        <v>132</v>
      </c>
      <c r="D206" s="9" t="s">
        <v>107</v>
      </c>
      <c r="E206" s="8" t="s">
        <v>135</v>
      </c>
      <c r="F206" s="8">
        <v>35</v>
      </c>
      <c r="G206" s="8">
        <v>1</v>
      </c>
      <c r="H206" s="36">
        <v>749.22</v>
      </c>
      <c r="I206" s="36">
        <v>146</v>
      </c>
      <c r="J206" s="36">
        <v>12.622980917991301</v>
      </c>
      <c r="K206" s="37">
        <v>1.1054407035434</v>
      </c>
      <c r="L206" s="36">
        <v>-35.842896308963702</v>
      </c>
      <c r="M206" s="36">
        <v>132.93457328381899</v>
      </c>
      <c r="N206" s="36">
        <v>-51.086426923120598</v>
      </c>
      <c r="O206" s="36">
        <v>14.019775703991399</v>
      </c>
      <c r="P206" s="36">
        <v>157.34995416336301</v>
      </c>
      <c r="Q206" s="36">
        <v>26.269813957345601</v>
      </c>
      <c r="R206" s="37">
        <v>3.54410361341434E-2</v>
      </c>
      <c r="S206" s="37">
        <v>1.0427769694303599</v>
      </c>
      <c r="T206" s="37">
        <v>0.76668910683729496</v>
      </c>
    </row>
    <row r="207" spans="1:20" x14ac:dyDescent="0.25">
      <c r="A207" s="19" t="s">
        <v>80</v>
      </c>
      <c r="B207" s="8" t="s">
        <v>123</v>
      </c>
      <c r="C207" s="28" t="s">
        <v>132</v>
      </c>
      <c r="D207" s="9" t="s">
        <v>107</v>
      </c>
      <c r="E207" s="8" t="s">
        <v>135</v>
      </c>
      <c r="F207" s="8">
        <v>35</v>
      </c>
      <c r="G207" s="8">
        <v>1</v>
      </c>
      <c r="H207" s="36">
        <v>970.17</v>
      </c>
      <c r="I207" s="36">
        <v>190</v>
      </c>
      <c r="J207" s="36">
        <v>10.3008737545046</v>
      </c>
      <c r="K207" s="37">
        <v>0.99298544371266995</v>
      </c>
      <c r="L207" s="36">
        <v>-36.239624833456197</v>
      </c>
      <c r="M207" s="36">
        <v>170.38981500642601</v>
      </c>
      <c r="N207" s="36">
        <v>-61.340333402313298</v>
      </c>
      <c r="O207" s="36">
        <v>11.871338155970101</v>
      </c>
      <c r="P207" s="36">
        <v>119.37119875329</v>
      </c>
      <c r="Q207" s="36">
        <v>21.809983396579099</v>
      </c>
      <c r="R207" s="37">
        <v>7.8581179844413193E-2</v>
      </c>
      <c r="S207" s="37" t="s">
        <v>127</v>
      </c>
      <c r="T207" s="37">
        <v>0.66159121826821898</v>
      </c>
    </row>
    <row r="208" spans="1:20" x14ac:dyDescent="0.25">
      <c r="A208" s="19" t="s">
        <v>80</v>
      </c>
      <c r="B208" s="8" t="s">
        <v>112</v>
      </c>
      <c r="C208" s="28" t="s">
        <v>132</v>
      </c>
      <c r="D208" s="9" t="s">
        <v>107</v>
      </c>
      <c r="E208" s="8" t="s">
        <v>136</v>
      </c>
      <c r="F208" s="8">
        <v>35</v>
      </c>
      <c r="G208" s="8">
        <v>1</v>
      </c>
      <c r="H208" s="36">
        <v>803.36666666666667</v>
      </c>
      <c r="I208" s="36">
        <v>147.50000000000003</v>
      </c>
      <c r="J208" s="36">
        <v>10.893000000000001</v>
      </c>
      <c r="K208" s="37">
        <v>0.32276703216021202</v>
      </c>
      <c r="L208" s="36">
        <v>-43.130494128104203</v>
      </c>
      <c r="M208" s="36">
        <v>604.30909553861102</v>
      </c>
      <c r="N208" s="36">
        <v>-248.56567938400099</v>
      </c>
      <c r="O208" s="36">
        <v>9.7305300026505499</v>
      </c>
      <c r="P208" s="36">
        <v>131.399544184223</v>
      </c>
      <c r="Q208" s="36" t="s">
        <v>127</v>
      </c>
      <c r="R208" s="37" t="s">
        <v>127</v>
      </c>
      <c r="S208" s="37">
        <v>0.80516857606915004</v>
      </c>
      <c r="T208" s="37" t="s">
        <v>127</v>
      </c>
    </row>
    <row r="209" spans="1:20" x14ac:dyDescent="0.25">
      <c r="A209" s="19" t="s">
        <v>80</v>
      </c>
      <c r="B209" s="8" t="s">
        <v>113</v>
      </c>
      <c r="C209" s="28" t="s">
        <v>132</v>
      </c>
      <c r="D209" s="9" t="s">
        <v>107</v>
      </c>
      <c r="E209" s="8" t="s">
        <v>136</v>
      </c>
      <c r="F209" s="8">
        <v>45</v>
      </c>
      <c r="G209" s="8">
        <v>1</v>
      </c>
      <c r="H209" s="36">
        <v>852.74484130859014</v>
      </c>
      <c r="I209" s="36">
        <v>97.5</v>
      </c>
      <c r="J209" s="36">
        <v>8.1910000000000007</v>
      </c>
      <c r="K209" s="37">
        <v>0.46806859433437398</v>
      </c>
      <c r="L209" s="36">
        <v>-38.3529671658494</v>
      </c>
      <c r="M209" s="36">
        <v>455.44434611747403</v>
      </c>
      <c r="N209" s="36">
        <v>-136.12874653229801</v>
      </c>
      <c r="O209" s="36">
        <v>10.1638796217117</v>
      </c>
      <c r="P209" s="36">
        <v>220.38040885857799</v>
      </c>
      <c r="Q209" s="36">
        <v>32.991696523272203</v>
      </c>
      <c r="R209" s="37">
        <v>4.7544144679197202E-2</v>
      </c>
      <c r="S209" s="37" t="s">
        <v>127</v>
      </c>
      <c r="T209" s="37">
        <v>0.66046322282441605</v>
      </c>
    </row>
    <row r="210" spans="1:20" x14ac:dyDescent="0.25">
      <c r="A210" s="19" t="s">
        <v>80</v>
      </c>
      <c r="B210" s="8" t="s">
        <v>114</v>
      </c>
      <c r="C210" s="28" t="s">
        <v>132</v>
      </c>
      <c r="D210" s="9" t="s">
        <v>107</v>
      </c>
      <c r="E210" s="8" t="s">
        <v>136</v>
      </c>
      <c r="F210" s="8">
        <v>45</v>
      </c>
      <c r="G210" s="8">
        <v>1</v>
      </c>
      <c r="H210" s="36" t="s">
        <v>127</v>
      </c>
      <c r="I210" s="36" t="s">
        <v>127</v>
      </c>
      <c r="J210" s="36" t="s">
        <v>127</v>
      </c>
      <c r="K210" s="37" t="s">
        <v>127</v>
      </c>
      <c r="L210" s="36" t="s">
        <v>127</v>
      </c>
      <c r="M210" s="36" t="s">
        <v>127</v>
      </c>
      <c r="N210" s="36" t="s">
        <v>127</v>
      </c>
      <c r="O210" s="36" t="s">
        <v>127</v>
      </c>
      <c r="P210" s="36" t="s">
        <v>127</v>
      </c>
      <c r="Q210" s="36" t="s">
        <v>127</v>
      </c>
      <c r="R210" s="37" t="s">
        <v>127</v>
      </c>
      <c r="S210" s="37" t="s">
        <v>127</v>
      </c>
      <c r="T210" s="37" t="s">
        <v>127</v>
      </c>
    </row>
    <row r="211" spans="1:20" x14ac:dyDescent="0.25">
      <c r="A211" s="19" t="s">
        <v>80</v>
      </c>
      <c r="B211" s="8" t="s">
        <v>118</v>
      </c>
      <c r="C211" s="28" t="s">
        <v>132</v>
      </c>
      <c r="D211" s="9" t="s">
        <v>107</v>
      </c>
      <c r="E211" s="8" t="s">
        <v>135</v>
      </c>
      <c r="F211" s="8">
        <v>35</v>
      </c>
      <c r="G211" s="8">
        <v>1</v>
      </c>
      <c r="H211" s="36">
        <v>778.03</v>
      </c>
      <c r="I211" s="36">
        <v>112.5</v>
      </c>
      <c r="J211" s="36">
        <v>10.958523884448301</v>
      </c>
      <c r="K211" s="37">
        <v>0.46336381675305199</v>
      </c>
      <c r="L211" s="36">
        <v>-40.015481629500897</v>
      </c>
      <c r="M211" s="36">
        <v>484.95207049861398</v>
      </c>
      <c r="N211" s="36">
        <v>-119.540130512839</v>
      </c>
      <c r="O211" s="36">
        <v>14.7380485360972</v>
      </c>
      <c r="P211" s="36">
        <v>188.346917923267</v>
      </c>
      <c r="Q211" s="36">
        <v>43.5865687791403</v>
      </c>
      <c r="R211" s="37">
        <v>3.2250252326944097E-2</v>
      </c>
      <c r="S211" s="37">
        <v>0.96088292310062695</v>
      </c>
      <c r="T211" s="37">
        <v>0.82966811220196202</v>
      </c>
    </row>
    <row r="212" spans="1:20" x14ac:dyDescent="0.25">
      <c r="A212" s="19" t="s">
        <v>80</v>
      </c>
      <c r="B212" s="8" t="s">
        <v>119</v>
      </c>
      <c r="C212" s="28" t="s">
        <v>132</v>
      </c>
      <c r="D212" s="9" t="s">
        <v>107</v>
      </c>
      <c r="E212" s="8" t="s">
        <v>135</v>
      </c>
      <c r="F212" s="8">
        <v>35</v>
      </c>
      <c r="G212" s="8">
        <v>1</v>
      </c>
      <c r="H212" s="36" t="s">
        <v>127</v>
      </c>
      <c r="I212" s="36">
        <v>137.5</v>
      </c>
      <c r="J212" s="36">
        <v>8.3640135932738993</v>
      </c>
      <c r="K212" s="37">
        <v>0.44393787327364698</v>
      </c>
      <c r="L212" s="36">
        <v>-28.3077670172765</v>
      </c>
      <c r="M212" s="36">
        <v>583.03495226795803</v>
      </c>
      <c r="N212" s="36">
        <v>-136.867950107848</v>
      </c>
      <c r="O212" s="36">
        <v>16.242472693776701</v>
      </c>
      <c r="P212" s="36" t="s">
        <v>127</v>
      </c>
      <c r="Q212" s="36" t="s">
        <v>127</v>
      </c>
      <c r="R212" s="37" t="s">
        <v>127</v>
      </c>
      <c r="S212" s="37" t="s">
        <v>127</v>
      </c>
      <c r="T212" s="37" t="s">
        <v>127</v>
      </c>
    </row>
    <row r="213" spans="1:20" x14ac:dyDescent="0.25">
      <c r="A213" s="19" t="s">
        <v>80</v>
      </c>
      <c r="B213" s="8" t="s">
        <v>120</v>
      </c>
      <c r="C213" s="28" t="s">
        <v>132</v>
      </c>
      <c r="D213" s="9" t="s">
        <v>107</v>
      </c>
      <c r="E213" s="8" t="s">
        <v>135</v>
      </c>
      <c r="F213" s="8">
        <v>35</v>
      </c>
      <c r="G213" s="8">
        <v>1</v>
      </c>
      <c r="H213" s="36">
        <v>807.37333333333333</v>
      </c>
      <c r="I213" s="36">
        <v>100</v>
      </c>
      <c r="J213" s="36">
        <v>10.86</v>
      </c>
      <c r="K213" s="37">
        <v>0.45493964939208398</v>
      </c>
      <c r="L213" s="36">
        <v>-35.799299767810602</v>
      </c>
      <c r="M213" s="36">
        <v>523.10617798697695</v>
      </c>
      <c r="N213" s="36">
        <v>-124.808178012894</v>
      </c>
      <c r="O213" s="36">
        <v>16.765049900397699</v>
      </c>
      <c r="P213" s="36">
        <v>193.726018194132</v>
      </c>
      <c r="Q213" s="36" t="s">
        <v>127</v>
      </c>
      <c r="R213" s="37" t="s">
        <v>127</v>
      </c>
      <c r="S213" s="37">
        <v>1.0376839440347956</v>
      </c>
      <c r="T213" s="37" t="s">
        <v>127</v>
      </c>
    </row>
    <row r="214" spans="1:20" x14ac:dyDescent="0.25">
      <c r="A214" s="19" t="s">
        <v>80</v>
      </c>
      <c r="B214" s="8" t="s">
        <v>121</v>
      </c>
      <c r="C214" s="28" t="s">
        <v>132</v>
      </c>
      <c r="D214" s="9" t="s">
        <v>107</v>
      </c>
      <c r="E214" s="8" t="s">
        <v>135</v>
      </c>
      <c r="F214" s="8">
        <v>35</v>
      </c>
      <c r="G214" s="8">
        <v>1</v>
      </c>
      <c r="H214" s="36" t="s">
        <v>127</v>
      </c>
      <c r="I214" s="36">
        <v>162.5</v>
      </c>
      <c r="J214" s="36">
        <v>13.7654</v>
      </c>
      <c r="K214" s="37">
        <v>0.58174561216765996</v>
      </c>
      <c r="L214" s="36">
        <v>-35.781861151349403</v>
      </c>
      <c r="M214" s="36">
        <v>396.97266512303099</v>
      </c>
      <c r="N214" s="36">
        <v>-94.116213041161302</v>
      </c>
      <c r="O214" s="36">
        <v>17.996216222559301</v>
      </c>
      <c r="P214" s="36" t="s">
        <v>127</v>
      </c>
      <c r="Q214" s="36" t="s">
        <v>127</v>
      </c>
      <c r="R214" s="37" t="s">
        <v>127</v>
      </c>
      <c r="S214" s="37" t="s">
        <v>127</v>
      </c>
      <c r="T214" s="37" t="s">
        <v>127</v>
      </c>
    </row>
    <row r="215" spans="1:20" x14ac:dyDescent="0.25">
      <c r="A215" s="19" t="s">
        <v>80</v>
      </c>
      <c r="B215" s="8" t="s">
        <v>188</v>
      </c>
      <c r="C215" s="28" t="s">
        <v>159</v>
      </c>
      <c r="D215" s="8" t="s">
        <v>107</v>
      </c>
      <c r="E215" s="8" t="s">
        <v>135</v>
      </c>
      <c r="F215" s="8">
        <v>88</v>
      </c>
      <c r="G215" s="8">
        <v>0</v>
      </c>
      <c r="H215" s="36" t="s">
        <v>127</v>
      </c>
      <c r="I215" s="36" t="s">
        <v>127</v>
      </c>
      <c r="J215" s="36" t="s">
        <v>127</v>
      </c>
      <c r="K215" s="36" t="s">
        <v>127</v>
      </c>
      <c r="L215" s="36" t="s">
        <v>127</v>
      </c>
      <c r="M215" s="36" t="s">
        <v>127</v>
      </c>
      <c r="N215" s="36" t="s">
        <v>127</v>
      </c>
      <c r="O215" s="36" t="s">
        <v>127</v>
      </c>
      <c r="P215" s="36" t="s">
        <v>127</v>
      </c>
      <c r="Q215" s="36" t="s">
        <v>127</v>
      </c>
      <c r="R215" s="36" t="s">
        <v>127</v>
      </c>
      <c r="S215" s="36" t="s">
        <v>127</v>
      </c>
      <c r="T215" s="36" t="s">
        <v>127</v>
      </c>
    </row>
    <row r="216" spans="1:20" x14ac:dyDescent="0.25">
      <c r="A216" s="19" t="s">
        <v>80</v>
      </c>
      <c r="B216" s="8" t="s">
        <v>189</v>
      </c>
      <c r="C216" s="28" t="s">
        <v>159</v>
      </c>
      <c r="D216" s="8" t="s">
        <v>107</v>
      </c>
      <c r="E216" s="8" t="s">
        <v>135</v>
      </c>
      <c r="F216" s="8">
        <v>88</v>
      </c>
      <c r="G216" s="8">
        <v>0</v>
      </c>
      <c r="H216" s="36" t="s">
        <v>127</v>
      </c>
      <c r="I216" s="36" t="s">
        <v>127</v>
      </c>
      <c r="J216" s="36" t="s">
        <v>127</v>
      </c>
      <c r="K216" s="36" t="s">
        <v>127</v>
      </c>
      <c r="L216" s="36" t="s">
        <v>127</v>
      </c>
      <c r="M216" s="36" t="s">
        <v>127</v>
      </c>
      <c r="N216" s="36" t="s">
        <v>127</v>
      </c>
      <c r="O216" s="36" t="s">
        <v>127</v>
      </c>
      <c r="P216" s="36" t="s">
        <v>127</v>
      </c>
      <c r="Q216" s="36" t="s">
        <v>127</v>
      </c>
      <c r="R216" s="36" t="s">
        <v>127</v>
      </c>
      <c r="S216" s="36" t="s">
        <v>127</v>
      </c>
      <c r="T216" s="36" t="s">
        <v>127</v>
      </c>
    </row>
    <row r="217" spans="1:20" x14ac:dyDescent="0.25">
      <c r="A217" s="19" t="s">
        <v>80</v>
      </c>
      <c r="B217" s="8" t="s">
        <v>190</v>
      </c>
      <c r="C217" s="28" t="s">
        <v>159</v>
      </c>
      <c r="D217" s="8" t="s">
        <v>107</v>
      </c>
      <c r="E217" s="8" t="s">
        <v>135</v>
      </c>
      <c r="F217" s="8">
        <v>118</v>
      </c>
      <c r="G217" s="8">
        <v>0</v>
      </c>
      <c r="H217" s="36" t="s">
        <v>127</v>
      </c>
      <c r="I217" s="36" t="s">
        <v>127</v>
      </c>
      <c r="J217" s="36" t="s">
        <v>127</v>
      </c>
      <c r="K217" s="36" t="s">
        <v>127</v>
      </c>
      <c r="L217" s="36" t="s">
        <v>127</v>
      </c>
      <c r="M217" s="36" t="s">
        <v>127</v>
      </c>
      <c r="N217" s="36" t="s">
        <v>127</v>
      </c>
      <c r="O217" s="36" t="s">
        <v>127</v>
      </c>
      <c r="P217" s="36" t="s">
        <v>127</v>
      </c>
      <c r="Q217" s="36" t="s">
        <v>127</v>
      </c>
      <c r="R217" s="36" t="s">
        <v>127</v>
      </c>
      <c r="S217" s="36" t="s">
        <v>127</v>
      </c>
      <c r="T217" s="36" t="s">
        <v>127</v>
      </c>
    </row>
    <row r="218" spans="1:20" x14ac:dyDescent="0.25">
      <c r="A218" s="19" t="s">
        <v>80</v>
      </c>
      <c r="B218" s="8" t="s">
        <v>191</v>
      </c>
      <c r="C218" s="28" t="s">
        <v>159</v>
      </c>
      <c r="D218" s="8" t="s">
        <v>107</v>
      </c>
      <c r="E218" s="8" t="s">
        <v>136</v>
      </c>
      <c r="F218" s="8">
        <v>80</v>
      </c>
      <c r="G218" s="8">
        <v>0</v>
      </c>
      <c r="H218" s="36" t="s">
        <v>127</v>
      </c>
      <c r="I218" s="36" t="s">
        <v>127</v>
      </c>
      <c r="J218" s="36" t="s">
        <v>127</v>
      </c>
      <c r="K218" s="36" t="s">
        <v>127</v>
      </c>
      <c r="L218" s="36" t="s">
        <v>127</v>
      </c>
      <c r="M218" s="36" t="s">
        <v>127</v>
      </c>
      <c r="N218" s="36" t="s">
        <v>127</v>
      </c>
      <c r="O218" s="36" t="s">
        <v>127</v>
      </c>
      <c r="P218" s="36" t="s">
        <v>127</v>
      </c>
      <c r="Q218" s="36" t="s">
        <v>127</v>
      </c>
      <c r="R218" s="36" t="s">
        <v>127</v>
      </c>
      <c r="S218" s="36" t="s">
        <v>127</v>
      </c>
      <c r="T218" s="36" t="s">
        <v>127</v>
      </c>
    </row>
    <row r="219" spans="1:20" x14ac:dyDescent="0.25">
      <c r="A219" s="19" t="s">
        <v>80</v>
      </c>
      <c r="B219" s="8" t="s">
        <v>192</v>
      </c>
      <c r="C219" s="28" t="s">
        <v>159</v>
      </c>
      <c r="D219" s="8" t="s">
        <v>107</v>
      </c>
      <c r="E219" s="8" t="s">
        <v>136</v>
      </c>
      <c r="F219" s="8">
        <v>46</v>
      </c>
      <c r="G219" s="8">
        <v>0</v>
      </c>
      <c r="H219" s="36" t="s">
        <v>127</v>
      </c>
      <c r="I219" s="36" t="s">
        <v>127</v>
      </c>
      <c r="J219" s="36" t="s">
        <v>127</v>
      </c>
      <c r="K219" s="36" t="s">
        <v>127</v>
      </c>
      <c r="L219" s="36" t="s">
        <v>127</v>
      </c>
      <c r="M219" s="36" t="s">
        <v>127</v>
      </c>
      <c r="N219" s="36" t="s">
        <v>127</v>
      </c>
      <c r="O219" s="36" t="s">
        <v>127</v>
      </c>
      <c r="P219" s="36" t="s">
        <v>127</v>
      </c>
      <c r="Q219" s="36" t="s">
        <v>127</v>
      </c>
      <c r="R219" s="36" t="s">
        <v>127</v>
      </c>
      <c r="S219" s="36" t="s">
        <v>127</v>
      </c>
      <c r="T219" s="36" t="s">
        <v>127</v>
      </c>
    </row>
    <row r="220" spans="1:20" x14ac:dyDescent="0.25">
      <c r="A220" s="19" t="s">
        <v>80</v>
      </c>
      <c r="B220" s="8" t="s">
        <v>193</v>
      </c>
      <c r="C220" s="28" t="s">
        <v>159</v>
      </c>
      <c r="D220" s="8" t="s">
        <v>107</v>
      </c>
      <c r="E220" s="8" t="s">
        <v>135</v>
      </c>
      <c r="F220" s="8">
        <v>53</v>
      </c>
      <c r="G220" s="8">
        <v>0</v>
      </c>
      <c r="H220" s="36" t="s">
        <v>127</v>
      </c>
      <c r="I220" s="36" t="s">
        <v>127</v>
      </c>
      <c r="J220" s="36" t="s">
        <v>127</v>
      </c>
      <c r="K220" s="36" t="s">
        <v>127</v>
      </c>
      <c r="L220" s="36" t="s">
        <v>127</v>
      </c>
      <c r="M220" s="36" t="s">
        <v>127</v>
      </c>
      <c r="N220" s="36" t="s">
        <v>127</v>
      </c>
      <c r="O220" s="36" t="s">
        <v>127</v>
      </c>
      <c r="P220" s="36" t="s">
        <v>127</v>
      </c>
      <c r="Q220" s="36" t="s">
        <v>127</v>
      </c>
      <c r="R220" s="36" t="s">
        <v>127</v>
      </c>
      <c r="S220" s="36" t="s">
        <v>127</v>
      </c>
      <c r="T220" s="36" t="s">
        <v>127</v>
      </c>
    </row>
    <row r="221" spans="1:20" x14ac:dyDescent="0.25">
      <c r="A221" s="19" t="s">
        <v>80</v>
      </c>
      <c r="B221" s="8" t="s">
        <v>194</v>
      </c>
      <c r="C221" s="28" t="s">
        <v>159</v>
      </c>
      <c r="D221" s="8" t="s">
        <v>107</v>
      </c>
      <c r="E221" s="8" t="s">
        <v>135</v>
      </c>
      <c r="F221" s="8">
        <v>53</v>
      </c>
      <c r="G221" s="8">
        <v>0</v>
      </c>
      <c r="H221" s="36" t="s">
        <v>127</v>
      </c>
      <c r="I221" s="36" t="s">
        <v>127</v>
      </c>
      <c r="J221" s="36" t="s">
        <v>127</v>
      </c>
      <c r="K221" s="36" t="s">
        <v>127</v>
      </c>
      <c r="L221" s="36" t="s">
        <v>127</v>
      </c>
      <c r="M221" s="36" t="s">
        <v>127</v>
      </c>
      <c r="N221" s="36" t="s">
        <v>127</v>
      </c>
      <c r="O221" s="36" t="s">
        <v>127</v>
      </c>
      <c r="P221" s="36" t="s">
        <v>127</v>
      </c>
      <c r="Q221" s="36" t="s">
        <v>127</v>
      </c>
      <c r="R221" s="36" t="s">
        <v>127</v>
      </c>
      <c r="S221" s="36" t="s">
        <v>127</v>
      </c>
      <c r="T221" s="36" t="s">
        <v>127</v>
      </c>
    </row>
    <row r="222" spans="1:20" x14ac:dyDescent="0.25">
      <c r="A222" s="19" t="s">
        <v>80</v>
      </c>
      <c r="B222" s="8" t="s">
        <v>195</v>
      </c>
      <c r="C222" s="28" t="s">
        <v>159</v>
      </c>
      <c r="D222" s="8" t="s">
        <v>107</v>
      </c>
      <c r="E222" s="8" t="s">
        <v>135</v>
      </c>
      <c r="F222" s="8">
        <v>80</v>
      </c>
      <c r="G222" s="8">
        <v>0</v>
      </c>
      <c r="H222" s="36" t="s">
        <v>127</v>
      </c>
      <c r="I222" s="36" t="s">
        <v>127</v>
      </c>
      <c r="J222" s="36" t="s">
        <v>127</v>
      </c>
      <c r="K222" s="36" t="s">
        <v>127</v>
      </c>
      <c r="L222" s="36" t="s">
        <v>127</v>
      </c>
      <c r="M222" s="36" t="s">
        <v>127</v>
      </c>
      <c r="N222" s="36" t="s">
        <v>127</v>
      </c>
      <c r="O222" s="36" t="s">
        <v>127</v>
      </c>
      <c r="P222" s="36" t="s">
        <v>127</v>
      </c>
      <c r="Q222" s="36" t="s">
        <v>127</v>
      </c>
      <c r="R222" s="36" t="s">
        <v>127</v>
      </c>
      <c r="S222" s="36" t="s">
        <v>127</v>
      </c>
      <c r="T222" s="36" t="s">
        <v>127</v>
      </c>
    </row>
    <row r="223" spans="1:20" x14ac:dyDescent="0.25">
      <c r="A223" s="19" t="s">
        <v>80</v>
      </c>
      <c r="B223" s="8" t="s">
        <v>196</v>
      </c>
      <c r="C223" s="28" t="s">
        <v>159</v>
      </c>
      <c r="D223" s="8" t="s">
        <v>107</v>
      </c>
      <c r="E223" s="8" t="s">
        <v>135</v>
      </c>
      <c r="F223" s="8">
        <v>48</v>
      </c>
      <c r="G223" s="8">
        <v>0</v>
      </c>
      <c r="H223" s="36" t="s">
        <v>127</v>
      </c>
      <c r="I223" s="36" t="s">
        <v>127</v>
      </c>
      <c r="J223" s="36" t="s">
        <v>127</v>
      </c>
      <c r="K223" s="36" t="s">
        <v>127</v>
      </c>
      <c r="L223" s="36" t="s">
        <v>127</v>
      </c>
      <c r="M223" s="36" t="s">
        <v>127</v>
      </c>
      <c r="N223" s="36" t="s">
        <v>127</v>
      </c>
      <c r="O223" s="36" t="s">
        <v>127</v>
      </c>
      <c r="P223" s="36" t="s">
        <v>127</v>
      </c>
      <c r="Q223" s="36" t="s">
        <v>127</v>
      </c>
      <c r="R223" s="36" t="s">
        <v>127</v>
      </c>
      <c r="S223" s="36" t="s">
        <v>127</v>
      </c>
      <c r="T223" s="36" t="s">
        <v>127</v>
      </c>
    </row>
    <row r="224" spans="1:20" x14ac:dyDescent="0.25">
      <c r="A224" s="19" t="s">
        <v>80</v>
      </c>
      <c r="B224" s="8" t="s">
        <v>197</v>
      </c>
      <c r="C224" s="28" t="s">
        <v>159</v>
      </c>
      <c r="D224" s="8" t="s">
        <v>107</v>
      </c>
      <c r="E224" s="8" t="s">
        <v>135</v>
      </c>
      <c r="F224" s="8">
        <v>48</v>
      </c>
      <c r="G224" s="8">
        <v>0</v>
      </c>
      <c r="H224" s="36" t="s">
        <v>127</v>
      </c>
      <c r="I224" s="36" t="s">
        <v>127</v>
      </c>
      <c r="J224" s="36" t="s">
        <v>127</v>
      </c>
      <c r="K224" s="36" t="s">
        <v>127</v>
      </c>
      <c r="L224" s="36" t="s">
        <v>127</v>
      </c>
      <c r="M224" s="36" t="s">
        <v>127</v>
      </c>
      <c r="N224" s="36" t="s">
        <v>127</v>
      </c>
      <c r="O224" s="36" t="s">
        <v>127</v>
      </c>
      <c r="P224" s="36" t="s">
        <v>127</v>
      </c>
      <c r="Q224" s="36" t="s">
        <v>127</v>
      </c>
      <c r="R224" s="36" t="s">
        <v>127</v>
      </c>
      <c r="S224" s="36" t="s">
        <v>127</v>
      </c>
      <c r="T224" s="36" t="s">
        <v>127</v>
      </c>
    </row>
    <row r="225" spans="1:20" x14ac:dyDescent="0.25">
      <c r="A225" s="19" t="s">
        <v>80</v>
      </c>
      <c r="B225" s="8" t="s">
        <v>198</v>
      </c>
      <c r="C225" s="28" t="s">
        <v>159</v>
      </c>
      <c r="D225" s="8" t="s">
        <v>107</v>
      </c>
      <c r="E225" s="8" t="s">
        <v>135</v>
      </c>
      <c r="F225" s="8">
        <v>120</v>
      </c>
      <c r="G225" s="8">
        <v>0</v>
      </c>
      <c r="H225" s="36" t="s">
        <v>127</v>
      </c>
      <c r="I225" s="36" t="s">
        <v>127</v>
      </c>
      <c r="J225" s="36" t="s">
        <v>127</v>
      </c>
      <c r="K225" s="36" t="s">
        <v>127</v>
      </c>
      <c r="L225" s="36" t="s">
        <v>127</v>
      </c>
      <c r="M225" s="36" t="s">
        <v>127</v>
      </c>
      <c r="N225" s="36" t="s">
        <v>127</v>
      </c>
      <c r="O225" s="36" t="s">
        <v>127</v>
      </c>
      <c r="P225" s="36" t="s">
        <v>127</v>
      </c>
      <c r="Q225" s="36" t="s">
        <v>127</v>
      </c>
      <c r="R225" s="36" t="s">
        <v>127</v>
      </c>
      <c r="S225" s="36" t="s">
        <v>127</v>
      </c>
      <c r="T225" s="36" t="s">
        <v>127</v>
      </c>
    </row>
    <row r="226" spans="1:20" x14ac:dyDescent="0.25">
      <c r="A226" s="19" t="s">
        <v>80</v>
      </c>
      <c r="B226" s="8" t="s">
        <v>199</v>
      </c>
      <c r="C226" s="28" t="s">
        <v>159</v>
      </c>
      <c r="D226" s="8" t="s">
        <v>107</v>
      </c>
      <c r="E226" s="8" t="s">
        <v>135</v>
      </c>
      <c r="F226" s="8">
        <v>86</v>
      </c>
      <c r="G226" s="8">
        <v>0</v>
      </c>
      <c r="H226" s="36" t="s">
        <v>127</v>
      </c>
      <c r="I226" s="36" t="s">
        <v>127</v>
      </c>
      <c r="J226" s="36" t="s">
        <v>127</v>
      </c>
      <c r="K226" s="36" t="s">
        <v>127</v>
      </c>
      <c r="L226" s="36" t="s">
        <v>127</v>
      </c>
      <c r="M226" s="36" t="s">
        <v>127</v>
      </c>
      <c r="N226" s="36" t="s">
        <v>127</v>
      </c>
      <c r="O226" s="36" t="s">
        <v>127</v>
      </c>
      <c r="P226" s="36" t="s">
        <v>127</v>
      </c>
      <c r="Q226" s="36" t="s">
        <v>127</v>
      </c>
      <c r="R226" s="36" t="s">
        <v>127</v>
      </c>
      <c r="S226" s="36" t="s">
        <v>127</v>
      </c>
      <c r="T226" s="36" t="s">
        <v>127</v>
      </c>
    </row>
    <row r="227" spans="1:20" x14ac:dyDescent="0.25">
      <c r="A227" s="19" t="s">
        <v>80</v>
      </c>
      <c r="B227" s="8" t="s">
        <v>200</v>
      </c>
      <c r="C227" s="28" t="s">
        <v>159</v>
      </c>
      <c r="D227" s="8" t="s">
        <v>107</v>
      </c>
      <c r="E227" s="8" t="s">
        <v>136</v>
      </c>
      <c r="F227" s="8">
        <v>80</v>
      </c>
      <c r="G227" s="8">
        <v>0</v>
      </c>
      <c r="H227" s="36" t="s">
        <v>127</v>
      </c>
      <c r="I227" s="36" t="s">
        <v>127</v>
      </c>
      <c r="J227" s="36" t="s">
        <v>127</v>
      </c>
      <c r="K227" s="36" t="s">
        <v>127</v>
      </c>
      <c r="L227" s="36" t="s">
        <v>127</v>
      </c>
      <c r="M227" s="36" t="s">
        <v>127</v>
      </c>
      <c r="N227" s="36" t="s">
        <v>127</v>
      </c>
      <c r="O227" s="36" t="s">
        <v>127</v>
      </c>
      <c r="P227" s="36" t="s">
        <v>127</v>
      </c>
      <c r="Q227" s="36" t="s">
        <v>127</v>
      </c>
      <c r="R227" s="36" t="s">
        <v>127</v>
      </c>
      <c r="S227" s="36" t="s">
        <v>127</v>
      </c>
      <c r="T227" s="36" t="s">
        <v>127</v>
      </c>
    </row>
    <row r="228" spans="1:20" x14ac:dyDescent="0.25">
      <c r="A228" s="19" t="s">
        <v>80</v>
      </c>
      <c r="B228" s="8" t="s">
        <v>201</v>
      </c>
      <c r="C228" s="28" t="s">
        <v>159</v>
      </c>
      <c r="D228" s="8" t="s">
        <v>107</v>
      </c>
      <c r="E228" s="8" t="s">
        <v>135</v>
      </c>
      <c r="F228" s="8">
        <v>60</v>
      </c>
      <c r="G228" s="8">
        <v>0</v>
      </c>
      <c r="H228" s="36" t="s">
        <v>127</v>
      </c>
      <c r="I228" s="36" t="s">
        <v>127</v>
      </c>
      <c r="J228" s="36" t="s">
        <v>127</v>
      </c>
      <c r="K228" s="36" t="s">
        <v>127</v>
      </c>
      <c r="L228" s="36" t="s">
        <v>127</v>
      </c>
      <c r="M228" s="36" t="s">
        <v>127</v>
      </c>
      <c r="N228" s="36" t="s">
        <v>127</v>
      </c>
      <c r="O228" s="36" t="s">
        <v>127</v>
      </c>
      <c r="P228" s="36" t="s">
        <v>127</v>
      </c>
      <c r="Q228" s="36" t="s">
        <v>127</v>
      </c>
      <c r="R228" s="36" t="s">
        <v>127</v>
      </c>
      <c r="S228" s="36" t="s">
        <v>127</v>
      </c>
      <c r="T228" s="36" t="s">
        <v>127</v>
      </c>
    </row>
    <row r="248" spans="9:9" x14ac:dyDescent="0.25">
      <c r="I248" s="51"/>
    </row>
    <row r="249" spans="9:9" x14ac:dyDescent="0.25">
      <c r="I249" s="51"/>
    </row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</sheetData>
  <sortState ref="A201:AX214">
    <sortCondition ref="B201:B214"/>
  </sortState>
  <conditionalFormatting sqref="D230:D234 D683:D1048576 D98 D1:D2 D121 D4:D67 D151:D165 D112 D101:D109">
    <cfRule type="containsText" dxfId="7" priority="46" operator="containsText" text="4/5">
      <formula>NOT(ISERROR(SEARCH("4/5",D1)))</formula>
    </cfRule>
  </conditionalFormatting>
  <conditionalFormatting sqref="A3 A100 A150 A200">
    <cfRule type="cellIs" dxfId="6" priority="38" operator="equal">
      <formula>3</formula>
    </cfRule>
  </conditionalFormatting>
  <conditionalFormatting sqref="A3 A100 A150 A200">
    <cfRule type="cellIs" dxfId="5" priority="33" operator="equal">
      <formula>4</formula>
    </cfRule>
  </conditionalFormatting>
  <conditionalFormatting sqref="D68:D86">
    <cfRule type="containsText" dxfId="4" priority="5" operator="containsText" text="4/5">
      <formula>NOT(ISERROR(SEARCH("4/5",D68)))</formula>
    </cfRule>
  </conditionalFormatting>
  <conditionalFormatting sqref="D111">
    <cfRule type="containsText" dxfId="3" priority="2" operator="containsText" text="4/5">
      <formula>NOT(ISERROR(SEARCH("4/5",D111)))</formula>
    </cfRule>
  </conditionalFormatting>
  <conditionalFormatting sqref="D166:D172">
    <cfRule type="containsText" dxfId="2" priority="1" operator="containsText" text="4/5">
      <formula>NOT(ISERROR(SEARCH("4/5",D166)))</formula>
    </cfRule>
  </conditionalFormatting>
  <conditionalFormatting sqref="D87">
    <cfRule type="containsText" dxfId="1" priority="4" operator="containsText" text="4/5">
      <formula>NOT(ISERROR(SEARCH("4/5",D87)))</formula>
    </cfRule>
  </conditionalFormatting>
  <conditionalFormatting sqref="D110">
    <cfRule type="containsText" dxfId="0" priority="3" operator="containsText" text="4/5">
      <formula>NOT(ISERROR(SEARCH("4/5",D110)))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="115" zoomScaleNormal="115" workbookViewId="0">
      <selection activeCell="G31" sqref="G31"/>
    </sheetView>
  </sheetViews>
  <sheetFormatPr defaultRowHeight="15" x14ac:dyDescent="0.25"/>
  <cols>
    <col min="1" max="1" width="11.42578125" style="10" customWidth="1"/>
    <col min="2" max="5" width="7.7109375" style="10" customWidth="1"/>
    <col min="6" max="6" width="2.7109375" style="10" customWidth="1"/>
    <col min="7" max="7" width="11.5703125" style="10" customWidth="1"/>
    <col min="8" max="11" width="7.7109375" style="10" customWidth="1"/>
    <col min="12" max="12" width="3.140625" style="10" customWidth="1"/>
    <col min="13" max="13" width="11.5703125" style="10" customWidth="1"/>
    <col min="14" max="17" width="7.7109375" style="10" customWidth="1"/>
    <col min="18" max="18" width="3" style="10" customWidth="1"/>
    <col min="19" max="19" width="12.85546875" style="10" customWidth="1"/>
    <col min="20" max="20" width="13.42578125" style="10" customWidth="1"/>
    <col min="21" max="21" width="15" style="10" customWidth="1"/>
    <col min="22" max="22" width="16.140625" style="10" customWidth="1"/>
    <col min="23" max="16384" width="9.140625" style="10"/>
  </cols>
  <sheetData>
    <row r="1" spans="1:22" x14ac:dyDescent="0.25">
      <c r="A1" s="11" t="s">
        <v>148</v>
      </c>
      <c r="G1" s="11" t="s">
        <v>134</v>
      </c>
      <c r="M1" s="11" t="s">
        <v>147</v>
      </c>
    </row>
    <row r="2" spans="1:22" ht="30" x14ac:dyDescent="0.25">
      <c r="A2" s="11" t="s">
        <v>109</v>
      </c>
      <c r="B2" s="11" t="s">
        <v>143</v>
      </c>
      <c r="C2" s="11" t="s">
        <v>146</v>
      </c>
      <c r="D2" s="11" t="s">
        <v>144</v>
      </c>
      <c r="E2" s="11" t="s">
        <v>145</v>
      </c>
      <c r="G2" s="11" t="s">
        <v>109</v>
      </c>
      <c r="H2" s="11" t="s">
        <v>143</v>
      </c>
      <c r="I2" s="11" t="s">
        <v>146</v>
      </c>
      <c r="J2" s="11" t="s">
        <v>144</v>
      </c>
      <c r="K2" s="11" t="s">
        <v>145</v>
      </c>
      <c r="M2" s="11" t="s">
        <v>109</v>
      </c>
      <c r="N2" s="11" t="s">
        <v>143</v>
      </c>
      <c r="O2" s="11" t="s">
        <v>146</v>
      </c>
      <c r="P2" s="11" t="s">
        <v>144</v>
      </c>
      <c r="Q2" s="11" t="s">
        <v>145</v>
      </c>
      <c r="S2" s="11" t="s">
        <v>143</v>
      </c>
      <c r="T2" s="11" t="s">
        <v>146</v>
      </c>
      <c r="U2" s="11" t="s">
        <v>144</v>
      </c>
      <c r="V2" s="11" t="s">
        <v>145</v>
      </c>
    </row>
    <row r="3" spans="1:22" ht="15" customHeight="1" x14ac:dyDescent="0.25">
      <c r="A3" s="10" t="s">
        <v>110</v>
      </c>
      <c r="B3" s="12">
        <f>AVERAGE(tabulation!$H$3:$H$99)</f>
        <v>805.25741025641025</v>
      </c>
      <c r="C3" s="12">
        <f>AVERAGE(tabulation!$H$201:$H$249)</f>
        <v>826.81747355143159</v>
      </c>
      <c r="D3" s="12">
        <f>AVERAGE(tabulation!$H$150:$H$199)</f>
        <v>52.824171893779678</v>
      </c>
      <c r="E3" s="12">
        <f>AVERAGE(tabulation!$H$100:$H$149)</f>
        <v>143.30875</v>
      </c>
      <c r="G3" s="24" t="s">
        <v>110</v>
      </c>
      <c r="H3" s="12">
        <f>COUNT(tabulation!$H$3:$H$99)</f>
        <v>39</v>
      </c>
      <c r="I3" s="12">
        <f>COUNT(tabulation!$H$201:$H$249)</f>
        <v>6</v>
      </c>
      <c r="J3" s="12">
        <f>COUNT(tabulation!$H$150:$H$199)</f>
        <v>13</v>
      </c>
      <c r="K3" s="12">
        <f>COUNT(tabulation!$H$100:$H$149)</f>
        <v>8</v>
      </c>
      <c r="L3" s="24"/>
      <c r="M3" s="24" t="s">
        <v>110</v>
      </c>
      <c r="N3" s="12">
        <f>_xlfn.STDEV.S(tabulation!$H$3:$H$99)/SQRT(H3)</f>
        <v>21.520527044821279</v>
      </c>
      <c r="O3" s="12">
        <f>_xlfn.STDEV.S(tabulation!$H$201:$H$249)/SQRT(I3)</f>
        <v>31.912262871539319</v>
      </c>
      <c r="P3" s="12">
        <f>_xlfn.STDEV.S(tabulation!$H$150:$H$199)/SQRT(J3)</f>
        <v>4.0497841032959574</v>
      </c>
      <c r="Q3" s="12">
        <f>_xlfn.STDEV.S(tabulation!$H$100:$H$149)/SQRT(K3)</f>
        <v>37.458891870074424</v>
      </c>
      <c r="S3" s="24" t="str">
        <f>CONCATENATE(TEXT(B3,"0")," ± ",TEXT(N3,"0"))</f>
        <v>805 ± 22</v>
      </c>
      <c r="T3" s="10" t="str">
        <f t="shared" ref="T3:V4" si="0">CONCATENATE(TEXT(C3,"0")," ± ",TEXT(O3,"0"))</f>
        <v>827 ± 32</v>
      </c>
      <c r="U3" s="10" t="str">
        <f t="shared" si="0"/>
        <v>53 ± 4</v>
      </c>
      <c r="V3" s="10" t="str">
        <f t="shared" si="0"/>
        <v>143 ± 37</v>
      </c>
    </row>
    <row r="4" spans="1:22" ht="15" customHeight="1" x14ac:dyDescent="0.25">
      <c r="A4" s="10" t="s">
        <v>7</v>
      </c>
      <c r="B4" s="12">
        <f>AVERAGE(tabulation!$I$3:$I$99)</f>
        <v>188.45321481796893</v>
      </c>
      <c r="C4" s="12">
        <f>AVERAGE(tabulation!$I$201:$I$249)</f>
        <v>130.31818181818181</v>
      </c>
      <c r="D4" s="12">
        <f>AVERAGE(tabulation!$I$150:$I$199)</f>
        <v>199.14444444444445</v>
      </c>
      <c r="E4" s="12">
        <f>AVERAGE(tabulation!$I$100:$I$149)</f>
        <v>300.86111111111109</v>
      </c>
      <c r="G4" s="24" t="s">
        <v>7</v>
      </c>
      <c r="H4" s="12">
        <f>COUNT(tabulation!$I$3:$I$99)</f>
        <v>61</v>
      </c>
      <c r="I4" s="12">
        <f>COUNT(tabulation!$I$201:$I$249)</f>
        <v>11</v>
      </c>
      <c r="J4" s="12">
        <f>COUNT(tabulation!$I$150:$I$199)</f>
        <v>15</v>
      </c>
      <c r="K4" s="12">
        <f>COUNT(tabulation!$I$100:$I$149)</f>
        <v>9</v>
      </c>
      <c r="L4" s="24"/>
      <c r="M4" s="24" t="s">
        <v>7</v>
      </c>
      <c r="N4" s="12">
        <f>_xlfn.STDEV.S(tabulation!$I$3:$I$99)/SQRT(H4)</f>
        <v>7.1194916000907185</v>
      </c>
      <c r="O4" s="12">
        <f>_xlfn.STDEV.S(tabulation!$I$201:$I$249)/SQRT(I4)</f>
        <v>10.907102091438301</v>
      </c>
      <c r="P4" s="12">
        <f>_xlfn.STDEV.S(tabulation!$I$150:$I$199)/SQRT(J4)</f>
        <v>31.866760753441948</v>
      </c>
      <c r="Q4" s="12">
        <f>_xlfn.STDEV.S(tabulation!$I$100:$I$149)/SQRT(K4)</f>
        <v>32.458657227500119</v>
      </c>
      <c r="S4" s="24" t="str">
        <f>CONCATENATE(TEXT(B4,"0")," ± ",TEXT(N4,"0"))</f>
        <v>188 ± 7</v>
      </c>
      <c r="T4" s="10" t="str">
        <f t="shared" si="0"/>
        <v>130 ± 11</v>
      </c>
      <c r="U4" s="10" t="str">
        <f t="shared" si="0"/>
        <v>199 ± 32</v>
      </c>
      <c r="V4" s="10" t="str">
        <f t="shared" si="0"/>
        <v>301 ± 32</v>
      </c>
    </row>
    <row r="5" spans="1:22" ht="15" customHeight="1" x14ac:dyDescent="0.25">
      <c r="A5" s="10" t="s">
        <v>8</v>
      </c>
      <c r="B5" s="12">
        <f>AVERAGE(tabulation!$J$3:$J$99)</f>
        <v>12.246216742841167</v>
      </c>
      <c r="C5" s="12">
        <f>AVERAGE(tabulation!$J$201:$J$249)</f>
        <v>10.643764957035234</v>
      </c>
      <c r="D5" s="12">
        <f>AVERAGE(tabulation!$J$150:$J$199)</f>
        <v>13.028514273791151</v>
      </c>
      <c r="E5" s="12">
        <f>AVERAGE(tabulation!$J$100:$J$149)</f>
        <v>16.802127346266314</v>
      </c>
      <c r="G5" s="24" t="s">
        <v>8</v>
      </c>
      <c r="H5" s="12">
        <f>COUNT(tabulation!$J$3:$J$99)</f>
        <v>41</v>
      </c>
      <c r="I5" s="12">
        <f>COUNT(tabulation!$J$201:$J$249)</f>
        <v>11</v>
      </c>
      <c r="J5" s="12">
        <f>COUNT(tabulation!$J$150:$J$199)</f>
        <v>15</v>
      </c>
      <c r="K5" s="12">
        <f>COUNT(tabulation!$J$100:$J$149)</f>
        <v>7</v>
      </c>
      <c r="L5" s="24"/>
      <c r="M5" s="24" t="s">
        <v>8</v>
      </c>
      <c r="N5" s="13">
        <f>_xlfn.STDEV.S(tabulation!$J$3:$J$99)/SQRT(H5)</f>
        <v>0.48959712441659475</v>
      </c>
      <c r="O5" s="13">
        <f>_xlfn.STDEV.S(tabulation!$J$201:$J$249)/SQRT(I5)</f>
        <v>0.79757918446665421</v>
      </c>
      <c r="P5" s="13">
        <f>_xlfn.STDEV.S(tabulation!$J$150:$J$199)/SQRT(J5)</f>
        <v>1.2198399943536595</v>
      </c>
      <c r="Q5" s="13">
        <f>_xlfn.STDEV.S(tabulation!$J$100:$J$149)/SQRT(K5)</f>
        <v>1.361724726599679</v>
      </c>
      <c r="R5" s="13"/>
      <c r="S5" s="24" t="str">
        <f>CONCATENATE(TEXT(B5,"0")," ± ",TEXT(N5,"0.0"))</f>
        <v>12 ± 0.5</v>
      </c>
      <c r="T5" s="10" t="str">
        <f t="shared" ref="T5:V5" si="1">CONCATENATE(TEXT(C5,"0")," ± ",TEXT(O5,"0.0"))</f>
        <v>11 ± 0.8</v>
      </c>
      <c r="U5" s="10" t="str">
        <f t="shared" si="1"/>
        <v>13 ± 1.2</v>
      </c>
      <c r="V5" s="10" t="str">
        <f t="shared" si="1"/>
        <v>17 ± 1.4</v>
      </c>
    </row>
    <row r="6" spans="1:22" ht="15" customHeight="1" x14ac:dyDescent="0.25">
      <c r="A6" s="10" t="s">
        <v>11</v>
      </c>
      <c r="B6" s="14">
        <f>AVERAGE(tabulation!$K$3:$K$99)</f>
        <v>0.7045713295296141</v>
      </c>
      <c r="C6" s="14">
        <f>AVERAGE(tabulation!$K$201:$K$249)</f>
        <v>0.63204936275247725</v>
      </c>
      <c r="D6" s="14">
        <f>AVERAGE(tabulation!$K$150:$K$199)</f>
        <v>0.48184552706649142</v>
      </c>
      <c r="E6" s="14">
        <f>AVERAGE(tabulation!$K$100:$K$149)</f>
        <v>0.57367279712702657</v>
      </c>
      <c r="G6" s="10" t="s">
        <v>11</v>
      </c>
      <c r="H6" s="12">
        <f>COUNT(tabulation!$K$3:$K$99)</f>
        <v>53</v>
      </c>
      <c r="I6" s="12">
        <f>COUNT(tabulation!$K$201:$K$249)</f>
        <v>10</v>
      </c>
      <c r="J6" s="12">
        <f>COUNT(tabulation!$M$150:$M$199)</f>
        <v>13</v>
      </c>
      <c r="K6" s="12">
        <f>COUNT(tabulation!$K$100:$K$149)</f>
        <v>9</v>
      </c>
      <c r="M6" s="10" t="s">
        <v>11</v>
      </c>
      <c r="N6" s="14">
        <f>_xlfn.STDEV.S(tabulation!$K$3:$K$99)/SQRT(H6)</f>
        <v>2.4536395640444561E-2</v>
      </c>
      <c r="O6" s="14">
        <f>_xlfn.STDEV.S(tabulation!$K$201:$K$249)/SQRT(I6)</f>
        <v>8.2353874483237846E-2</v>
      </c>
      <c r="P6" s="14">
        <f>_xlfn.STDEV.S(tabulation!$K$150:$K$199)/SQRT(J6)</f>
        <v>3.7172722193094226E-2</v>
      </c>
      <c r="Q6" s="14">
        <f>_xlfn.STDEV.S(tabulation!$K$100:$K$149)/SQRT(K6)</f>
        <v>4.9201344006742469E-2</v>
      </c>
      <c r="S6" s="24" t="str">
        <f>CONCATENATE(TEXT(B6,"0.00")," ± ",TEXT(N6,"0.00"))</f>
        <v>0.70 ± 0.02</v>
      </c>
      <c r="T6" s="10" t="str">
        <f t="shared" ref="T6:V6" si="2">CONCATENATE(TEXT(C6,"0.00")," ± ",TEXT(O6,"0.00"))</f>
        <v>0.63 ± 0.08</v>
      </c>
      <c r="U6" s="10" t="str">
        <f t="shared" si="2"/>
        <v>0.48 ± 0.04</v>
      </c>
      <c r="V6" s="10" t="str">
        <f t="shared" si="2"/>
        <v>0.57 ± 0.05</v>
      </c>
    </row>
    <row r="7" spans="1:22" ht="15" customHeight="1" x14ac:dyDescent="0.25">
      <c r="A7" s="10" t="s">
        <v>78</v>
      </c>
      <c r="B7" s="12">
        <f>AVERAGE(tabulation!$L$3:$L$99)</f>
        <v>-34.617281767220206</v>
      </c>
      <c r="C7" s="12">
        <f>AVERAGE(tabulation!$L$201:$L$249)</f>
        <v>-33.403929869406682</v>
      </c>
      <c r="D7" s="12">
        <f>AVERAGE(tabulation!$L$150:$L$199)</f>
        <v>-38.144029624513422</v>
      </c>
      <c r="E7" s="12">
        <f>AVERAGE(tabulation!$L$100:$L$149)</f>
        <v>-41.086888096330398</v>
      </c>
      <c r="G7" s="10" t="s">
        <v>78</v>
      </c>
      <c r="H7" s="12">
        <f>COUNT(tabulation!$L$3:$L$99)</f>
        <v>53</v>
      </c>
      <c r="I7" s="12">
        <f>COUNT(tabulation!$L$201:$L$249)</f>
        <v>10</v>
      </c>
      <c r="J7" s="12">
        <f>COUNT(tabulation!$M$150:$M$199)</f>
        <v>13</v>
      </c>
      <c r="K7" s="12">
        <f>COUNT(tabulation!$L$100:$L$149)</f>
        <v>9</v>
      </c>
      <c r="M7" s="10" t="s">
        <v>78</v>
      </c>
      <c r="N7" s="12">
        <f>_xlfn.STDEV.S(tabulation!$L$3:$L$99)/SQRT(H7)</f>
        <v>1.0697843240906331</v>
      </c>
      <c r="O7" s="12">
        <f>_xlfn.STDEV.S(tabulation!$L$201:$L$249)/SQRT(I7)</f>
        <v>2.495228633498777</v>
      </c>
      <c r="P7" s="12">
        <f>_xlfn.STDEV.S(tabulation!$L$150:$L$199)/SQRT(J7)</f>
        <v>1.8719478613332379</v>
      </c>
      <c r="Q7" s="12">
        <f>_xlfn.STDEV.S(tabulation!$L$100:$L$149)/SQRT(K7)</f>
        <v>1.5555226476323563</v>
      </c>
      <c r="S7" s="24" t="str">
        <f>CONCATENATE(TEXT(B7,"0")," ± ",TEXT(N7,"0"))</f>
        <v>-35 ± 1</v>
      </c>
      <c r="T7" s="10" t="str">
        <f t="shared" ref="T7:V8" si="3">CONCATENATE(TEXT(C7,"0")," ± ",TEXT(O7,"0"))</f>
        <v>-33 ± 2</v>
      </c>
      <c r="U7" s="10" t="str">
        <f t="shared" si="3"/>
        <v>-38 ± 2</v>
      </c>
      <c r="V7" s="10" t="str">
        <f t="shared" si="3"/>
        <v>-41 ± 2</v>
      </c>
    </row>
    <row r="8" spans="1:22" ht="15" customHeight="1" x14ac:dyDescent="0.25">
      <c r="A8" s="10" t="s">
        <v>9</v>
      </c>
      <c r="B8" s="12">
        <f>AVERAGE(tabulation!$M$3:$M$99)</f>
        <v>283.30141630646091</v>
      </c>
      <c r="C8" s="12">
        <f>AVERAGE(tabulation!$M$201:$M$249)</f>
        <v>367.41882528947087</v>
      </c>
      <c r="D8" s="12">
        <f>AVERAGE(tabulation!$M$150:$M$199)</f>
        <v>403.97949003854507</v>
      </c>
      <c r="E8" s="12">
        <f>AVERAGE(tabulation!$M$100:$M$149)</f>
        <v>322.327474704167</v>
      </c>
      <c r="G8" s="10" t="s">
        <v>9</v>
      </c>
      <c r="H8" s="12">
        <f>COUNT(tabulation!$M$3:$M$99)</f>
        <v>53</v>
      </c>
      <c r="I8" s="12">
        <f>COUNT(tabulation!$M$201:$M$249)</f>
        <v>10</v>
      </c>
      <c r="J8" s="12">
        <f>COUNT(tabulation!$M$150:$M$199)</f>
        <v>13</v>
      </c>
      <c r="K8" s="12">
        <f>COUNT(tabulation!$M$100:$M$149)</f>
        <v>9</v>
      </c>
      <c r="M8" s="10" t="s">
        <v>9</v>
      </c>
      <c r="N8" s="12">
        <f>_xlfn.STDEV.S(tabulation!$M$3:$M$99)/SQRT(H8)</f>
        <v>14.947144804426198</v>
      </c>
      <c r="O8" s="12">
        <f>_xlfn.STDEV.S(tabulation!$M$201:$M$249)/SQRT(I8)</f>
        <v>61.455385687430223</v>
      </c>
      <c r="P8" s="12">
        <f>_xlfn.STDEV.S(tabulation!$M$150:$M$199)/SQRT(J8)</f>
        <v>60.173707580115256</v>
      </c>
      <c r="Q8" s="12">
        <f>_xlfn.STDEV.S(tabulation!$M$100:$M$149)/SQRT(K8)</f>
        <v>46.43462249797161</v>
      </c>
      <c r="S8" s="24" t="str">
        <f>CONCATENATE(TEXT(B8,"0")," ± ",TEXT(N8,"0"))</f>
        <v>283 ± 15</v>
      </c>
      <c r="T8" s="10" t="str">
        <f t="shared" si="3"/>
        <v>367 ± 61</v>
      </c>
      <c r="U8" s="10" t="str">
        <f t="shared" si="3"/>
        <v>404 ± 60</v>
      </c>
      <c r="V8" s="10" t="str">
        <f t="shared" si="3"/>
        <v>322 ± 46</v>
      </c>
    </row>
    <row r="9" spans="1:22" ht="15" customHeight="1" x14ac:dyDescent="0.25">
      <c r="A9" s="10" t="s">
        <v>10</v>
      </c>
      <c r="B9" s="12">
        <f>AVERAGE(tabulation!$N$3:$N$99)</f>
        <v>-84.276315784299854</v>
      </c>
      <c r="C9" s="12">
        <f>AVERAGE(tabulation!$N$201:$N$249)</f>
        <v>-107.74806319902015</v>
      </c>
      <c r="D9" s="12">
        <f>AVERAGE(tabulation!$N$150:$N$199)</f>
        <v>-150.00256884152924</v>
      </c>
      <c r="E9" s="12">
        <f>AVERAGE(tabulation!$N$100:$N$149)</f>
        <v>-135.03974799260743</v>
      </c>
      <c r="G9" s="10" t="s">
        <v>10</v>
      </c>
      <c r="H9" s="12">
        <f>COUNT(tabulation!$N$3:$N$99)</f>
        <v>53</v>
      </c>
      <c r="I9" s="12">
        <f>COUNT(tabulation!$N$201:$N$249)</f>
        <v>10</v>
      </c>
      <c r="J9" s="12">
        <f>COUNT(tabulation!$M$150:$M$199)</f>
        <v>13</v>
      </c>
      <c r="K9" s="12">
        <f>COUNT(tabulation!$N$100:$N$149)</f>
        <v>9</v>
      </c>
      <c r="M9" s="10" t="s">
        <v>10</v>
      </c>
      <c r="N9" s="12">
        <f>_xlfn.STDEV.S(tabulation!$N$3:$N$99)/SQRT(H9)</f>
        <v>3.8567188091314786</v>
      </c>
      <c r="O9" s="12">
        <f>_xlfn.STDEV.S(tabulation!$N$201:$N$249)/SQRT(I9)</f>
        <v>19.586102791521817</v>
      </c>
      <c r="P9" s="12">
        <f>_xlfn.STDEV.S(tabulation!$N$150:$N$199)/SQRT(J9)</f>
        <v>19.21085115992576</v>
      </c>
      <c r="Q9" s="12">
        <f>_xlfn.STDEV.S(tabulation!$N$100:$N$149)/SQRT(K9)</f>
        <v>28.560308672157348</v>
      </c>
      <c r="S9" s="24" t="str">
        <f>CONCATENATE(TEXT(B9,"0")," ± ",TEXT(N9,"0"))</f>
        <v>-84 ± 4</v>
      </c>
      <c r="T9" s="10" t="str">
        <f t="shared" ref="T9:V9" si="4">CONCATENATE(TEXT(C9,"0")," ± ",TEXT(O9,"0"))</f>
        <v>-108 ± 20</v>
      </c>
      <c r="U9" s="10" t="str">
        <f t="shared" si="4"/>
        <v>-150 ± 19</v>
      </c>
      <c r="V9" s="10" t="str">
        <f t="shared" si="4"/>
        <v>-135 ± 29</v>
      </c>
    </row>
    <row r="10" spans="1:22" ht="15" customHeight="1" x14ac:dyDescent="0.25">
      <c r="A10" s="10" t="s">
        <v>12</v>
      </c>
      <c r="B10" s="12">
        <f>AVERAGE(tabulation!$O$3:$O$99)</f>
        <v>14.361337488424752</v>
      </c>
      <c r="C10" s="12">
        <f>AVERAGE(tabulation!$O$201:$O$249)</f>
        <v>12.876712707070885</v>
      </c>
      <c r="D10" s="12">
        <f>AVERAGE(tabulation!$O$150:$O$199)</f>
        <v>9.8897420557563489</v>
      </c>
      <c r="E10" s="12">
        <f>AVERAGE(tabulation!$O$100:$O$149)</f>
        <v>6.6418408729644671</v>
      </c>
      <c r="G10" s="10" t="s">
        <v>12</v>
      </c>
      <c r="H10" s="12">
        <f>COUNT(tabulation!$O$3:$O$99)</f>
        <v>53</v>
      </c>
      <c r="I10" s="12">
        <f>COUNT(tabulation!$O$201:$O$249)</f>
        <v>10</v>
      </c>
      <c r="J10" s="12">
        <f>COUNT(tabulation!$M$150:$M$199)</f>
        <v>13</v>
      </c>
      <c r="K10" s="12">
        <f>COUNT(tabulation!$O$100:$O$149)</f>
        <v>9</v>
      </c>
      <c r="M10" s="10" t="s">
        <v>12</v>
      </c>
      <c r="N10" s="13">
        <f>_xlfn.STDEV.S(tabulation!$O$3:$O$99)/SQRT(H10)</f>
        <v>0.49140821565269688</v>
      </c>
      <c r="O10" s="13">
        <f>_xlfn.STDEV.S(tabulation!$O$201:$O$249)/SQRT(I10)</f>
        <v>1.1487426658525175</v>
      </c>
      <c r="P10" s="13">
        <f>_xlfn.STDEV.S(tabulation!$O$150:$O$199)/SQRT(J10)</f>
        <v>0.91317376480597223</v>
      </c>
      <c r="Q10" s="13">
        <f>_xlfn.STDEV.S(tabulation!$O$100:$O$149)/SQRT(K10)</f>
        <v>1.3294680174308977</v>
      </c>
      <c r="S10" s="24" t="str">
        <f>CONCATENATE(TEXT(B10,"0.0")," ± ",TEXT(N10,"0.0"))</f>
        <v>14.4 ± 0.5</v>
      </c>
      <c r="T10" s="10" t="str">
        <f t="shared" ref="T10:V10" si="5">CONCATENATE(TEXT(C10,"0.0")," ± ",TEXT(O10,"0.0"))</f>
        <v>12.9 ± 1.1</v>
      </c>
      <c r="U10" s="10" t="str">
        <f t="shared" si="5"/>
        <v>9.9 ± 0.9</v>
      </c>
      <c r="V10" s="10" t="str">
        <f t="shared" si="5"/>
        <v>6.6 ± 1.3</v>
      </c>
    </row>
    <row r="11" spans="1:22" ht="15" customHeight="1" x14ac:dyDescent="0.25">
      <c r="A11" s="10" t="s">
        <v>128</v>
      </c>
      <c r="B11" s="12">
        <f>AVERAGE(tabulation!$P$3:$P$99)</f>
        <v>150.01665874888056</v>
      </c>
      <c r="C11" s="12">
        <f>AVERAGE(tabulation!$P$201:$P$249)</f>
        <v>204.81406858538151</v>
      </c>
      <c r="D11" s="12">
        <f>AVERAGE(tabulation!$P$150:$P$199)</f>
        <v>155.09150479139532</v>
      </c>
      <c r="E11" s="12">
        <f>AVERAGE(tabulation!$P$100:$P$149)</f>
        <v>51.326048209643211</v>
      </c>
      <c r="G11" s="10" t="s">
        <v>128</v>
      </c>
      <c r="H11" s="12">
        <f>COUNT(tabulation!$P$3:$P$99)</f>
        <v>29</v>
      </c>
      <c r="I11" s="12">
        <f>COUNT(tabulation!$P$201:$P$249)</f>
        <v>8</v>
      </c>
      <c r="J11" s="12">
        <f>COUNT(tabulation!$P$150:$P$199)</f>
        <v>13</v>
      </c>
      <c r="K11" s="12">
        <f>COUNT(tabulation!$P$100:$P$149)</f>
        <v>7</v>
      </c>
      <c r="M11" s="10" t="s">
        <v>128</v>
      </c>
      <c r="N11" s="13">
        <f>_xlfn.STDEV.S(tabulation!$P$3:$P$99)/SQRT(H11)</f>
        <v>17.564379104121972</v>
      </c>
      <c r="O11" s="13">
        <f>_xlfn.STDEV.S(tabulation!$P$201:$P$249)/SQRT(I11)</f>
        <v>43.897177732594287</v>
      </c>
      <c r="P11" s="13">
        <f>_xlfn.STDEV.S(tabulation!$P$150:$P$199)/SQRT(J11)</f>
        <v>18.06598128313113</v>
      </c>
      <c r="Q11" s="13">
        <f>_xlfn.STDEV.S(tabulation!$P$100:$P$149)/SQRT(K11)</f>
        <v>7.0852885530130356</v>
      </c>
      <c r="S11" s="24" t="str">
        <f>CONCATENATE(TEXT(B11,"0")," ± ",TEXT(N11,"0"))</f>
        <v>150 ± 18</v>
      </c>
      <c r="T11" s="10" t="str">
        <f t="shared" ref="T11:V12" si="6">CONCATENATE(TEXT(C11,"0")," ± ",TEXT(O11,"0"))</f>
        <v>205 ± 44</v>
      </c>
      <c r="U11" s="10" t="str">
        <f t="shared" si="6"/>
        <v>155 ± 18</v>
      </c>
      <c r="V11" s="10" t="str">
        <f t="shared" si="6"/>
        <v>51 ± 7</v>
      </c>
    </row>
    <row r="12" spans="1:22" ht="15" customHeight="1" x14ac:dyDescent="0.25">
      <c r="A12" s="10" t="s">
        <v>129</v>
      </c>
      <c r="B12" s="12">
        <f>AVERAGE(tabulation!$Q$3:$Q$99)</f>
        <v>38.075922727801213</v>
      </c>
      <c r="C12" s="12">
        <f>AVERAGE(tabulation!$Q$201:$Q$249)</f>
        <v>28.654791284044883</v>
      </c>
      <c r="D12" s="12">
        <f>AVERAGE(tabulation!$Q$150:$Q$199)</f>
        <v>40.369461345552601</v>
      </c>
      <c r="E12" s="12">
        <f>AVERAGE(tabulation!$Q$100:$Q$149)</f>
        <v>31.312652411436343</v>
      </c>
      <c r="G12" s="10" t="s">
        <v>129</v>
      </c>
      <c r="H12" s="12">
        <f>COUNT(tabulation!$Q$3:$Q$99)</f>
        <v>15</v>
      </c>
      <c r="I12" s="12">
        <f>COUNT(tabulation!$Q$201:$Q$249)</f>
        <v>5</v>
      </c>
      <c r="J12" s="12">
        <f>COUNT(tabulation!$Q$150:$Q$199)</f>
        <v>5</v>
      </c>
      <c r="K12" s="12">
        <f>COUNT(tabulation!$Q$100:$Q$149)</f>
        <v>7</v>
      </c>
      <c r="M12" s="10" t="s">
        <v>129</v>
      </c>
      <c r="N12" s="13">
        <f>_xlfn.STDEV.S(tabulation!$Q$3:$Q$99)/SQRT(H12)</f>
        <v>2.8452479256659511</v>
      </c>
      <c r="O12" s="13">
        <f>_xlfn.STDEV.S(tabulation!$Q$201:$Q$249)/SQRT(I12)</f>
        <v>4.4445792911280515</v>
      </c>
      <c r="P12" s="13">
        <f>_xlfn.STDEV.S(tabulation!$Q$150:$Q$199)/SQRT(J12)</f>
        <v>6.175957000551656</v>
      </c>
      <c r="Q12" s="13">
        <f>_xlfn.STDEV.S(tabulation!$Q$100:$Q$149)/SQRT(K12)</f>
        <v>7.4139611322857588</v>
      </c>
      <c r="S12" s="10" t="str">
        <f>CONCATENATE(TEXT(B12,"0")," ± ",TEXT(N12,"0"))</f>
        <v>38 ± 3</v>
      </c>
      <c r="T12" s="10" t="str">
        <f t="shared" si="6"/>
        <v>29 ± 4</v>
      </c>
      <c r="U12" s="10" t="str">
        <f t="shared" si="6"/>
        <v>40 ± 6</v>
      </c>
      <c r="V12" s="10" t="str">
        <f t="shared" si="6"/>
        <v>31 ± 7</v>
      </c>
    </row>
    <row r="13" spans="1:22" ht="15" customHeight="1" x14ac:dyDescent="0.25">
      <c r="A13" s="10" t="s">
        <v>130</v>
      </c>
      <c r="B13" s="14">
        <f>AVERAGE(tabulation!$R$3:$R$99)</f>
        <v>5.344026982605353E-2</v>
      </c>
      <c r="C13" s="14">
        <f>AVERAGE(tabulation!$R$201:$R$249)</f>
        <v>5.0289870030096238E-2</v>
      </c>
      <c r="D13" s="14">
        <f>AVERAGE(tabulation!$R$150:$R$199)</f>
        <v>0.11227301422095548</v>
      </c>
      <c r="E13" s="14">
        <f>AVERAGE(tabulation!$R$100:$R$149)</f>
        <v>0.26187832771362118</v>
      </c>
      <c r="F13" s="14"/>
      <c r="G13" s="10" t="s">
        <v>130</v>
      </c>
      <c r="H13" s="12">
        <f>COUNT(tabulation!$R$3:$R$99)</f>
        <v>17</v>
      </c>
      <c r="I13" s="12">
        <f>COUNT(tabulation!$R$201:$R$249)</f>
        <v>5</v>
      </c>
      <c r="J13" s="12">
        <f>COUNT(tabulation!$R$150:$R$199)</f>
        <v>6</v>
      </c>
      <c r="K13" s="12">
        <f>COUNT(tabulation!$R$100:$R$149)</f>
        <v>5</v>
      </c>
      <c r="M13" s="10" t="s">
        <v>130</v>
      </c>
      <c r="N13" s="13">
        <f>_xlfn.STDEV.S(tabulation!$R$3:$R$99)/SQRT(H13)</f>
        <v>4.1538813107383733E-3</v>
      </c>
      <c r="O13" s="13">
        <f>_xlfn.STDEV.S(tabulation!$R$201:$R$249)/SQRT(I13)</f>
        <v>8.3897872184879249E-3</v>
      </c>
      <c r="P13" s="13">
        <f>_xlfn.STDEV.S(tabulation!$R$150:$R$199)/SQRT(J13)</f>
        <v>2.8529115721804964E-2</v>
      </c>
      <c r="Q13" s="13">
        <f>_xlfn.STDEV.S(tabulation!$R$100:$R$149)/SQRT(K13)</f>
        <v>0.12411427834773257</v>
      </c>
      <c r="S13" s="10" t="str">
        <f>CONCATENATE(TEXT(B13,"0.000")," ± ",TEXT(N13,"0.000"))</f>
        <v>0.053 ± 0.004</v>
      </c>
      <c r="T13" s="10" t="str">
        <f t="shared" ref="T13:V13" si="7">CONCATENATE(TEXT(C13,"0.000")," ± ",TEXT(O13,"0.000"))</f>
        <v>0.050 ± 0.008</v>
      </c>
      <c r="U13" s="10" t="str">
        <f t="shared" si="7"/>
        <v>0.112 ± 0.029</v>
      </c>
      <c r="V13" s="10" t="str">
        <f t="shared" si="7"/>
        <v>0.262 ± 0.124</v>
      </c>
    </row>
    <row r="14" spans="1:22" x14ac:dyDescent="0.25">
      <c r="A14" s="10" t="s">
        <v>150</v>
      </c>
      <c r="B14" s="14">
        <f>AVERAGE(tabulation!$S$3:$S$99)</f>
        <v>1.1431343269568992</v>
      </c>
      <c r="C14" s="14">
        <f>AVERAGE(tabulation!$S$201:$S$249)</f>
        <v>1.0603856557579079</v>
      </c>
      <c r="D14" s="35" t="s">
        <v>127</v>
      </c>
      <c r="E14" s="35" t="s">
        <v>127</v>
      </c>
      <c r="F14" s="14"/>
      <c r="G14" s="10" t="s">
        <v>150</v>
      </c>
      <c r="H14" s="12">
        <f>COUNT(tabulation!$S$3:$S$99)</f>
        <v>23</v>
      </c>
      <c r="I14" s="12">
        <f>COUNT(tabulation!$S$201:$S$249)</f>
        <v>6</v>
      </c>
      <c r="J14" s="35" t="s">
        <v>127</v>
      </c>
      <c r="K14" s="35" t="s">
        <v>127</v>
      </c>
      <c r="M14" s="10" t="s">
        <v>150</v>
      </c>
      <c r="N14" s="14">
        <f>_xlfn.STDEV.S(tabulation!$S$3:$S$99)/SQRT(H14)</f>
        <v>8.0852161232381245E-2</v>
      </c>
      <c r="O14" s="14">
        <f>_xlfn.STDEV.S(tabulation!$S$201:$S$249)/SQRT(I14)</f>
        <v>0.107921734286145</v>
      </c>
      <c r="P14" s="35" t="s">
        <v>127</v>
      </c>
      <c r="Q14" s="35" t="s">
        <v>127</v>
      </c>
      <c r="R14" s="14"/>
      <c r="S14" s="10" t="str">
        <f>CONCATENATE(TEXT(B14,"0.00")," ± ",TEXT(N14,"0.00"))</f>
        <v>1.14 ± 0.08</v>
      </c>
      <c r="T14" s="10" t="str">
        <f t="shared" ref="T14:V15" si="8">CONCATENATE(TEXT(C14,"0.00")," ± ",TEXT(O14,"0.00"))</f>
        <v>1.06 ± 0.11</v>
      </c>
      <c r="U14" s="10" t="str">
        <f t="shared" si="8"/>
        <v>n/a ± n/a</v>
      </c>
      <c r="V14" s="10" t="str">
        <f t="shared" si="8"/>
        <v>n/a ± n/a</v>
      </c>
    </row>
    <row r="15" spans="1:22" ht="15" customHeight="1" x14ac:dyDescent="0.25">
      <c r="A15" s="10" t="s">
        <v>149</v>
      </c>
      <c r="B15" s="14">
        <f>AVERAGE(tabulation!$T$3:$T$99)</f>
        <v>0.75902166598704746</v>
      </c>
      <c r="C15" s="14">
        <f>AVERAGE(tabulation!$T$201:$T$249)</f>
        <v>0.71806059550306833</v>
      </c>
      <c r="D15" s="14">
        <f>AVERAGE(tabulation!$T$150:$T$199)</f>
        <v>0.25667128459590238</v>
      </c>
      <c r="E15" s="14">
        <f>AVERAGE(tabulation!$T$100:$T$149)</f>
        <v>0.24005815722225554</v>
      </c>
      <c r="F15" s="14"/>
      <c r="G15" s="10" t="s">
        <v>149</v>
      </c>
      <c r="H15" s="12">
        <f>COUNT(tabulation!$T$3:$T$99)</f>
        <v>15</v>
      </c>
      <c r="I15" s="12">
        <f>COUNT(tabulation!$T$201:$T$249)</f>
        <v>5</v>
      </c>
      <c r="J15" s="12">
        <f>COUNT(tabulation!$T$150:$T$199)</f>
        <v>5</v>
      </c>
      <c r="K15" s="12">
        <f>COUNT(tabulation!$T$100:$T$149)</f>
        <v>7</v>
      </c>
      <c r="M15" s="10" t="s">
        <v>149</v>
      </c>
      <c r="N15" s="13">
        <f>_xlfn.STDEV.S(tabulation!$T$3:$T$99)/SQRT(H15)</f>
        <v>2.5001198459581819E-2</v>
      </c>
      <c r="O15" s="13">
        <f>_xlfn.STDEV.S(tabulation!$T$201:$T$249)/SQRT(I15)</f>
        <v>3.4248226264391265E-2</v>
      </c>
      <c r="P15" s="13">
        <f>_xlfn.STDEV.S(tabulation!$T$150:$T$199)/SQRT(J15)</f>
        <v>5.3068831178980903E-2</v>
      </c>
      <c r="Q15" s="13">
        <f>_xlfn.STDEV.S(tabulation!$T$100:$T$149)/SQRT(K15)</f>
        <v>0.14169915446718945</v>
      </c>
      <c r="S15" s="10" t="str">
        <f>CONCATENATE(TEXT(B15,"0.00")," ± ",TEXT(N15,"0.00"))</f>
        <v>0.76 ± 0.03</v>
      </c>
      <c r="T15" s="10" t="str">
        <f t="shared" si="8"/>
        <v>0.72 ± 0.03</v>
      </c>
      <c r="U15" s="10" t="str">
        <f t="shared" si="8"/>
        <v>0.26 ± 0.05</v>
      </c>
      <c r="V15" s="10" t="str">
        <f t="shared" si="8"/>
        <v>0.24 ± 0.14</v>
      </c>
    </row>
    <row r="17" spans="6:16" ht="15" customHeight="1" x14ac:dyDescent="0.25">
      <c r="G17" s="59" t="s">
        <v>142</v>
      </c>
      <c r="H17" s="60">
        <f>MIN(H3:H15)</f>
        <v>15</v>
      </c>
      <c r="I17" s="60">
        <f>MIN(I3:I15)</f>
        <v>5</v>
      </c>
      <c r="J17" s="60">
        <f>MIN(J3:J15)</f>
        <v>5</v>
      </c>
      <c r="K17" s="60">
        <f>MIN(K3:K15)</f>
        <v>5</v>
      </c>
    </row>
    <row r="18" spans="6:16" ht="15" customHeight="1" x14ac:dyDescent="0.25">
      <c r="F18" s="33"/>
    </row>
    <row r="19" spans="6:16" ht="15" customHeight="1" x14ac:dyDescent="0.25">
      <c r="F19" s="33"/>
    </row>
    <row r="20" spans="6:16" ht="15" customHeight="1" x14ac:dyDescent="0.25">
      <c r="F20" s="33"/>
    </row>
    <row r="21" spans="6:16" ht="15" customHeight="1" x14ac:dyDescent="0.25">
      <c r="F21" s="33"/>
    </row>
    <row r="22" spans="6:16" ht="15" customHeight="1" x14ac:dyDescent="0.25">
      <c r="F22" s="33"/>
    </row>
    <row r="23" spans="6:16" ht="15" customHeight="1" x14ac:dyDescent="0.25">
      <c r="F23" s="33"/>
    </row>
    <row r="24" spans="6:16" ht="15" customHeight="1" x14ac:dyDescent="0.25">
      <c r="F24" s="25"/>
    </row>
    <row r="25" spans="6:16" ht="15" customHeight="1" x14ac:dyDescent="0.25">
      <c r="F25" s="33"/>
      <c r="M25" s="25"/>
      <c r="N25" s="25"/>
      <c r="P25" s="25"/>
    </row>
    <row r="26" spans="6:16" ht="15" customHeight="1" x14ac:dyDescent="0.25">
      <c r="F26" s="33"/>
      <c r="M26" s="25"/>
      <c r="N26" s="25"/>
      <c r="P26" s="25"/>
    </row>
    <row r="27" spans="6:16" ht="15" customHeight="1" x14ac:dyDescent="0.25">
      <c r="F27" s="33"/>
      <c r="M27" s="25"/>
      <c r="N27" s="25"/>
      <c r="P27" s="25"/>
    </row>
    <row r="28" spans="6:16" ht="15" customHeight="1" x14ac:dyDescent="0.25">
      <c r="F28" s="33"/>
      <c r="M28" s="25"/>
      <c r="N28" s="25"/>
      <c r="P28" s="25"/>
    </row>
    <row r="29" spans="6:16" ht="15" customHeight="1" x14ac:dyDescent="0.25">
      <c r="F29" s="33"/>
      <c r="M29" s="25"/>
      <c r="N29" s="25"/>
      <c r="P29" s="25"/>
    </row>
    <row r="30" spans="6:16" x14ac:dyDescent="0.25">
      <c r="F30" s="34"/>
    </row>
    <row r="31" spans="6:16" x14ac:dyDescent="0.25">
      <c r="O31" s="12"/>
    </row>
    <row r="32" spans="6:16" x14ac:dyDescent="0.25">
      <c r="O32" s="12"/>
    </row>
    <row r="33" spans="15:15" x14ac:dyDescent="0.25">
      <c r="O33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tabulation</vt:lpstr>
      <vt:lpstr>summary</vt:lpstr>
    </vt:vector>
  </TitlesOfParts>
  <Company>NYU Langone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2022-11-01T19:26:24Z</dcterms:created>
  <dcterms:modified xsi:type="dcterms:W3CDTF">2023-01-23T23:32:44Z</dcterms:modified>
</cp:coreProperties>
</file>