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Desktop\papers\CBD paper Aaron\figure files post-PNAS\"/>
    </mc:Choice>
  </mc:AlternateContent>
  <xr:revisionPtr revIDLastSave="0" documentId="13_ncr:1_{239A4ADA-837C-40BB-B9D1-6F1CA6D75E19}" xr6:coauthVersionLast="36" xr6:coauthVersionMax="45" xr10:uidLastSave="{00000000-0000-0000-0000-000000000000}"/>
  <bookViews>
    <workbookView xWindow="-120" yWindow="-120" windowWidth="20736" windowHeight="11160" xr2:uid="{BFFD4A34-D2CF-401D-BD7A-87B7C4BE0C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P23" i="1"/>
  <c r="Q23" i="1"/>
  <c r="N23" i="1"/>
  <c r="O22" i="1"/>
  <c r="P22" i="1"/>
  <c r="Q22" i="1"/>
  <c r="N22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O16" i="1"/>
  <c r="P16" i="1"/>
  <c r="Q16" i="1"/>
  <c r="N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J16" i="1"/>
  <c r="K16" i="1"/>
  <c r="L16" i="1"/>
  <c r="I16" i="1"/>
  <c r="N12" i="1"/>
  <c r="O12" i="1"/>
  <c r="P12" i="1"/>
  <c r="Q12" i="1"/>
  <c r="N11" i="1"/>
  <c r="O11" i="1"/>
  <c r="P11" i="1"/>
  <c r="Q11" i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O4" i="1"/>
  <c r="P4" i="1"/>
  <c r="Q4" i="1"/>
  <c r="N4" i="1"/>
  <c r="I5" i="1"/>
  <c r="J5" i="1"/>
  <c r="K5" i="1"/>
  <c r="L5" i="1"/>
  <c r="I6" i="1"/>
  <c r="J6" i="1"/>
  <c r="K6" i="1"/>
  <c r="L6" i="1"/>
  <c r="I7" i="1"/>
  <c r="J7" i="1"/>
  <c r="K7" i="1"/>
  <c r="L7" i="1"/>
  <c r="I8" i="1"/>
  <c r="J8" i="1"/>
  <c r="K8" i="1"/>
  <c r="L8" i="1"/>
  <c r="I9" i="1"/>
  <c r="J9" i="1"/>
  <c r="K9" i="1"/>
  <c r="L9" i="1"/>
  <c r="J4" i="1"/>
  <c r="K4" i="1"/>
  <c r="L4" i="1"/>
  <c r="I4" i="1"/>
</calcChain>
</file>

<file path=xl/sharedStrings.xml><?xml version="1.0" encoding="utf-8"?>
<sst xmlns="http://schemas.openxmlformats.org/spreadsheetml/2006/main" count="42" uniqueCount="17">
  <si>
    <t>WT rTRPV1</t>
  </si>
  <si>
    <t>whole-cell; -80 mV</t>
  </si>
  <si>
    <t>gap-free</t>
  </si>
  <si>
    <t>50 uM 2APB</t>
  </si>
  <si>
    <t>10 or 40 uM  CBD</t>
  </si>
  <si>
    <t>10 uM capsaicin</t>
  </si>
  <si>
    <t>control</t>
  </si>
  <si>
    <t>50uM 2APB</t>
  </si>
  <si>
    <t>10uM CBD</t>
  </si>
  <si>
    <t>CBD+2APB</t>
  </si>
  <si>
    <t>Caps</t>
  </si>
  <si>
    <t>raw</t>
  </si>
  <si>
    <t>subtracted</t>
  </si>
  <si>
    <t>norm to 50uM 2APB</t>
  </si>
  <si>
    <t>mean</t>
  </si>
  <si>
    <t>sem</t>
  </si>
  <si>
    <t>40uM CBD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</si>
</sst>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9A5F-ACE9-496B-9295-FA9AF6998E79}">
  <dimension ref="A1:X23"/>
  <sheetViews>
    <sheetView tabSelected="1" topLeftCell="E1" workbookViewId="0">
      <selection activeCell="Q12" sqref="Q12"/>
    </sheetView>
  </sheetViews>
  <sheetFormatPr defaultRowHeight="14.4"/>
  <cols>
    <col min="1" max="1" width="17.88671875" style="1" bestFit="1" customWidth="1"/>
    <col min="3" max="3" width="7.33203125" bestFit="1" customWidth="1"/>
    <col min="4" max="4" width="10.88671875" bestFit="1" customWidth="1"/>
    <col min="5" max="5" width="9.88671875" bestFit="1" customWidth="1"/>
    <col min="6" max="6" width="10.109375" bestFit="1" customWidth="1"/>
    <col min="15" max="15" width="9.88671875" bestFit="1" customWidth="1"/>
  </cols>
  <sheetData>
    <row r="1" spans="1:24">
      <c r="A1" s="1" t="s">
        <v>0</v>
      </c>
    </row>
    <row r="2" spans="1:24">
      <c r="A2" s="1" t="s">
        <v>1</v>
      </c>
      <c r="C2" t="s">
        <v>11</v>
      </c>
      <c r="I2" t="s">
        <v>12</v>
      </c>
      <c r="N2" t="s">
        <v>13</v>
      </c>
    </row>
    <row r="3" spans="1:24">
      <c r="A3" s="1" t="s">
        <v>2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I3" t="s">
        <v>7</v>
      </c>
      <c r="J3" t="s">
        <v>8</v>
      </c>
      <c r="K3" t="s">
        <v>9</v>
      </c>
      <c r="L3" t="s">
        <v>10</v>
      </c>
      <c r="N3" t="s">
        <v>7</v>
      </c>
      <c r="O3" t="s">
        <v>8</v>
      </c>
      <c r="P3" t="s">
        <v>9</v>
      </c>
      <c r="Q3" t="s">
        <v>10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24">
      <c r="C4" s="2">
        <v>-55.210900000000002</v>
      </c>
      <c r="D4" s="2">
        <v>-60.912199999999999</v>
      </c>
      <c r="E4" s="2">
        <v>-52.922499999999999</v>
      </c>
      <c r="F4" s="2">
        <v>-111.364</v>
      </c>
      <c r="G4" s="2">
        <v>-3276.9</v>
      </c>
      <c r="I4">
        <f t="shared" ref="I4:L9" si="0">D4-$C4</f>
        <v>-5.7012999999999963</v>
      </c>
      <c r="J4">
        <f t="shared" si="0"/>
        <v>2.2884000000000029</v>
      </c>
      <c r="K4">
        <f t="shared" si="0"/>
        <v>-56.153100000000002</v>
      </c>
      <c r="L4">
        <f t="shared" si="0"/>
        <v>-3221.6891000000001</v>
      </c>
      <c r="N4">
        <f>I4/$I4</f>
        <v>1</v>
      </c>
      <c r="O4">
        <f t="shared" ref="O4:Q4" si="1">J4/$I4</f>
        <v>-0.40138214091523061</v>
      </c>
      <c r="P4">
        <f t="shared" si="1"/>
        <v>9.8491747496185145</v>
      </c>
      <c r="Q4">
        <f t="shared" si="1"/>
        <v>565.07973620051609</v>
      </c>
      <c r="S4">
        <v>-0.40138214091523061</v>
      </c>
      <c r="T4">
        <v>0.15338336355067897</v>
      </c>
      <c r="U4">
        <v>0.77522901800044419</v>
      </c>
      <c r="V4">
        <v>9.8979414043361011E-2</v>
      </c>
      <c r="W4">
        <v>0.13262924082510399</v>
      </c>
      <c r="X4">
        <v>8.7077077735789876E-2</v>
      </c>
    </row>
    <row r="5" spans="1:24">
      <c r="A5" s="1" t="s">
        <v>3</v>
      </c>
      <c r="C5" s="2">
        <v>-12.551299999999999</v>
      </c>
      <c r="D5" s="2">
        <v>-524.89499999999998</v>
      </c>
      <c r="E5" s="2">
        <v>-91.136300000000006</v>
      </c>
      <c r="F5" s="2">
        <v>-2572.35</v>
      </c>
      <c r="G5" s="2">
        <v>-17845.599999999999</v>
      </c>
      <c r="I5">
        <f t="shared" si="0"/>
        <v>-512.34370000000001</v>
      </c>
      <c r="J5">
        <f t="shared" si="0"/>
        <v>-78.585000000000008</v>
      </c>
      <c r="K5">
        <f t="shared" si="0"/>
        <v>-2559.7986999999998</v>
      </c>
      <c r="L5">
        <f t="shared" si="0"/>
        <v>-17833.048699999999</v>
      </c>
      <c r="N5">
        <f t="shared" ref="N5:N9" si="2">I5/$I5</f>
        <v>1</v>
      </c>
      <c r="O5">
        <f t="shared" ref="O5:O9" si="3">J5/$I5</f>
        <v>0.15338336355067897</v>
      </c>
      <c r="P5">
        <f t="shared" ref="P5:P9" si="4">K5/$I5</f>
        <v>4.9962529060082126</v>
      </c>
      <c r="Q5">
        <f t="shared" ref="Q5:Q9" si="5">L5/$I5</f>
        <v>34.806807812802226</v>
      </c>
      <c r="S5">
        <v>9.8491747496185145</v>
      </c>
      <c r="T5">
        <v>4.9962529060082126</v>
      </c>
      <c r="U5">
        <v>5.7693152917355981</v>
      </c>
      <c r="V5">
        <v>5.6407898190704993</v>
      </c>
      <c r="W5">
        <v>6.4143293200531968</v>
      </c>
      <c r="X5">
        <v>4.0213755570707912</v>
      </c>
    </row>
    <row r="6" spans="1:24">
      <c r="A6" s="1" t="s">
        <v>4</v>
      </c>
      <c r="C6" s="2">
        <v>-303.35700000000003</v>
      </c>
      <c r="D6" s="2">
        <v>-384.35500000000002</v>
      </c>
      <c r="E6" s="2">
        <v>-366.149</v>
      </c>
      <c r="F6" s="2">
        <v>-770.66</v>
      </c>
      <c r="G6" s="2">
        <v>-6938.06</v>
      </c>
      <c r="I6">
        <f t="shared" si="0"/>
        <v>-80.99799999999999</v>
      </c>
      <c r="J6">
        <f t="shared" si="0"/>
        <v>-62.791999999999973</v>
      </c>
      <c r="K6">
        <f t="shared" si="0"/>
        <v>-467.30299999999994</v>
      </c>
      <c r="L6">
        <f t="shared" si="0"/>
        <v>-6634.7030000000004</v>
      </c>
      <c r="N6">
        <f t="shared" si="2"/>
        <v>1</v>
      </c>
      <c r="O6">
        <f t="shared" si="3"/>
        <v>0.77522901800044419</v>
      </c>
      <c r="P6">
        <f t="shared" si="4"/>
        <v>5.7693152917355981</v>
      </c>
      <c r="Q6">
        <f t="shared" si="5"/>
        <v>81.911936097187606</v>
      </c>
      <c r="S6">
        <v>565.07973620051609</v>
      </c>
      <c r="T6">
        <v>34.806807812802226</v>
      </c>
      <c r="U6">
        <v>81.911936097187606</v>
      </c>
      <c r="V6">
        <v>165.3307039240743</v>
      </c>
      <c r="W6">
        <v>205.64198805919472</v>
      </c>
      <c r="X6">
        <v>122.17551982772983</v>
      </c>
    </row>
    <row r="7" spans="1:24">
      <c r="A7" s="1" t="s">
        <v>5</v>
      </c>
      <c r="C7" s="2">
        <v>-9.1391399999999994</v>
      </c>
      <c r="D7" s="2">
        <v>-97.065100000000001</v>
      </c>
      <c r="E7" s="2">
        <v>-17.841999999999999</v>
      </c>
      <c r="F7" s="2">
        <v>-505.11099999999999</v>
      </c>
      <c r="G7" s="2">
        <v>-14546</v>
      </c>
      <c r="I7">
        <f t="shared" si="0"/>
        <v>-87.925960000000003</v>
      </c>
      <c r="J7">
        <f t="shared" si="0"/>
        <v>-8.7028599999999994</v>
      </c>
      <c r="K7">
        <f t="shared" si="0"/>
        <v>-495.97185999999999</v>
      </c>
      <c r="L7">
        <f t="shared" si="0"/>
        <v>-14536.860860000001</v>
      </c>
      <c r="N7">
        <f t="shared" si="2"/>
        <v>1</v>
      </c>
      <c r="O7">
        <f t="shared" si="3"/>
        <v>9.8979414043361011E-2</v>
      </c>
      <c r="P7">
        <f t="shared" si="4"/>
        <v>5.6407898190704993</v>
      </c>
      <c r="Q7">
        <f t="shared" si="5"/>
        <v>165.3307039240743</v>
      </c>
    </row>
    <row r="8" spans="1:24">
      <c r="C8" s="2">
        <v>-14.700799999999999</v>
      </c>
      <c r="D8" s="2">
        <v>-127.792</v>
      </c>
      <c r="E8" s="2">
        <v>-29.7</v>
      </c>
      <c r="F8" s="2">
        <v>-740.10500000000002</v>
      </c>
      <c r="G8" s="2">
        <v>-23271</v>
      </c>
      <c r="I8">
        <f t="shared" si="0"/>
        <v>-113.0912</v>
      </c>
      <c r="J8">
        <f t="shared" si="0"/>
        <v>-14.9992</v>
      </c>
      <c r="K8">
        <f t="shared" si="0"/>
        <v>-725.40420000000006</v>
      </c>
      <c r="L8">
        <f t="shared" si="0"/>
        <v>-23256.299200000001</v>
      </c>
      <c r="N8">
        <f t="shared" si="2"/>
        <v>1</v>
      </c>
      <c r="O8">
        <f t="shared" si="3"/>
        <v>0.13262924082510399</v>
      </c>
      <c r="P8">
        <f t="shared" si="4"/>
        <v>6.4143293200531968</v>
      </c>
      <c r="Q8">
        <f t="shared" si="5"/>
        <v>205.64198805919472</v>
      </c>
      <c r="S8">
        <v>1</v>
      </c>
      <c r="T8">
        <v>0</v>
      </c>
    </row>
    <row r="9" spans="1:24">
      <c r="C9" s="2">
        <v>-15.9725</v>
      </c>
      <c r="D9" s="2">
        <v>-373.08600000000001</v>
      </c>
      <c r="E9" s="2">
        <v>-47.068899999999999</v>
      </c>
      <c r="F9" s="2">
        <v>-1452.06</v>
      </c>
      <c r="G9" s="2">
        <v>-43646.5</v>
      </c>
      <c r="I9">
        <f t="shared" si="0"/>
        <v>-357.11349999999999</v>
      </c>
      <c r="J9">
        <f t="shared" si="0"/>
        <v>-31.096399999999999</v>
      </c>
      <c r="K9">
        <f t="shared" si="0"/>
        <v>-1436.0874999999999</v>
      </c>
      <c r="L9">
        <f t="shared" si="0"/>
        <v>-43630.527499999997</v>
      </c>
      <c r="N9">
        <f t="shared" si="2"/>
        <v>1</v>
      </c>
      <c r="O9">
        <f t="shared" si="3"/>
        <v>8.7077077735789876E-2</v>
      </c>
      <c r="P9">
        <f t="shared" si="4"/>
        <v>4.0213755570707912</v>
      </c>
      <c r="Q9">
        <f t="shared" si="5"/>
        <v>122.17551982772983</v>
      </c>
      <c r="S9">
        <v>0.14098599554002456</v>
      </c>
      <c r="T9">
        <v>0.15289666023957613</v>
      </c>
    </row>
    <row r="10" spans="1:24">
      <c r="S10">
        <v>6.1152062739261348</v>
      </c>
      <c r="T10">
        <v>0.81675966332022787</v>
      </c>
    </row>
    <row r="11" spans="1:24">
      <c r="N11">
        <f t="shared" ref="N11:P11" si="6">AVERAGE(N4:N9)</f>
        <v>1</v>
      </c>
      <c r="O11">
        <f t="shared" si="6"/>
        <v>0.14098599554002456</v>
      </c>
      <c r="P11">
        <f t="shared" si="6"/>
        <v>6.1152062739261348</v>
      </c>
      <c r="Q11">
        <f>AVERAGE(Q4:Q9)</f>
        <v>195.82444865358414</v>
      </c>
      <c r="R11" t="s">
        <v>14</v>
      </c>
      <c r="S11">
        <v>195.82444865358414</v>
      </c>
      <c r="T11">
        <v>77.825151423991173</v>
      </c>
    </row>
    <row r="12" spans="1:24">
      <c r="N12">
        <f t="shared" ref="N12:P12" si="7">STDEV(N4:N9)/SQRT(6)</f>
        <v>0</v>
      </c>
      <c r="O12">
        <f t="shared" si="7"/>
        <v>0.15289666023957613</v>
      </c>
      <c r="P12">
        <f t="shared" si="7"/>
        <v>0.81675966332022787</v>
      </c>
      <c r="Q12">
        <f>STDEV(Q4:Q9)/SQRT(6)</f>
        <v>77.825151423991173</v>
      </c>
      <c r="R12" t="s">
        <v>15</v>
      </c>
    </row>
    <row r="14" spans="1:24">
      <c r="C14" t="s">
        <v>11</v>
      </c>
      <c r="I14" t="s">
        <v>12</v>
      </c>
      <c r="N14" t="s">
        <v>13</v>
      </c>
    </row>
    <row r="15" spans="1:24">
      <c r="C15" t="s">
        <v>6</v>
      </c>
      <c r="D15" t="s">
        <v>7</v>
      </c>
      <c r="E15" t="s">
        <v>16</v>
      </c>
      <c r="F15" t="s">
        <v>9</v>
      </c>
      <c r="G15" t="s">
        <v>10</v>
      </c>
      <c r="I15" t="s">
        <v>7</v>
      </c>
      <c r="J15" t="s">
        <v>16</v>
      </c>
      <c r="K15" t="s">
        <v>9</v>
      </c>
      <c r="L15" t="s">
        <v>10</v>
      </c>
      <c r="N15" t="s">
        <v>7</v>
      </c>
      <c r="O15" t="s">
        <v>16</v>
      </c>
      <c r="P15" t="s">
        <v>9</v>
      </c>
      <c r="Q15" t="s">
        <v>10</v>
      </c>
    </row>
    <row r="16" spans="1:24">
      <c r="C16" s="2">
        <v>-8.8766300000000005</v>
      </c>
      <c r="D16" s="2">
        <v>-561.71100000000001</v>
      </c>
      <c r="E16" s="2">
        <v>-117.53700000000001</v>
      </c>
      <c r="F16" s="2">
        <v>-4053.62</v>
      </c>
      <c r="G16" s="2">
        <v>-23295.7</v>
      </c>
      <c r="I16">
        <f>D16-$C16</f>
        <v>-552.83437000000004</v>
      </c>
      <c r="J16">
        <f t="shared" ref="J16:L16" si="8">E16-$C16</f>
        <v>-108.66037</v>
      </c>
      <c r="K16">
        <f t="shared" si="8"/>
        <v>-4044.7433699999997</v>
      </c>
      <c r="L16">
        <f t="shared" si="8"/>
        <v>-23286.823370000002</v>
      </c>
      <c r="N16">
        <f>I16/$I16</f>
        <v>1</v>
      </c>
      <c r="O16">
        <f t="shared" ref="O16:Q16" si="9">J16/$I16</f>
        <v>0.19655140110047786</v>
      </c>
      <c r="P16">
        <f t="shared" si="9"/>
        <v>7.3163746494270958</v>
      </c>
      <c r="Q16">
        <f t="shared" si="9"/>
        <v>42.12260422592756</v>
      </c>
      <c r="S16">
        <v>1</v>
      </c>
      <c r="T16">
        <v>0</v>
      </c>
    </row>
    <row r="17" spans="3:20">
      <c r="C17" s="2">
        <v>-228.096</v>
      </c>
      <c r="D17" s="2">
        <v>-308.87200000000001</v>
      </c>
      <c r="E17" s="2">
        <v>-252.4</v>
      </c>
      <c r="F17" s="2">
        <v>-630.44600000000003</v>
      </c>
      <c r="G17" s="2">
        <v>-3684.31</v>
      </c>
      <c r="I17">
        <f t="shared" ref="I17:I20" si="10">D17-$C17</f>
        <v>-80.77600000000001</v>
      </c>
      <c r="J17">
        <f t="shared" ref="J17:J20" si="11">E17-$C17</f>
        <v>-24.304000000000002</v>
      </c>
      <c r="K17">
        <f t="shared" ref="K17:K20" si="12">F17-$C17</f>
        <v>-402.35</v>
      </c>
      <c r="L17">
        <f t="shared" ref="L17:L20" si="13">G17-$C17</f>
        <v>-3456.2139999999999</v>
      </c>
      <c r="N17">
        <f t="shared" ref="N17:N20" si="14">I17/$I17</f>
        <v>1</v>
      </c>
      <c r="O17">
        <f t="shared" ref="O17:O20" si="15">J17/$I17</f>
        <v>0.30088144993562443</v>
      </c>
      <c r="P17">
        <f t="shared" ref="P17:P20" si="16">K17/$I17</f>
        <v>4.9810587303159348</v>
      </c>
      <c r="Q17">
        <f t="shared" ref="Q17:Q20" si="17">L17/$I17</f>
        <v>42.787634941071602</v>
      </c>
      <c r="S17">
        <v>0.30285561311356812</v>
      </c>
      <c r="T17">
        <v>7.8774722485469656E-2</v>
      </c>
    </row>
    <row r="18" spans="3:20">
      <c r="C18" s="2">
        <v>-62.703600000000002</v>
      </c>
      <c r="D18" s="2">
        <v>-92.893299999999996</v>
      </c>
      <c r="E18" s="2">
        <v>-80.344499999999996</v>
      </c>
      <c r="F18" s="2">
        <v>-330.36900000000003</v>
      </c>
      <c r="G18" s="2">
        <v>-4251.1000000000004</v>
      </c>
      <c r="I18">
        <f t="shared" si="10"/>
        <v>-30.189699999999995</v>
      </c>
      <c r="J18">
        <f t="shared" si="11"/>
        <v>-17.640899999999995</v>
      </c>
      <c r="K18">
        <f t="shared" si="12"/>
        <v>-267.66540000000003</v>
      </c>
      <c r="L18">
        <f t="shared" si="13"/>
        <v>-4188.3964000000005</v>
      </c>
      <c r="N18">
        <f t="shared" si="14"/>
        <v>1</v>
      </c>
      <c r="O18">
        <f t="shared" si="15"/>
        <v>0.58433505467096392</v>
      </c>
      <c r="P18">
        <f t="shared" si="16"/>
        <v>8.8661165894328224</v>
      </c>
      <c r="Q18">
        <f t="shared" si="17"/>
        <v>138.73593974103755</v>
      </c>
      <c r="S18">
        <v>7.0100566190605544</v>
      </c>
      <c r="T18">
        <v>0.65167718776099082</v>
      </c>
    </row>
    <row r="19" spans="3:20">
      <c r="C19" s="2">
        <v>-5.2552099999999999</v>
      </c>
      <c r="D19" s="2">
        <v>-97.874499999999998</v>
      </c>
      <c r="E19" s="2">
        <v>-34.2104</v>
      </c>
      <c r="F19" s="2">
        <v>-707.98</v>
      </c>
      <c r="G19" s="2">
        <v>-7540.93</v>
      </c>
      <c r="I19">
        <f t="shared" si="10"/>
        <v>-92.619289999999992</v>
      </c>
      <c r="J19">
        <f t="shared" si="11"/>
        <v>-28.955190000000002</v>
      </c>
      <c r="K19">
        <f t="shared" si="12"/>
        <v>-702.72478999999998</v>
      </c>
      <c r="L19">
        <f t="shared" si="13"/>
        <v>-7535.67479</v>
      </c>
      <c r="N19">
        <f t="shared" si="14"/>
        <v>1</v>
      </c>
      <c r="O19">
        <f t="shared" si="15"/>
        <v>0.31262591194555694</v>
      </c>
      <c r="P19">
        <f t="shared" si="16"/>
        <v>7.5872400878909785</v>
      </c>
      <c r="Q19">
        <f t="shared" si="17"/>
        <v>81.361828513261116</v>
      </c>
      <c r="S19">
        <v>72.104194809182786</v>
      </c>
      <c r="T19">
        <v>18.109553450509882</v>
      </c>
    </row>
    <row r="20" spans="3:20">
      <c r="C20" s="2">
        <v>-4.2342700000000004</v>
      </c>
      <c r="D20" s="2">
        <v>-81.102000000000004</v>
      </c>
      <c r="E20" s="2">
        <v>-13.4495</v>
      </c>
      <c r="F20" s="2">
        <v>-488.46199999999999</v>
      </c>
      <c r="G20" s="2">
        <v>-4271.3900000000003</v>
      </c>
      <c r="I20">
        <f t="shared" si="10"/>
        <v>-76.867730000000009</v>
      </c>
      <c r="J20">
        <f t="shared" si="11"/>
        <v>-9.21523</v>
      </c>
      <c r="K20">
        <f t="shared" si="12"/>
        <v>-484.22773000000001</v>
      </c>
      <c r="L20">
        <f t="shared" si="13"/>
        <v>-4267.1557300000004</v>
      </c>
      <c r="N20">
        <f t="shared" si="14"/>
        <v>1</v>
      </c>
      <c r="O20">
        <f t="shared" si="15"/>
        <v>0.11988424791521747</v>
      </c>
      <c r="P20">
        <f t="shared" si="16"/>
        <v>6.2994930382359406</v>
      </c>
      <c r="Q20">
        <f t="shared" si="17"/>
        <v>55.512966624616077</v>
      </c>
    </row>
    <row r="22" spans="3:20">
      <c r="N22">
        <f>AVERAGE(N16:N20)</f>
        <v>1</v>
      </c>
      <c r="O22">
        <f t="shared" ref="O22:Q22" si="18">AVERAGE(O16:O20)</f>
        <v>0.30285561311356812</v>
      </c>
      <c r="P22">
        <f t="shared" si="18"/>
        <v>7.0100566190605544</v>
      </c>
      <c r="Q22">
        <f t="shared" si="18"/>
        <v>72.104194809182786</v>
      </c>
      <c r="R22" t="s">
        <v>14</v>
      </c>
    </row>
    <row r="23" spans="3:20">
      <c r="N23">
        <f>STDEV(N16:N20)/SQRT(5)</f>
        <v>0</v>
      </c>
      <c r="O23">
        <f t="shared" ref="O23:Q23" si="19">STDEV(O16:O20)/SQRT(5)</f>
        <v>7.8774722485469656E-2</v>
      </c>
      <c r="P23">
        <f t="shared" si="19"/>
        <v>0.65167718776099082</v>
      </c>
      <c r="Q23">
        <f t="shared" si="19"/>
        <v>18.109553450509882</v>
      </c>
      <c r="R2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2020-12-03T23:34:43Z</dcterms:created>
  <dcterms:modified xsi:type="dcterms:W3CDTF">2021-07-26T20:54:25Z</dcterms:modified>
</cp:coreProperties>
</file>