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J33267\OneDrive - The University of Texas at Austin\Desktop\papers\CBD paper Aaron\figure files post-PNAS\Source data files\"/>
    </mc:Choice>
  </mc:AlternateContent>
  <xr:revisionPtr revIDLastSave="22" documentId="13_ncr:1_{BA352CEC-7292-4721-9FA0-38CCA95613EE}" xr6:coauthVersionLast="36" xr6:coauthVersionMax="46" xr10:uidLastSave="{2CFF6C8C-3805-4EA1-97C3-919DE791AFE0}"/>
  <bookViews>
    <workbookView xWindow="-120" yWindow="-120" windowWidth="20736" windowHeight="10632" activeTab="4" xr2:uid="{0D6704FF-1A54-462E-ADF5-8901C13A9700}"/>
  </bookViews>
  <sheets>
    <sheet name="group analysis of sens" sheetId="4" r:id="rId1"/>
    <sheet name="time courses-adjusted" sheetId="5" r:id="rId2"/>
    <sheet name="taus" sheetId="3" r:id="rId3"/>
    <sheet name="taus 2APB pulses" sheetId="6" r:id="rId4"/>
    <sheet name="3mM peaks" sheetId="2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3" l="1"/>
  <c r="C9" i="3"/>
  <c r="K4" i="3"/>
  <c r="K5" i="3"/>
  <c r="K6" i="3"/>
  <c r="K7" i="3"/>
  <c r="K3" i="3"/>
  <c r="U242" i="5" l="1"/>
  <c r="V242" i="5"/>
  <c r="U243" i="5"/>
  <c r="V243" i="5"/>
  <c r="U244" i="5"/>
  <c r="V244" i="5"/>
  <c r="U245" i="5"/>
  <c r="V245" i="5"/>
  <c r="U246" i="5"/>
  <c r="V246" i="5"/>
  <c r="U247" i="5"/>
  <c r="V247" i="5"/>
  <c r="U248" i="5"/>
  <c r="V248" i="5"/>
  <c r="U249" i="5"/>
  <c r="V249" i="5"/>
  <c r="U222" i="5"/>
  <c r="V222" i="5"/>
  <c r="U223" i="5"/>
  <c r="V223" i="5"/>
  <c r="U224" i="5"/>
  <c r="V224" i="5"/>
  <c r="U225" i="5"/>
  <c r="V225" i="5"/>
  <c r="U226" i="5"/>
  <c r="V226" i="5"/>
  <c r="U227" i="5"/>
  <c r="V227" i="5"/>
  <c r="U228" i="5"/>
  <c r="V228" i="5"/>
  <c r="U229" i="5"/>
  <c r="V229" i="5"/>
  <c r="U230" i="5"/>
  <c r="V230" i="5"/>
  <c r="U231" i="5"/>
  <c r="V231" i="5"/>
  <c r="U232" i="5"/>
  <c r="V232" i="5"/>
  <c r="U233" i="5"/>
  <c r="V233" i="5"/>
  <c r="U234" i="5"/>
  <c r="V234" i="5"/>
  <c r="U235" i="5"/>
  <c r="V235" i="5"/>
  <c r="V214" i="5"/>
  <c r="V215" i="5"/>
  <c r="V216" i="5"/>
  <c r="V217" i="5"/>
  <c r="V211" i="5"/>
  <c r="V212" i="5"/>
  <c r="V210" i="5"/>
  <c r="V208" i="5"/>
  <c r="V209" i="5"/>
  <c r="V175" i="5"/>
  <c r="V176" i="5"/>
  <c r="V177" i="5"/>
  <c r="V178" i="5"/>
  <c r="V179" i="5"/>
  <c r="V180" i="5"/>
  <c r="V181" i="5"/>
  <c r="V182" i="5"/>
  <c r="V183" i="5"/>
  <c r="V184" i="5"/>
  <c r="V185" i="5"/>
  <c r="V186" i="5"/>
  <c r="V187" i="5"/>
  <c r="V188" i="5"/>
  <c r="V189" i="5"/>
  <c r="V190" i="5"/>
  <c r="V191" i="5"/>
  <c r="V192" i="5"/>
  <c r="V193" i="5"/>
  <c r="V194" i="5"/>
  <c r="V195" i="5"/>
  <c r="V196" i="5"/>
  <c r="V197" i="5"/>
  <c r="V198" i="5"/>
  <c r="V199" i="5"/>
  <c r="V200" i="5"/>
  <c r="V201" i="5"/>
  <c r="V202" i="5"/>
  <c r="V203" i="5"/>
  <c r="V204" i="5"/>
  <c r="V205" i="5"/>
  <c r="V206" i="5"/>
  <c r="V165" i="5"/>
  <c r="V166" i="5"/>
  <c r="V167" i="5"/>
  <c r="V168" i="5"/>
  <c r="V169" i="5"/>
  <c r="V170" i="5"/>
  <c r="V171" i="5"/>
  <c r="V164" i="5"/>
  <c r="V149" i="5"/>
  <c r="V150" i="5"/>
  <c r="V151" i="5"/>
  <c r="V152" i="5"/>
  <c r="V153" i="5"/>
  <c r="V154" i="5"/>
  <c r="V155" i="5"/>
  <c r="V156" i="5"/>
  <c r="V157" i="5"/>
  <c r="V158" i="5"/>
  <c r="V159" i="5"/>
  <c r="V160" i="5"/>
  <c r="V161" i="5"/>
  <c r="V162" i="5"/>
  <c r="V163" i="5"/>
  <c r="V136" i="5"/>
  <c r="V137" i="5"/>
  <c r="V138" i="5"/>
  <c r="V139" i="5"/>
  <c r="V140" i="5"/>
  <c r="V141" i="5"/>
  <c r="V142" i="5"/>
  <c r="V143" i="5"/>
  <c r="V144" i="5"/>
  <c r="V145" i="5"/>
  <c r="V146" i="5"/>
  <c r="V147" i="5"/>
  <c r="U87" i="5"/>
  <c r="V87" i="5"/>
  <c r="U88" i="5"/>
  <c r="V88" i="5"/>
  <c r="U89" i="5"/>
  <c r="V89" i="5"/>
  <c r="U90" i="5"/>
  <c r="V90" i="5"/>
  <c r="U91" i="5"/>
  <c r="V91" i="5"/>
  <c r="U92" i="5"/>
  <c r="V92" i="5"/>
  <c r="U93" i="5"/>
  <c r="V93" i="5"/>
  <c r="U94" i="5"/>
  <c r="V94" i="5"/>
  <c r="U95" i="5"/>
  <c r="V95" i="5"/>
  <c r="U96" i="5"/>
  <c r="V96" i="5"/>
  <c r="U97" i="5"/>
  <c r="V97" i="5"/>
  <c r="U98" i="5"/>
  <c r="V98" i="5"/>
  <c r="U99" i="5"/>
  <c r="V99" i="5"/>
  <c r="U100" i="5"/>
  <c r="V100" i="5"/>
  <c r="U101" i="5"/>
  <c r="V101" i="5"/>
  <c r="U102" i="5"/>
  <c r="V102" i="5"/>
  <c r="U103" i="5"/>
  <c r="V103" i="5"/>
  <c r="U104" i="5"/>
  <c r="V104" i="5"/>
  <c r="U105" i="5"/>
  <c r="V105" i="5"/>
  <c r="U106" i="5"/>
  <c r="V106" i="5"/>
  <c r="U107" i="5"/>
  <c r="V107" i="5"/>
  <c r="U108" i="5"/>
  <c r="V108" i="5"/>
  <c r="U109" i="5"/>
  <c r="V109" i="5"/>
  <c r="U110" i="5"/>
  <c r="V110" i="5"/>
  <c r="U111" i="5"/>
  <c r="V111" i="5"/>
  <c r="U112" i="5"/>
  <c r="V112" i="5"/>
  <c r="U113" i="5"/>
  <c r="V113" i="5"/>
  <c r="AN197" i="5"/>
  <c r="AO197" i="5"/>
  <c r="AN198" i="5"/>
  <c r="AO198" i="5"/>
  <c r="AN199" i="5"/>
  <c r="AO199" i="5"/>
  <c r="AN200" i="5"/>
  <c r="AO200" i="5"/>
  <c r="AN201" i="5"/>
  <c r="AO201" i="5"/>
  <c r="AN202" i="5"/>
  <c r="AO202" i="5"/>
  <c r="AN203" i="5"/>
  <c r="AO203" i="5"/>
  <c r="AN204" i="5"/>
  <c r="AO204" i="5"/>
  <c r="AN205" i="5"/>
  <c r="AO205" i="5"/>
  <c r="AN206" i="5"/>
  <c r="AO206" i="5"/>
  <c r="AN207" i="5"/>
  <c r="AO207" i="5"/>
  <c r="AN208" i="5"/>
  <c r="AO208" i="5"/>
  <c r="AN209" i="5"/>
  <c r="AO209" i="5"/>
  <c r="AN210" i="5"/>
  <c r="AO210" i="5"/>
  <c r="AN211" i="5"/>
  <c r="AO211" i="5"/>
  <c r="AN212" i="5"/>
  <c r="AO212" i="5"/>
  <c r="AN213" i="5"/>
  <c r="AO213" i="5"/>
  <c r="AN214" i="5"/>
  <c r="AO214" i="5"/>
  <c r="AN215" i="5"/>
  <c r="AO215" i="5"/>
  <c r="AN216" i="5"/>
  <c r="AO216" i="5"/>
  <c r="AN217" i="5"/>
  <c r="AO217" i="5"/>
  <c r="AN218" i="5"/>
  <c r="AO218" i="5"/>
  <c r="AN219" i="5"/>
  <c r="AO219" i="5"/>
  <c r="AN220" i="5"/>
  <c r="AO220" i="5"/>
  <c r="AN221" i="5"/>
  <c r="AO221" i="5"/>
  <c r="AN222" i="5"/>
  <c r="AO222" i="5"/>
  <c r="AN223" i="5"/>
  <c r="AO223" i="5"/>
  <c r="AN224" i="5"/>
  <c r="AO224" i="5"/>
  <c r="AN225" i="5"/>
  <c r="AO225" i="5"/>
  <c r="AN226" i="5"/>
  <c r="AO226" i="5"/>
  <c r="AN227" i="5"/>
  <c r="AO227" i="5"/>
  <c r="AN228" i="5"/>
  <c r="AO228" i="5"/>
  <c r="AN229" i="5"/>
  <c r="AO229" i="5"/>
  <c r="AN230" i="5"/>
  <c r="AO230" i="5"/>
  <c r="AN231" i="5"/>
  <c r="AO231" i="5"/>
  <c r="AN232" i="5"/>
  <c r="AO232" i="5"/>
  <c r="AN233" i="5"/>
  <c r="AO233" i="5"/>
  <c r="AN234" i="5"/>
  <c r="AO234" i="5"/>
  <c r="AN235" i="5"/>
  <c r="AO235" i="5"/>
  <c r="AN236" i="5"/>
  <c r="AO236" i="5"/>
  <c r="AN237" i="5"/>
  <c r="AO237" i="5"/>
  <c r="AN238" i="5"/>
  <c r="AO238" i="5"/>
  <c r="AN239" i="5"/>
  <c r="AO239" i="5"/>
  <c r="AN240" i="5"/>
  <c r="AO240" i="5"/>
  <c r="AN241" i="5"/>
  <c r="AO241" i="5"/>
  <c r="AN242" i="5"/>
  <c r="AO242" i="5"/>
  <c r="AN243" i="5"/>
  <c r="AO243" i="5"/>
  <c r="AN244" i="5"/>
  <c r="AO244" i="5"/>
  <c r="AN245" i="5"/>
  <c r="AO245" i="5"/>
  <c r="AN246" i="5"/>
  <c r="AO246" i="5"/>
  <c r="AN247" i="5"/>
  <c r="AO247" i="5"/>
  <c r="AN248" i="5"/>
  <c r="AO248" i="5"/>
  <c r="AN249" i="5"/>
  <c r="AO249" i="5"/>
  <c r="AN250" i="5"/>
  <c r="AO250" i="5"/>
  <c r="AN251" i="5"/>
  <c r="AO251" i="5"/>
  <c r="AN252" i="5"/>
  <c r="AO252" i="5"/>
  <c r="AN253" i="5"/>
  <c r="AO253" i="5"/>
  <c r="AN254" i="5"/>
  <c r="AO254" i="5"/>
  <c r="AN255" i="5"/>
  <c r="AO255" i="5"/>
  <c r="AN256" i="5"/>
  <c r="AO256" i="5"/>
  <c r="AN257" i="5"/>
  <c r="AO257" i="5"/>
  <c r="AN258" i="5"/>
  <c r="AO258" i="5"/>
  <c r="AN259" i="5"/>
  <c r="AO259" i="5"/>
  <c r="AN260" i="5"/>
  <c r="AO260" i="5"/>
  <c r="AN261" i="5"/>
  <c r="AO261" i="5"/>
  <c r="AN262" i="5"/>
  <c r="AO262" i="5"/>
  <c r="AN263" i="5"/>
  <c r="AO263" i="5"/>
  <c r="AN264" i="5"/>
  <c r="AO264" i="5"/>
  <c r="AN265" i="5"/>
  <c r="AO265" i="5"/>
  <c r="AN266" i="5"/>
  <c r="AO266" i="5"/>
  <c r="AN267" i="5"/>
  <c r="AO267" i="5"/>
  <c r="AN268" i="5"/>
  <c r="AO268" i="5"/>
  <c r="AN269" i="5"/>
  <c r="AO269" i="5"/>
  <c r="AN270" i="5"/>
  <c r="AO270" i="5"/>
  <c r="AN271" i="5"/>
  <c r="AO271" i="5"/>
  <c r="AN272" i="5"/>
  <c r="AO272" i="5"/>
  <c r="AN273" i="5"/>
  <c r="AO273" i="5"/>
  <c r="AN274" i="5"/>
  <c r="AO274" i="5"/>
  <c r="AN275" i="5"/>
  <c r="AO275" i="5"/>
  <c r="AN276" i="5"/>
  <c r="AO276" i="5"/>
  <c r="AN277" i="5"/>
  <c r="AO277" i="5"/>
  <c r="AN278" i="5"/>
  <c r="AO278" i="5"/>
  <c r="AN279" i="5"/>
  <c r="AO279" i="5"/>
  <c r="AN280" i="5"/>
  <c r="AO280" i="5"/>
  <c r="AN281" i="5"/>
  <c r="AO281" i="5"/>
  <c r="AN282" i="5"/>
  <c r="AO282" i="5"/>
  <c r="AN283" i="5"/>
  <c r="AO283" i="5"/>
  <c r="AN284" i="5"/>
  <c r="AO284" i="5"/>
  <c r="AN285" i="5"/>
  <c r="AO285" i="5"/>
  <c r="AN286" i="5"/>
  <c r="AO286" i="5"/>
  <c r="AN287" i="5"/>
  <c r="AO287" i="5"/>
  <c r="AN288" i="5"/>
  <c r="AO288" i="5"/>
  <c r="AN289" i="5"/>
  <c r="AO289" i="5"/>
  <c r="AN290" i="5"/>
  <c r="AO290" i="5"/>
  <c r="AN291" i="5"/>
  <c r="AO291" i="5"/>
  <c r="AN292" i="5"/>
  <c r="AO292" i="5"/>
  <c r="AN293" i="5"/>
  <c r="AO293" i="5"/>
  <c r="AN294" i="5"/>
  <c r="AO294" i="5"/>
  <c r="AN295" i="5"/>
  <c r="AO295" i="5"/>
  <c r="AN296" i="5"/>
  <c r="AO296" i="5"/>
  <c r="AN297" i="5"/>
  <c r="AO297" i="5"/>
  <c r="AN298" i="5"/>
  <c r="AO298" i="5"/>
  <c r="AN299" i="5"/>
  <c r="AO299" i="5"/>
  <c r="AN300" i="5"/>
  <c r="AO300" i="5"/>
  <c r="AN301" i="5"/>
  <c r="AO301" i="5"/>
  <c r="AN302" i="5"/>
  <c r="AO302" i="5"/>
  <c r="AN303" i="5"/>
  <c r="AO303" i="5"/>
  <c r="AO196" i="5"/>
  <c r="AN196" i="5"/>
  <c r="AN164" i="5"/>
  <c r="AO164" i="5"/>
  <c r="AN165" i="5"/>
  <c r="AO165" i="5"/>
  <c r="AN166" i="5"/>
  <c r="AO166" i="5"/>
  <c r="AN167" i="5"/>
  <c r="AO167" i="5"/>
  <c r="AN168" i="5"/>
  <c r="AO168" i="5"/>
  <c r="AN169" i="5"/>
  <c r="AO169" i="5"/>
  <c r="AN170" i="5"/>
  <c r="AO170" i="5"/>
  <c r="AN171" i="5"/>
  <c r="AO171" i="5"/>
  <c r="AN172" i="5"/>
  <c r="AO172" i="5"/>
  <c r="AN173" i="5"/>
  <c r="AO173" i="5"/>
  <c r="AN174" i="5"/>
  <c r="AO174" i="5"/>
  <c r="AN175" i="5"/>
  <c r="AO175" i="5"/>
  <c r="AN176" i="5"/>
  <c r="AO176" i="5"/>
  <c r="AN177" i="5"/>
  <c r="AO177" i="5"/>
  <c r="AN178" i="5"/>
  <c r="AO178" i="5"/>
  <c r="AN179" i="5"/>
  <c r="AO179" i="5"/>
  <c r="AN180" i="5"/>
  <c r="AO180" i="5"/>
  <c r="AN181" i="5"/>
  <c r="AO181" i="5"/>
  <c r="AN182" i="5"/>
  <c r="AO182" i="5"/>
  <c r="AN183" i="5"/>
  <c r="AO183" i="5"/>
  <c r="AN184" i="5"/>
  <c r="AO184" i="5"/>
  <c r="AN185" i="5"/>
  <c r="AO185" i="5"/>
  <c r="AN186" i="5"/>
  <c r="AO186" i="5"/>
  <c r="AN187" i="5"/>
  <c r="AO187" i="5"/>
  <c r="AN188" i="5"/>
  <c r="AO188" i="5"/>
  <c r="AN189" i="5"/>
  <c r="AO189" i="5"/>
  <c r="AN190" i="5"/>
  <c r="AO190" i="5"/>
  <c r="AN191" i="5"/>
  <c r="AO191" i="5"/>
  <c r="AN192" i="5"/>
  <c r="AO192" i="5"/>
  <c r="AN193" i="5"/>
  <c r="AO193" i="5"/>
  <c r="AN194" i="5"/>
  <c r="AO194" i="5"/>
  <c r="AN195" i="5"/>
  <c r="AO195" i="5"/>
  <c r="AG4" i="5"/>
  <c r="AG5" i="5" s="1"/>
  <c r="AG6" i="5" s="1"/>
  <c r="AG7" i="5" s="1"/>
  <c r="AG8" i="5" s="1"/>
  <c r="AG9" i="5" s="1"/>
  <c r="AG10" i="5" s="1"/>
  <c r="AG11" i="5" s="1"/>
  <c r="AG12" i="5" s="1"/>
  <c r="AG13" i="5" s="1"/>
  <c r="AG14" i="5" s="1"/>
  <c r="AG15" i="5" s="1"/>
  <c r="AG16" i="5" s="1"/>
  <c r="AG17" i="5" s="1"/>
  <c r="AG18" i="5" s="1"/>
  <c r="AG19" i="5" s="1"/>
  <c r="AG20" i="5" s="1"/>
  <c r="AG21" i="5" s="1"/>
  <c r="AG22" i="5" s="1"/>
  <c r="AG23" i="5" s="1"/>
  <c r="AG24" i="5" s="1"/>
  <c r="AG25" i="5" s="1"/>
  <c r="AG26" i="5" s="1"/>
  <c r="AG27" i="5" s="1"/>
  <c r="AG28" i="5" s="1"/>
  <c r="AG29" i="5" s="1"/>
  <c r="AG30" i="5" s="1"/>
  <c r="AG31" i="5" s="1"/>
  <c r="AG32" i="5" s="1"/>
  <c r="AG33" i="5" s="1"/>
  <c r="AG34" i="5" s="1"/>
  <c r="AG35" i="5" s="1"/>
  <c r="AG36" i="5" s="1"/>
  <c r="AG37" i="5" s="1"/>
  <c r="AG38" i="5" s="1"/>
  <c r="AG39" i="5" s="1"/>
  <c r="AG40" i="5" s="1"/>
  <c r="AG41" i="5" s="1"/>
  <c r="AG42" i="5" s="1"/>
  <c r="AG43" i="5" s="1"/>
  <c r="AG44" i="5" s="1"/>
  <c r="AG45" i="5" s="1"/>
  <c r="AG46" i="5" s="1"/>
  <c r="AG47" i="5" s="1"/>
  <c r="AG48" i="5" s="1"/>
  <c r="AG49" i="5" s="1"/>
  <c r="AG50" i="5" s="1"/>
  <c r="AG51" i="5" s="1"/>
  <c r="AG52" i="5" s="1"/>
  <c r="AG53" i="5" s="1"/>
  <c r="AG54" i="5" s="1"/>
  <c r="AG55" i="5" s="1"/>
  <c r="AG56" i="5" s="1"/>
  <c r="AG57" i="5" s="1"/>
  <c r="AG58" i="5" s="1"/>
  <c r="AG59" i="5" s="1"/>
  <c r="AG60" i="5" s="1"/>
  <c r="AG61" i="5" s="1"/>
  <c r="AG62" i="5" s="1"/>
  <c r="AG63" i="5" s="1"/>
  <c r="AG64" i="5" s="1"/>
  <c r="AG65" i="5" s="1"/>
  <c r="AG66" i="5" s="1"/>
  <c r="AG67" i="5" s="1"/>
  <c r="AG68" i="5" s="1"/>
  <c r="AG69" i="5" s="1"/>
  <c r="AG70" i="5" s="1"/>
  <c r="AG71" i="5" s="1"/>
  <c r="AG72" i="5" s="1"/>
  <c r="AG73" i="5" s="1"/>
  <c r="AG74" i="5" s="1"/>
  <c r="AG75" i="5" s="1"/>
  <c r="AG76" i="5" s="1"/>
  <c r="AG77" i="5" s="1"/>
  <c r="AG78" i="5" s="1"/>
  <c r="AG79" i="5" s="1"/>
  <c r="AG80" i="5" s="1"/>
  <c r="AG81" i="5" s="1"/>
  <c r="AG82" i="5" s="1"/>
  <c r="AG83" i="5" s="1"/>
  <c r="AG84" i="5" s="1"/>
  <c r="AG85" i="5" s="1"/>
  <c r="AG86" i="5" s="1"/>
  <c r="AG87" i="5" s="1"/>
  <c r="AG88" i="5" s="1"/>
  <c r="AG89" i="5" s="1"/>
  <c r="AG90" i="5" s="1"/>
  <c r="AG91" i="5" s="1"/>
  <c r="AG92" i="5" s="1"/>
  <c r="AG93" i="5" s="1"/>
  <c r="AG94" i="5" s="1"/>
  <c r="AG95" i="5" s="1"/>
  <c r="AG96" i="5" s="1"/>
  <c r="AG97" i="5" s="1"/>
  <c r="AG98" i="5" s="1"/>
  <c r="AG99" i="5" s="1"/>
  <c r="AG100" i="5" s="1"/>
  <c r="AG101" i="5" s="1"/>
  <c r="AG102" i="5" s="1"/>
  <c r="AG103" i="5" s="1"/>
  <c r="AG104" i="5" s="1"/>
  <c r="AG105" i="5" s="1"/>
  <c r="AG106" i="5" s="1"/>
  <c r="AG107" i="5" s="1"/>
  <c r="AG108" i="5" s="1"/>
  <c r="AG109" i="5" s="1"/>
  <c r="AG110" i="5" s="1"/>
  <c r="AG111" i="5" s="1"/>
  <c r="AG112" i="5" s="1"/>
  <c r="AG113" i="5" s="1"/>
  <c r="AG114" i="5" s="1"/>
  <c r="AG115" i="5" s="1"/>
  <c r="AG116" i="5" s="1"/>
  <c r="AG117" i="5" s="1"/>
  <c r="AG118" i="5" s="1"/>
  <c r="AG119" i="5" s="1"/>
  <c r="AG120" i="5" s="1"/>
  <c r="AG121" i="5" s="1"/>
  <c r="AG122" i="5" s="1"/>
  <c r="AG123" i="5" s="1"/>
  <c r="AG124" i="5" s="1"/>
  <c r="AG125" i="5" s="1"/>
  <c r="AG126" i="5" s="1"/>
  <c r="AG127" i="5" s="1"/>
  <c r="AG128" i="5" s="1"/>
  <c r="AG129" i="5" s="1"/>
  <c r="AG130" i="5" s="1"/>
  <c r="AG131" i="5" s="1"/>
  <c r="AG132" i="5" s="1"/>
  <c r="AG133" i="5" s="1"/>
  <c r="AG134" i="5" s="1"/>
  <c r="AG135" i="5" s="1"/>
  <c r="AG136" i="5" s="1"/>
  <c r="AG137" i="5" s="1"/>
  <c r="AG138" i="5" s="1"/>
  <c r="AG139" i="5" s="1"/>
  <c r="AG140" i="5" s="1"/>
  <c r="AG141" i="5" s="1"/>
  <c r="AG142" i="5" s="1"/>
  <c r="AG143" i="5" s="1"/>
  <c r="AG144" i="5" s="1"/>
  <c r="AG145" i="5" s="1"/>
  <c r="AG146" i="5" s="1"/>
  <c r="AG147" i="5" s="1"/>
  <c r="AG148" i="5" s="1"/>
  <c r="AG149" i="5" s="1"/>
  <c r="AG150" i="5" s="1"/>
  <c r="AG151" i="5" s="1"/>
  <c r="AG152" i="5" s="1"/>
  <c r="AG153" i="5" s="1"/>
  <c r="AG154" i="5" s="1"/>
  <c r="AG155" i="5" s="1"/>
  <c r="AG156" i="5" s="1"/>
  <c r="AG157" i="5" s="1"/>
  <c r="AG158" i="5" s="1"/>
  <c r="AG159" i="5" s="1"/>
  <c r="AG160" i="5" s="1"/>
  <c r="AG161" i="5" s="1"/>
  <c r="AG162" i="5" s="1"/>
  <c r="AG163" i="5" s="1"/>
  <c r="AG164" i="5" s="1"/>
  <c r="AG165" i="5" s="1"/>
  <c r="AG166" i="5" s="1"/>
  <c r="AG167" i="5" s="1"/>
  <c r="AG168" i="5" s="1"/>
  <c r="AG169" i="5" s="1"/>
  <c r="AG170" i="5" s="1"/>
  <c r="AG171" i="5" s="1"/>
  <c r="AG172" i="5" s="1"/>
  <c r="AG173" i="5" s="1"/>
  <c r="AG174" i="5" s="1"/>
  <c r="AG175" i="5" s="1"/>
  <c r="AG176" i="5" s="1"/>
  <c r="AG177" i="5" s="1"/>
  <c r="AG178" i="5" s="1"/>
  <c r="AG179" i="5" s="1"/>
  <c r="AG180" i="5" s="1"/>
  <c r="AG181" i="5" s="1"/>
  <c r="AG182" i="5" s="1"/>
  <c r="AG183" i="5" s="1"/>
  <c r="AG184" i="5" s="1"/>
  <c r="AG185" i="5" s="1"/>
  <c r="AG186" i="5" s="1"/>
  <c r="AG187" i="5" s="1"/>
  <c r="AG188" i="5" s="1"/>
  <c r="AG189" i="5" s="1"/>
  <c r="AG190" i="5" s="1"/>
  <c r="AG191" i="5" s="1"/>
  <c r="AG192" i="5" s="1"/>
  <c r="AG193" i="5" s="1"/>
  <c r="AG194" i="5" s="1"/>
  <c r="AG195" i="5" s="1"/>
  <c r="AG196" i="5" s="1"/>
  <c r="AG197" i="5" s="1"/>
  <c r="AG198" i="5" s="1"/>
  <c r="AG199" i="5" s="1"/>
  <c r="AG200" i="5" s="1"/>
  <c r="AG201" i="5" s="1"/>
  <c r="AG202" i="5" s="1"/>
  <c r="AG203" i="5" s="1"/>
  <c r="AG204" i="5" s="1"/>
  <c r="AG205" i="5" s="1"/>
  <c r="AG206" i="5" s="1"/>
  <c r="AG207" i="5" s="1"/>
  <c r="AG208" i="5" s="1"/>
  <c r="AG209" i="5" s="1"/>
  <c r="AG210" i="5" s="1"/>
  <c r="AG211" i="5" s="1"/>
  <c r="AG212" i="5" s="1"/>
  <c r="AG213" i="5" s="1"/>
  <c r="AG214" i="5" s="1"/>
  <c r="AG215" i="5" s="1"/>
  <c r="AG216" i="5" s="1"/>
  <c r="AG217" i="5" s="1"/>
  <c r="AG218" i="5" s="1"/>
  <c r="AG219" i="5" s="1"/>
  <c r="AG220" i="5" s="1"/>
  <c r="AG221" i="5" s="1"/>
  <c r="AG222" i="5" s="1"/>
  <c r="AG223" i="5" s="1"/>
  <c r="AG224" i="5" s="1"/>
  <c r="AG225" i="5" s="1"/>
  <c r="AG226" i="5" s="1"/>
  <c r="AG227" i="5" s="1"/>
  <c r="AG228" i="5" s="1"/>
  <c r="AG229" i="5" s="1"/>
  <c r="AG230" i="5" s="1"/>
  <c r="AG231" i="5" s="1"/>
  <c r="AG232" i="5" s="1"/>
  <c r="AG233" i="5" s="1"/>
  <c r="AG234" i="5" s="1"/>
  <c r="AG235" i="5" s="1"/>
  <c r="AG236" i="5" s="1"/>
  <c r="AG237" i="5" s="1"/>
  <c r="AG238" i="5" s="1"/>
  <c r="AG239" i="5" s="1"/>
  <c r="AG240" i="5" s="1"/>
  <c r="AG241" i="5" s="1"/>
  <c r="AG242" i="5" s="1"/>
  <c r="AG243" i="5" s="1"/>
  <c r="AG244" i="5" s="1"/>
  <c r="AG245" i="5" s="1"/>
  <c r="AG246" i="5" s="1"/>
  <c r="AG247" i="5" s="1"/>
  <c r="AG248" i="5" s="1"/>
  <c r="AG249" i="5" s="1"/>
  <c r="AG250" i="5" s="1"/>
  <c r="AG251" i="5" s="1"/>
  <c r="AG252" i="5" s="1"/>
  <c r="AG253" i="5" s="1"/>
  <c r="AG254" i="5" s="1"/>
  <c r="AG255" i="5" s="1"/>
  <c r="AG256" i="5" s="1"/>
  <c r="AG257" i="5" s="1"/>
  <c r="AG258" i="5" s="1"/>
  <c r="AG259" i="5" s="1"/>
  <c r="AG260" i="5" s="1"/>
  <c r="AG261" i="5" s="1"/>
  <c r="AG262" i="5" s="1"/>
  <c r="AG263" i="5" s="1"/>
  <c r="AG264" i="5" s="1"/>
  <c r="AG265" i="5" s="1"/>
  <c r="AG266" i="5" s="1"/>
  <c r="AG267" i="5" s="1"/>
  <c r="AG268" i="5" s="1"/>
  <c r="AG269" i="5" s="1"/>
  <c r="AG270" i="5" s="1"/>
  <c r="AG271" i="5" s="1"/>
  <c r="AG272" i="5" s="1"/>
  <c r="AG273" i="5" s="1"/>
  <c r="AG274" i="5" s="1"/>
  <c r="AG275" i="5" s="1"/>
  <c r="AG276" i="5" s="1"/>
  <c r="AG277" i="5" s="1"/>
  <c r="AG278" i="5" s="1"/>
  <c r="AG279" i="5" s="1"/>
  <c r="AG280" i="5" s="1"/>
  <c r="AG281" i="5" s="1"/>
  <c r="AG282" i="5" s="1"/>
  <c r="AG283" i="5" s="1"/>
  <c r="AG284" i="5" s="1"/>
  <c r="AG285" i="5" s="1"/>
  <c r="AG286" i="5" s="1"/>
  <c r="AG287" i="5" s="1"/>
  <c r="AG288" i="5" s="1"/>
  <c r="AG289" i="5" s="1"/>
  <c r="AG290" i="5" s="1"/>
  <c r="AG291" i="5" s="1"/>
  <c r="AG292" i="5" s="1"/>
  <c r="AG293" i="5" s="1"/>
  <c r="AG294" i="5" s="1"/>
  <c r="AG295" i="5" s="1"/>
  <c r="AG296" i="5" s="1"/>
  <c r="AG297" i="5" s="1"/>
  <c r="AG298" i="5" s="1"/>
  <c r="AG299" i="5" s="1"/>
  <c r="AG300" i="5" s="1"/>
  <c r="AG301" i="5" s="1"/>
  <c r="AG302" i="5" s="1"/>
  <c r="AG303" i="5" s="1"/>
  <c r="AG304" i="5" s="1"/>
  <c r="AG305" i="5" s="1"/>
  <c r="AG306" i="5" s="1"/>
  <c r="AG307" i="5" s="1"/>
  <c r="AG308" i="5" s="1"/>
  <c r="AG309" i="5" s="1"/>
  <c r="AG310" i="5" s="1"/>
  <c r="AG311" i="5" s="1"/>
  <c r="AG312" i="5" s="1"/>
  <c r="AG313" i="5" s="1"/>
  <c r="AG314" i="5" s="1"/>
  <c r="AG315" i="5" s="1"/>
  <c r="AG316" i="5" s="1"/>
  <c r="AG317" i="5" s="1"/>
  <c r="AG318" i="5" s="1"/>
  <c r="AG319" i="5" s="1"/>
  <c r="AG320" i="5" s="1"/>
  <c r="AG321" i="5" s="1"/>
  <c r="AG322" i="5" s="1"/>
  <c r="AG323" i="5" s="1"/>
  <c r="AG324" i="5" s="1"/>
  <c r="AG325" i="5" s="1"/>
  <c r="AG326" i="5" s="1"/>
  <c r="AG327" i="5" s="1"/>
  <c r="AG328" i="5" s="1"/>
  <c r="AG329" i="5" s="1"/>
  <c r="AG330" i="5" s="1"/>
  <c r="AG331" i="5" s="1"/>
  <c r="AG332" i="5" s="1"/>
  <c r="AG333" i="5" s="1"/>
  <c r="AG334" i="5" s="1"/>
  <c r="AG335" i="5" s="1"/>
  <c r="AG336" i="5" s="1"/>
  <c r="AG337" i="5" s="1"/>
  <c r="AG338" i="5" s="1"/>
  <c r="AG339" i="5" s="1"/>
  <c r="AG340" i="5" s="1"/>
  <c r="AG341" i="5" s="1"/>
  <c r="AG342" i="5" s="1"/>
  <c r="AG343" i="5" s="1"/>
  <c r="AG344" i="5" s="1"/>
  <c r="AG345" i="5" s="1"/>
  <c r="AG346" i="5" s="1"/>
  <c r="AG347" i="5" s="1"/>
  <c r="AG348" i="5" s="1"/>
  <c r="AG349" i="5" s="1"/>
  <c r="AG350" i="5" s="1"/>
  <c r="AG351" i="5" s="1"/>
  <c r="AG352" i="5" s="1"/>
  <c r="AG353" i="5" s="1"/>
  <c r="AG354" i="5" s="1"/>
  <c r="AG355" i="5" s="1"/>
  <c r="AG356" i="5" s="1"/>
  <c r="AG357" i="5" s="1"/>
  <c r="AG358" i="5" s="1"/>
  <c r="H22" i="6"/>
  <c r="O7" i="6"/>
  <c r="O8" i="6"/>
  <c r="O9" i="6"/>
  <c r="O10" i="6"/>
  <c r="O11" i="6"/>
  <c r="O6" i="6"/>
  <c r="K7" i="6"/>
  <c r="K8" i="6"/>
  <c r="K9" i="6"/>
  <c r="K10" i="6"/>
  <c r="K11" i="6"/>
  <c r="K6" i="6"/>
  <c r="G19" i="6"/>
  <c r="G20" i="6"/>
  <c r="G21" i="6"/>
  <c r="G22" i="6"/>
  <c r="G29" i="6"/>
  <c r="G30" i="6"/>
  <c r="G31" i="6"/>
  <c r="G32" i="6"/>
  <c r="G33" i="6"/>
  <c r="G34" i="6"/>
  <c r="G35" i="6"/>
  <c r="G45" i="6"/>
  <c r="G46" i="6"/>
  <c r="G47" i="6"/>
  <c r="G48" i="6"/>
  <c r="G49" i="6"/>
  <c r="G50" i="6"/>
  <c r="G7" i="6"/>
  <c r="G8" i="6"/>
  <c r="G9" i="6"/>
  <c r="G10" i="6"/>
  <c r="G11" i="6"/>
  <c r="G12" i="6"/>
  <c r="G6" i="6"/>
  <c r="I19" i="6"/>
  <c r="I20" i="6"/>
  <c r="I21" i="6"/>
  <c r="I22" i="6"/>
  <c r="H20" i="6"/>
  <c r="H21" i="6"/>
  <c r="H19" i="6"/>
  <c r="H7" i="6"/>
  <c r="I7" i="6"/>
  <c r="H8" i="6"/>
  <c r="I8" i="6"/>
  <c r="H9" i="6"/>
  <c r="I9" i="6"/>
  <c r="H10" i="6"/>
  <c r="I10" i="6"/>
  <c r="H11" i="6"/>
  <c r="I11" i="6"/>
  <c r="H12" i="6"/>
  <c r="H29" i="6"/>
  <c r="I29" i="6"/>
  <c r="H30" i="6"/>
  <c r="I30" i="6"/>
  <c r="H31" i="6"/>
  <c r="I31" i="6"/>
  <c r="H32" i="6"/>
  <c r="I32" i="6"/>
  <c r="H33" i="6"/>
  <c r="I33" i="6"/>
  <c r="H34" i="6"/>
  <c r="I34" i="6"/>
  <c r="H35" i="6"/>
  <c r="I35" i="6"/>
  <c r="H44" i="6"/>
  <c r="I44" i="6"/>
  <c r="H45" i="6"/>
  <c r="I45" i="6"/>
  <c r="H46" i="6"/>
  <c r="I46" i="6"/>
  <c r="H47" i="6"/>
  <c r="I47" i="6"/>
  <c r="H48" i="6"/>
  <c r="I48" i="6"/>
  <c r="H49" i="6"/>
  <c r="I49" i="6"/>
  <c r="H50" i="6"/>
  <c r="I50" i="6"/>
  <c r="I6" i="6"/>
  <c r="H6" i="6"/>
  <c r="P7" i="6"/>
  <c r="Q7" i="6"/>
  <c r="P8" i="6"/>
  <c r="Q8" i="6"/>
  <c r="P9" i="6"/>
  <c r="Q9" i="6"/>
  <c r="P10" i="6"/>
  <c r="Q10" i="6"/>
  <c r="P11" i="6"/>
  <c r="Q11" i="6"/>
  <c r="Q6" i="6"/>
  <c r="P6" i="6"/>
  <c r="L7" i="6"/>
  <c r="M7" i="6"/>
  <c r="L8" i="6"/>
  <c r="M8" i="6"/>
  <c r="L9" i="6"/>
  <c r="M9" i="6"/>
  <c r="L10" i="6"/>
  <c r="M10" i="6"/>
  <c r="L11" i="6"/>
  <c r="M11" i="6"/>
  <c r="M6" i="6"/>
  <c r="L6" i="6"/>
  <c r="C46" i="6"/>
  <c r="C47" i="6" s="1"/>
  <c r="C48" i="6" s="1"/>
  <c r="C49" i="6" s="1"/>
  <c r="C50" i="6" s="1"/>
  <c r="C31" i="6"/>
  <c r="C32" i="6" s="1"/>
  <c r="C33" i="6" s="1"/>
  <c r="C34" i="6" s="1"/>
  <c r="C35" i="6" s="1"/>
  <c r="C21" i="6"/>
  <c r="C22" i="6" s="1"/>
  <c r="C8" i="6" l="1"/>
  <c r="C9" i="6" s="1"/>
  <c r="C10" i="6" s="1"/>
  <c r="C11" i="6" s="1"/>
  <c r="C12" i="6" s="1"/>
  <c r="C4" i="5" l="1"/>
  <c r="C5" i="5" s="1"/>
  <c r="C6" i="5" s="1"/>
  <c r="C7" i="5" s="1"/>
  <c r="C8" i="5" s="1"/>
  <c r="C9" i="5" s="1"/>
  <c r="C10" i="5" s="1"/>
  <c r="C11" i="5" s="1"/>
  <c r="C12" i="5" s="1"/>
  <c r="C13" i="5" s="1"/>
  <c r="C14" i="5" s="1"/>
  <c r="C15" i="5" s="1"/>
  <c r="C16" i="5" s="1"/>
  <c r="C17" i="5" s="1"/>
  <c r="C18" i="5" s="1"/>
  <c r="C19" i="5" s="1"/>
  <c r="C20" i="5" s="1"/>
  <c r="C21" i="5" s="1"/>
  <c r="C22" i="5" s="1"/>
  <c r="C23" i="5" s="1"/>
  <c r="C24" i="5" s="1"/>
  <c r="C25" i="5" s="1"/>
  <c r="C26" i="5" s="1"/>
  <c r="C27" i="5" s="1"/>
  <c r="C28" i="5" s="1"/>
  <c r="C29" i="5" s="1"/>
  <c r="C30" i="5" s="1"/>
  <c r="C31" i="5" s="1"/>
  <c r="C32" i="5" s="1"/>
  <c r="C33" i="5" s="1"/>
  <c r="C34" i="5" s="1"/>
  <c r="C35" i="5" s="1"/>
  <c r="C36" i="5" s="1"/>
  <c r="C37" i="5" s="1"/>
  <c r="C38" i="5" s="1"/>
  <c r="C39" i="5" s="1"/>
  <c r="C40" i="5" s="1"/>
  <c r="C41" i="5" s="1"/>
  <c r="C42" i="5" s="1"/>
  <c r="C43" i="5" s="1"/>
  <c r="C44" i="5" s="1"/>
  <c r="C45" i="5" s="1"/>
  <c r="C46" i="5" s="1"/>
  <c r="C47" i="5" s="1"/>
  <c r="C48" i="5" s="1"/>
  <c r="C49" i="5" s="1"/>
  <c r="C50" i="5" s="1"/>
  <c r="C51" i="5" s="1"/>
  <c r="C52" i="5" s="1"/>
  <c r="C53" i="5" s="1"/>
  <c r="C54" i="5" s="1"/>
  <c r="C55" i="5" s="1"/>
  <c r="C56" i="5" s="1"/>
  <c r="C57" i="5" s="1"/>
  <c r="C58" i="5" s="1"/>
  <c r="C59" i="5" s="1"/>
  <c r="C60" i="5" s="1"/>
  <c r="C61" i="5" s="1"/>
  <c r="C62" i="5" s="1"/>
  <c r="C63" i="5" s="1"/>
  <c r="C64" i="5" s="1"/>
  <c r="C65" i="5" s="1"/>
  <c r="C66" i="5" s="1"/>
  <c r="C67" i="5" s="1"/>
  <c r="C68" i="5" s="1"/>
  <c r="C69" i="5" s="1"/>
  <c r="C70" i="5" s="1"/>
  <c r="C71" i="5" s="1"/>
  <c r="C72" i="5" s="1"/>
  <c r="C73" i="5" s="1"/>
  <c r="C74" i="5" s="1"/>
  <c r="C75" i="5" s="1"/>
  <c r="C76" i="5" s="1"/>
  <c r="C77" i="5" s="1"/>
  <c r="C78" i="5" s="1"/>
  <c r="C79" i="5" s="1"/>
  <c r="C80" i="5" s="1"/>
  <c r="C81" i="5" s="1"/>
  <c r="C82" i="5" s="1"/>
  <c r="C83" i="5" s="1"/>
  <c r="C84" i="5" s="1"/>
  <c r="C85" i="5" s="1"/>
  <c r="C86" i="5" s="1"/>
  <c r="C87" i="5" s="1"/>
  <c r="C88" i="5" s="1"/>
  <c r="C89" i="5" s="1"/>
  <c r="C90" i="5" s="1"/>
  <c r="C91" i="5" s="1"/>
  <c r="C92" i="5" s="1"/>
  <c r="C93" i="5" s="1"/>
  <c r="C94" i="5" s="1"/>
  <c r="C95" i="5" s="1"/>
  <c r="C96" i="5" s="1"/>
  <c r="C97" i="5" s="1"/>
  <c r="C98" i="5" s="1"/>
  <c r="C99" i="5" s="1"/>
  <c r="C100" i="5" s="1"/>
  <c r="C101" i="5" s="1"/>
  <c r="C102" i="5" s="1"/>
  <c r="C103" i="5" s="1"/>
  <c r="C104" i="5" s="1"/>
  <c r="C105" i="5" s="1"/>
  <c r="C106" i="5" s="1"/>
  <c r="C107" i="5" s="1"/>
  <c r="C108" i="5" s="1"/>
  <c r="C109" i="5" s="1"/>
  <c r="C110" i="5" s="1"/>
  <c r="C111" i="5" s="1"/>
  <c r="C112" i="5" s="1"/>
  <c r="C113" i="5" s="1"/>
  <c r="C114" i="5" s="1"/>
  <c r="C115" i="5" s="1"/>
  <c r="C116" i="5" s="1"/>
  <c r="C117" i="5" s="1"/>
  <c r="C118" i="5" s="1"/>
  <c r="C119" i="5" s="1"/>
  <c r="C120" i="5" s="1"/>
  <c r="C121" i="5" s="1"/>
  <c r="C122" i="5" s="1"/>
  <c r="C123" i="5" s="1"/>
  <c r="C124" i="5" s="1"/>
  <c r="C125" i="5" s="1"/>
  <c r="C126" i="5" s="1"/>
  <c r="C127" i="5" s="1"/>
  <c r="C128" i="5" s="1"/>
  <c r="C129" i="5" s="1"/>
  <c r="C130" i="5" s="1"/>
  <c r="C131" i="5" s="1"/>
  <c r="C132" i="5" s="1"/>
  <c r="C133" i="5" s="1"/>
  <c r="C134" i="5" s="1"/>
  <c r="C135" i="5" s="1"/>
  <c r="C136" i="5" s="1"/>
  <c r="C137" i="5" s="1"/>
  <c r="C138" i="5" s="1"/>
  <c r="C139" i="5" s="1"/>
  <c r="C140" i="5" s="1"/>
  <c r="C141" i="5" s="1"/>
  <c r="C142" i="5" s="1"/>
  <c r="C143" i="5" s="1"/>
  <c r="C144" i="5" s="1"/>
  <c r="C145" i="5" s="1"/>
  <c r="C146" i="5" s="1"/>
  <c r="C147" i="5" s="1"/>
  <c r="C148" i="5" s="1"/>
  <c r="C149" i="5" s="1"/>
  <c r="C150" i="5" s="1"/>
  <c r="C151" i="5" s="1"/>
  <c r="C152" i="5" s="1"/>
  <c r="C153" i="5" s="1"/>
  <c r="C154" i="5" s="1"/>
  <c r="C155" i="5" s="1"/>
  <c r="C156" i="5" s="1"/>
  <c r="C157" i="5" s="1"/>
  <c r="C158" i="5" s="1"/>
  <c r="C159" i="5" s="1"/>
  <c r="C160" i="5" s="1"/>
  <c r="C161" i="5" s="1"/>
  <c r="C162" i="5" s="1"/>
  <c r="C163" i="5" s="1"/>
  <c r="C164" i="5" s="1"/>
  <c r="C165" i="5" s="1"/>
  <c r="C166" i="5" s="1"/>
  <c r="C167" i="5" s="1"/>
  <c r="C168" i="5" s="1"/>
  <c r="C169" i="5" s="1"/>
  <c r="C170" i="5" s="1"/>
  <c r="C171" i="5" s="1"/>
  <c r="C172" i="5" s="1"/>
  <c r="C173" i="5" s="1"/>
  <c r="C174" i="5" s="1"/>
  <c r="C175" i="5" s="1"/>
  <c r="C176" i="5" s="1"/>
  <c r="C177" i="5" s="1"/>
  <c r="C178" i="5" s="1"/>
  <c r="C179" i="5" s="1"/>
  <c r="C180" i="5" s="1"/>
  <c r="C181" i="5" s="1"/>
  <c r="C182" i="5" s="1"/>
  <c r="C183" i="5" s="1"/>
  <c r="C184" i="5" s="1"/>
  <c r="C185" i="5" s="1"/>
  <c r="C186" i="5" s="1"/>
  <c r="C187" i="5" s="1"/>
  <c r="C188" i="5" s="1"/>
  <c r="C189" i="5" s="1"/>
  <c r="C190" i="5" s="1"/>
  <c r="C191" i="5" s="1"/>
  <c r="C192" i="5" s="1"/>
  <c r="C193" i="5" s="1"/>
  <c r="C194" i="5" s="1"/>
  <c r="C195" i="5" s="1"/>
  <c r="C196" i="5" s="1"/>
  <c r="C197" i="5" s="1"/>
  <c r="C198" i="5" s="1"/>
  <c r="C199" i="5" s="1"/>
  <c r="C200" i="5" s="1"/>
  <c r="C201" i="5" s="1"/>
  <c r="C202" i="5" s="1"/>
  <c r="C203" i="5" s="1"/>
  <c r="C204" i="5" s="1"/>
  <c r="C205" i="5" s="1"/>
  <c r="C206" i="5" s="1"/>
  <c r="C207" i="5" s="1"/>
  <c r="C208" i="5" s="1"/>
  <c r="C209" i="5" s="1"/>
  <c r="C210" i="5" s="1"/>
  <c r="C211" i="5" s="1"/>
  <c r="C212" i="5" s="1"/>
  <c r="C213" i="5" s="1"/>
  <c r="C214" i="5" s="1"/>
  <c r="C215" i="5" s="1"/>
  <c r="C216" i="5" s="1"/>
  <c r="C217" i="5" s="1"/>
  <c r="C218" i="5" s="1"/>
  <c r="C219" i="5" s="1"/>
  <c r="C220" i="5" s="1"/>
  <c r="C221" i="5" s="1"/>
  <c r="C222" i="5" s="1"/>
  <c r="C223" i="5" s="1"/>
  <c r="C224" i="5" s="1"/>
  <c r="C225" i="5" s="1"/>
  <c r="C226" i="5" s="1"/>
  <c r="C227" i="5" s="1"/>
  <c r="C228" i="5" s="1"/>
  <c r="C229" i="5" s="1"/>
  <c r="C230" i="5" s="1"/>
  <c r="C231" i="5" s="1"/>
  <c r="C232" i="5" s="1"/>
  <c r="C233" i="5" s="1"/>
  <c r="C234" i="5" s="1"/>
  <c r="C235" i="5" s="1"/>
  <c r="C236" i="5" s="1"/>
  <c r="C237" i="5" s="1"/>
  <c r="C238" i="5" s="1"/>
  <c r="C239" i="5" s="1"/>
  <c r="C240" i="5" s="1"/>
  <c r="C241" i="5" s="1"/>
  <c r="C242" i="5" s="1"/>
  <c r="C243" i="5" s="1"/>
  <c r="C244" i="5" s="1"/>
  <c r="C245" i="5" s="1"/>
  <c r="C246" i="5" s="1"/>
  <c r="C247" i="5" s="1"/>
  <c r="C248" i="5" s="1"/>
  <c r="C249" i="5" s="1"/>
  <c r="C250" i="5" s="1"/>
  <c r="C251" i="5" s="1"/>
  <c r="C252" i="5" s="1"/>
  <c r="C253" i="5" s="1"/>
  <c r="C254" i="5" s="1"/>
  <c r="C255" i="5" s="1"/>
  <c r="C256" i="5" s="1"/>
  <c r="C257" i="5" s="1"/>
  <c r="C258" i="5" s="1"/>
  <c r="C259" i="5" s="1"/>
  <c r="C260" i="5" s="1"/>
  <c r="C261" i="5" s="1"/>
  <c r="C262" i="5" s="1"/>
  <c r="C263" i="5" s="1"/>
  <c r="C264" i="5" s="1"/>
  <c r="C265" i="5" s="1"/>
  <c r="C266" i="5" s="1"/>
  <c r="C267" i="5" s="1"/>
  <c r="C268" i="5" s="1"/>
  <c r="C269" i="5" s="1"/>
  <c r="C270" i="5" s="1"/>
  <c r="C271" i="5" s="1"/>
  <c r="C272" i="5" s="1"/>
  <c r="C273" i="5" s="1"/>
  <c r="C274" i="5" s="1"/>
  <c r="C275" i="5" s="1"/>
  <c r="C276" i="5" s="1"/>
  <c r="C277" i="5" s="1"/>
  <c r="C278" i="5" s="1"/>
  <c r="C279" i="5" s="1"/>
  <c r="C280" i="5" s="1"/>
  <c r="C281" i="5" s="1"/>
  <c r="C282" i="5" s="1"/>
  <c r="C283" i="5" s="1"/>
  <c r="C284" i="5" s="1"/>
  <c r="C285" i="5" s="1"/>
  <c r="C286" i="5" s="1"/>
  <c r="C287" i="5" s="1"/>
  <c r="C288" i="5" s="1"/>
  <c r="C289" i="5" s="1"/>
  <c r="C290" i="5" s="1"/>
  <c r="C291" i="5" s="1"/>
  <c r="C292" i="5" s="1"/>
  <c r="C293" i="5" s="1"/>
  <c r="C294" i="5" s="1"/>
  <c r="C295" i="5" s="1"/>
  <c r="C296" i="5" s="1"/>
  <c r="C297" i="5" s="1"/>
  <c r="C298" i="5" s="1"/>
  <c r="C299" i="5" s="1"/>
  <c r="C300" i="5" s="1"/>
  <c r="C301" i="5" s="1"/>
  <c r="C302" i="5" s="1"/>
  <c r="C303" i="5" s="1"/>
  <c r="C304" i="5" s="1"/>
  <c r="C305" i="5" s="1"/>
  <c r="C306" i="5" s="1"/>
  <c r="C307" i="5" s="1"/>
  <c r="C308" i="5" s="1"/>
  <c r="C309" i="5" s="1"/>
  <c r="C310" i="5" s="1"/>
  <c r="C311" i="5" s="1"/>
  <c r="C312" i="5" s="1"/>
  <c r="C313" i="5" s="1"/>
  <c r="C314" i="5" s="1"/>
  <c r="C315" i="5" s="1"/>
  <c r="C316" i="5" s="1"/>
  <c r="C317" i="5" s="1"/>
  <c r="C318" i="5" s="1"/>
  <c r="C319" i="5" s="1"/>
  <c r="C320" i="5" s="1"/>
  <c r="C321" i="5" s="1"/>
  <c r="C322" i="5" s="1"/>
  <c r="C323" i="5" s="1"/>
  <c r="C324" i="5" s="1"/>
  <c r="C325" i="5" s="1"/>
  <c r="C326" i="5" s="1"/>
  <c r="C327" i="5" s="1"/>
  <c r="C328" i="5" s="1"/>
  <c r="C329" i="5" s="1"/>
  <c r="C330" i="5" s="1"/>
  <c r="C331" i="5" s="1"/>
  <c r="C332" i="5" s="1"/>
  <c r="C333" i="5" s="1"/>
  <c r="C334" i="5" s="1"/>
  <c r="C335" i="5" s="1"/>
  <c r="C336" i="5" s="1"/>
  <c r="C337" i="5" s="1"/>
  <c r="C338" i="5" s="1"/>
  <c r="C339" i="5" s="1"/>
  <c r="C340" i="5" s="1"/>
  <c r="C341" i="5" s="1"/>
  <c r="C342" i="5" s="1"/>
  <c r="C343" i="5" s="1"/>
  <c r="C344" i="5" s="1"/>
  <c r="C345" i="5" s="1"/>
  <c r="C346" i="5" s="1"/>
  <c r="C347" i="5" s="1"/>
  <c r="C348" i="5" s="1"/>
  <c r="C349" i="5" s="1"/>
  <c r="C350" i="5" s="1"/>
  <c r="C351" i="5" s="1"/>
  <c r="C352" i="5" s="1"/>
  <c r="C353" i="5" s="1"/>
  <c r="C354" i="5" s="1"/>
  <c r="C355" i="5" s="1"/>
  <c r="C356" i="5" s="1"/>
  <c r="C357" i="5" s="1"/>
  <c r="C358" i="5" s="1"/>
  <c r="V207" i="5" l="1"/>
  <c r="V213" i="5"/>
  <c r="V221" i="5"/>
  <c r="V174" i="5"/>
  <c r="V135" i="5"/>
  <c r="V148" i="5"/>
  <c r="U135" i="5"/>
  <c r="U136" i="5"/>
  <c r="U137" i="5"/>
  <c r="U138" i="5"/>
  <c r="U139" i="5"/>
  <c r="U140" i="5"/>
  <c r="U141" i="5"/>
  <c r="U142" i="5"/>
  <c r="U143" i="5"/>
  <c r="U144" i="5"/>
  <c r="U145" i="5"/>
  <c r="U146" i="5"/>
  <c r="U147" i="5"/>
  <c r="U148" i="5"/>
  <c r="U149" i="5"/>
  <c r="U150" i="5"/>
  <c r="U151" i="5"/>
  <c r="U152" i="5"/>
  <c r="U153" i="5"/>
  <c r="U154" i="5"/>
  <c r="U155" i="5"/>
  <c r="U156" i="5"/>
  <c r="U157" i="5"/>
  <c r="U158" i="5"/>
  <c r="U159" i="5"/>
  <c r="U160" i="5"/>
  <c r="U161" i="5"/>
  <c r="U162" i="5"/>
  <c r="U163" i="5"/>
  <c r="U164" i="5"/>
  <c r="U165" i="5"/>
  <c r="U166" i="5"/>
  <c r="U167" i="5"/>
  <c r="U168" i="5"/>
  <c r="U169" i="5"/>
  <c r="U170" i="5"/>
  <c r="U171" i="5"/>
  <c r="U174" i="5"/>
  <c r="U175" i="5"/>
  <c r="U176" i="5"/>
  <c r="U177" i="5"/>
  <c r="U178" i="5"/>
  <c r="U179" i="5"/>
  <c r="U180" i="5"/>
  <c r="U181" i="5"/>
  <c r="U182" i="5"/>
  <c r="U183" i="5"/>
  <c r="U184" i="5"/>
  <c r="U185" i="5"/>
  <c r="U186" i="5"/>
  <c r="U187" i="5"/>
  <c r="U188" i="5"/>
  <c r="U189" i="5"/>
  <c r="U190" i="5"/>
  <c r="U191" i="5"/>
  <c r="U192" i="5"/>
  <c r="U193" i="5"/>
  <c r="U194" i="5"/>
  <c r="U195" i="5"/>
  <c r="U196" i="5"/>
  <c r="U197" i="5"/>
  <c r="U198" i="5"/>
  <c r="U199" i="5"/>
  <c r="U200" i="5"/>
  <c r="U201" i="5"/>
  <c r="U202" i="5"/>
  <c r="U203" i="5"/>
  <c r="U204" i="5"/>
  <c r="U205" i="5"/>
  <c r="U206" i="5"/>
  <c r="U207" i="5"/>
  <c r="U208" i="5"/>
  <c r="U209" i="5"/>
  <c r="U210" i="5"/>
  <c r="U211" i="5"/>
  <c r="U212" i="5"/>
  <c r="U213" i="5"/>
  <c r="U214" i="5"/>
  <c r="U215" i="5"/>
  <c r="U216" i="5"/>
  <c r="U217" i="5"/>
  <c r="U221" i="5"/>
  <c r="N4" i="5"/>
  <c r="N5" i="5" s="1"/>
  <c r="N6" i="5" s="1"/>
  <c r="N7" i="5" s="1"/>
  <c r="N8" i="5" s="1"/>
  <c r="N9" i="5" s="1"/>
  <c r="N10" i="5" s="1"/>
  <c r="N11" i="5" s="1"/>
  <c r="N12" i="5" s="1"/>
  <c r="N13" i="5" s="1"/>
  <c r="N14" i="5" s="1"/>
  <c r="N15" i="5" s="1"/>
  <c r="N16" i="5" s="1"/>
  <c r="N17" i="5" s="1"/>
  <c r="N18" i="5" s="1"/>
  <c r="N19" i="5" s="1"/>
  <c r="N20" i="5" s="1"/>
  <c r="N21" i="5" s="1"/>
  <c r="N22" i="5" s="1"/>
  <c r="N23" i="5" s="1"/>
  <c r="N24" i="5" s="1"/>
  <c r="N25" i="5" s="1"/>
  <c r="N26" i="5" s="1"/>
  <c r="N27" i="5" s="1"/>
  <c r="N28" i="5" s="1"/>
  <c r="N29" i="5" s="1"/>
  <c r="N30" i="5" s="1"/>
  <c r="N31" i="5" s="1"/>
  <c r="N32" i="5" s="1"/>
  <c r="N33" i="5" s="1"/>
  <c r="N34" i="5" s="1"/>
  <c r="N35" i="5" s="1"/>
  <c r="N36" i="5" s="1"/>
  <c r="N37" i="5" s="1"/>
  <c r="N38" i="5" s="1"/>
  <c r="N39" i="5" s="1"/>
  <c r="N40" i="5" s="1"/>
  <c r="N41" i="5" s="1"/>
  <c r="N42" i="5" s="1"/>
  <c r="N43" i="5" s="1"/>
  <c r="N44" i="5" s="1"/>
  <c r="N45" i="5" s="1"/>
  <c r="N46" i="5" s="1"/>
  <c r="N47" i="5" s="1"/>
  <c r="N48" i="5" s="1"/>
  <c r="N49" i="5" s="1"/>
  <c r="N50" i="5" s="1"/>
  <c r="N51" i="5" s="1"/>
  <c r="N52" i="5" s="1"/>
  <c r="N53" i="5" s="1"/>
  <c r="N54" i="5" s="1"/>
  <c r="N55" i="5" s="1"/>
  <c r="N56" i="5" s="1"/>
  <c r="N57" i="5" s="1"/>
  <c r="N58" i="5" s="1"/>
  <c r="N59" i="5" s="1"/>
  <c r="N60" i="5" s="1"/>
  <c r="N61" i="5" s="1"/>
  <c r="N62" i="5" s="1"/>
  <c r="N63" i="5" s="1"/>
  <c r="N64" i="5" s="1"/>
  <c r="N65" i="5" s="1"/>
  <c r="N66" i="5" s="1"/>
  <c r="N67" i="5" s="1"/>
  <c r="N68" i="5" s="1"/>
  <c r="N69" i="5" s="1"/>
  <c r="N70" i="5" s="1"/>
  <c r="N71" i="5" s="1"/>
  <c r="N72" i="5" s="1"/>
  <c r="N73" i="5" s="1"/>
  <c r="N74" i="5" s="1"/>
  <c r="N75" i="5" s="1"/>
  <c r="N76" i="5" s="1"/>
  <c r="N77" i="5" s="1"/>
  <c r="N78" i="5" s="1"/>
  <c r="N79" i="5" s="1"/>
  <c r="N80" i="5" s="1"/>
  <c r="N81" i="5" s="1"/>
  <c r="N82" i="5" s="1"/>
  <c r="N83" i="5" s="1"/>
  <c r="N84" i="5" s="1"/>
  <c r="N85" i="5" s="1"/>
  <c r="N86" i="5" s="1"/>
  <c r="N87" i="5" s="1"/>
  <c r="N88" i="5" s="1"/>
  <c r="N89" i="5" s="1"/>
  <c r="N90" i="5" s="1"/>
  <c r="N91" i="5" s="1"/>
  <c r="N92" i="5" s="1"/>
  <c r="N93" i="5" s="1"/>
  <c r="N94" i="5" s="1"/>
  <c r="N95" i="5" s="1"/>
  <c r="N96" i="5" s="1"/>
  <c r="N97" i="5" s="1"/>
  <c r="N98" i="5" s="1"/>
  <c r="N99" i="5" s="1"/>
  <c r="N100" i="5" s="1"/>
  <c r="N101" i="5" s="1"/>
  <c r="N102" i="5" s="1"/>
  <c r="N103" i="5" s="1"/>
  <c r="N104" i="5" s="1"/>
  <c r="N105" i="5" s="1"/>
  <c r="N106" i="5" s="1"/>
  <c r="N107" i="5" s="1"/>
  <c r="N108" i="5" s="1"/>
  <c r="N109" i="5" s="1"/>
  <c r="N110" i="5" s="1"/>
  <c r="N111" i="5" s="1"/>
  <c r="N112" i="5" s="1"/>
  <c r="N113" i="5" s="1"/>
  <c r="N114" i="5" s="1"/>
  <c r="N115" i="5" s="1"/>
  <c r="N116" i="5" s="1"/>
  <c r="N117" i="5" s="1"/>
  <c r="N118" i="5" s="1"/>
  <c r="N119" i="5" s="1"/>
  <c r="N120" i="5" s="1"/>
  <c r="N121" i="5" s="1"/>
  <c r="N122" i="5" s="1"/>
  <c r="N123" i="5" s="1"/>
  <c r="N124" i="5" s="1"/>
  <c r="N125" i="5" s="1"/>
  <c r="N126" i="5" s="1"/>
  <c r="N127" i="5" s="1"/>
  <c r="N128" i="5" s="1"/>
  <c r="N129" i="5" s="1"/>
  <c r="N130" i="5" s="1"/>
  <c r="N131" i="5" s="1"/>
  <c r="N132" i="5" s="1"/>
  <c r="N133" i="5" s="1"/>
  <c r="N134" i="5" s="1"/>
  <c r="N135" i="5" s="1"/>
  <c r="N136" i="5" s="1"/>
  <c r="N137" i="5" s="1"/>
  <c r="N138" i="5" s="1"/>
  <c r="N139" i="5" s="1"/>
  <c r="N140" i="5" s="1"/>
  <c r="N141" i="5" s="1"/>
  <c r="N142" i="5" s="1"/>
  <c r="N143" i="5" s="1"/>
  <c r="N144" i="5" s="1"/>
  <c r="N145" i="5" s="1"/>
  <c r="N146" i="5" s="1"/>
  <c r="N147" i="5" s="1"/>
  <c r="N148" i="5" s="1"/>
  <c r="N149" i="5" s="1"/>
  <c r="N150" i="5" s="1"/>
  <c r="N151" i="5" s="1"/>
  <c r="N152" i="5" s="1"/>
  <c r="N153" i="5" s="1"/>
  <c r="N154" i="5" s="1"/>
  <c r="N155" i="5" s="1"/>
  <c r="N156" i="5" s="1"/>
  <c r="N157" i="5" s="1"/>
  <c r="N158" i="5" s="1"/>
  <c r="N159" i="5" s="1"/>
  <c r="N160" i="5" s="1"/>
  <c r="N161" i="5" s="1"/>
  <c r="N162" i="5" s="1"/>
  <c r="N163" i="5" s="1"/>
  <c r="N164" i="5" s="1"/>
  <c r="N165" i="5" s="1"/>
  <c r="N166" i="5" s="1"/>
  <c r="N167" i="5" s="1"/>
  <c r="N168" i="5" s="1"/>
  <c r="N169" i="5" s="1"/>
  <c r="N170" i="5" s="1"/>
  <c r="N171" i="5" s="1"/>
  <c r="N172" i="5" s="1"/>
  <c r="N173" i="5" s="1"/>
  <c r="N174" i="5" s="1"/>
  <c r="N175" i="5" s="1"/>
  <c r="N176" i="5" s="1"/>
  <c r="N177" i="5" s="1"/>
  <c r="N178" i="5" s="1"/>
  <c r="N179" i="5" s="1"/>
  <c r="N180" i="5" s="1"/>
  <c r="N181" i="5" s="1"/>
  <c r="N182" i="5" s="1"/>
  <c r="N183" i="5" s="1"/>
  <c r="N184" i="5" s="1"/>
  <c r="N185" i="5" s="1"/>
  <c r="N186" i="5" s="1"/>
  <c r="N187" i="5" s="1"/>
  <c r="N188" i="5" s="1"/>
  <c r="N189" i="5" s="1"/>
  <c r="N190" i="5" s="1"/>
  <c r="N191" i="5" s="1"/>
  <c r="N192" i="5" s="1"/>
  <c r="N193" i="5" s="1"/>
  <c r="N194" i="5" s="1"/>
  <c r="N195" i="5" s="1"/>
  <c r="N196" i="5" s="1"/>
  <c r="N197" i="5" s="1"/>
  <c r="N198" i="5" s="1"/>
  <c r="N199" i="5" s="1"/>
  <c r="N200" i="5" s="1"/>
  <c r="N201" i="5" s="1"/>
  <c r="N202" i="5" s="1"/>
  <c r="N203" i="5" s="1"/>
  <c r="N204" i="5" s="1"/>
  <c r="N205" i="5" s="1"/>
  <c r="N206" i="5" s="1"/>
  <c r="N207" i="5" s="1"/>
  <c r="N208" i="5" s="1"/>
  <c r="N209" i="5" s="1"/>
  <c r="N210" i="5" s="1"/>
  <c r="N211" i="5" s="1"/>
  <c r="N212" i="5" s="1"/>
  <c r="N213" i="5" s="1"/>
  <c r="N214" i="5" s="1"/>
  <c r="N215" i="5" s="1"/>
  <c r="N216" i="5" s="1"/>
  <c r="N217" i="5" s="1"/>
  <c r="N218" i="5" s="1"/>
  <c r="N219" i="5" s="1"/>
  <c r="N220" i="5" s="1"/>
  <c r="N221" i="5" s="1"/>
  <c r="N222" i="5" s="1"/>
  <c r="N223" i="5" s="1"/>
  <c r="N224" i="5" s="1"/>
  <c r="N225" i="5" s="1"/>
  <c r="N226" i="5" s="1"/>
  <c r="N227" i="5" s="1"/>
  <c r="N228" i="5" s="1"/>
  <c r="N229" i="5" s="1"/>
  <c r="N230" i="5" s="1"/>
  <c r="N231" i="5" s="1"/>
  <c r="N232" i="5" s="1"/>
  <c r="N233" i="5" s="1"/>
  <c r="N234" i="5" s="1"/>
  <c r="N235" i="5" s="1"/>
  <c r="N236" i="5" s="1"/>
  <c r="N237" i="5" s="1"/>
  <c r="N238" i="5" s="1"/>
  <c r="N239" i="5" s="1"/>
  <c r="N240" i="5" s="1"/>
  <c r="N241" i="5" s="1"/>
  <c r="N242" i="5" s="1"/>
  <c r="N243" i="5" s="1"/>
  <c r="N244" i="5" s="1"/>
  <c r="N245" i="5" s="1"/>
  <c r="N246" i="5" s="1"/>
  <c r="N247" i="5" s="1"/>
  <c r="N248" i="5" s="1"/>
  <c r="N249" i="5" s="1"/>
  <c r="N250" i="5" s="1"/>
  <c r="N251" i="5" s="1"/>
  <c r="N252" i="5" s="1"/>
  <c r="N253" i="5" s="1"/>
  <c r="N254" i="5" s="1"/>
  <c r="N255" i="5" s="1"/>
  <c r="N256" i="5" s="1"/>
  <c r="N257" i="5" s="1"/>
  <c r="N258" i="5" s="1"/>
  <c r="N259" i="5" s="1"/>
  <c r="N260" i="5" s="1"/>
  <c r="N261" i="5" s="1"/>
  <c r="N262" i="5" s="1"/>
  <c r="N263" i="5" s="1"/>
  <c r="N264" i="5" s="1"/>
  <c r="N265" i="5" s="1"/>
  <c r="N266" i="5" s="1"/>
  <c r="N267" i="5" s="1"/>
  <c r="N268" i="5" s="1"/>
  <c r="N269" i="5" s="1"/>
  <c r="N270" i="5" s="1"/>
  <c r="N271" i="5" s="1"/>
  <c r="N272" i="5" s="1"/>
  <c r="N273" i="5" s="1"/>
  <c r="N274" i="5" s="1"/>
  <c r="N275" i="5" s="1"/>
  <c r="N276" i="5" s="1"/>
  <c r="N277" i="5" s="1"/>
  <c r="N278" i="5" s="1"/>
  <c r="N279" i="5" s="1"/>
  <c r="N280" i="5" s="1"/>
  <c r="N281" i="5" s="1"/>
  <c r="N282" i="5" s="1"/>
  <c r="N283" i="5" s="1"/>
  <c r="N284" i="5" s="1"/>
  <c r="N285" i="5" s="1"/>
  <c r="N286" i="5" s="1"/>
  <c r="N287" i="5" s="1"/>
  <c r="N288" i="5" s="1"/>
  <c r="N289" i="5" s="1"/>
  <c r="N290" i="5" s="1"/>
  <c r="N291" i="5" s="1"/>
  <c r="N292" i="5" s="1"/>
  <c r="N293" i="5" s="1"/>
  <c r="N294" i="5" s="1"/>
  <c r="N295" i="5" s="1"/>
  <c r="N296" i="5" s="1"/>
  <c r="N297" i="5" s="1"/>
  <c r="N298" i="5" s="1"/>
  <c r="N299" i="5" s="1"/>
  <c r="N300" i="5" s="1"/>
  <c r="N301" i="5" s="1"/>
  <c r="N302" i="5" s="1"/>
  <c r="N303" i="5" s="1"/>
  <c r="N304" i="5" s="1"/>
  <c r="N305" i="5" s="1"/>
  <c r="N306" i="5" s="1"/>
  <c r="N307" i="5" s="1"/>
  <c r="N308" i="5" s="1"/>
  <c r="N309" i="5" s="1"/>
  <c r="N310" i="5" s="1"/>
  <c r="N311" i="5" s="1"/>
  <c r="N312" i="5" s="1"/>
  <c r="N313" i="5" s="1"/>
  <c r="N314" i="5" s="1"/>
  <c r="N315" i="5" s="1"/>
  <c r="N316" i="5" s="1"/>
  <c r="N317" i="5" s="1"/>
  <c r="N318" i="5" s="1"/>
  <c r="N319" i="5" s="1"/>
  <c r="N320" i="5" s="1"/>
  <c r="N321" i="5" s="1"/>
  <c r="N322" i="5" s="1"/>
  <c r="N323" i="5" s="1"/>
  <c r="N324" i="5" s="1"/>
  <c r="N325" i="5" s="1"/>
  <c r="N326" i="5" s="1"/>
  <c r="N327" i="5" s="1"/>
  <c r="N328" i="5" s="1"/>
  <c r="N329" i="5" s="1"/>
  <c r="N330" i="5" s="1"/>
  <c r="N331" i="5" s="1"/>
  <c r="N332" i="5" s="1"/>
  <c r="N333" i="5" s="1"/>
  <c r="N334" i="5" s="1"/>
  <c r="N335" i="5" s="1"/>
  <c r="N336" i="5" s="1"/>
  <c r="N337" i="5" s="1"/>
  <c r="N338" i="5" s="1"/>
  <c r="N339" i="5" s="1"/>
  <c r="N340" i="5" s="1"/>
  <c r="N341" i="5" s="1"/>
  <c r="N342" i="5" s="1"/>
  <c r="N343" i="5" s="1"/>
  <c r="N344" i="5" s="1"/>
  <c r="N345" i="5" s="1"/>
  <c r="N346" i="5" s="1"/>
  <c r="N347" i="5" s="1"/>
  <c r="N348" i="5" s="1"/>
  <c r="N349" i="5" s="1"/>
  <c r="N350" i="5" s="1"/>
  <c r="N351" i="5" s="1"/>
  <c r="N352" i="5" s="1"/>
  <c r="N353" i="5" s="1"/>
  <c r="N354" i="5" s="1"/>
  <c r="N355" i="5" s="1"/>
  <c r="N356" i="5" s="1"/>
  <c r="N357" i="5" s="1"/>
  <c r="N358" i="5" s="1"/>
  <c r="AO163" i="5"/>
  <c r="AN163" i="5"/>
  <c r="AO162" i="5"/>
  <c r="AN162" i="5"/>
  <c r="AO161" i="5"/>
  <c r="AN161" i="5"/>
  <c r="AO160" i="5"/>
  <c r="AN160" i="5"/>
  <c r="AO159" i="5"/>
  <c r="AN159" i="5"/>
  <c r="AO158" i="5"/>
  <c r="AN158" i="5"/>
  <c r="AO157" i="5"/>
  <c r="AN157" i="5"/>
  <c r="AO156" i="5"/>
  <c r="AN156" i="5"/>
  <c r="AO155" i="5"/>
  <c r="AN155" i="5"/>
  <c r="AO154" i="5"/>
  <c r="AN154" i="5"/>
  <c r="AO153" i="5"/>
  <c r="AN153" i="5"/>
  <c r="AO152" i="5"/>
  <c r="AN152" i="5"/>
  <c r="AO151" i="5"/>
  <c r="AN151" i="5"/>
  <c r="AO150" i="5"/>
  <c r="AN150" i="5"/>
  <c r="AO149" i="5"/>
  <c r="AN149" i="5"/>
  <c r="AO148" i="5"/>
  <c r="AN148" i="5"/>
  <c r="AO147" i="5"/>
  <c r="AN147" i="5"/>
  <c r="AO146" i="5"/>
  <c r="AN146" i="5"/>
  <c r="AO145" i="5"/>
  <c r="AN145" i="5"/>
  <c r="AO144" i="5"/>
  <c r="AN144" i="5"/>
  <c r="AO143" i="5"/>
  <c r="AN143" i="5"/>
  <c r="AO142" i="5"/>
  <c r="AN142" i="5"/>
  <c r="AO141" i="5"/>
  <c r="AN141" i="5"/>
  <c r="AO140" i="5"/>
  <c r="AN140" i="5"/>
  <c r="AO139" i="5"/>
  <c r="AN139" i="5"/>
  <c r="AO138" i="5"/>
  <c r="AN138" i="5"/>
  <c r="AO137" i="5"/>
  <c r="AN137" i="5"/>
  <c r="AO136" i="5"/>
  <c r="AN136" i="5"/>
  <c r="AO135" i="5"/>
  <c r="AN135" i="5"/>
  <c r="AO134" i="5"/>
  <c r="AN134" i="5"/>
  <c r="AO133" i="5"/>
  <c r="AN133" i="5"/>
  <c r="AO132" i="5"/>
  <c r="AN132" i="5"/>
  <c r="AO131" i="5"/>
  <c r="AN131" i="5"/>
  <c r="AO130" i="5"/>
  <c r="AN130" i="5"/>
  <c r="AO129" i="5"/>
  <c r="AN129" i="5"/>
  <c r="AO128" i="5"/>
  <c r="AN128" i="5"/>
  <c r="AO127" i="5"/>
  <c r="AN127" i="5"/>
  <c r="AO126" i="5"/>
  <c r="AN126" i="5"/>
  <c r="AO125" i="5"/>
  <c r="AN125" i="5"/>
  <c r="AO124" i="5"/>
  <c r="AN124" i="5"/>
  <c r="AO123" i="5"/>
  <c r="AN123" i="5"/>
  <c r="AO122" i="5"/>
  <c r="AN122" i="5"/>
  <c r="AO121" i="5"/>
  <c r="AN121" i="5"/>
  <c r="AO120" i="5"/>
  <c r="AN120" i="5"/>
  <c r="AO119" i="5"/>
  <c r="AN119" i="5"/>
  <c r="AO118" i="5"/>
  <c r="AN118" i="5"/>
  <c r="AO117" i="5"/>
  <c r="AN117" i="5"/>
  <c r="AO116" i="5"/>
  <c r="AN116" i="5"/>
  <c r="AO115" i="5"/>
  <c r="AN115" i="5"/>
  <c r="AO114" i="5"/>
  <c r="AN114" i="5"/>
  <c r="AO113" i="5"/>
  <c r="AN113" i="5"/>
  <c r="AO112" i="5"/>
  <c r="AN112" i="5"/>
  <c r="AO111" i="5"/>
  <c r="AN111" i="5"/>
  <c r="AO110" i="5"/>
  <c r="AN110" i="5"/>
  <c r="AO109" i="5"/>
  <c r="AN109" i="5"/>
  <c r="AO108" i="5"/>
  <c r="AN108" i="5"/>
  <c r="AO107" i="5"/>
  <c r="AN107" i="5"/>
  <c r="AO106" i="5"/>
  <c r="AN106" i="5"/>
  <c r="AO105" i="5"/>
  <c r="AN105" i="5"/>
  <c r="AO104" i="5"/>
  <c r="AN104" i="5"/>
  <c r="AO103" i="5"/>
  <c r="AN103" i="5"/>
  <c r="AO102" i="5"/>
  <c r="AN102" i="5"/>
  <c r="AO101" i="5"/>
  <c r="AN101" i="5"/>
  <c r="AO100" i="5"/>
  <c r="AN100" i="5"/>
  <c r="AO99" i="5"/>
  <c r="AN99" i="5"/>
  <c r="AO98" i="5"/>
  <c r="AN98" i="5"/>
  <c r="AO97" i="5"/>
  <c r="AN97" i="5"/>
  <c r="AO96" i="5"/>
  <c r="AN96" i="5"/>
  <c r="AO95" i="5"/>
  <c r="AN95" i="5"/>
  <c r="AO94" i="5"/>
  <c r="AN94" i="5"/>
  <c r="AO93" i="5"/>
  <c r="AN93" i="5"/>
  <c r="AO92" i="5"/>
  <c r="AN92" i="5"/>
  <c r="AO91" i="5"/>
  <c r="AN91" i="5"/>
  <c r="AO90" i="5"/>
  <c r="AN90" i="5"/>
  <c r="AO89" i="5"/>
  <c r="AN89" i="5"/>
  <c r="AO88" i="5"/>
  <c r="AN88" i="5"/>
  <c r="AO87" i="5"/>
  <c r="AN87" i="5"/>
  <c r="AO86" i="5"/>
  <c r="AN86" i="5"/>
  <c r="AO85" i="5"/>
  <c r="AN85" i="5"/>
  <c r="AO84" i="5"/>
  <c r="AN84" i="5"/>
  <c r="AO83" i="5"/>
  <c r="AN83" i="5"/>
  <c r="AO82" i="5"/>
  <c r="AN82" i="5"/>
  <c r="AO81" i="5"/>
  <c r="AN81" i="5"/>
  <c r="AO80" i="5"/>
  <c r="AN80" i="5"/>
  <c r="AO79" i="5"/>
  <c r="AN79" i="5"/>
  <c r="AO78" i="5"/>
  <c r="AN78" i="5"/>
  <c r="AO77" i="5"/>
  <c r="AN77" i="5"/>
  <c r="AO76" i="5"/>
  <c r="AN76" i="5"/>
  <c r="AO75" i="5"/>
  <c r="AN75" i="5"/>
  <c r="AO74" i="5"/>
  <c r="AN74" i="5"/>
  <c r="AO73" i="5"/>
  <c r="AN73" i="5"/>
  <c r="AO72" i="5"/>
  <c r="AN72" i="5"/>
  <c r="AO71" i="5"/>
  <c r="AN71" i="5"/>
  <c r="AO70" i="5"/>
  <c r="AN70" i="5"/>
  <c r="AO69" i="5"/>
  <c r="AN69" i="5"/>
  <c r="AO68" i="5"/>
  <c r="AN68" i="5"/>
  <c r="AO67" i="5"/>
  <c r="AN67" i="5"/>
  <c r="AO66" i="5"/>
  <c r="AN66" i="5"/>
  <c r="AO65" i="5"/>
  <c r="AN65" i="5"/>
  <c r="AO64" i="5"/>
  <c r="AN64" i="5"/>
  <c r="AO63" i="5"/>
  <c r="AN63" i="5"/>
  <c r="AO62" i="5"/>
  <c r="AN62" i="5"/>
  <c r="AO61" i="5"/>
  <c r="AN61" i="5"/>
  <c r="AO60" i="5"/>
  <c r="AN60" i="5"/>
  <c r="AO59" i="5"/>
  <c r="AN59" i="5"/>
  <c r="AO58" i="5"/>
  <c r="AN58" i="5"/>
  <c r="AO57" i="5"/>
  <c r="AN57" i="5"/>
  <c r="AO56" i="5"/>
  <c r="AN56" i="5"/>
  <c r="AO55" i="5"/>
  <c r="AN55" i="5"/>
  <c r="AO54" i="5"/>
  <c r="AN54" i="5"/>
  <c r="AO53" i="5"/>
  <c r="AN53" i="5"/>
  <c r="AO52" i="5"/>
  <c r="AN52" i="5"/>
  <c r="AO51" i="5"/>
  <c r="AN51" i="5"/>
  <c r="AO50" i="5"/>
  <c r="AN50" i="5"/>
  <c r="AO49" i="5"/>
  <c r="AN49" i="5"/>
  <c r="AO48" i="5"/>
  <c r="AN48" i="5"/>
  <c r="AO47" i="5"/>
  <c r="AN47" i="5"/>
  <c r="AO46" i="5"/>
  <c r="AN46" i="5"/>
  <c r="AO45" i="5"/>
  <c r="AN45" i="5"/>
  <c r="AO44" i="5"/>
  <c r="AN44" i="5"/>
  <c r="AO43" i="5"/>
  <c r="AN43" i="5"/>
  <c r="AO42" i="5"/>
  <c r="AN42" i="5"/>
  <c r="AO41" i="5"/>
  <c r="AN41" i="5"/>
  <c r="AO40" i="5"/>
  <c r="AN40" i="5"/>
  <c r="AO39" i="5"/>
  <c r="AN39" i="5"/>
  <c r="AO38" i="5"/>
  <c r="AN38" i="5"/>
  <c r="AO37" i="5"/>
  <c r="AN37" i="5"/>
  <c r="AO36" i="5"/>
  <c r="AN36" i="5"/>
  <c r="AO35" i="5"/>
  <c r="AN35" i="5"/>
  <c r="AO34" i="5"/>
  <c r="AN34" i="5"/>
  <c r="AO33" i="5"/>
  <c r="AN33" i="5"/>
  <c r="AO32" i="5"/>
  <c r="AN32" i="5"/>
  <c r="AO31" i="5"/>
  <c r="AN31" i="5"/>
  <c r="AO30" i="5"/>
  <c r="AN30" i="5"/>
  <c r="AO29" i="5"/>
  <c r="AN29" i="5"/>
  <c r="AE29" i="5"/>
  <c r="AD29" i="5"/>
  <c r="AO28" i="5"/>
  <c r="AN28" i="5"/>
  <c r="AE28" i="5"/>
  <c r="AD28" i="5"/>
  <c r="AO27" i="5"/>
  <c r="AN27" i="5"/>
  <c r="AE27" i="5"/>
  <c r="AD27" i="5"/>
  <c r="AO26" i="5"/>
  <c r="AN26" i="5"/>
  <c r="AE26" i="5"/>
  <c r="AD26" i="5"/>
  <c r="AO25" i="5"/>
  <c r="AN25" i="5"/>
  <c r="AE25" i="5"/>
  <c r="AD25" i="5"/>
  <c r="AO24" i="5"/>
  <c r="AN24" i="5"/>
  <c r="AE24" i="5"/>
  <c r="AD24" i="5"/>
  <c r="AO23" i="5"/>
  <c r="AN23" i="5"/>
  <c r="AE23" i="5"/>
  <c r="AD23" i="5"/>
  <c r="AO22" i="5"/>
  <c r="AN22" i="5"/>
  <c r="AE22" i="5"/>
  <c r="AD22" i="5"/>
  <c r="AO21" i="5"/>
  <c r="AN21" i="5"/>
  <c r="AE21" i="5"/>
  <c r="AD21" i="5"/>
  <c r="AO20" i="5"/>
  <c r="AN20" i="5"/>
  <c r="AE20" i="5"/>
  <c r="AD20" i="5"/>
  <c r="AO19" i="5"/>
  <c r="AN19" i="5"/>
  <c r="AE19" i="5"/>
  <c r="AD19" i="5"/>
  <c r="AO18" i="5"/>
  <c r="AN18" i="5"/>
  <c r="AE18" i="5"/>
  <c r="AD18" i="5"/>
  <c r="AO17" i="5"/>
  <c r="AN17" i="5"/>
  <c r="AE17" i="5"/>
  <c r="AD17" i="5"/>
  <c r="AO16" i="5"/>
  <c r="AN16" i="5"/>
  <c r="AE16" i="5"/>
  <c r="AD16" i="5"/>
  <c r="AO15" i="5"/>
  <c r="AN15" i="5"/>
  <c r="AE15" i="5"/>
  <c r="AD15" i="5"/>
  <c r="AO14" i="5"/>
  <c r="AN14" i="5"/>
  <c r="AE14" i="5"/>
  <c r="AD14" i="5"/>
  <c r="AO13" i="5"/>
  <c r="AN13" i="5"/>
  <c r="AE13" i="5"/>
  <c r="AD13" i="5"/>
  <c r="AO12" i="5"/>
  <c r="AN12" i="5"/>
  <c r="AE12" i="5"/>
  <c r="AD12" i="5"/>
  <c r="AO11" i="5"/>
  <c r="AN11" i="5"/>
  <c r="AE11" i="5"/>
  <c r="AD11" i="5"/>
  <c r="AO10" i="5"/>
  <c r="AN10" i="5"/>
  <c r="AE10" i="5"/>
  <c r="AD10" i="5"/>
  <c r="AO9" i="5"/>
  <c r="AN9" i="5"/>
  <c r="AE9" i="5"/>
  <c r="AD9" i="5"/>
  <c r="AO8" i="5"/>
  <c r="AN8" i="5"/>
  <c r="AE8" i="5"/>
  <c r="AD8" i="5"/>
  <c r="AO7" i="5"/>
  <c r="AN7" i="5"/>
  <c r="AE7" i="5"/>
  <c r="AD7" i="5"/>
  <c r="AO6" i="5"/>
  <c r="AN6" i="5"/>
  <c r="AE6" i="5"/>
  <c r="AD6" i="5"/>
  <c r="AO5" i="5"/>
  <c r="AN5" i="5"/>
  <c r="AE5" i="5"/>
  <c r="AD5" i="5"/>
  <c r="AO4" i="5"/>
  <c r="AN4" i="5"/>
  <c r="AE4" i="5"/>
  <c r="AD4" i="5"/>
  <c r="AQ3" i="5"/>
  <c r="AO3" i="5"/>
  <c r="AN3" i="5"/>
  <c r="AE3" i="5"/>
  <c r="AD3" i="5"/>
  <c r="O31" i="4" l="1"/>
  <c r="O30" i="4"/>
  <c r="K27" i="4"/>
  <c r="J27" i="4"/>
  <c r="I27" i="4"/>
  <c r="H27" i="4"/>
  <c r="G27" i="4"/>
  <c r="F27" i="4"/>
  <c r="E27" i="4"/>
  <c r="D27" i="4"/>
  <c r="P27" i="4" s="1"/>
  <c r="P26" i="4"/>
  <c r="O26" i="4"/>
  <c r="K26" i="4"/>
  <c r="J26" i="4"/>
  <c r="I26" i="4"/>
  <c r="H26" i="4"/>
  <c r="G26" i="4"/>
  <c r="F26" i="4"/>
  <c r="E26" i="4"/>
  <c r="D26" i="4"/>
  <c r="K25" i="4"/>
  <c r="J25" i="4"/>
  <c r="P25" i="4" s="1"/>
  <c r="I25" i="4"/>
  <c r="H25" i="4"/>
  <c r="G25" i="4"/>
  <c r="F25" i="4"/>
  <c r="E25" i="4"/>
  <c r="D25" i="4"/>
  <c r="N16" i="4"/>
  <c r="Q14" i="4"/>
  <c r="N14" i="4"/>
  <c r="M10" i="4"/>
  <c r="P10" i="4" s="1"/>
  <c r="L10" i="4"/>
  <c r="K10" i="4"/>
  <c r="J10" i="4"/>
  <c r="I10" i="4"/>
  <c r="H10" i="4"/>
  <c r="G10" i="4"/>
  <c r="F10" i="4"/>
  <c r="E10" i="4"/>
  <c r="D10" i="4"/>
  <c r="M9" i="4"/>
  <c r="P9" i="4" s="1"/>
  <c r="L9" i="4"/>
  <c r="K9" i="4"/>
  <c r="J9" i="4"/>
  <c r="I9" i="4"/>
  <c r="H9" i="4"/>
  <c r="G9" i="4"/>
  <c r="F9" i="4"/>
  <c r="E9" i="4"/>
  <c r="D9" i="4"/>
  <c r="M8" i="4"/>
  <c r="L8" i="4"/>
  <c r="P8" i="4" s="1"/>
  <c r="K8" i="4"/>
  <c r="J8" i="4"/>
  <c r="I8" i="4"/>
  <c r="H8" i="4"/>
  <c r="G8" i="4"/>
  <c r="F8" i="4"/>
  <c r="E8" i="4"/>
  <c r="D8" i="4"/>
  <c r="O9" i="4" l="1"/>
  <c r="O25" i="4"/>
  <c r="O27" i="4"/>
  <c r="O10" i="4"/>
  <c r="J9" i="3" l="1"/>
  <c r="J10" i="3"/>
  <c r="L3" i="3"/>
  <c r="L9" i="3" s="1"/>
  <c r="M3" i="3"/>
  <c r="M10" i="3" s="1"/>
  <c r="L4" i="3"/>
  <c r="M4" i="3"/>
  <c r="L5" i="3"/>
  <c r="M5" i="3"/>
  <c r="L6" i="3"/>
  <c r="M6" i="3"/>
  <c r="L7" i="3"/>
  <c r="M7" i="3"/>
  <c r="J4" i="3"/>
  <c r="J5" i="3"/>
  <c r="J6" i="3"/>
  <c r="J7" i="3"/>
  <c r="J3" i="3"/>
  <c r="B10" i="3"/>
  <c r="D10" i="3"/>
  <c r="E10" i="3"/>
  <c r="B9" i="3"/>
  <c r="D9" i="3"/>
  <c r="E9" i="3"/>
  <c r="M9" i="3" l="1"/>
  <c r="L10" i="3"/>
  <c r="K9" i="3"/>
  <c r="K10" i="3"/>
  <c r="F18" i="2"/>
  <c r="F19" i="2"/>
  <c r="B18" i="2"/>
  <c r="C18" i="2"/>
  <c r="B19" i="2"/>
  <c r="C19" i="2"/>
  <c r="D19" i="2"/>
  <c r="D18" i="2"/>
  <c r="G18" i="2"/>
  <c r="G19" i="2"/>
  <c r="H19" i="2"/>
  <c r="H18" i="2"/>
  <c r="F13" i="2"/>
  <c r="G13" i="2"/>
  <c r="H13" i="2"/>
  <c r="F14" i="2"/>
  <c r="G14" i="2"/>
  <c r="H14" i="2"/>
  <c r="F15" i="2"/>
  <c r="G15" i="2"/>
  <c r="H15" i="2"/>
  <c r="F16" i="2"/>
  <c r="G16" i="2"/>
  <c r="H16" i="2"/>
  <c r="G12" i="2"/>
  <c r="H12" i="2"/>
  <c r="F12" i="2"/>
  <c r="B13" i="2"/>
  <c r="C13" i="2"/>
  <c r="D13" i="2"/>
  <c r="B14" i="2"/>
  <c r="C14" i="2"/>
  <c r="D14" i="2"/>
  <c r="B15" i="2"/>
  <c r="C15" i="2"/>
  <c r="D15" i="2"/>
  <c r="B16" i="2"/>
  <c r="C16" i="2"/>
  <c r="D16" i="2"/>
  <c r="C12" i="2"/>
  <c r="D12" i="2"/>
  <c r="B12" i="2"/>
</calcChain>
</file>

<file path=xl/sharedStrings.xml><?xml version="1.0" encoding="utf-8"?>
<sst xmlns="http://schemas.openxmlformats.org/spreadsheetml/2006/main" count="82" uniqueCount="49">
  <si>
    <t>60uM2APB</t>
  </si>
  <si>
    <t>10uM CBD</t>
  </si>
  <si>
    <t>3mM 2APB (sens)</t>
  </si>
  <si>
    <t>WT mTRPV3, whole cell, -80mV</t>
  </si>
  <si>
    <t>mean</t>
  </si>
  <si>
    <t>SEM</t>
  </si>
  <si>
    <t>2APB+CBD</t>
  </si>
  <si>
    <t>2APB+CBD, sens</t>
  </si>
  <si>
    <t>2APB,sens</t>
  </si>
  <si>
    <t>sem</t>
  </si>
  <si>
    <t>2APB</t>
  </si>
  <si>
    <t>p1</t>
  </si>
  <si>
    <t>p2</t>
  </si>
  <si>
    <t>p3</t>
  </si>
  <si>
    <t xml:space="preserve">2APB </t>
  </si>
  <si>
    <t>norm</t>
  </si>
  <si>
    <t>2APB+CBD_sens</t>
  </si>
  <si>
    <t>2APB_sens</t>
  </si>
  <si>
    <t>in minutes</t>
  </si>
  <si>
    <t>in seconds</t>
  </si>
  <si>
    <t>TAU-activation</t>
  </si>
  <si>
    <t>TAU-deactivation</t>
  </si>
  <si>
    <t>mTRPV3; whole-cell</t>
  </si>
  <si>
    <t>pre-sensitization experiment:</t>
  </si>
  <si>
    <t>leak-subtracted:</t>
  </si>
  <si>
    <t>60uM 2APB</t>
  </si>
  <si>
    <t>I1</t>
  </si>
  <si>
    <t>60 uM 2APB</t>
  </si>
  <si>
    <t>I2</t>
  </si>
  <si>
    <t>60 uM 2APB+10uM CBD</t>
  </si>
  <si>
    <t>I2APB+CBD</t>
  </si>
  <si>
    <t>normalized to I1:</t>
  </si>
  <si>
    <t>paired t-tests (raw data):</t>
  </si>
  <si>
    <t>I1 vs I2</t>
  </si>
  <si>
    <t>I2 vs I3</t>
  </si>
  <si>
    <t>(norm data):</t>
  </si>
  <si>
    <t>post-sensitization experiment:</t>
  </si>
  <si>
    <t>paired t-tests</t>
  </si>
  <si>
    <t>2-APB (no sensitization)</t>
  </si>
  <si>
    <t>tau1 (ms)</t>
  </si>
  <si>
    <t>tau2 (ms)</t>
  </si>
  <si>
    <t>mean time</t>
  </si>
  <si>
    <t>mean tau1</t>
  </si>
  <si>
    <t>mean tau2</t>
  </si>
  <si>
    <t>sem_time</t>
  </si>
  <si>
    <t>sem_tau1</t>
  </si>
  <si>
    <t>sem_tau2</t>
  </si>
  <si>
    <t xml:space="preserve">tau1 </t>
  </si>
  <si>
    <t xml:space="preserve">tau2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</si>
</sst>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 Unicode MS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 Unicode MS"/>
    </font>
  </fonts>
  <fills count="6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/>
    <xf numFmtId="0" fontId="2" fillId="0" borderId="0" xfId="0" applyFont="1"/>
    <xf numFmtId="0" fontId="6" fillId="0" borderId="0" xfId="0" applyFont="1"/>
    <xf numFmtId="0" fontId="0" fillId="2" borderId="0" xfId="0" applyFill="1"/>
    <xf numFmtId="0" fontId="1" fillId="2" borderId="0" xfId="0" applyFont="1" applyFill="1"/>
    <xf numFmtId="0" fontId="1" fillId="3" borderId="0" xfId="0" applyFont="1" applyFill="1"/>
    <xf numFmtId="0" fontId="3" fillId="3" borderId="0" xfId="0" applyFont="1" applyFill="1"/>
    <xf numFmtId="0" fontId="1" fillId="3" borderId="1" xfId="0" applyFont="1" applyFill="1" applyBorder="1"/>
    <xf numFmtId="0" fontId="6" fillId="3" borderId="2" xfId="0" applyFont="1" applyFill="1" applyBorder="1"/>
    <xf numFmtId="0" fontId="6" fillId="3" borderId="3" xfId="0" applyFont="1" applyFill="1" applyBorder="1"/>
    <xf numFmtId="0" fontId="5" fillId="4" borderId="4" xfId="0" applyFont="1" applyFill="1" applyBorder="1"/>
    <xf numFmtId="0" fontId="6" fillId="4" borderId="5" xfId="0" applyFont="1" applyFill="1" applyBorder="1"/>
    <xf numFmtId="0" fontId="6" fillId="4" borderId="6" xfId="0" applyFont="1" applyFill="1" applyBorder="1"/>
    <xf numFmtId="0" fontId="5" fillId="4" borderId="7" xfId="0" applyFont="1" applyFill="1" applyBorder="1"/>
    <xf numFmtId="0" fontId="5" fillId="4" borderId="8" xfId="0" applyFont="1" applyFill="1" applyBorder="1"/>
    <xf numFmtId="0" fontId="5" fillId="4" borderId="9" xfId="0" applyFont="1" applyFill="1" applyBorder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2" fillId="5" borderId="0" xfId="0" applyFont="1" applyFill="1"/>
    <xf numFmtId="0" fontId="7" fillId="0" borderId="0" xfId="0" applyFont="1"/>
    <xf numFmtId="0" fontId="2" fillId="0" borderId="0" xfId="0" applyFont="1" applyFill="1" applyBorder="1"/>
    <xf numFmtId="0" fontId="0" fillId="0" borderId="0" xfId="0" applyFill="1" applyBorder="1"/>
    <xf numFmtId="0" fontId="2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7" fillId="0" borderId="0" xfId="0" applyFont="1" applyFill="1" applyBorder="1"/>
    <xf numFmtId="0" fontId="4" fillId="0" borderId="0" xfId="0" applyFont="1" applyFill="1" applyBorder="1"/>
    <xf numFmtId="0" fontId="0" fillId="0" borderId="10" xfId="0" applyFill="1" applyBorder="1"/>
    <xf numFmtId="0" fontId="0" fillId="0" borderId="0" xfId="0" applyFont="1" applyFill="1" applyBorder="1"/>
    <xf numFmtId="11" fontId="0" fillId="0" borderId="0" xfId="0" applyNumberFormat="1" applyFill="1" applyBorder="1"/>
    <xf numFmtId="11" fontId="7" fillId="0" borderId="0" xfId="0" applyNumberFormat="1" applyFont="1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36F1F-96F3-4FAC-AB16-91B166F7599A}">
  <dimension ref="A1:Q31"/>
  <sheetViews>
    <sheetView workbookViewId="0">
      <selection activeCell="A27" sqref="A27"/>
    </sheetView>
  </sheetViews>
  <sheetFormatPr defaultRowHeight="14.4"/>
  <cols>
    <col min="1" max="1" width="28" bestFit="1" customWidth="1"/>
    <col min="2" max="2" width="10.6640625" bestFit="1" customWidth="1"/>
    <col min="3" max="3" width="15.5546875" bestFit="1" customWidth="1"/>
    <col min="14" max="14" width="23.33203125" bestFit="1" customWidth="1"/>
  </cols>
  <sheetData>
    <row r="1" spans="1:17">
      <c r="A1" s="2" t="s">
        <v>22</v>
      </c>
    </row>
    <row r="2" spans="1:17">
      <c r="A2" s="2" t="s">
        <v>23</v>
      </c>
    </row>
    <row r="3" spans="1:17">
      <c r="C3" s="2" t="s">
        <v>24</v>
      </c>
    </row>
    <row r="4" spans="1:17">
      <c r="A4" t="s">
        <v>25</v>
      </c>
      <c r="B4" s="2" t="s">
        <v>26</v>
      </c>
      <c r="D4">
        <v>-42.85962</v>
      </c>
      <c r="E4">
        <v>-555.95659999999998</v>
      </c>
      <c r="F4">
        <v>-541.62855000000002</v>
      </c>
      <c r="G4">
        <v>-45.386400000000002</v>
      </c>
      <c r="H4">
        <v>-11.313000000000001</v>
      </c>
      <c r="I4">
        <v>-5.8331</v>
      </c>
      <c r="J4">
        <v>-125.977</v>
      </c>
      <c r="K4">
        <v>-177.47710000000001</v>
      </c>
      <c r="L4">
        <v>-54.443600000000004</v>
      </c>
      <c r="M4">
        <v>-201.16829999999999</v>
      </c>
    </row>
    <row r="5" spans="1:17">
      <c r="A5" t="s">
        <v>27</v>
      </c>
      <c r="B5" s="2" t="s">
        <v>28</v>
      </c>
      <c r="D5">
        <v>-61.996989999999997</v>
      </c>
      <c r="E5">
        <v>-827.74069999999904</v>
      </c>
      <c r="F5">
        <v>-610.86659999999995</v>
      </c>
      <c r="G5">
        <v>-43.500399999999999</v>
      </c>
      <c r="H5">
        <v>-26.037299999999899</v>
      </c>
      <c r="I5">
        <v>-16.612549999999999</v>
      </c>
      <c r="J5">
        <v>-107.18429999999999</v>
      </c>
      <c r="K5">
        <v>-129.929</v>
      </c>
      <c r="L5">
        <v>-59.629899999999999</v>
      </c>
      <c r="M5">
        <v>-255.6088</v>
      </c>
    </row>
    <row r="6" spans="1:17">
      <c r="A6" t="s">
        <v>29</v>
      </c>
      <c r="B6" s="2" t="s">
        <v>30</v>
      </c>
      <c r="D6">
        <v>-1041.0429999999999</v>
      </c>
      <c r="E6">
        <v>-8244.7374999999993</v>
      </c>
      <c r="F6">
        <v>-4818.9182000000001</v>
      </c>
      <c r="G6">
        <v>-1160.357</v>
      </c>
      <c r="H6">
        <v>-335.79250000000002</v>
      </c>
      <c r="I6">
        <v>-382.25099999999998</v>
      </c>
      <c r="J6">
        <v>-981.64609999999902</v>
      </c>
      <c r="K6">
        <v>-667.37699999999995</v>
      </c>
      <c r="L6">
        <v>-423.87779999999998</v>
      </c>
      <c r="M6">
        <v>-1819.0253</v>
      </c>
    </row>
    <row r="7" spans="1:17">
      <c r="O7" s="2" t="s">
        <v>4</v>
      </c>
      <c r="P7" s="2" t="s">
        <v>9</v>
      </c>
    </row>
    <row r="8" spans="1:17">
      <c r="C8" s="2" t="s">
        <v>31</v>
      </c>
      <c r="D8">
        <f t="shared" ref="D8:M10" si="0">D4/D$4</f>
        <v>1</v>
      </c>
      <c r="E8">
        <f t="shared" si="0"/>
        <v>1</v>
      </c>
      <c r="F8">
        <f t="shared" si="0"/>
        <v>1</v>
      </c>
      <c r="G8">
        <f t="shared" si="0"/>
        <v>1</v>
      </c>
      <c r="H8">
        <f t="shared" si="0"/>
        <v>1</v>
      </c>
      <c r="I8">
        <f t="shared" si="0"/>
        <v>1</v>
      </c>
      <c r="J8">
        <f t="shared" si="0"/>
        <v>1</v>
      </c>
      <c r="K8">
        <f t="shared" si="0"/>
        <v>1</v>
      </c>
      <c r="L8">
        <f t="shared" si="0"/>
        <v>1</v>
      </c>
      <c r="M8">
        <f t="shared" si="0"/>
        <v>1</v>
      </c>
      <c r="O8">
        <v>1</v>
      </c>
      <c r="P8">
        <f>STDEV(D8:M8)/SQRT(10)</f>
        <v>0</v>
      </c>
    </row>
    <row r="9" spans="1:17">
      <c r="D9">
        <f t="shared" si="0"/>
        <v>1.4465128248920545</v>
      </c>
      <c r="E9">
        <f t="shared" si="0"/>
        <v>1.4888584828384068</v>
      </c>
      <c r="F9">
        <f t="shared" si="0"/>
        <v>1.1278330878237492</v>
      </c>
      <c r="G9">
        <f t="shared" si="0"/>
        <v>0.95844570179613275</v>
      </c>
      <c r="H9">
        <f t="shared" si="0"/>
        <v>2.3015380535666843</v>
      </c>
      <c r="I9">
        <f t="shared" si="0"/>
        <v>2.847979633471053</v>
      </c>
      <c r="J9">
        <f t="shared" si="0"/>
        <v>0.85082435682703983</v>
      </c>
      <c r="K9">
        <f t="shared" si="0"/>
        <v>0.73208881596555275</v>
      </c>
      <c r="L9">
        <f t="shared" si="0"/>
        <v>1.0952600489313711</v>
      </c>
      <c r="M9">
        <f t="shared" si="0"/>
        <v>1.2706216635523591</v>
      </c>
      <c r="O9">
        <f>AVERAGE(D9:M9)</f>
        <v>1.4119962669664403</v>
      </c>
      <c r="P9">
        <f t="shared" ref="P9:P10" si="1">STDEV(D9:M9)/SQRT(10)</f>
        <v>0.211984944551733</v>
      </c>
    </row>
    <row r="10" spans="1:17">
      <c r="D10">
        <f t="shared" si="0"/>
        <v>24.289599394488331</v>
      </c>
      <c r="E10">
        <f t="shared" si="0"/>
        <v>14.829822147987811</v>
      </c>
      <c r="F10">
        <f t="shared" si="0"/>
        <v>8.8970904506418655</v>
      </c>
      <c r="G10">
        <f t="shared" si="0"/>
        <v>25.566182821285668</v>
      </c>
      <c r="H10">
        <f t="shared" si="0"/>
        <v>29.682003005392026</v>
      </c>
      <c r="I10">
        <f t="shared" si="0"/>
        <v>65.531364111707319</v>
      </c>
      <c r="J10">
        <f t="shared" si="0"/>
        <v>7.7922644609730272</v>
      </c>
      <c r="K10">
        <f t="shared" si="0"/>
        <v>3.7603555613653814</v>
      </c>
      <c r="L10">
        <f t="shared" si="0"/>
        <v>7.7856313689763343</v>
      </c>
      <c r="M10">
        <f t="shared" si="0"/>
        <v>9.0423058702588825</v>
      </c>
      <c r="O10">
        <f>AVERAGE(D10:M10)</f>
        <v>19.717661919307663</v>
      </c>
      <c r="P10">
        <f t="shared" si="1"/>
        <v>5.8189864199289998</v>
      </c>
    </row>
    <row r="13" spans="1:17">
      <c r="N13" t="s">
        <v>32</v>
      </c>
    </row>
    <row r="14" spans="1:17">
      <c r="M14" s="2" t="s">
        <v>33</v>
      </c>
      <c r="N14">
        <f>TTEST(D4:M4,D5:M5,2,1)</f>
        <v>0.21158334417386435</v>
      </c>
      <c r="P14" s="2" t="s">
        <v>34</v>
      </c>
      <c r="Q14">
        <f>TTEST(D5:M5,D6:M6,2,1)</f>
        <v>3.7014575190577097E-2</v>
      </c>
    </row>
    <row r="15" spans="1:17">
      <c r="N15" t="s">
        <v>35</v>
      </c>
    </row>
    <row r="16" spans="1:17">
      <c r="N16">
        <f>TTEST(D8:M8,D9:M9,2,1)</f>
        <v>8.3834847268811713E-2</v>
      </c>
    </row>
    <row r="18" spans="1:16">
      <c r="A18" s="2" t="s">
        <v>36</v>
      </c>
      <c r="C18" s="2" t="s">
        <v>24</v>
      </c>
    </row>
    <row r="19" spans="1:16">
      <c r="D19">
        <v>-107.82822132325001</v>
      </c>
      <c r="E19">
        <v>-8.0083397815049207</v>
      </c>
      <c r="F19">
        <v>-40.551276368169198</v>
      </c>
      <c r="G19">
        <v>-94.936947291435303</v>
      </c>
      <c r="H19">
        <v>-358.14512211722399</v>
      </c>
      <c r="I19">
        <v>-9.0395933485323905</v>
      </c>
      <c r="J19">
        <v>-4.2109161955912198</v>
      </c>
      <c r="K19">
        <v>-5.3673114768493404</v>
      </c>
    </row>
    <row r="20" spans="1:16">
      <c r="D20">
        <v>-320.94889440659603</v>
      </c>
      <c r="E20">
        <v>-81.467037135428399</v>
      </c>
      <c r="F20">
        <v>-152.89796963458701</v>
      </c>
      <c r="G20">
        <v>-41.304779875229997</v>
      </c>
      <c r="H20">
        <v>-772.946562985843</v>
      </c>
      <c r="I20">
        <v>-47.933486312508201</v>
      </c>
      <c r="J20">
        <v>-89.064421185518498</v>
      </c>
      <c r="K20">
        <v>-18.641276425338798</v>
      </c>
    </row>
    <row r="21" spans="1:16">
      <c r="D21">
        <v>-4652.5919503322903</v>
      </c>
      <c r="E21">
        <v>-1169.6163529165699</v>
      </c>
      <c r="F21">
        <v>-688.825565762731</v>
      </c>
      <c r="G21">
        <v>-592.30491016280098</v>
      </c>
      <c r="H21">
        <v>-2219.4529082047302</v>
      </c>
      <c r="I21">
        <v>-445.16138497092197</v>
      </c>
      <c r="J21">
        <v>-1003.80577266593</v>
      </c>
      <c r="K21">
        <v>-388.83364443763998</v>
      </c>
    </row>
    <row r="24" spans="1:16">
      <c r="C24" s="2" t="s">
        <v>31</v>
      </c>
      <c r="O24" t="s">
        <v>4</v>
      </c>
      <c r="P24" t="s">
        <v>9</v>
      </c>
    </row>
    <row r="25" spans="1:16">
      <c r="D25">
        <f>D19/D$19</f>
        <v>1</v>
      </c>
      <c r="E25">
        <f t="shared" ref="E25:K25" si="2">E19/E$19</f>
        <v>1</v>
      </c>
      <c r="F25">
        <f t="shared" si="2"/>
        <v>1</v>
      </c>
      <c r="G25">
        <f t="shared" si="2"/>
        <v>1</v>
      </c>
      <c r="H25">
        <f t="shared" si="2"/>
        <v>1</v>
      </c>
      <c r="I25">
        <f t="shared" si="2"/>
        <v>1</v>
      </c>
      <c r="J25">
        <f t="shared" si="2"/>
        <v>1</v>
      </c>
      <c r="K25">
        <f t="shared" si="2"/>
        <v>1</v>
      </c>
      <c r="O25">
        <f>AVERAGE(D25:K25)</f>
        <v>1</v>
      </c>
      <c r="P25">
        <f>STDEV(D25:K25)/SQRT(8)</f>
        <v>0</v>
      </c>
    </row>
    <row r="26" spans="1:16">
      <c r="D26">
        <f t="shared" ref="D26:K27" si="3">D20/D$19</f>
        <v>2.9764832477802616</v>
      </c>
      <c r="E26">
        <f t="shared" si="3"/>
        <v>10.172774802035082</v>
      </c>
      <c r="F26">
        <f t="shared" si="3"/>
        <v>3.7704847622158835</v>
      </c>
      <c r="G26">
        <f t="shared" si="3"/>
        <v>0.43507592200572359</v>
      </c>
      <c r="H26">
        <f t="shared" si="3"/>
        <v>2.1581937467595913</v>
      </c>
      <c r="I26">
        <f t="shared" si="3"/>
        <v>5.3026153350460579</v>
      </c>
      <c r="J26">
        <f t="shared" si="3"/>
        <v>21.150841538658003</v>
      </c>
      <c r="K26">
        <f t="shared" si="3"/>
        <v>3.4731124708792556</v>
      </c>
      <c r="O26">
        <f t="shared" ref="O26:O27" si="4">AVERAGE(D26:K26)</f>
        <v>6.1799477281724826</v>
      </c>
      <c r="P26">
        <f t="shared" ref="P26:P27" si="5">STDEV(D26:K26)/SQRT(8)</f>
        <v>2.3657253206035591</v>
      </c>
    </row>
    <row r="27" spans="1:16">
      <c r="D27">
        <f t="shared" si="3"/>
        <v>43.148184151017752</v>
      </c>
      <c r="E27">
        <f t="shared" si="3"/>
        <v>146.04979119614435</v>
      </c>
      <c r="F27">
        <f t="shared" si="3"/>
        <v>16.986532298239222</v>
      </c>
      <c r="G27">
        <f t="shared" si="3"/>
        <v>6.2389293848321952</v>
      </c>
      <c r="H27">
        <f t="shared" si="3"/>
        <v>6.1970770258830559</v>
      </c>
      <c r="I27">
        <f t="shared" si="3"/>
        <v>49.245731285378618</v>
      </c>
      <c r="J27">
        <f t="shared" si="3"/>
        <v>238.38179769925199</v>
      </c>
      <c r="K27">
        <f t="shared" si="3"/>
        <v>72.444769809761212</v>
      </c>
      <c r="O27">
        <f t="shared" si="4"/>
        <v>72.33660160631355</v>
      </c>
      <c r="P27">
        <f t="shared" si="5"/>
        <v>28.721810505620791</v>
      </c>
    </row>
    <row r="29" spans="1:16">
      <c r="N29" t="s">
        <v>37</v>
      </c>
    </row>
    <row r="30" spans="1:16">
      <c r="O30">
        <f>TTEST(D19:K19,D20:K20,2,1)</f>
        <v>6.4558299151639506E-2</v>
      </c>
      <c r="P30" s="2" t="s">
        <v>33</v>
      </c>
    </row>
    <row r="31" spans="1:16">
      <c r="O31">
        <f>TTEST(D20:K20,D21:K21,2,1)</f>
        <v>3.6207139101816839E-2</v>
      </c>
      <c r="P31" s="2" t="s">
        <v>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D6FEF-F81E-440C-ACBA-68FBB6FB42C4}">
  <dimension ref="A1:AQ358"/>
  <sheetViews>
    <sheetView topLeftCell="J1" workbookViewId="0">
      <selection activeCell="V249" sqref="V87:V249"/>
    </sheetView>
  </sheetViews>
  <sheetFormatPr defaultRowHeight="14.4"/>
  <cols>
    <col min="1" max="1" width="29" style="2" bestFit="1" customWidth="1"/>
    <col min="2" max="2" width="29" style="2" customWidth="1"/>
    <col min="4" max="4" width="15.33203125" bestFit="1" customWidth="1"/>
    <col min="15" max="15" width="10.109375" bestFit="1" customWidth="1"/>
  </cols>
  <sheetData>
    <row r="1" spans="1:43" ht="15" thickBot="1">
      <c r="A1" s="2" t="s">
        <v>3</v>
      </c>
    </row>
    <row r="2" spans="1:43" ht="15" thickBot="1">
      <c r="A2" s="2" t="s">
        <v>0</v>
      </c>
      <c r="D2" s="8" t="s">
        <v>7</v>
      </c>
      <c r="E2" s="9"/>
      <c r="F2" s="9"/>
      <c r="G2" s="9"/>
      <c r="H2" s="10"/>
      <c r="J2" t="s">
        <v>4</v>
      </c>
      <c r="K2" t="s">
        <v>5</v>
      </c>
      <c r="O2" s="5" t="s">
        <v>8</v>
      </c>
      <c r="P2" s="4"/>
      <c r="Q2" s="4"/>
      <c r="R2" s="4"/>
      <c r="S2" s="4"/>
      <c r="U2" t="s">
        <v>4</v>
      </c>
      <c r="V2" t="s">
        <v>5</v>
      </c>
      <c r="X2" s="11" t="s">
        <v>6</v>
      </c>
      <c r="Y2" s="12"/>
      <c r="Z2" s="12"/>
      <c r="AA2" s="12"/>
      <c r="AB2" s="13"/>
      <c r="AD2" t="s">
        <v>4</v>
      </c>
      <c r="AE2" t="s">
        <v>9</v>
      </c>
      <c r="AH2" s="14" t="s">
        <v>10</v>
      </c>
      <c r="AI2" s="15"/>
      <c r="AJ2" s="15"/>
      <c r="AK2" s="15"/>
      <c r="AL2" s="16"/>
      <c r="AN2" t="s">
        <v>4</v>
      </c>
      <c r="AO2" t="s">
        <v>5</v>
      </c>
    </row>
    <row r="3" spans="1:43">
      <c r="A3" s="2" t="s">
        <v>1</v>
      </c>
      <c r="C3">
        <v>0</v>
      </c>
      <c r="N3">
        <v>0</v>
      </c>
      <c r="X3">
        <v>-0.21003169999999999</v>
      </c>
      <c r="Y3">
        <v>-0.75449889999999997</v>
      </c>
      <c r="Z3">
        <v>-0.74243831999999998</v>
      </c>
      <c r="AA3">
        <v>-5.2040483999999998E-2</v>
      </c>
      <c r="AB3">
        <v>-0.14747308000000001</v>
      </c>
      <c r="AD3">
        <f>AVERAGE(X3:AB3)</f>
        <v>-0.3812964968</v>
      </c>
      <c r="AE3">
        <f>STDEV(X3:AB3)/SQRT(5)</f>
        <v>0.15200624872853105</v>
      </c>
      <c r="AG3">
        <v>0</v>
      </c>
      <c r="AH3">
        <v>-6.5556220999999998E-2</v>
      </c>
      <c r="AI3">
        <v>-0.10052903000000001</v>
      </c>
      <c r="AJ3">
        <v>-3.6575536999999998E-2</v>
      </c>
      <c r="AK3">
        <v>-6.0945395000000001E-3</v>
      </c>
      <c r="AL3">
        <v>0.51321011999999999</v>
      </c>
      <c r="AN3">
        <f>AVERAGE(AH3:AL3)</f>
        <v>6.0890958500000002E-2</v>
      </c>
      <c r="AO3">
        <f>STDEV(AH3:AL3)/SQRT(5)</f>
        <v>0.11415443496383922</v>
      </c>
      <c r="AQ3">
        <f>7000*0.0000033333</f>
        <v>2.3333099999999999E-2</v>
      </c>
    </row>
    <row r="4" spans="1:43">
      <c r="C4">
        <f>C3+0.02333333333333</f>
        <v>2.333333333333E-2</v>
      </c>
      <c r="N4">
        <f>N3+0.02333333333333</f>
        <v>2.333333333333E-2</v>
      </c>
      <c r="X4">
        <v>-3.3214743000000002</v>
      </c>
      <c r="Y4">
        <v>-4.3867664</v>
      </c>
      <c r="Z4">
        <v>-4.7276014999999996</v>
      </c>
      <c r="AA4">
        <v>-2.3980057000000001</v>
      </c>
      <c r="AB4">
        <v>-1.0210842</v>
      </c>
      <c r="AD4">
        <f t="shared" ref="AD4:AD21" si="0">AVERAGE(X4:AB4)</f>
        <v>-3.1709864200000002</v>
      </c>
      <c r="AE4">
        <f t="shared" ref="AE4:AE21" si="1">STDEV(X4:AB4)/SQRT(5)</f>
        <v>0.6761433582507389</v>
      </c>
      <c r="AG4">
        <f>AG3+0.02333333333333</f>
        <v>2.333333333333E-2</v>
      </c>
      <c r="AH4">
        <v>-0.21638284999999999</v>
      </c>
      <c r="AI4">
        <v>-0.16580288000000001</v>
      </c>
      <c r="AJ4">
        <v>-0.16031087999999999</v>
      </c>
      <c r="AK4">
        <v>-7.3110021999999997E-2</v>
      </c>
      <c r="AL4">
        <v>0.52172065000000001</v>
      </c>
      <c r="AN4">
        <f t="shared" ref="AN4:AN67" si="2">AVERAGE(AH4:AL4)</f>
        <v>-1.8777196399999994E-2</v>
      </c>
      <c r="AO4">
        <f t="shared" ref="AO4:AO67" si="3">STDEV(AH4:AL4)/SQRT(5)</f>
        <v>0.13707412364608307</v>
      </c>
    </row>
    <row r="5" spans="1:43">
      <c r="A5" s="2" t="s">
        <v>2</v>
      </c>
      <c r="C5">
        <f t="shared" ref="C5:C68" si="4">C4+0.02333333333333</f>
        <v>4.6666666666660001E-2</v>
      </c>
      <c r="N5">
        <f t="shared" ref="N5:N68" si="5">N4+0.02333333333333</f>
        <v>4.6666666666660001E-2</v>
      </c>
      <c r="X5">
        <v>-7.4443817000000001</v>
      </c>
      <c r="Y5">
        <v>-9.2863121</v>
      </c>
      <c r="Z5">
        <v>-9.5215844999999995</v>
      </c>
      <c r="AA5">
        <v>-5.6075029000000001</v>
      </c>
      <c r="AB5">
        <v>-1.9486941</v>
      </c>
      <c r="AD5">
        <f t="shared" si="0"/>
        <v>-6.7616950599999992</v>
      </c>
      <c r="AE5">
        <f t="shared" si="1"/>
        <v>1.3955980752222816</v>
      </c>
      <c r="AG5">
        <f t="shared" ref="AG5:AG68" si="6">AG4+0.02333333333333</f>
        <v>4.6666666666660001E-2</v>
      </c>
      <c r="AH5">
        <v>-0.42132911000000001</v>
      </c>
      <c r="AI5">
        <v>-0.41502652000000001</v>
      </c>
      <c r="AJ5">
        <v>-0.27140503999999999</v>
      </c>
      <c r="AK5">
        <v>-0.16484544000000001</v>
      </c>
      <c r="AL5">
        <v>0.38617395999999998</v>
      </c>
      <c r="AN5">
        <f t="shared" si="2"/>
        <v>-0.17728642999999997</v>
      </c>
      <c r="AO5">
        <f t="shared" si="3"/>
        <v>0.14875783712703256</v>
      </c>
    </row>
    <row r="6" spans="1:43">
      <c r="C6">
        <f t="shared" si="4"/>
        <v>6.9999999999990001E-2</v>
      </c>
      <c r="N6">
        <f t="shared" si="5"/>
        <v>6.9999999999990001E-2</v>
      </c>
      <c r="X6">
        <v>-13.420852</v>
      </c>
      <c r="Y6">
        <v>-14.441483</v>
      </c>
      <c r="Z6">
        <v>-13.792935999999999</v>
      </c>
      <c r="AA6">
        <v>-8.3775414999999995</v>
      </c>
      <c r="AB6">
        <v>-2.6103985000000001</v>
      </c>
      <c r="AD6">
        <f t="shared" si="0"/>
        <v>-10.5286422</v>
      </c>
      <c r="AE6">
        <f t="shared" si="1"/>
        <v>2.2545136080783506</v>
      </c>
      <c r="AG6">
        <f t="shared" si="6"/>
        <v>6.9999999999990001E-2</v>
      </c>
      <c r="AH6">
        <v>-0.63157498999999995</v>
      </c>
      <c r="AI6">
        <v>-0.68886106999999996</v>
      </c>
      <c r="AJ6">
        <v>-0.52992278000000004</v>
      </c>
      <c r="AK6">
        <v>-0.23882374000000001</v>
      </c>
      <c r="AL6">
        <v>-0.18277573999999999</v>
      </c>
      <c r="AN6">
        <f t="shared" si="2"/>
        <v>-0.45439166399999997</v>
      </c>
      <c r="AO6">
        <f t="shared" si="3"/>
        <v>0.10303385921013154</v>
      </c>
    </row>
    <row r="7" spans="1:43">
      <c r="C7">
        <f t="shared" si="4"/>
        <v>9.3333333333320001E-2</v>
      </c>
      <c r="N7">
        <f t="shared" si="5"/>
        <v>9.3333333333320001E-2</v>
      </c>
      <c r="X7">
        <v>-19.711559000000001</v>
      </c>
      <c r="Y7">
        <v>-19.600655</v>
      </c>
      <c r="Z7">
        <v>-18.537792</v>
      </c>
      <c r="AA7">
        <v>-10.831318</v>
      </c>
      <c r="AB7">
        <v>-3.0115218000000001</v>
      </c>
      <c r="AD7">
        <f t="shared" si="0"/>
        <v>-14.338569159999997</v>
      </c>
      <c r="AE7">
        <f t="shared" si="1"/>
        <v>3.2771546520057142</v>
      </c>
      <c r="AG7">
        <f t="shared" si="6"/>
        <v>9.3333333333320001E-2</v>
      </c>
      <c r="AH7">
        <v>-0.89254515999999995</v>
      </c>
      <c r="AI7">
        <v>-0.92091453000000001</v>
      </c>
      <c r="AJ7">
        <v>-0.67725223000000001</v>
      </c>
      <c r="AK7">
        <v>-0.41635442</v>
      </c>
      <c r="AL7">
        <v>-0.82860440000000002</v>
      </c>
      <c r="AN7">
        <f t="shared" si="2"/>
        <v>-0.747134148</v>
      </c>
      <c r="AO7">
        <f t="shared" si="3"/>
        <v>9.2811663183833173E-2</v>
      </c>
    </row>
    <row r="8" spans="1:43">
      <c r="C8">
        <f t="shared" si="4"/>
        <v>0.11666666666665</v>
      </c>
      <c r="N8">
        <f t="shared" si="5"/>
        <v>0.11666666666665</v>
      </c>
      <c r="X8">
        <v>-25.366171000000001</v>
      </c>
      <c r="Y8">
        <v>-24.173131999999999</v>
      </c>
      <c r="Z8">
        <v>-22.996867999999999</v>
      </c>
      <c r="AA8">
        <v>-12.815626999999999</v>
      </c>
      <c r="AB8">
        <v>-3.3103359000000001</v>
      </c>
      <c r="AD8">
        <f t="shared" si="0"/>
        <v>-17.732426780000001</v>
      </c>
      <c r="AE8">
        <f t="shared" si="1"/>
        <v>4.2405347618769786</v>
      </c>
      <c r="AG8">
        <f t="shared" si="6"/>
        <v>0.11666666666665</v>
      </c>
      <c r="AH8">
        <v>-1.0764853000000001</v>
      </c>
      <c r="AI8">
        <v>-0.98836212999999995</v>
      </c>
      <c r="AJ8">
        <v>-0.823017</v>
      </c>
      <c r="AK8">
        <v>-0.53963143000000002</v>
      </c>
      <c r="AL8">
        <v>-0.89744979000000003</v>
      </c>
      <c r="AN8">
        <f t="shared" si="2"/>
        <v>-0.86498912999999999</v>
      </c>
      <c r="AO8">
        <f t="shared" si="3"/>
        <v>9.1821706079589838E-2</v>
      </c>
    </row>
    <row r="9" spans="1:43">
      <c r="C9">
        <f t="shared" si="4"/>
        <v>0.13999999999998</v>
      </c>
      <c r="N9">
        <f t="shared" si="5"/>
        <v>0.13999999999998</v>
      </c>
      <c r="X9">
        <v>-30.743086000000002</v>
      </c>
      <c r="Y9">
        <v>-28.706780999999999</v>
      </c>
      <c r="Z9">
        <v>-27.370505999999999</v>
      </c>
      <c r="AA9">
        <v>-15.509380999999999</v>
      </c>
      <c r="AB9">
        <v>-3.5982305999999999</v>
      </c>
      <c r="AD9">
        <f t="shared" si="0"/>
        <v>-21.185596919999998</v>
      </c>
      <c r="AE9">
        <f t="shared" si="1"/>
        <v>5.1366418458549532</v>
      </c>
      <c r="AG9">
        <f t="shared" si="6"/>
        <v>0.13999999999998</v>
      </c>
      <c r="AH9">
        <v>-1.2945310999999999</v>
      </c>
      <c r="AI9">
        <v>-1.5117756</v>
      </c>
      <c r="AJ9">
        <v>-1.0364405999999999</v>
      </c>
      <c r="AK9">
        <v>-0.67466490999999995</v>
      </c>
      <c r="AL9">
        <v>-0.26909947000000001</v>
      </c>
      <c r="AN9">
        <f t="shared" si="2"/>
        <v>-0.95730233600000003</v>
      </c>
      <c r="AO9">
        <f t="shared" si="3"/>
        <v>0.22146487350539748</v>
      </c>
    </row>
    <row r="10" spans="1:43">
      <c r="C10">
        <f t="shared" si="4"/>
        <v>0.16333333333331002</v>
      </c>
      <c r="N10">
        <f t="shared" si="5"/>
        <v>0.16333333333331002</v>
      </c>
      <c r="X10">
        <v>-35.117080999999999</v>
      </c>
      <c r="Y10">
        <v>-33.457867</v>
      </c>
      <c r="Z10">
        <v>-30.686347999999999</v>
      </c>
      <c r="AA10">
        <v>-17.684740000000001</v>
      </c>
      <c r="AB10">
        <v>-3.9270885</v>
      </c>
      <c r="AD10">
        <f t="shared" si="0"/>
        <v>-24.174624900000001</v>
      </c>
      <c r="AE10">
        <f t="shared" si="1"/>
        <v>5.9177690196698514</v>
      </c>
      <c r="AG10">
        <f t="shared" si="6"/>
        <v>0.16333333333331002</v>
      </c>
      <c r="AH10">
        <v>-1.5372279</v>
      </c>
      <c r="AI10">
        <v>-1.7285817999999999</v>
      </c>
      <c r="AJ10">
        <v>-1.2579758999999999</v>
      </c>
      <c r="AK10">
        <v>-0.92645328999999998</v>
      </c>
      <c r="AL10">
        <v>-0.45417090999999998</v>
      </c>
      <c r="AN10">
        <f t="shared" si="2"/>
        <v>-1.18088196</v>
      </c>
      <c r="AO10">
        <f t="shared" si="3"/>
        <v>0.22646676550713848</v>
      </c>
    </row>
    <row r="11" spans="1:43">
      <c r="C11">
        <f t="shared" si="4"/>
        <v>0.18666666666664</v>
      </c>
      <c r="N11">
        <f t="shared" si="5"/>
        <v>0.18666666666664</v>
      </c>
      <c r="X11">
        <v>-38.871634999999998</v>
      </c>
      <c r="Y11">
        <v>-37.205188999999997</v>
      </c>
      <c r="Z11">
        <v>-33.630844000000003</v>
      </c>
      <c r="AA11">
        <v>-19.265792999999999</v>
      </c>
      <c r="AB11">
        <v>-4.1436210000000004</v>
      </c>
      <c r="AD11">
        <f t="shared" si="0"/>
        <v>-26.623416399999996</v>
      </c>
      <c r="AE11">
        <f t="shared" si="1"/>
        <v>6.5976231899178197</v>
      </c>
      <c r="AG11">
        <f t="shared" si="6"/>
        <v>0.18666666666664</v>
      </c>
      <c r="AH11">
        <v>-1.6514599000000001</v>
      </c>
      <c r="AI11">
        <v>-2.063113</v>
      </c>
      <c r="AJ11">
        <v>-1.5483937000000001</v>
      </c>
      <c r="AK11">
        <v>-0.92280048000000003</v>
      </c>
      <c r="AL11">
        <v>-1.1391213</v>
      </c>
      <c r="AN11">
        <f t="shared" si="2"/>
        <v>-1.4649776760000002</v>
      </c>
      <c r="AO11">
        <f t="shared" si="3"/>
        <v>0.19995477093418046</v>
      </c>
    </row>
    <row r="12" spans="1:43">
      <c r="C12">
        <f t="shared" si="4"/>
        <v>0.20999999999996999</v>
      </c>
      <c r="N12">
        <f t="shared" si="5"/>
        <v>0.20999999999996999</v>
      </c>
      <c r="X12">
        <v>-42.870682000000002</v>
      </c>
      <c r="Y12">
        <v>-40.851585</v>
      </c>
      <c r="Z12">
        <v>-34.876652</v>
      </c>
      <c r="AA12">
        <v>-20.472254</v>
      </c>
      <c r="AB12">
        <v>-4.1595706999999997</v>
      </c>
      <c r="AD12">
        <f t="shared" si="0"/>
        <v>-28.646148739999994</v>
      </c>
      <c r="AE12">
        <f t="shared" si="1"/>
        <v>7.2681987141390554</v>
      </c>
      <c r="AG12">
        <f t="shared" si="6"/>
        <v>0.20999999999996999</v>
      </c>
      <c r="AH12">
        <v>-1.8001499000000001</v>
      </c>
      <c r="AI12">
        <v>-2.3519022000000001</v>
      </c>
      <c r="AJ12">
        <v>-1.8904173</v>
      </c>
      <c r="AK12">
        <v>-1.0068125999999999</v>
      </c>
      <c r="AL12">
        <v>-1.6652633999999999</v>
      </c>
      <c r="AN12">
        <f t="shared" si="2"/>
        <v>-1.74290908</v>
      </c>
      <c r="AO12">
        <f t="shared" si="3"/>
        <v>0.21722968099919363</v>
      </c>
    </row>
    <row r="13" spans="1:43">
      <c r="C13">
        <f t="shared" si="4"/>
        <v>0.23333333333329997</v>
      </c>
      <c r="N13">
        <f t="shared" si="5"/>
        <v>0.23333333333329997</v>
      </c>
      <c r="X13">
        <v>-46.441906000000003</v>
      </c>
      <c r="Y13">
        <v>-44.564804000000002</v>
      </c>
      <c r="Z13">
        <v>-35.170765000000003</v>
      </c>
      <c r="AA13">
        <v>-19.618338000000001</v>
      </c>
      <c r="AB13">
        <v>-4.1740560999999996</v>
      </c>
      <c r="AD13">
        <f t="shared" si="0"/>
        <v>-29.993973820000001</v>
      </c>
      <c r="AE13">
        <f t="shared" si="1"/>
        <v>8.0123801138938759</v>
      </c>
      <c r="AG13">
        <f t="shared" si="6"/>
        <v>0.23333333333329997</v>
      </c>
      <c r="AH13">
        <v>-1.8624693999999999</v>
      </c>
      <c r="AI13">
        <v>-3.1434548000000002</v>
      </c>
      <c r="AJ13">
        <v>-1.8817997</v>
      </c>
      <c r="AK13">
        <v>-1.1839198</v>
      </c>
      <c r="AL13">
        <v>-0.87306713999999996</v>
      </c>
      <c r="AN13">
        <f t="shared" si="2"/>
        <v>-1.7889421679999997</v>
      </c>
      <c r="AO13">
        <f t="shared" si="3"/>
        <v>0.39074367416738909</v>
      </c>
    </row>
    <row r="14" spans="1:43">
      <c r="C14">
        <f t="shared" si="4"/>
        <v>0.25666666666662996</v>
      </c>
      <c r="N14">
        <f t="shared" si="5"/>
        <v>0.25666666666662996</v>
      </c>
      <c r="X14">
        <v>-49.156886999999998</v>
      </c>
      <c r="Y14">
        <v>-46.679946999999999</v>
      </c>
      <c r="Z14">
        <v>-36.124084000000003</v>
      </c>
      <c r="AA14">
        <v>-20.19557</v>
      </c>
      <c r="AB14">
        <v>-4.1642900000000003</v>
      </c>
      <c r="AD14">
        <f t="shared" si="0"/>
        <v>-31.264155599999999</v>
      </c>
      <c r="AE14">
        <f t="shared" si="1"/>
        <v>8.4803645800654603</v>
      </c>
      <c r="AG14">
        <f t="shared" si="6"/>
        <v>0.25666666666662996</v>
      </c>
      <c r="AH14">
        <v>-2.1343662999999999</v>
      </c>
      <c r="AI14">
        <v>-3.2127100999999998</v>
      </c>
      <c r="AJ14">
        <v>-2.2612705000000002</v>
      </c>
      <c r="AK14">
        <v>-1.3601395999999999</v>
      </c>
      <c r="AL14">
        <v>-1.1957194</v>
      </c>
      <c r="AN14">
        <f t="shared" si="2"/>
        <v>-2.0328411799999997</v>
      </c>
      <c r="AO14">
        <f t="shared" si="3"/>
        <v>0.36110097361358018</v>
      </c>
    </row>
    <row r="15" spans="1:43">
      <c r="C15">
        <f t="shared" si="4"/>
        <v>0.27999999999995995</v>
      </c>
      <c r="N15">
        <f t="shared" si="5"/>
        <v>0.27999999999995995</v>
      </c>
      <c r="X15">
        <v>-52.204624000000003</v>
      </c>
      <c r="Y15">
        <v>-47.815361000000003</v>
      </c>
      <c r="Z15">
        <v>-37.527504</v>
      </c>
      <c r="AA15">
        <v>-20.922091000000002</v>
      </c>
      <c r="AB15">
        <v>-4.2669940000000004</v>
      </c>
      <c r="AD15">
        <f t="shared" si="0"/>
        <v>-32.547314800000002</v>
      </c>
      <c r="AE15">
        <f t="shared" si="1"/>
        <v>8.8860781483411859</v>
      </c>
      <c r="AG15">
        <f t="shared" si="6"/>
        <v>0.27999999999995995</v>
      </c>
      <c r="AH15">
        <v>-2.1891048</v>
      </c>
      <c r="AI15">
        <v>-3.4892514000000001</v>
      </c>
      <c r="AJ15">
        <v>-2.4610232999999999</v>
      </c>
      <c r="AK15">
        <v>-1.503271</v>
      </c>
      <c r="AL15">
        <v>-2.1064329000000002</v>
      </c>
      <c r="AN15">
        <f t="shared" si="2"/>
        <v>-2.34981668</v>
      </c>
      <c r="AO15">
        <f t="shared" si="3"/>
        <v>0.32499091945315872</v>
      </c>
    </row>
    <row r="16" spans="1:43">
      <c r="C16">
        <f t="shared" si="4"/>
        <v>0.30333333333328993</v>
      </c>
      <c r="N16">
        <f t="shared" si="5"/>
        <v>0.30333333333328993</v>
      </c>
      <c r="X16">
        <v>-55.120319000000002</v>
      </c>
      <c r="Y16">
        <v>-48.781616</v>
      </c>
      <c r="Z16">
        <v>-36.784447</v>
      </c>
      <c r="AA16">
        <v>-21.831067999999998</v>
      </c>
      <c r="AB16">
        <v>-4.2155123000000003</v>
      </c>
      <c r="AD16">
        <f t="shared" si="0"/>
        <v>-33.346592459999997</v>
      </c>
      <c r="AE16">
        <f t="shared" si="1"/>
        <v>9.2341244788947279</v>
      </c>
      <c r="AG16">
        <f t="shared" si="6"/>
        <v>0.30333333333328993</v>
      </c>
      <c r="AH16">
        <v>-2.2156353000000002</v>
      </c>
      <c r="AI16">
        <v>-3.6376173000000001</v>
      </c>
      <c r="AJ16">
        <v>-2.6829824000000002</v>
      </c>
      <c r="AK16">
        <v>-1.5492106999999999</v>
      </c>
      <c r="AL16">
        <v>-1.4125586000000001</v>
      </c>
      <c r="AN16">
        <f t="shared" si="2"/>
        <v>-2.2996008600000004</v>
      </c>
      <c r="AO16">
        <f t="shared" si="3"/>
        <v>0.40584781491588023</v>
      </c>
    </row>
    <row r="17" spans="3:41">
      <c r="C17">
        <f t="shared" si="4"/>
        <v>0.32666666666661992</v>
      </c>
      <c r="N17">
        <f t="shared" si="5"/>
        <v>0.32666666666661992</v>
      </c>
      <c r="X17">
        <v>-57.801837999999996</v>
      </c>
      <c r="Y17">
        <v>-51.507648000000003</v>
      </c>
      <c r="Z17">
        <v>-34.814571000000001</v>
      </c>
      <c r="AA17">
        <v>-22.576374000000001</v>
      </c>
      <c r="AB17">
        <v>-4.1629839000000004</v>
      </c>
      <c r="AD17">
        <f t="shared" si="0"/>
        <v>-34.172682979999998</v>
      </c>
      <c r="AE17">
        <f t="shared" si="1"/>
        <v>9.7321796640470453</v>
      </c>
      <c r="AG17">
        <f t="shared" si="6"/>
        <v>0.32666666666661992</v>
      </c>
      <c r="AH17">
        <v>-2.3821037</v>
      </c>
      <c r="AI17">
        <v>-3.8862035000000001</v>
      </c>
      <c r="AJ17">
        <v>-2.4373353</v>
      </c>
      <c r="AK17">
        <v>-1.6004826999999999</v>
      </c>
      <c r="AL17">
        <v>-2.5370045000000001</v>
      </c>
      <c r="AN17">
        <f t="shared" si="2"/>
        <v>-2.56862594</v>
      </c>
      <c r="AO17">
        <f t="shared" si="3"/>
        <v>0.3692112981347635</v>
      </c>
    </row>
    <row r="18" spans="3:41">
      <c r="C18">
        <f t="shared" si="4"/>
        <v>0.34999999999994991</v>
      </c>
      <c r="N18">
        <f t="shared" si="5"/>
        <v>0.34999999999994991</v>
      </c>
      <c r="X18">
        <v>-60.015689999999999</v>
      </c>
      <c r="Y18">
        <v>-52.660187000000001</v>
      </c>
      <c r="Z18">
        <v>-35.047863</v>
      </c>
      <c r="AA18">
        <v>-23.065923999999999</v>
      </c>
      <c r="AB18">
        <v>-4.0902262</v>
      </c>
      <c r="AD18">
        <f t="shared" si="0"/>
        <v>-34.975978039999994</v>
      </c>
      <c r="AE18">
        <f t="shared" si="1"/>
        <v>10.088366178390757</v>
      </c>
      <c r="AG18">
        <f t="shared" si="6"/>
        <v>0.34999999999994991</v>
      </c>
      <c r="AH18">
        <v>-2.6087568000000001</v>
      </c>
      <c r="AI18">
        <v>-4.3294096</v>
      </c>
      <c r="AJ18">
        <v>-2.7103825000000001</v>
      </c>
      <c r="AK18">
        <v>-1.5835294</v>
      </c>
      <c r="AL18">
        <v>-2.5431553999999998</v>
      </c>
      <c r="AN18">
        <f t="shared" si="2"/>
        <v>-2.75504674</v>
      </c>
      <c r="AO18">
        <f t="shared" si="3"/>
        <v>0.44268300586960863</v>
      </c>
    </row>
    <row r="19" spans="3:41">
      <c r="C19">
        <f t="shared" si="4"/>
        <v>0.37333333333327989</v>
      </c>
      <c r="N19">
        <f t="shared" si="5"/>
        <v>0.37333333333327989</v>
      </c>
      <c r="X19">
        <v>-62.208480999999999</v>
      </c>
      <c r="Y19">
        <v>-53.992756</v>
      </c>
      <c r="Z19">
        <v>-34.436138</v>
      </c>
      <c r="AA19">
        <v>-22.562833999999999</v>
      </c>
      <c r="AB19">
        <v>-4.0773082</v>
      </c>
      <c r="AD19">
        <f t="shared" si="0"/>
        <v>-35.455503440000001</v>
      </c>
      <c r="AE19">
        <f t="shared" si="1"/>
        <v>10.514757982255285</v>
      </c>
      <c r="AG19">
        <f t="shared" si="6"/>
        <v>0.37333333333327989</v>
      </c>
      <c r="AH19">
        <v>-2.8699899000000002</v>
      </c>
      <c r="AI19">
        <v>-4.2903452</v>
      </c>
      <c r="AJ19">
        <v>-2.9571884000000002</v>
      </c>
      <c r="AK19">
        <v>-1.7745622000000001</v>
      </c>
      <c r="AL19">
        <v>-3.2370920000000001</v>
      </c>
      <c r="AN19">
        <f t="shared" si="2"/>
        <v>-3.0258355400000001</v>
      </c>
      <c r="AO19">
        <f t="shared" si="3"/>
        <v>0.40238658258302934</v>
      </c>
    </row>
    <row r="20" spans="3:41">
      <c r="C20">
        <f t="shared" si="4"/>
        <v>0.39666666666660988</v>
      </c>
      <c r="N20">
        <f t="shared" si="5"/>
        <v>0.39666666666660988</v>
      </c>
      <c r="X20">
        <v>-64.439819</v>
      </c>
      <c r="Y20">
        <v>-56.941642999999999</v>
      </c>
      <c r="Z20">
        <v>-33.348717000000001</v>
      </c>
      <c r="AA20">
        <v>-22.264942000000001</v>
      </c>
      <c r="AB20">
        <v>-3.9961850999999999</v>
      </c>
      <c r="AD20">
        <f t="shared" si="0"/>
        <v>-36.198261219999992</v>
      </c>
      <c r="AE20">
        <f t="shared" si="1"/>
        <v>11.106539665211542</v>
      </c>
      <c r="AG20">
        <f t="shared" si="6"/>
        <v>0.39666666666660988</v>
      </c>
      <c r="AH20">
        <v>-2.8033456999999999</v>
      </c>
      <c r="AI20">
        <v>-5.0340971999999997</v>
      </c>
      <c r="AJ20">
        <v>-2.9901648000000001</v>
      </c>
      <c r="AK20">
        <v>-1.9174545000000001</v>
      </c>
      <c r="AL20">
        <v>-4.3284140000000004</v>
      </c>
      <c r="AN20">
        <f t="shared" si="2"/>
        <v>-3.4146952400000004</v>
      </c>
      <c r="AO20">
        <f t="shared" si="3"/>
        <v>0.5591533272944158</v>
      </c>
    </row>
    <row r="21" spans="3:41">
      <c r="C21">
        <f t="shared" si="4"/>
        <v>0.41999999999993987</v>
      </c>
      <c r="N21">
        <f t="shared" si="5"/>
        <v>0.41999999999993987</v>
      </c>
      <c r="X21">
        <v>-65.338272000000003</v>
      </c>
      <c r="Y21">
        <v>-60.04224</v>
      </c>
      <c r="Z21">
        <v>-32.296084999999998</v>
      </c>
      <c r="AA21">
        <v>-22.604168000000001</v>
      </c>
      <c r="AB21">
        <v>-4.0515632999999998</v>
      </c>
      <c r="AD21">
        <f t="shared" si="0"/>
        <v>-36.866465660000003</v>
      </c>
      <c r="AE21">
        <f t="shared" si="1"/>
        <v>11.508430829911479</v>
      </c>
      <c r="AG21">
        <f t="shared" si="6"/>
        <v>0.41999999999993987</v>
      </c>
      <c r="AH21">
        <v>-3.0162214999999999</v>
      </c>
      <c r="AI21">
        <v>-5.0278273000000002</v>
      </c>
      <c r="AJ21">
        <v>-3.0473766000000002</v>
      </c>
      <c r="AK21">
        <v>-2.0770523999999999</v>
      </c>
      <c r="AL21">
        <v>-2.8200495000000001</v>
      </c>
      <c r="AN21">
        <f t="shared" si="2"/>
        <v>-3.1977054599999999</v>
      </c>
      <c r="AO21">
        <f t="shared" si="3"/>
        <v>0.49006981380932102</v>
      </c>
    </row>
    <row r="22" spans="3:41">
      <c r="C22">
        <f t="shared" si="4"/>
        <v>0.44333333333326985</v>
      </c>
      <c r="N22">
        <f t="shared" si="5"/>
        <v>0.44333333333326985</v>
      </c>
      <c r="X22">
        <v>-66.802788000000007</v>
      </c>
      <c r="Y22">
        <v>-59.5839</v>
      </c>
      <c r="AA22">
        <v>-21.945205999999999</v>
      </c>
      <c r="AB22">
        <v>-4.2888279000000002</v>
      </c>
      <c r="AD22">
        <f>AVERAGE(X22:AB22)</f>
        <v>-38.155180475000002</v>
      </c>
      <c r="AE22">
        <f>STDEV(X22:AB22)/SQRT(4)</f>
        <v>14.970995698911484</v>
      </c>
      <c r="AG22">
        <f t="shared" si="6"/>
        <v>0.44333333333326985</v>
      </c>
      <c r="AH22">
        <v>-3.1136233999999998</v>
      </c>
      <c r="AI22">
        <v>-5.2951198000000002</v>
      </c>
      <c r="AJ22">
        <v>-3.3334825000000001</v>
      </c>
      <c r="AK22">
        <v>-1.9702849</v>
      </c>
      <c r="AL22">
        <v>-3.5902835999999998</v>
      </c>
      <c r="AN22">
        <f t="shared" si="2"/>
        <v>-3.46055884</v>
      </c>
      <c r="AO22">
        <f t="shared" si="3"/>
        <v>0.53571781010491359</v>
      </c>
    </row>
    <row r="23" spans="3:41">
      <c r="C23">
        <f t="shared" si="4"/>
        <v>0.46666666666659984</v>
      </c>
      <c r="N23">
        <f t="shared" si="5"/>
        <v>0.46666666666659984</v>
      </c>
      <c r="X23">
        <v>-67.823204000000004</v>
      </c>
      <c r="Y23">
        <v>-59.483592999999999</v>
      </c>
      <c r="AA23">
        <v>-21.777495999999999</v>
      </c>
      <c r="AB23">
        <v>-4.4128628000000001</v>
      </c>
      <c r="AD23">
        <f t="shared" ref="AD23:AD29" si="7">AVERAGE(X23:AB23)</f>
        <v>-38.37428895</v>
      </c>
      <c r="AE23">
        <f t="shared" ref="AE23:AE24" si="8">STDEV(X23:AB23)/SQRT(4)</f>
        <v>15.115315956187557</v>
      </c>
      <c r="AG23">
        <f t="shared" si="6"/>
        <v>0.46666666666659984</v>
      </c>
      <c r="AH23">
        <v>-3.2633988999999999</v>
      </c>
      <c r="AI23">
        <v>-5.3591185000000001</v>
      </c>
      <c r="AJ23">
        <v>-3.6541001999999998</v>
      </c>
      <c r="AK23">
        <v>-2.2031698</v>
      </c>
      <c r="AL23">
        <v>-3.0447120999999999</v>
      </c>
      <c r="AN23">
        <f t="shared" si="2"/>
        <v>-3.5048998999999994</v>
      </c>
      <c r="AO23">
        <f t="shared" si="3"/>
        <v>0.52081590526893085</v>
      </c>
    </row>
    <row r="24" spans="3:41">
      <c r="C24">
        <f t="shared" si="4"/>
        <v>0.48999999999992983</v>
      </c>
      <c r="N24">
        <f t="shared" si="5"/>
        <v>0.48999999999992983</v>
      </c>
      <c r="X24">
        <v>-68.706314000000006</v>
      </c>
      <c r="Y24">
        <v>-59.532074000000001</v>
      </c>
      <c r="AA24">
        <v>-21.213736999999998</v>
      </c>
      <c r="AB24">
        <v>-4.3269190999999996</v>
      </c>
      <c r="AD24">
        <f t="shared" si="7"/>
        <v>-38.444761025000005</v>
      </c>
      <c r="AE24">
        <f t="shared" si="8"/>
        <v>15.333437545480329</v>
      </c>
      <c r="AG24">
        <f t="shared" si="6"/>
        <v>0.48999999999992983</v>
      </c>
      <c r="AH24">
        <v>-3.2443179999999998</v>
      </c>
      <c r="AI24">
        <v>-6.1568265000000002</v>
      </c>
      <c r="AJ24">
        <v>-4.1335359</v>
      </c>
      <c r="AK24">
        <v>-2.1799621999999999</v>
      </c>
      <c r="AL24">
        <v>-5.7885584999999997</v>
      </c>
      <c r="AN24">
        <f t="shared" si="2"/>
        <v>-4.30064022</v>
      </c>
      <c r="AO24">
        <f t="shared" si="3"/>
        <v>0.75167626225516493</v>
      </c>
    </row>
    <row r="25" spans="3:41">
      <c r="C25">
        <f t="shared" si="4"/>
        <v>0.51333333333325981</v>
      </c>
      <c r="N25">
        <f t="shared" si="5"/>
        <v>0.51333333333325981</v>
      </c>
      <c r="X25">
        <v>-68.846137999999996</v>
      </c>
      <c r="Y25">
        <v>-59.450619000000003</v>
      </c>
      <c r="AB25">
        <v>-4.2423487</v>
      </c>
      <c r="AD25">
        <f t="shared" si="7"/>
        <v>-44.179701900000005</v>
      </c>
      <c r="AE25">
        <f>STDEV(X25:AB25)/SQRT(3)</f>
        <v>20.152031161366022</v>
      </c>
      <c r="AG25">
        <f t="shared" si="6"/>
        <v>0.51333333333325981</v>
      </c>
      <c r="AH25">
        <v>-3.2769821000000001</v>
      </c>
      <c r="AI25">
        <v>-6.5554608999999999</v>
      </c>
      <c r="AJ25">
        <v>-4.0340533000000001</v>
      </c>
      <c r="AK25">
        <v>-2.1618852999999998</v>
      </c>
      <c r="AL25">
        <v>-4.8733420000000001</v>
      </c>
      <c r="AN25">
        <f t="shared" si="2"/>
        <v>-4.1803447199999999</v>
      </c>
      <c r="AO25">
        <f t="shared" si="3"/>
        <v>0.742733657900017</v>
      </c>
    </row>
    <row r="26" spans="3:41">
      <c r="C26">
        <f t="shared" si="4"/>
        <v>0.5366666666665898</v>
      </c>
      <c r="N26">
        <f t="shared" si="5"/>
        <v>0.5366666666665898</v>
      </c>
      <c r="X26">
        <v>-68.316635000000005</v>
      </c>
      <c r="Y26">
        <v>-60.355052999999998</v>
      </c>
      <c r="AB26">
        <v>-4.1518369000000002</v>
      </c>
      <c r="AD26">
        <f t="shared" si="7"/>
        <v>-44.274508300000008</v>
      </c>
      <c r="AE26">
        <f t="shared" ref="AE26:AE29" si="9">STDEV(X26:AB26)/SQRT(3)</f>
        <v>20.192558589655118</v>
      </c>
      <c r="AG26">
        <f t="shared" si="6"/>
        <v>0.5366666666665898</v>
      </c>
      <c r="AH26">
        <v>-3.4257616999999998</v>
      </c>
      <c r="AI26">
        <v>-6.8302149999999999</v>
      </c>
      <c r="AJ26">
        <v>-3.9863591</v>
      </c>
      <c r="AK26">
        <v>-2.3015137000000001</v>
      </c>
      <c r="AL26">
        <v>-5.5867972000000004</v>
      </c>
      <c r="AN26">
        <f t="shared" si="2"/>
        <v>-4.4261293400000001</v>
      </c>
      <c r="AO26">
        <f t="shared" si="3"/>
        <v>0.80108996494576235</v>
      </c>
    </row>
    <row r="27" spans="3:41">
      <c r="C27">
        <f t="shared" si="4"/>
        <v>0.55999999999991978</v>
      </c>
      <c r="N27">
        <f t="shared" si="5"/>
        <v>0.55999999999991978</v>
      </c>
      <c r="X27">
        <v>-68.353950999999995</v>
      </c>
      <c r="Y27">
        <v>-60.003982999999998</v>
      </c>
      <c r="AB27">
        <v>-3.8916707000000001</v>
      </c>
      <c r="AD27">
        <f t="shared" si="7"/>
        <v>-44.083201566666666</v>
      </c>
      <c r="AE27">
        <f t="shared" si="9"/>
        <v>20.239811070057943</v>
      </c>
      <c r="AG27">
        <f t="shared" si="6"/>
        <v>0.55999999999991978</v>
      </c>
      <c r="AH27">
        <v>-3.3578378999999998</v>
      </c>
      <c r="AI27">
        <v>-7.0150532999999999</v>
      </c>
      <c r="AJ27">
        <v>-4.1091651999999996</v>
      </c>
      <c r="AK27">
        <v>-2.3852954</v>
      </c>
      <c r="AL27">
        <v>-4.3910121999999996</v>
      </c>
      <c r="AN27">
        <f t="shared" si="2"/>
        <v>-4.2516727999999997</v>
      </c>
      <c r="AO27">
        <f t="shared" si="3"/>
        <v>0.77324967183695448</v>
      </c>
    </row>
    <row r="28" spans="3:41">
      <c r="C28">
        <f t="shared" si="4"/>
        <v>0.58333333333324977</v>
      </c>
      <c r="N28">
        <f t="shared" si="5"/>
        <v>0.58333333333324977</v>
      </c>
      <c r="X28">
        <v>-69.533507999999998</v>
      </c>
      <c r="Y28">
        <v>-60.017338000000002</v>
      </c>
      <c r="AB28">
        <v>-3.8572090000000001</v>
      </c>
      <c r="AD28">
        <f t="shared" si="7"/>
        <v>-44.469351666666675</v>
      </c>
      <c r="AE28">
        <f t="shared" si="9"/>
        <v>20.491046596424251</v>
      </c>
      <c r="AG28">
        <f t="shared" si="6"/>
        <v>0.58333333333324977</v>
      </c>
      <c r="AH28">
        <v>-3.5906837</v>
      </c>
      <c r="AI28">
        <v>-7.8573636999999996</v>
      </c>
      <c r="AJ28">
        <v>-3.9405768000000001</v>
      </c>
      <c r="AK28">
        <v>-2.3496052999999999</v>
      </c>
      <c r="AL28">
        <v>-5.0283074000000001</v>
      </c>
      <c r="AN28">
        <f t="shared" si="2"/>
        <v>-4.5533073799999997</v>
      </c>
      <c r="AO28">
        <f t="shared" si="3"/>
        <v>0.93007524306080136</v>
      </c>
    </row>
    <row r="29" spans="3:41">
      <c r="C29">
        <f t="shared" si="4"/>
        <v>0.60666666666657976</v>
      </c>
      <c r="N29">
        <f t="shared" si="5"/>
        <v>0.60666666666657976</v>
      </c>
      <c r="X29">
        <v>-70.214966000000004</v>
      </c>
      <c r="Y29">
        <v>-58.794609000000001</v>
      </c>
      <c r="AB29">
        <v>-4.0239266999999996</v>
      </c>
      <c r="AD29">
        <f t="shared" si="7"/>
        <v>-44.344500566666675</v>
      </c>
      <c r="AE29">
        <f t="shared" si="9"/>
        <v>20.42806603837683</v>
      </c>
      <c r="AG29">
        <f t="shared" si="6"/>
        <v>0.60666666666657976</v>
      </c>
      <c r="AH29">
        <v>-3.9295542000000001</v>
      </c>
      <c r="AI29">
        <v>-7.6731634</v>
      </c>
      <c r="AJ29">
        <v>-4.2537121999999998</v>
      </c>
      <c r="AK29">
        <v>-2.4517028000000001</v>
      </c>
      <c r="AL29">
        <v>-4.3834194999999996</v>
      </c>
      <c r="AN29">
        <f t="shared" si="2"/>
        <v>-4.5383104200000002</v>
      </c>
      <c r="AO29">
        <f t="shared" si="3"/>
        <v>0.85606092205436057</v>
      </c>
    </row>
    <row r="30" spans="3:41">
      <c r="C30">
        <f t="shared" si="4"/>
        <v>0.62999999999990974</v>
      </c>
      <c r="N30">
        <f t="shared" si="5"/>
        <v>0.62999999999990974</v>
      </c>
      <c r="X30">
        <v>-69.961044000000001</v>
      </c>
      <c r="Y30">
        <v>-58.781970999999999</v>
      </c>
      <c r="AG30">
        <f t="shared" si="6"/>
        <v>0.62999999999990974</v>
      </c>
      <c r="AH30">
        <v>-3.8293282999999998</v>
      </c>
      <c r="AI30">
        <v>-7.9936280000000002</v>
      </c>
      <c r="AJ30">
        <v>-4.1194711000000002</v>
      </c>
      <c r="AK30">
        <v>-2.4040031000000002</v>
      </c>
      <c r="AL30">
        <v>-4.5382090000000002</v>
      </c>
      <c r="AN30">
        <f t="shared" si="2"/>
        <v>-4.5769278999999994</v>
      </c>
      <c r="AO30">
        <f t="shared" si="3"/>
        <v>0.9264208762435856</v>
      </c>
    </row>
    <row r="31" spans="3:41">
      <c r="C31">
        <f t="shared" si="4"/>
        <v>0.65333333333323973</v>
      </c>
      <c r="N31">
        <f t="shared" si="5"/>
        <v>0.65333333333323973</v>
      </c>
      <c r="X31">
        <v>-69.664299</v>
      </c>
      <c r="Y31">
        <v>-57.744517999999999</v>
      </c>
      <c r="AG31">
        <f t="shared" si="6"/>
        <v>0.65333333333323973</v>
      </c>
      <c r="AH31">
        <v>-3.7656415000000001</v>
      </c>
      <c r="AI31">
        <v>-8.4249410999999998</v>
      </c>
      <c r="AJ31">
        <v>-4.5454768999999997</v>
      </c>
      <c r="AK31">
        <v>-2.4193604</v>
      </c>
      <c r="AL31">
        <v>-6.6595830999999999</v>
      </c>
      <c r="AN31">
        <f t="shared" si="2"/>
        <v>-5.1630005999999993</v>
      </c>
      <c r="AO31">
        <f t="shared" si="3"/>
        <v>1.0663377637108493</v>
      </c>
    </row>
    <row r="32" spans="3:41">
      <c r="C32">
        <f t="shared" si="4"/>
        <v>0.67666666666656972</v>
      </c>
      <c r="N32">
        <f t="shared" si="5"/>
        <v>0.67666666666656972</v>
      </c>
      <c r="X32">
        <v>-69.375076000000007</v>
      </c>
      <c r="Y32">
        <v>-56.479712999999997</v>
      </c>
      <c r="AG32">
        <f t="shared" si="6"/>
        <v>0.67666666666656972</v>
      </c>
      <c r="AH32">
        <v>-4.1020861000000002</v>
      </c>
      <c r="AI32">
        <v>-8.1963787000000004</v>
      </c>
      <c r="AJ32">
        <v>-4.5700240000000001</v>
      </c>
      <c r="AK32">
        <v>-2.3780847000000001</v>
      </c>
      <c r="AL32">
        <v>-5.9989442999999998</v>
      </c>
      <c r="AN32">
        <f t="shared" si="2"/>
        <v>-5.0491035600000007</v>
      </c>
      <c r="AO32">
        <f t="shared" si="3"/>
        <v>0.97642816640693286</v>
      </c>
    </row>
    <row r="33" spans="3:41">
      <c r="C33">
        <f t="shared" si="4"/>
        <v>0.6999999999998997</v>
      </c>
      <c r="N33">
        <f t="shared" si="5"/>
        <v>0.6999999999998997</v>
      </c>
      <c r="X33">
        <v>-68.201553000000004</v>
      </c>
      <c r="Y33">
        <v>-55.646408000000001</v>
      </c>
      <c r="AG33">
        <f t="shared" si="6"/>
        <v>0.6999999999998997</v>
      </c>
      <c r="AH33">
        <v>-3.9798198</v>
      </c>
      <c r="AI33">
        <v>-8.0906400999999999</v>
      </c>
      <c r="AJ33">
        <v>-4.7835302000000004</v>
      </c>
      <c r="AK33">
        <v>-2.4190060999999998</v>
      </c>
      <c r="AL33">
        <v>-4.6472888000000001</v>
      </c>
      <c r="AN33">
        <f t="shared" si="2"/>
        <v>-4.7840569999999998</v>
      </c>
      <c r="AO33">
        <f t="shared" si="3"/>
        <v>0.92715858537549312</v>
      </c>
    </row>
    <row r="34" spans="3:41">
      <c r="C34">
        <f t="shared" si="4"/>
        <v>0.72333333333322969</v>
      </c>
      <c r="N34">
        <f t="shared" si="5"/>
        <v>0.72333333333322969</v>
      </c>
      <c r="Y34">
        <v>-54.812027</v>
      </c>
      <c r="AG34">
        <f t="shared" si="6"/>
        <v>0.72333333333322969</v>
      </c>
      <c r="AH34">
        <v>-4.1184797</v>
      </c>
      <c r="AI34">
        <v>-8.4431771999999992</v>
      </c>
      <c r="AJ34">
        <v>-5.0036125</v>
      </c>
      <c r="AK34">
        <v>-2.4501848000000002</v>
      </c>
      <c r="AL34">
        <v>-6.431241</v>
      </c>
      <c r="AN34">
        <f t="shared" si="2"/>
        <v>-5.2893390399999998</v>
      </c>
      <c r="AO34">
        <f t="shared" si="3"/>
        <v>1.0189205875326997</v>
      </c>
    </row>
    <row r="35" spans="3:41">
      <c r="C35">
        <f t="shared" si="4"/>
        <v>0.74666666666655968</v>
      </c>
      <c r="N35">
        <f t="shared" si="5"/>
        <v>0.74666666666655968</v>
      </c>
      <c r="AG35">
        <f t="shared" si="6"/>
        <v>0.74666666666655968</v>
      </c>
      <c r="AH35">
        <v>-4.1083926999999996</v>
      </c>
      <c r="AI35">
        <v>-8.7659520999999998</v>
      </c>
      <c r="AJ35">
        <v>-5.2031125999999999</v>
      </c>
      <c r="AK35">
        <v>-2.2811493999999999</v>
      </c>
      <c r="AL35">
        <v>-7.3700093999999998</v>
      </c>
      <c r="AN35">
        <f t="shared" si="2"/>
        <v>-5.5457232400000001</v>
      </c>
      <c r="AO35">
        <f t="shared" si="3"/>
        <v>1.1519252882243423</v>
      </c>
    </row>
    <row r="36" spans="3:41">
      <c r="C36">
        <f t="shared" si="4"/>
        <v>0.76999999999988966</v>
      </c>
      <c r="N36">
        <f t="shared" si="5"/>
        <v>0.76999999999988966</v>
      </c>
      <c r="AG36">
        <f t="shared" si="6"/>
        <v>0.76999999999988966</v>
      </c>
      <c r="AH36">
        <v>-4.2140459999999997</v>
      </c>
      <c r="AI36">
        <v>-8.5310240000000004</v>
      </c>
      <c r="AJ36">
        <v>-5.1570362999999997</v>
      </c>
      <c r="AK36">
        <v>-2.7137182000000002</v>
      </c>
      <c r="AL36">
        <v>-7.1351465999999997</v>
      </c>
      <c r="AN36">
        <f t="shared" si="2"/>
        <v>-5.5501942199999998</v>
      </c>
      <c r="AO36">
        <f t="shared" si="3"/>
        <v>1.0339942372205333</v>
      </c>
    </row>
    <row r="37" spans="3:41">
      <c r="C37">
        <f t="shared" si="4"/>
        <v>0.79333333333321965</v>
      </c>
      <c r="N37">
        <f t="shared" si="5"/>
        <v>0.79333333333321965</v>
      </c>
      <c r="AG37">
        <f t="shared" si="6"/>
        <v>0.79333333333321965</v>
      </c>
      <c r="AH37">
        <v>-4.3861550999999999</v>
      </c>
      <c r="AI37">
        <v>-8.3514537999999998</v>
      </c>
      <c r="AJ37">
        <v>-5.3880657999999997</v>
      </c>
      <c r="AK37">
        <v>-2.4899279999999999</v>
      </c>
      <c r="AL37">
        <v>-8.3128528999999993</v>
      </c>
      <c r="AN37">
        <f t="shared" si="2"/>
        <v>-5.7856911199999992</v>
      </c>
      <c r="AO37">
        <f t="shared" si="3"/>
        <v>1.1390466694106143</v>
      </c>
    </row>
    <row r="38" spans="3:41">
      <c r="C38">
        <f t="shared" si="4"/>
        <v>0.81666666666654963</v>
      </c>
      <c r="N38">
        <f t="shared" si="5"/>
        <v>0.81666666666654963</v>
      </c>
      <c r="AG38">
        <f t="shared" si="6"/>
        <v>0.81666666666654963</v>
      </c>
      <c r="AH38">
        <v>-4.3325247999999998</v>
      </c>
      <c r="AI38">
        <v>-8.6727542999999994</v>
      </c>
      <c r="AJ38">
        <v>-5.1831303000000002</v>
      </c>
      <c r="AK38">
        <v>-2.4235894999999998</v>
      </c>
      <c r="AL38">
        <v>-9.7395143999999991</v>
      </c>
      <c r="AN38">
        <f t="shared" si="2"/>
        <v>-6.0703026599999985</v>
      </c>
      <c r="AO38">
        <f t="shared" si="3"/>
        <v>1.3664064711838848</v>
      </c>
    </row>
    <row r="39" spans="3:41">
      <c r="C39">
        <f t="shared" si="4"/>
        <v>0.83999999999987962</v>
      </c>
      <c r="N39">
        <f t="shared" si="5"/>
        <v>0.83999999999987962</v>
      </c>
      <c r="AG39">
        <f t="shared" si="6"/>
        <v>0.83999999999987962</v>
      </c>
      <c r="AH39">
        <v>-4.4814071999999996</v>
      </c>
      <c r="AI39">
        <v>-9.3226709000000003</v>
      </c>
      <c r="AJ39">
        <v>-5.4711775999999999</v>
      </c>
      <c r="AK39">
        <v>-2.3570894999999998</v>
      </c>
      <c r="AL39">
        <v>-8.7405500000000007</v>
      </c>
      <c r="AN39">
        <f t="shared" si="2"/>
        <v>-6.0745790400000006</v>
      </c>
      <c r="AO39">
        <f t="shared" si="3"/>
        <v>1.31109725383234</v>
      </c>
    </row>
    <row r="40" spans="3:41">
      <c r="C40">
        <f t="shared" si="4"/>
        <v>0.86333333333320961</v>
      </c>
      <c r="N40">
        <f t="shared" si="5"/>
        <v>0.86333333333320961</v>
      </c>
      <c r="AG40">
        <f t="shared" si="6"/>
        <v>0.86333333333320961</v>
      </c>
      <c r="AH40">
        <v>-4.5421304999999998</v>
      </c>
      <c r="AI40">
        <v>-9.8668078999999995</v>
      </c>
      <c r="AJ40">
        <v>-4.9724069000000002</v>
      </c>
      <c r="AK40">
        <v>-2.3190805999999999</v>
      </c>
      <c r="AL40">
        <v>-7.5808907000000003</v>
      </c>
      <c r="AN40">
        <f t="shared" si="2"/>
        <v>-5.85626332</v>
      </c>
      <c r="AO40">
        <f t="shared" si="3"/>
        <v>1.3053470087002919</v>
      </c>
    </row>
    <row r="41" spans="3:41">
      <c r="C41">
        <f t="shared" si="4"/>
        <v>0.88666666666653959</v>
      </c>
      <c r="N41">
        <f t="shared" si="5"/>
        <v>0.88666666666653959</v>
      </c>
      <c r="AG41">
        <f t="shared" si="6"/>
        <v>0.88666666666653959</v>
      </c>
      <c r="AH41">
        <v>-4.6110673000000002</v>
      </c>
      <c r="AI41">
        <v>-9.7626895999999999</v>
      </c>
      <c r="AJ41">
        <v>-5.4348774000000004</v>
      </c>
      <c r="AK41">
        <v>-2.5013616000000001</v>
      </c>
      <c r="AL41">
        <v>-10.946545</v>
      </c>
      <c r="AN41">
        <f t="shared" si="2"/>
        <v>-6.6513081800000009</v>
      </c>
      <c r="AO41">
        <f t="shared" si="3"/>
        <v>1.5967795243616627</v>
      </c>
    </row>
    <row r="42" spans="3:41">
      <c r="C42">
        <f t="shared" si="4"/>
        <v>0.90999999999986958</v>
      </c>
      <c r="N42">
        <f t="shared" si="5"/>
        <v>0.90999999999986958</v>
      </c>
      <c r="AG42">
        <f t="shared" si="6"/>
        <v>0.90999999999986958</v>
      </c>
      <c r="AH42">
        <v>-4.7724304000000002</v>
      </c>
      <c r="AI42">
        <v>-9.4264030000000005</v>
      </c>
      <c r="AJ42">
        <v>-5.2686833999999996</v>
      </c>
      <c r="AK42">
        <v>-2.6052482000000001</v>
      </c>
      <c r="AL42">
        <v>-10.841626</v>
      </c>
      <c r="AN42">
        <f t="shared" si="2"/>
        <v>-6.5828782000000006</v>
      </c>
      <c r="AO42">
        <f t="shared" si="3"/>
        <v>1.5337688179447337</v>
      </c>
    </row>
    <row r="43" spans="3:41">
      <c r="C43">
        <f t="shared" si="4"/>
        <v>0.93333333333319957</v>
      </c>
      <c r="N43">
        <f t="shared" si="5"/>
        <v>0.93333333333319957</v>
      </c>
      <c r="AG43">
        <f t="shared" si="6"/>
        <v>0.93333333333319957</v>
      </c>
      <c r="AH43">
        <v>-4.9567895000000002</v>
      </c>
      <c r="AI43">
        <v>-10.677172000000001</v>
      </c>
      <c r="AJ43">
        <v>-5.3819599</v>
      </c>
      <c r="AK43">
        <v>-2.6291616000000002</v>
      </c>
      <c r="AL43">
        <v>-10.144501</v>
      </c>
      <c r="AN43">
        <f t="shared" si="2"/>
        <v>-6.7579168000000012</v>
      </c>
      <c r="AO43">
        <f t="shared" si="3"/>
        <v>1.565462396696365</v>
      </c>
    </row>
    <row r="44" spans="3:41">
      <c r="C44">
        <f t="shared" si="4"/>
        <v>0.95666666666652955</v>
      </c>
      <c r="N44">
        <f t="shared" si="5"/>
        <v>0.95666666666652955</v>
      </c>
      <c r="AG44">
        <f t="shared" si="6"/>
        <v>0.95666666666652955</v>
      </c>
      <c r="AH44">
        <v>-4.8813839000000003</v>
      </c>
      <c r="AI44">
        <v>-10.860651000000001</v>
      </c>
      <c r="AJ44">
        <v>-5.6147070000000001</v>
      </c>
      <c r="AK44">
        <v>-2.5774314</v>
      </c>
      <c r="AL44">
        <v>-9.5015984000000007</v>
      </c>
      <c r="AN44">
        <f t="shared" si="2"/>
        <v>-6.6871543399999993</v>
      </c>
      <c r="AO44">
        <f t="shared" si="3"/>
        <v>1.5270877931624238</v>
      </c>
    </row>
    <row r="45" spans="3:41">
      <c r="C45">
        <f t="shared" si="4"/>
        <v>0.97999999999985954</v>
      </c>
      <c r="N45">
        <f t="shared" si="5"/>
        <v>0.97999999999985954</v>
      </c>
      <c r="AG45">
        <f t="shared" si="6"/>
        <v>0.97999999999985954</v>
      </c>
      <c r="AH45">
        <v>-5.0783133999999999</v>
      </c>
      <c r="AI45">
        <v>-11.401381000000001</v>
      </c>
      <c r="AJ45">
        <v>-5.6296248000000002</v>
      </c>
      <c r="AK45">
        <v>-2.5723411999999999</v>
      </c>
      <c r="AL45">
        <v>-8.3825339999999997</v>
      </c>
      <c r="AN45">
        <f t="shared" si="2"/>
        <v>-6.6128388800000009</v>
      </c>
      <c r="AO45">
        <f t="shared" si="3"/>
        <v>1.5117714167613225</v>
      </c>
    </row>
    <row r="46" spans="3:41">
      <c r="C46">
        <f t="shared" si="4"/>
        <v>1.0033333333331895</v>
      </c>
      <c r="N46">
        <f t="shared" si="5"/>
        <v>1.0033333333331895</v>
      </c>
      <c r="AG46">
        <f t="shared" si="6"/>
        <v>1.0033333333331895</v>
      </c>
      <c r="AH46">
        <v>-5.1260877000000002</v>
      </c>
      <c r="AI46">
        <v>-11.099057999999999</v>
      </c>
      <c r="AJ46">
        <v>-5.8413424000000003</v>
      </c>
      <c r="AK46">
        <v>-2.4673946</v>
      </c>
      <c r="AL46">
        <v>-7.9879445999999996</v>
      </c>
      <c r="AN46">
        <f t="shared" si="2"/>
        <v>-6.5043654599999998</v>
      </c>
      <c r="AO46">
        <f t="shared" si="3"/>
        <v>1.4482504874514344</v>
      </c>
    </row>
    <row r="47" spans="3:41">
      <c r="C47">
        <f t="shared" si="4"/>
        <v>1.0266666666665196</v>
      </c>
      <c r="N47">
        <f t="shared" si="5"/>
        <v>1.0266666666665196</v>
      </c>
      <c r="AG47">
        <f t="shared" si="6"/>
        <v>1.0266666666665196</v>
      </c>
      <c r="AH47">
        <v>-5.4015322000000001</v>
      </c>
      <c r="AI47">
        <v>-10.967623</v>
      </c>
      <c r="AJ47">
        <v>-5.7583245999999999</v>
      </c>
      <c r="AK47">
        <v>-2.4369333000000002</v>
      </c>
      <c r="AL47">
        <v>-8.2281207999999992</v>
      </c>
      <c r="AN47">
        <f t="shared" si="2"/>
        <v>-6.5585067800000001</v>
      </c>
      <c r="AO47">
        <f t="shared" si="3"/>
        <v>1.4351683954895784</v>
      </c>
    </row>
    <row r="48" spans="3:41">
      <c r="C48">
        <f t="shared" si="4"/>
        <v>1.0499999999998497</v>
      </c>
      <c r="N48">
        <f t="shared" si="5"/>
        <v>1.0499999999998497</v>
      </c>
      <c r="AG48">
        <f t="shared" si="6"/>
        <v>1.0499999999998497</v>
      </c>
      <c r="AH48">
        <v>-5.6045837000000001</v>
      </c>
      <c r="AI48">
        <v>-11.13203</v>
      </c>
      <c r="AJ48">
        <v>-5.7509364999999999</v>
      </c>
      <c r="AK48">
        <v>-2.4510174</v>
      </c>
      <c r="AL48">
        <v>-10.145546</v>
      </c>
      <c r="AN48">
        <f t="shared" si="2"/>
        <v>-7.0168227200000004</v>
      </c>
      <c r="AO48">
        <f t="shared" si="3"/>
        <v>1.599489067044781</v>
      </c>
    </row>
    <row r="49" spans="3:41">
      <c r="C49">
        <f t="shared" si="4"/>
        <v>1.0733333333331798</v>
      </c>
      <c r="N49">
        <f t="shared" si="5"/>
        <v>1.0733333333331798</v>
      </c>
      <c r="AG49">
        <f t="shared" si="6"/>
        <v>1.0733333333331798</v>
      </c>
      <c r="AH49">
        <v>-5.3059487000000001</v>
      </c>
      <c r="AI49">
        <v>-12.069637999999999</v>
      </c>
      <c r="AJ49">
        <v>-5.7466245000000002</v>
      </c>
      <c r="AK49">
        <v>-2.3817605999999998</v>
      </c>
      <c r="AL49">
        <v>-10.443208</v>
      </c>
      <c r="AN49">
        <f t="shared" si="2"/>
        <v>-7.18943596</v>
      </c>
      <c r="AO49">
        <f t="shared" si="3"/>
        <v>1.7768845766445636</v>
      </c>
    </row>
    <row r="50" spans="3:41">
      <c r="C50">
        <f t="shared" si="4"/>
        <v>1.0966666666665099</v>
      </c>
      <c r="N50">
        <f t="shared" si="5"/>
        <v>1.0966666666665099</v>
      </c>
      <c r="AG50">
        <f t="shared" si="6"/>
        <v>1.0966666666665099</v>
      </c>
      <c r="AH50">
        <v>-5.5548305999999998</v>
      </c>
      <c r="AI50">
        <v>-11.490544</v>
      </c>
      <c r="AJ50">
        <v>-6.0787015000000002</v>
      </c>
      <c r="AK50">
        <v>-2.5439826999999999</v>
      </c>
      <c r="AL50">
        <v>-12.207255999999999</v>
      </c>
      <c r="AN50">
        <f t="shared" si="2"/>
        <v>-7.5750629599999995</v>
      </c>
      <c r="AO50">
        <f t="shared" si="3"/>
        <v>1.8496000800760972</v>
      </c>
    </row>
    <row r="51" spans="3:41">
      <c r="C51">
        <f t="shared" si="4"/>
        <v>1.11999999999984</v>
      </c>
      <c r="N51">
        <f t="shared" si="5"/>
        <v>1.11999999999984</v>
      </c>
      <c r="AG51">
        <f t="shared" si="6"/>
        <v>1.11999999999984</v>
      </c>
      <c r="AH51">
        <v>-5.8615189000000001</v>
      </c>
      <c r="AI51">
        <v>-12.183339999999999</v>
      </c>
      <c r="AJ51">
        <v>-5.7687244</v>
      </c>
      <c r="AK51">
        <v>-2.528343</v>
      </c>
      <c r="AL51">
        <v>-11.880713</v>
      </c>
      <c r="AN51">
        <f t="shared" si="2"/>
        <v>-7.6445278599999993</v>
      </c>
      <c r="AO51">
        <f t="shared" si="3"/>
        <v>1.8896982203019839</v>
      </c>
    </row>
    <row r="52" spans="3:41">
      <c r="C52">
        <f t="shared" si="4"/>
        <v>1.1433333333331701</v>
      </c>
      <c r="N52">
        <f t="shared" si="5"/>
        <v>1.1433333333331701</v>
      </c>
      <c r="AG52">
        <f t="shared" si="6"/>
        <v>1.1433333333331701</v>
      </c>
      <c r="AH52">
        <v>-5.6618266000000004</v>
      </c>
      <c r="AI52">
        <v>-12.591745</v>
      </c>
      <c r="AJ52">
        <v>-5.7949719000000002</v>
      </c>
      <c r="AK52">
        <v>-2.4175252999999999</v>
      </c>
      <c r="AL52">
        <v>-9.6247921000000005</v>
      </c>
      <c r="AN52">
        <f t="shared" si="2"/>
        <v>-7.2181721800000007</v>
      </c>
      <c r="AO52">
        <f t="shared" si="3"/>
        <v>1.7629666099931507</v>
      </c>
    </row>
    <row r="53" spans="3:41">
      <c r="C53">
        <f t="shared" si="4"/>
        <v>1.1666666666665002</v>
      </c>
      <c r="N53">
        <f t="shared" si="5"/>
        <v>1.1666666666665002</v>
      </c>
      <c r="AG53">
        <f t="shared" si="6"/>
        <v>1.1666666666665002</v>
      </c>
      <c r="AH53">
        <v>-5.9494758000000001</v>
      </c>
      <c r="AI53">
        <v>-12.793775</v>
      </c>
      <c r="AJ53">
        <v>-6.0344954</v>
      </c>
      <c r="AK53">
        <v>-2.6419377000000002</v>
      </c>
      <c r="AL53">
        <v>-11.777581</v>
      </c>
      <c r="AN53">
        <f t="shared" si="2"/>
        <v>-7.8394529799999999</v>
      </c>
      <c r="AO53">
        <f t="shared" si="3"/>
        <v>1.9222149941164191</v>
      </c>
    </row>
    <row r="54" spans="3:41">
      <c r="C54">
        <f t="shared" si="4"/>
        <v>1.1899999999998303</v>
      </c>
      <c r="N54">
        <f t="shared" si="5"/>
        <v>1.1899999999998303</v>
      </c>
      <c r="AG54">
        <f t="shared" si="6"/>
        <v>1.1899999999998303</v>
      </c>
      <c r="AH54">
        <v>-5.9500679999999999</v>
      </c>
      <c r="AI54">
        <v>-13.273441999999999</v>
      </c>
      <c r="AJ54">
        <v>-6.5093484000000004</v>
      </c>
      <c r="AK54">
        <v>-2.6278478999999999</v>
      </c>
      <c r="AL54">
        <v>-12.157653</v>
      </c>
      <c r="AN54">
        <f t="shared" si="2"/>
        <v>-8.1036718600000004</v>
      </c>
      <c r="AO54">
        <f t="shared" si="3"/>
        <v>2.0040685031422294</v>
      </c>
    </row>
    <row r="55" spans="3:41">
      <c r="C55">
        <f t="shared" si="4"/>
        <v>1.2133333333331604</v>
      </c>
      <c r="G55">
        <v>-2.6065163999999998</v>
      </c>
      <c r="N55">
        <f t="shared" si="5"/>
        <v>1.2133333333331604</v>
      </c>
      <c r="AG55">
        <f t="shared" si="6"/>
        <v>1.2133333333331604</v>
      </c>
      <c r="AH55">
        <v>-6.0335096999999998</v>
      </c>
      <c r="AI55">
        <v>-13.090527</v>
      </c>
      <c r="AJ55">
        <v>-6.2912306999999998</v>
      </c>
      <c r="AK55">
        <v>-2.5659947000000001</v>
      </c>
      <c r="AL55">
        <v>-10.813696999999999</v>
      </c>
      <c r="AN55">
        <f t="shared" si="2"/>
        <v>-7.7589918200000003</v>
      </c>
      <c r="AO55">
        <f t="shared" si="3"/>
        <v>1.8688943449597157</v>
      </c>
    </row>
    <row r="56" spans="3:41">
      <c r="C56">
        <f t="shared" si="4"/>
        <v>1.2366666666664905</v>
      </c>
      <c r="G56">
        <v>-8.5139245999999993</v>
      </c>
      <c r="N56">
        <f t="shared" si="5"/>
        <v>1.2366666666664905</v>
      </c>
      <c r="AG56">
        <f t="shared" si="6"/>
        <v>1.2366666666664905</v>
      </c>
      <c r="AH56">
        <v>-6.0816306999999998</v>
      </c>
      <c r="AI56">
        <v>-13.767082</v>
      </c>
      <c r="AJ56">
        <v>-6.4305896999999996</v>
      </c>
      <c r="AK56">
        <v>-2.6294439000000001</v>
      </c>
      <c r="AL56">
        <v>-11.838063999999999</v>
      </c>
      <c r="AN56">
        <f t="shared" si="2"/>
        <v>-8.1493620599999979</v>
      </c>
      <c r="AO56">
        <f t="shared" si="3"/>
        <v>2.0354911842373409</v>
      </c>
    </row>
    <row r="57" spans="3:41">
      <c r="C57">
        <f t="shared" si="4"/>
        <v>1.2599999999998206</v>
      </c>
      <c r="G57">
        <v>-15.953290000000001</v>
      </c>
      <c r="N57">
        <f t="shared" si="5"/>
        <v>1.2599999999998206</v>
      </c>
      <c r="S57">
        <v>0.45969531000000002</v>
      </c>
      <c r="AG57">
        <f t="shared" si="6"/>
        <v>1.2599999999998206</v>
      </c>
      <c r="AH57">
        <v>-6.0169310999999999</v>
      </c>
      <c r="AI57">
        <v>-14.845387000000001</v>
      </c>
      <c r="AJ57">
        <v>-6.1448307</v>
      </c>
      <c r="AK57">
        <v>-2.5810699000000001</v>
      </c>
      <c r="AL57">
        <v>-11.321652</v>
      </c>
      <c r="AN57">
        <f t="shared" si="2"/>
        <v>-8.1819741399999995</v>
      </c>
      <c r="AO57">
        <f t="shared" si="3"/>
        <v>2.1733170623867224</v>
      </c>
    </row>
    <row r="58" spans="3:41">
      <c r="C58">
        <f t="shared" si="4"/>
        <v>1.2833333333331507</v>
      </c>
      <c r="G58">
        <v>-23.639185000000001</v>
      </c>
      <c r="N58">
        <f t="shared" si="5"/>
        <v>1.2833333333331507</v>
      </c>
      <c r="S58">
        <v>-1.3321049</v>
      </c>
      <c r="AG58">
        <f t="shared" si="6"/>
        <v>1.2833333333331507</v>
      </c>
      <c r="AH58">
        <v>-6.1404294999999998</v>
      </c>
      <c r="AI58">
        <v>-14.083679999999999</v>
      </c>
      <c r="AJ58">
        <v>-6.3962659999999998</v>
      </c>
      <c r="AK58">
        <v>-2.6330247</v>
      </c>
      <c r="AL58">
        <v>-14.33201</v>
      </c>
      <c r="AN58">
        <f t="shared" si="2"/>
        <v>-8.7170820399999993</v>
      </c>
      <c r="AO58">
        <f t="shared" si="3"/>
        <v>2.3384703203171462</v>
      </c>
    </row>
    <row r="59" spans="3:41">
      <c r="C59">
        <f t="shared" si="4"/>
        <v>1.3066666666664808</v>
      </c>
      <c r="G59">
        <v>-29.821842</v>
      </c>
      <c r="N59">
        <f t="shared" si="5"/>
        <v>1.3066666666664808</v>
      </c>
      <c r="S59">
        <v>-3.5716144999999999</v>
      </c>
      <c r="AG59">
        <f t="shared" si="6"/>
        <v>1.3066666666664808</v>
      </c>
      <c r="AH59">
        <v>-6.2378258999999998</v>
      </c>
      <c r="AI59">
        <v>-13.838407</v>
      </c>
      <c r="AJ59">
        <v>-6.4612188000000002</v>
      </c>
      <c r="AK59">
        <v>-2.7257655000000001</v>
      </c>
      <c r="AL59">
        <v>-14.711211</v>
      </c>
      <c r="AN59">
        <f t="shared" si="2"/>
        <v>-8.7948856400000004</v>
      </c>
      <c r="AO59">
        <f t="shared" si="3"/>
        <v>2.337293179962169</v>
      </c>
    </row>
    <row r="60" spans="3:41">
      <c r="C60">
        <f t="shared" si="4"/>
        <v>1.3299999999998109</v>
      </c>
      <c r="G60">
        <v>-34.215415999999998</v>
      </c>
      <c r="N60">
        <f t="shared" si="5"/>
        <v>1.3299999999998109</v>
      </c>
      <c r="S60">
        <v>-6.2326287999999996</v>
      </c>
      <c r="AG60">
        <f t="shared" si="6"/>
        <v>1.3299999999998109</v>
      </c>
      <c r="AH60">
        <v>-6.1344595000000002</v>
      </c>
      <c r="AI60">
        <v>-13.738500999999999</v>
      </c>
      <c r="AJ60">
        <v>-6.4067658999999999</v>
      </c>
      <c r="AK60">
        <v>-2.7522714000000001</v>
      </c>
      <c r="AL60">
        <v>-12.546816</v>
      </c>
      <c r="AN60">
        <f t="shared" si="2"/>
        <v>-8.3157627600000001</v>
      </c>
      <c r="AO60">
        <f t="shared" si="3"/>
        <v>2.0816182476098244</v>
      </c>
    </row>
    <row r="61" spans="3:41">
      <c r="C61">
        <f t="shared" si="4"/>
        <v>1.353333333333141</v>
      </c>
      <c r="G61">
        <v>-38.017989999999998</v>
      </c>
      <c r="N61">
        <f t="shared" si="5"/>
        <v>1.353333333333141</v>
      </c>
      <c r="S61">
        <v>-10.537827999999999</v>
      </c>
      <c r="AG61">
        <f t="shared" si="6"/>
        <v>1.353333333333141</v>
      </c>
      <c r="AH61">
        <v>-6.4218326000000001</v>
      </c>
      <c r="AI61">
        <v>-14.194383</v>
      </c>
      <c r="AJ61">
        <v>-6.3420776999999999</v>
      </c>
      <c r="AK61">
        <v>-2.8833728000000001</v>
      </c>
      <c r="AL61">
        <v>-12.823293</v>
      </c>
      <c r="AN61">
        <f t="shared" si="2"/>
        <v>-8.5329918200000012</v>
      </c>
      <c r="AO61">
        <f t="shared" si="3"/>
        <v>2.1404827412600556</v>
      </c>
    </row>
    <row r="62" spans="3:41">
      <c r="C62">
        <f t="shared" si="4"/>
        <v>1.3766666666664711</v>
      </c>
      <c r="G62">
        <v>-42.029358000000002</v>
      </c>
      <c r="N62">
        <f t="shared" si="5"/>
        <v>1.3766666666664711</v>
      </c>
      <c r="S62">
        <v>-13.999798</v>
      </c>
      <c r="AG62">
        <f t="shared" si="6"/>
        <v>1.3766666666664711</v>
      </c>
      <c r="AH62">
        <v>-6.5429792000000004</v>
      </c>
      <c r="AI62">
        <v>-14.472982</v>
      </c>
      <c r="AJ62">
        <v>-6.3815074000000003</v>
      </c>
      <c r="AK62">
        <v>-2.9758024000000001</v>
      </c>
      <c r="AL62">
        <v>-13.398529999999999</v>
      </c>
      <c r="AN62">
        <f t="shared" si="2"/>
        <v>-8.7543601999999989</v>
      </c>
      <c r="AO62">
        <f t="shared" si="3"/>
        <v>2.215663726834884</v>
      </c>
    </row>
    <row r="63" spans="3:41">
      <c r="C63">
        <f t="shared" si="4"/>
        <v>1.3999999999998012</v>
      </c>
      <c r="G63">
        <v>-45.567802</v>
      </c>
      <c r="N63">
        <f t="shared" si="5"/>
        <v>1.3999999999998012</v>
      </c>
      <c r="S63">
        <v>-18.249537</v>
      </c>
      <c r="AG63">
        <f t="shared" si="6"/>
        <v>1.3999999999998012</v>
      </c>
      <c r="AH63">
        <v>-6.5902567000000003</v>
      </c>
      <c r="AI63">
        <v>-14.402786000000001</v>
      </c>
      <c r="AJ63">
        <v>-6.6553072999999996</v>
      </c>
      <c r="AK63">
        <v>-2.8704727000000001</v>
      </c>
      <c r="AL63">
        <v>-13.367982</v>
      </c>
      <c r="AN63">
        <f t="shared" si="2"/>
        <v>-8.7773609399999994</v>
      </c>
      <c r="AO63">
        <f t="shared" si="3"/>
        <v>2.2011028384619498</v>
      </c>
    </row>
    <row r="64" spans="3:41">
      <c r="C64">
        <f t="shared" si="4"/>
        <v>1.4233333333331313</v>
      </c>
      <c r="G64">
        <v>-48.520919999999997</v>
      </c>
      <c r="N64">
        <f t="shared" si="5"/>
        <v>1.4233333333331313</v>
      </c>
      <c r="S64">
        <v>-20.826971</v>
      </c>
      <c r="AG64">
        <f t="shared" si="6"/>
        <v>1.4233333333331313</v>
      </c>
      <c r="AH64">
        <v>-6.6475600999999997</v>
      </c>
      <c r="AI64">
        <v>-14.663463999999999</v>
      </c>
      <c r="AJ64">
        <v>-6.6741896000000001</v>
      </c>
      <c r="AK64">
        <v>-2.7161984000000001</v>
      </c>
      <c r="AL64">
        <v>-11.61435</v>
      </c>
      <c r="AN64">
        <f t="shared" si="2"/>
        <v>-8.4631524199999983</v>
      </c>
      <c r="AO64">
        <f t="shared" si="3"/>
        <v>2.0964035135090233</v>
      </c>
    </row>
    <row r="65" spans="3:41">
      <c r="C65">
        <f t="shared" si="4"/>
        <v>1.4466666666664614</v>
      </c>
      <c r="G65">
        <v>-50.226978000000003</v>
      </c>
      <c r="N65">
        <f t="shared" si="5"/>
        <v>1.4466666666664614</v>
      </c>
      <c r="S65">
        <v>-22.868628000000001</v>
      </c>
      <c r="AG65">
        <f t="shared" si="6"/>
        <v>1.4466666666664614</v>
      </c>
      <c r="AH65">
        <v>-6.7801856999999996</v>
      </c>
      <c r="AI65">
        <v>-14.994839000000001</v>
      </c>
      <c r="AJ65">
        <v>-6.8015013</v>
      </c>
      <c r="AK65">
        <v>-2.7848560999999998</v>
      </c>
      <c r="AL65">
        <v>-12.417623000000001</v>
      </c>
      <c r="AN65">
        <f t="shared" si="2"/>
        <v>-8.7558010199999998</v>
      </c>
      <c r="AO65">
        <f t="shared" si="3"/>
        <v>2.1875678464333199</v>
      </c>
    </row>
    <row r="66" spans="3:41">
      <c r="C66">
        <f t="shared" si="4"/>
        <v>1.4699999999997915</v>
      </c>
      <c r="G66">
        <v>-50.720238000000002</v>
      </c>
      <c r="N66">
        <f t="shared" si="5"/>
        <v>1.4699999999997915</v>
      </c>
      <c r="S66">
        <v>-26.360638000000002</v>
      </c>
      <c r="AG66">
        <f t="shared" si="6"/>
        <v>1.4699999999997915</v>
      </c>
      <c r="AH66">
        <v>-6.9909724999999998</v>
      </c>
      <c r="AI66">
        <v>-14.562784000000001</v>
      </c>
      <c r="AJ66">
        <v>-6.5844193000000004</v>
      </c>
      <c r="AK66">
        <v>-3.0409858000000001</v>
      </c>
      <c r="AL66">
        <v>-13.264315</v>
      </c>
      <c r="AN66">
        <f t="shared" si="2"/>
        <v>-8.8886953200000001</v>
      </c>
      <c r="AO66">
        <f t="shared" si="3"/>
        <v>2.1731092522087092</v>
      </c>
    </row>
    <row r="67" spans="3:41">
      <c r="C67">
        <f t="shared" si="4"/>
        <v>1.4933333333331216</v>
      </c>
      <c r="G67">
        <v>-52.862160000000003</v>
      </c>
      <c r="N67">
        <f t="shared" si="5"/>
        <v>1.4933333333331216</v>
      </c>
      <c r="S67">
        <v>-28.230453000000001</v>
      </c>
      <c r="AG67">
        <f t="shared" si="6"/>
        <v>1.4933333333331216</v>
      </c>
      <c r="AH67">
        <v>-7.0163126</v>
      </c>
      <c r="AI67">
        <v>-10.582124</v>
      </c>
      <c r="AJ67">
        <v>-6.7817955000000003</v>
      </c>
      <c r="AK67">
        <v>-2.5220256000000001</v>
      </c>
      <c r="AL67">
        <v>-8.8712558999999995</v>
      </c>
      <c r="AN67">
        <f t="shared" si="2"/>
        <v>-7.1547027200000004</v>
      </c>
      <c r="AO67">
        <f t="shared" si="3"/>
        <v>1.3474731976662502</v>
      </c>
    </row>
    <row r="68" spans="3:41">
      <c r="C68">
        <f t="shared" si="4"/>
        <v>1.5166666666664517</v>
      </c>
      <c r="G68">
        <v>-53.674332</v>
      </c>
      <c r="N68">
        <f t="shared" si="5"/>
        <v>1.5166666666664517</v>
      </c>
      <c r="S68">
        <v>-31.069092000000001</v>
      </c>
      <c r="AG68">
        <f t="shared" si="6"/>
        <v>1.5166666666664517</v>
      </c>
      <c r="AH68">
        <v>-6.9459571999999996</v>
      </c>
      <c r="AI68">
        <v>-0.31167102000000002</v>
      </c>
      <c r="AJ68">
        <v>-0.34026387000000002</v>
      </c>
      <c r="AK68">
        <v>-0.13404129000000001</v>
      </c>
      <c r="AL68">
        <v>3.0128415</v>
      </c>
      <c r="AN68">
        <f t="shared" ref="AN68:AN131" si="10">AVERAGE(AH68:AL68)</f>
        <v>-0.94381837600000007</v>
      </c>
      <c r="AO68">
        <f t="shared" ref="AO68:AO116" si="11">STDEV(AH68:AL68)/SQRT(5)</f>
        <v>1.6294240560292734</v>
      </c>
    </row>
    <row r="69" spans="3:41">
      <c r="C69">
        <f t="shared" ref="C69:C132" si="12">C68+0.02333333333333</f>
        <v>1.5399999999997818</v>
      </c>
      <c r="G69">
        <v>-54.372306999999999</v>
      </c>
      <c r="N69">
        <f t="shared" ref="N69:N132" si="13">N68+0.02333333333333</f>
        <v>1.5399999999997818</v>
      </c>
      <c r="S69">
        <v>-33.522784999999999</v>
      </c>
      <c r="AG69">
        <f t="shared" ref="AG69:AG132" si="14">AG68+0.02333333333333</f>
        <v>1.5399999999997818</v>
      </c>
      <c r="AH69">
        <v>-7.1265878999999996</v>
      </c>
      <c r="AI69">
        <v>-0.23889372</v>
      </c>
      <c r="AJ69">
        <v>-0.81608170000000002</v>
      </c>
      <c r="AK69">
        <v>-1.2062515</v>
      </c>
      <c r="AL69">
        <v>-8.7370291000000009</v>
      </c>
      <c r="AN69">
        <f t="shared" si="10"/>
        <v>-3.6249687840000009</v>
      </c>
      <c r="AO69">
        <f t="shared" si="11"/>
        <v>1.7832560303779097</v>
      </c>
    </row>
    <row r="70" spans="3:41">
      <c r="C70">
        <f t="shared" si="12"/>
        <v>1.5633333333331119</v>
      </c>
      <c r="G70">
        <v>-54.764026999999999</v>
      </c>
      <c r="N70">
        <f t="shared" si="13"/>
        <v>1.5633333333331119</v>
      </c>
      <c r="S70">
        <v>-35.828040999999999</v>
      </c>
      <c r="AG70">
        <f t="shared" si="14"/>
        <v>1.5633333333331119</v>
      </c>
      <c r="AH70">
        <v>-7.1915731000000003</v>
      </c>
      <c r="AI70">
        <v>-6.0238646999999998</v>
      </c>
      <c r="AJ70">
        <v>-4.0143589999999998</v>
      </c>
      <c r="AK70">
        <v>-2.1565732999999998</v>
      </c>
      <c r="AL70">
        <v>-11.811384</v>
      </c>
      <c r="AN70">
        <f t="shared" si="10"/>
        <v>-6.2395508199999998</v>
      </c>
      <c r="AO70">
        <f t="shared" si="11"/>
        <v>1.6373816899908558</v>
      </c>
    </row>
    <row r="71" spans="3:41">
      <c r="C71">
        <f t="shared" si="12"/>
        <v>1.586666666666442</v>
      </c>
      <c r="G71">
        <v>-53.532547000000001</v>
      </c>
      <c r="N71">
        <f t="shared" si="13"/>
        <v>1.586666666666442</v>
      </c>
      <c r="S71">
        <v>-37.409477000000003</v>
      </c>
      <c r="AG71">
        <f t="shared" si="14"/>
        <v>1.586666666666442</v>
      </c>
      <c r="AH71">
        <v>-7.4974236000000003</v>
      </c>
      <c r="AI71">
        <v>-9.0440292000000007</v>
      </c>
      <c r="AJ71">
        <v>-4.6742597000000004</v>
      </c>
      <c r="AK71">
        <v>-2.5493437999999999</v>
      </c>
      <c r="AL71">
        <v>-11.235742</v>
      </c>
      <c r="AN71">
        <f t="shared" si="10"/>
        <v>-7.0001596599999996</v>
      </c>
      <c r="AO71">
        <f t="shared" si="11"/>
        <v>1.5424721119851659</v>
      </c>
    </row>
    <row r="72" spans="3:41">
      <c r="C72">
        <f t="shared" si="12"/>
        <v>1.6099999999997721</v>
      </c>
      <c r="G72">
        <v>-52.154659000000002</v>
      </c>
      <c r="N72">
        <f t="shared" si="13"/>
        <v>1.6099999999997721</v>
      </c>
      <c r="S72">
        <v>-39.526072999999997</v>
      </c>
      <c r="AG72">
        <f t="shared" si="14"/>
        <v>1.6099999999997721</v>
      </c>
      <c r="AH72">
        <v>-7.4236765</v>
      </c>
      <c r="AI72">
        <v>-9.8467015999999994</v>
      </c>
      <c r="AJ72">
        <v>-5.1850481000000004</v>
      </c>
      <c r="AK72">
        <v>-2.4428011999999999</v>
      </c>
      <c r="AL72">
        <v>-10.713556000000001</v>
      </c>
      <c r="AN72">
        <f t="shared" si="10"/>
        <v>-7.1223566799999984</v>
      </c>
      <c r="AO72">
        <f t="shared" si="11"/>
        <v>1.5175797418515256</v>
      </c>
    </row>
    <row r="73" spans="3:41">
      <c r="C73">
        <f t="shared" si="12"/>
        <v>1.6333333333331022</v>
      </c>
      <c r="G73">
        <v>-50.833981000000001</v>
      </c>
      <c r="N73">
        <f t="shared" si="13"/>
        <v>1.6333333333331022</v>
      </c>
      <c r="S73">
        <v>-43.053127000000003</v>
      </c>
      <c r="AG73">
        <f t="shared" si="14"/>
        <v>1.6333333333331022</v>
      </c>
      <c r="AH73">
        <v>-7.6580896000000003</v>
      </c>
      <c r="AI73">
        <v>-11.409741</v>
      </c>
      <c r="AJ73">
        <v>-5.2786654999999998</v>
      </c>
      <c r="AK73">
        <v>-2.5629959000000002</v>
      </c>
      <c r="AL73">
        <v>-13.439811000000001</v>
      </c>
      <c r="AN73">
        <f t="shared" si="10"/>
        <v>-8.0698606000000002</v>
      </c>
      <c r="AO73">
        <f t="shared" si="11"/>
        <v>1.9783459334956486</v>
      </c>
    </row>
    <row r="74" spans="3:41">
      <c r="C74">
        <f t="shared" si="12"/>
        <v>1.6566666666664323</v>
      </c>
      <c r="G74">
        <v>-50.462147000000002</v>
      </c>
      <c r="N74">
        <f t="shared" si="13"/>
        <v>1.6566666666664323</v>
      </c>
      <c r="S74">
        <v>-43.623741000000003</v>
      </c>
      <c r="AG74">
        <f t="shared" si="14"/>
        <v>1.6566666666664323</v>
      </c>
      <c r="AH74">
        <v>-7.7759285</v>
      </c>
      <c r="AI74">
        <v>-12.449023</v>
      </c>
      <c r="AJ74">
        <v>-5.5901423000000001</v>
      </c>
      <c r="AK74">
        <v>-2.5004745000000002</v>
      </c>
      <c r="AL74">
        <v>-14.776840999999999</v>
      </c>
      <c r="AN74">
        <f t="shared" si="10"/>
        <v>-8.6184818599999993</v>
      </c>
      <c r="AO74">
        <f t="shared" si="11"/>
        <v>2.235052386797415</v>
      </c>
    </row>
    <row r="75" spans="3:41">
      <c r="C75">
        <f t="shared" si="12"/>
        <v>1.6799999999997624</v>
      </c>
      <c r="G75">
        <v>-51.758648000000001</v>
      </c>
      <c r="N75">
        <f t="shared" si="13"/>
        <v>1.6799999999997624</v>
      </c>
      <c r="R75">
        <v>-0.32196691999999999</v>
      </c>
      <c r="S75">
        <v>-43.151240999999999</v>
      </c>
      <c r="AG75">
        <f t="shared" si="14"/>
        <v>1.6799999999997624</v>
      </c>
      <c r="AH75">
        <v>-8.0350800000000007</v>
      </c>
      <c r="AI75">
        <v>-13.726514</v>
      </c>
      <c r="AJ75">
        <v>-5.3911423999999997</v>
      </c>
      <c r="AK75">
        <v>-2.5594928000000001</v>
      </c>
      <c r="AL75">
        <v>-13.560381</v>
      </c>
      <c r="AN75">
        <f t="shared" si="10"/>
        <v>-8.6545220399999998</v>
      </c>
      <c r="AO75">
        <f t="shared" si="11"/>
        <v>2.2133152862827488</v>
      </c>
    </row>
    <row r="76" spans="3:41">
      <c r="C76">
        <f t="shared" si="12"/>
        <v>1.7033333333330924</v>
      </c>
      <c r="G76">
        <v>-49.240360000000003</v>
      </c>
      <c r="N76">
        <f t="shared" si="13"/>
        <v>1.7033333333330924</v>
      </c>
      <c r="R76">
        <v>-0.84659969999999996</v>
      </c>
      <c r="S76">
        <v>-45.343806999999998</v>
      </c>
      <c r="AG76">
        <f t="shared" si="14"/>
        <v>1.7033333333330924</v>
      </c>
      <c r="AH76">
        <v>-8.0009232000000008</v>
      </c>
      <c r="AI76">
        <v>-15.007034000000001</v>
      </c>
      <c r="AJ76">
        <v>-5.999619</v>
      </c>
      <c r="AK76">
        <v>-2.8274138</v>
      </c>
      <c r="AL76">
        <v>-14.408928</v>
      </c>
      <c r="AN76">
        <f t="shared" si="10"/>
        <v>-9.2487835999999994</v>
      </c>
      <c r="AO76">
        <f t="shared" si="11"/>
        <v>2.378368707560762</v>
      </c>
    </row>
    <row r="77" spans="3:41">
      <c r="C77">
        <f t="shared" si="12"/>
        <v>1.7266666666664225</v>
      </c>
      <c r="G77">
        <v>-48.104126000000001</v>
      </c>
      <c r="N77">
        <f t="shared" si="13"/>
        <v>1.7266666666664225</v>
      </c>
      <c r="R77">
        <v>-2.5142967999999999</v>
      </c>
      <c r="S77">
        <v>-48.553158000000003</v>
      </c>
      <c r="AG77">
        <f t="shared" si="14"/>
        <v>1.7266666666664225</v>
      </c>
      <c r="AH77">
        <v>-7.7769145999999996</v>
      </c>
      <c r="AI77">
        <v>-14.922981</v>
      </c>
      <c r="AJ77">
        <v>-6.0011187000000001</v>
      </c>
      <c r="AK77">
        <v>-2.8307755000000001</v>
      </c>
      <c r="AL77">
        <v>-14.000249999999999</v>
      </c>
      <c r="AN77">
        <f t="shared" si="10"/>
        <v>-9.1064079600000003</v>
      </c>
      <c r="AO77">
        <f t="shared" si="11"/>
        <v>2.3299801350836371</v>
      </c>
    </row>
    <row r="78" spans="3:41">
      <c r="C78">
        <f t="shared" si="12"/>
        <v>1.7499999999997526</v>
      </c>
      <c r="G78">
        <v>-46.330410000000001</v>
      </c>
      <c r="N78">
        <f t="shared" si="13"/>
        <v>1.7499999999997526</v>
      </c>
      <c r="R78">
        <v>-5.2136703000000004</v>
      </c>
      <c r="S78">
        <v>-47.538398999999998</v>
      </c>
      <c r="AG78">
        <f t="shared" si="14"/>
        <v>1.7499999999997526</v>
      </c>
      <c r="AH78">
        <v>-7.9610434000000003</v>
      </c>
      <c r="AI78">
        <v>-15.333519000000001</v>
      </c>
      <c r="AJ78">
        <v>-6.1176424000000003</v>
      </c>
      <c r="AK78">
        <v>-3.0510079999999999</v>
      </c>
      <c r="AL78">
        <v>-13.94556</v>
      </c>
      <c r="AN78">
        <f t="shared" si="10"/>
        <v>-9.2817545599999995</v>
      </c>
      <c r="AO78">
        <f t="shared" si="11"/>
        <v>2.3340203559907358</v>
      </c>
    </row>
    <row r="79" spans="3:41">
      <c r="C79">
        <f t="shared" si="12"/>
        <v>1.7733333333330827</v>
      </c>
      <c r="G79">
        <v>-44.874358999999998</v>
      </c>
      <c r="N79">
        <f t="shared" si="13"/>
        <v>1.7733333333330827</v>
      </c>
      <c r="R79">
        <v>-6.5366282</v>
      </c>
      <c r="S79">
        <v>-49.419032999999999</v>
      </c>
      <c r="AG79">
        <f t="shared" si="14"/>
        <v>1.7733333333330827</v>
      </c>
      <c r="AH79">
        <v>-8.0869330999999995</v>
      </c>
      <c r="AI79">
        <v>-16.095215</v>
      </c>
      <c r="AJ79">
        <v>-6.2893838999999998</v>
      </c>
      <c r="AK79">
        <v>-3.1050800999999999</v>
      </c>
      <c r="AL79">
        <v>-16.296658999999998</v>
      </c>
      <c r="AN79">
        <f t="shared" si="10"/>
        <v>-9.9746542199999997</v>
      </c>
      <c r="AO79">
        <f t="shared" si="11"/>
        <v>2.6623745571252537</v>
      </c>
    </row>
    <row r="80" spans="3:41">
      <c r="C80">
        <f t="shared" si="12"/>
        <v>1.7966666666664128</v>
      </c>
      <c r="N80">
        <f t="shared" si="13"/>
        <v>1.7966666666664128</v>
      </c>
      <c r="R80">
        <v>-9.1814660999999997</v>
      </c>
      <c r="S80">
        <v>-49.743594999999999</v>
      </c>
      <c r="AG80">
        <f t="shared" si="14"/>
        <v>1.7966666666664128</v>
      </c>
      <c r="AH80">
        <v>-8.2820520000000002</v>
      </c>
      <c r="AI80">
        <v>-16.636361999999998</v>
      </c>
      <c r="AJ80">
        <v>-6.5754719000000001</v>
      </c>
      <c r="AK80">
        <v>-3.0410518999999998</v>
      </c>
      <c r="AL80">
        <v>-16.945347000000002</v>
      </c>
      <c r="AN80">
        <f t="shared" si="10"/>
        <v>-10.296056960000001</v>
      </c>
      <c r="AO80">
        <f t="shared" si="11"/>
        <v>2.7834025366852524</v>
      </c>
    </row>
    <row r="81" spans="3:41">
      <c r="C81">
        <f t="shared" si="12"/>
        <v>1.8199999999997429</v>
      </c>
      <c r="N81">
        <f t="shared" si="13"/>
        <v>1.8199999999997429</v>
      </c>
      <c r="R81">
        <v>-11.805111</v>
      </c>
      <c r="S81">
        <v>-51.497818000000002</v>
      </c>
      <c r="AG81">
        <f t="shared" si="14"/>
        <v>1.8199999999997429</v>
      </c>
      <c r="AH81">
        <v>-8.2901716000000008</v>
      </c>
      <c r="AI81">
        <v>-17.387148</v>
      </c>
      <c r="AJ81">
        <v>-6.9201427000000004</v>
      </c>
      <c r="AK81">
        <v>-3.2384426999999998</v>
      </c>
      <c r="AL81">
        <v>-17.176136</v>
      </c>
      <c r="AN81">
        <f t="shared" si="10"/>
        <v>-10.602408200000001</v>
      </c>
      <c r="AO81">
        <f t="shared" si="11"/>
        <v>2.8493867457249196</v>
      </c>
    </row>
    <row r="82" spans="3:41">
      <c r="C82">
        <f t="shared" si="12"/>
        <v>1.843333333333073</v>
      </c>
      <c r="N82">
        <f t="shared" si="13"/>
        <v>1.843333333333073</v>
      </c>
      <c r="R82">
        <v>-11.706054999999999</v>
      </c>
      <c r="S82">
        <v>-55.429996000000003</v>
      </c>
      <c r="AG82">
        <f t="shared" si="14"/>
        <v>1.843333333333073</v>
      </c>
      <c r="AH82">
        <v>-8.5404242999999997</v>
      </c>
      <c r="AI82">
        <v>-17.315718</v>
      </c>
      <c r="AJ82">
        <v>-6.9227423999999997</v>
      </c>
      <c r="AK82">
        <v>-3.2240877000000001</v>
      </c>
      <c r="AL82">
        <v>-17.667891999999998</v>
      </c>
      <c r="AN82">
        <f t="shared" si="10"/>
        <v>-10.734172879999999</v>
      </c>
      <c r="AO82">
        <f t="shared" si="11"/>
        <v>2.8907967028885833</v>
      </c>
    </row>
    <row r="83" spans="3:41">
      <c r="C83">
        <f t="shared" si="12"/>
        <v>1.8666666666664031</v>
      </c>
      <c r="N83">
        <f t="shared" si="13"/>
        <v>1.8666666666664031</v>
      </c>
      <c r="R83">
        <v>-14.765491000000001</v>
      </c>
      <c r="S83">
        <v>-56.637721999999997</v>
      </c>
      <c r="AG83">
        <f t="shared" si="14"/>
        <v>1.8666666666664031</v>
      </c>
      <c r="AH83">
        <v>-8.2521372</v>
      </c>
      <c r="AI83">
        <v>-17.468464000000001</v>
      </c>
      <c r="AJ83">
        <v>-7.1381835999999996</v>
      </c>
      <c r="AK83">
        <v>-3.0426883999999998</v>
      </c>
      <c r="AL83">
        <v>-17.465319000000001</v>
      </c>
      <c r="AN83">
        <f t="shared" si="10"/>
        <v>-10.673358440000001</v>
      </c>
      <c r="AO83">
        <f t="shared" si="11"/>
        <v>2.9059515354001357</v>
      </c>
    </row>
    <row r="84" spans="3:41">
      <c r="C84">
        <f t="shared" si="12"/>
        <v>1.8899999999997332</v>
      </c>
      <c r="N84">
        <f t="shared" si="13"/>
        <v>1.8899999999997332</v>
      </c>
      <c r="R84">
        <v>-16.636558999999998</v>
      </c>
      <c r="S84">
        <v>-57.518993000000002</v>
      </c>
      <c r="AG84">
        <f t="shared" si="14"/>
        <v>1.8899999999997332</v>
      </c>
      <c r="AH84">
        <v>-8.3876190000000008</v>
      </c>
      <c r="AI84">
        <v>-18.664512999999999</v>
      </c>
      <c r="AJ84">
        <v>-6.9950308999999997</v>
      </c>
      <c r="AK84">
        <v>-3.1817633999999999</v>
      </c>
      <c r="AL84">
        <v>-18.887978</v>
      </c>
      <c r="AN84">
        <f t="shared" si="10"/>
        <v>-11.223380860000001</v>
      </c>
      <c r="AO84">
        <f t="shared" si="11"/>
        <v>3.1992545766731073</v>
      </c>
    </row>
    <row r="85" spans="3:41">
      <c r="C85">
        <f t="shared" si="12"/>
        <v>1.9133333333330633</v>
      </c>
      <c r="N85">
        <f t="shared" si="13"/>
        <v>1.9133333333330633</v>
      </c>
      <c r="R85">
        <v>-17.202352999999999</v>
      </c>
      <c r="S85">
        <v>-58.492072999999998</v>
      </c>
      <c r="AG85">
        <f t="shared" si="14"/>
        <v>1.9133333333330633</v>
      </c>
      <c r="AH85">
        <v>-8.4551867999999999</v>
      </c>
      <c r="AI85">
        <v>-18.359703</v>
      </c>
      <c r="AJ85">
        <v>-7.5522603999999998</v>
      </c>
      <c r="AK85">
        <v>-3.3606856000000001</v>
      </c>
      <c r="AL85">
        <v>-19.94961</v>
      </c>
      <c r="AN85">
        <f t="shared" si="10"/>
        <v>-11.535489159999999</v>
      </c>
      <c r="AO85">
        <f t="shared" si="11"/>
        <v>3.2368897978790634</v>
      </c>
    </row>
    <row r="86" spans="3:41">
      <c r="C86">
        <f t="shared" si="12"/>
        <v>1.9366666666663934</v>
      </c>
      <c r="N86">
        <f t="shared" si="13"/>
        <v>1.9366666666663934</v>
      </c>
      <c r="R86">
        <v>-19.976803</v>
      </c>
      <c r="S86">
        <v>-57.660812</v>
      </c>
      <c r="AG86">
        <f t="shared" si="14"/>
        <v>1.9366666666663934</v>
      </c>
      <c r="AH86">
        <v>-8.7042760999999995</v>
      </c>
      <c r="AI86">
        <v>-18.780408999999999</v>
      </c>
      <c r="AJ86">
        <v>-7.7303838999999996</v>
      </c>
      <c r="AK86">
        <v>-3.4088204000000002</v>
      </c>
      <c r="AL86">
        <v>-18.235804000000002</v>
      </c>
      <c r="AN86">
        <f t="shared" si="10"/>
        <v>-11.371938680000001</v>
      </c>
      <c r="AO86">
        <f t="shared" si="11"/>
        <v>3.0478408522359133</v>
      </c>
    </row>
    <row r="87" spans="3:41">
      <c r="C87">
        <f t="shared" si="12"/>
        <v>1.9599999999997235</v>
      </c>
      <c r="N87">
        <f t="shared" si="13"/>
        <v>1.9599999999997235</v>
      </c>
      <c r="O87" s="3">
        <v>-3.5721340000000001</v>
      </c>
      <c r="R87">
        <v>-21.364398999999999</v>
      </c>
      <c r="S87">
        <v>-58.109504999999999</v>
      </c>
      <c r="U87">
        <f t="shared" ref="U87:U113" si="15">AVERAGE(O87:S87)</f>
        <v>-27.682012666666665</v>
      </c>
      <c r="V87">
        <f t="shared" ref="V87:V113" si="16">STDEV(O87:S87)/SQRT(3)</f>
        <v>16.05734920764581</v>
      </c>
      <c r="AG87">
        <f t="shared" si="14"/>
        <v>1.9599999999997235</v>
      </c>
      <c r="AH87">
        <v>-9.3720846000000009</v>
      </c>
      <c r="AI87">
        <v>-18.678453000000001</v>
      </c>
      <c r="AJ87">
        <v>-7.5318427000000003</v>
      </c>
      <c r="AK87">
        <v>-3.5056345000000002</v>
      </c>
      <c r="AL87">
        <v>-17.511803</v>
      </c>
      <c r="AN87">
        <f t="shared" si="10"/>
        <v>-11.319963560000001</v>
      </c>
      <c r="AO87">
        <f t="shared" si="11"/>
        <v>2.9299664950308681</v>
      </c>
    </row>
    <row r="88" spans="3:41">
      <c r="C88">
        <f t="shared" si="12"/>
        <v>1.9833333333330536</v>
      </c>
      <c r="N88">
        <f t="shared" si="13"/>
        <v>1.9833333333330536</v>
      </c>
      <c r="O88">
        <v>-11.115524000000001</v>
      </c>
      <c r="R88">
        <v>-23.806684000000001</v>
      </c>
      <c r="S88">
        <v>-57.156013000000002</v>
      </c>
      <c r="U88">
        <f t="shared" si="15"/>
        <v>-30.692740333333333</v>
      </c>
      <c r="V88">
        <f t="shared" si="16"/>
        <v>13.729469347710426</v>
      </c>
      <c r="AG88">
        <f t="shared" si="14"/>
        <v>1.9833333333330536</v>
      </c>
      <c r="AH88">
        <v>-9.1923808999999999</v>
      </c>
      <c r="AI88">
        <v>-19.503878</v>
      </c>
      <c r="AJ88">
        <v>-8.3137074000000002</v>
      </c>
      <c r="AK88">
        <v>-3.4266005000000002</v>
      </c>
      <c r="AL88">
        <v>-18.903697999999999</v>
      </c>
      <c r="AN88">
        <f t="shared" si="10"/>
        <v>-11.86805296</v>
      </c>
      <c r="AO88">
        <f t="shared" si="11"/>
        <v>3.153227220938605</v>
      </c>
    </row>
    <row r="89" spans="3:41">
      <c r="C89">
        <f t="shared" si="12"/>
        <v>2.0066666666663835</v>
      </c>
      <c r="N89">
        <f t="shared" si="13"/>
        <v>2.0066666666663835</v>
      </c>
      <c r="O89">
        <v>-18.376971999999999</v>
      </c>
      <c r="R89">
        <v>-25.02206</v>
      </c>
      <c r="S89">
        <v>-57.308697000000002</v>
      </c>
      <c r="U89">
        <f t="shared" si="15"/>
        <v>-33.569243</v>
      </c>
      <c r="V89">
        <f t="shared" si="16"/>
        <v>12.023734247943709</v>
      </c>
      <c r="AG89">
        <f t="shared" si="14"/>
        <v>2.0066666666663835</v>
      </c>
      <c r="AH89">
        <v>-9.1243677000000005</v>
      </c>
      <c r="AI89">
        <v>-19.584845999999999</v>
      </c>
      <c r="AJ89">
        <v>-8.1063662000000001</v>
      </c>
      <c r="AK89">
        <v>-3.338829</v>
      </c>
      <c r="AL89">
        <v>-21.562754000000002</v>
      </c>
      <c r="AN89">
        <f t="shared" si="10"/>
        <v>-12.343432580000002</v>
      </c>
      <c r="AO89">
        <f t="shared" si="11"/>
        <v>3.5130609986716093</v>
      </c>
    </row>
    <row r="90" spans="3:41">
      <c r="C90">
        <f t="shared" si="12"/>
        <v>2.0299999999997134</v>
      </c>
      <c r="N90">
        <f t="shared" si="13"/>
        <v>2.0299999999997134</v>
      </c>
      <c r="O90">
        <v>-23.133285999999998</v>
      </c>
      <c r="R90">
        <v>-26.903959</v>
      </c>
      <c r="S90">
        <v>-61.454514000000003</v>
      </c>
      <c r="U90">
        <f t="shared" si="15"/>
        <v>-37.163919666666665</v>
      </c>
      <c r="V90">
        <f t="shared" si="16"/>
        <v>12.19397697660825</v>
      </c>
      <c r="AG90">
        <f t="shared" si="14"/>
        <v>2.0299999999997134</v>
      </c>
      <c r="AH90">
        <v>-8.9934750000000001</v>
      </c>
      <c r="AI90">
        <v>-21.006983000000002</v>
      </c>
      <c r="AJ90">
        <v>-8.0219193000000004</v>
      </c>
      <c r="AK90">
        <v>-3.5046897000000001</v>
      </c>
      <c r="AL90">
        <v>-23.245934999999999</v>
      </c>
      <c r="AN90">
        <f t="shared" si="10"/>
        <v>-12.9546004</v>
      </c>
      <c r="AO90">
        <f t="shared" si="11"/>
        <v>3.8734681029584883</v>
      </c>
    </row>
    <row r="91" spans="3:41">
      <c r="C91">
        <f t="shared" si="12"/>
        <v>2.0533333333330432</v>
      </c>
      <c r="N91">
        <f t="shared" si="13"/>
        <v>2.0533333333330432</v>
      </c>
      <c r="O91">
        <v>-25.652107000000001</v>
      </c>
      <c r="R91">
        <v>-28.500610000000002</v>
      </c>
      <c r="S91">
        <v>-60.221291000000001</v>
      </c>
      <c r="U91">
        <f t="shared" si="15"/>
        <v>-38.124669333333337</v>
      </c>
      <c r="V91">
        <f t="shared" si="16"/>
        <v>11.078868912560585</v>
      </c>
      <c r="AG91">
        <f t="shared" si="14"/>
        <v>2.0533333333330432</v>
      </c>
      <c r="AH91">
        <v>-9.3545531999999998</v>
      </c>
      <c r="AI91">
        <v>-21.272321999999999</v>
      </c>
      <c r="AJ91">
        <v>-7.8960132999999999</v>
      </c>
      <c r="AK91">
        <v>-3.3913600000000002</v>
      </c>
      <c r="AL91">
        <v>-21.091487999999998</v>
      </c>
      <c r="AN91">
        <f t="shared" si="10"/>
        <v>-12.601147299999999</v>
      </c>
      <c r="AO91">
        <f t="shared" si="11"/>
        <v>3.6385024199479972</v>
      </c>
    </row>
    <row r="92" spans="3:41">
      <c r="C92">
        <f t="shared" si="12"/>
        <v>2.0766666666663731</v>
      </c>
      <c r="N92">
        <f t="shared" si="13"/>
        <v>2.0766666666663731</v>
      </c>
      <c r="O92">
        <v>-28.117139999999999</v>
      </c>
      <c r="R92">
        <v>-31.065615000000001</v>
      </c>
      <c r="S92">
        <v>-61.043349999999997</v>
      </c>
      <c r="U92">
        <f t="shared" si="15"/>
        <v>-40.07536833333333</v>
      </c>
      <c r="V92">
        <f t="shared" si="16"/>
        <v>10.518484801951573</v>
      </c>
      <c r="AG92">
        <f t="shared" si="14"/>
        <v>2.0766666666663731</v>
      </c>
      <c r="AH92">
        <v>-9.4511786000000004</v>
      </c>
      <c r="AI92">
        <v>-21.810230000000001</v>
      </c>
      <c r="AJ92">
        <v>-8.6503019000000005</v>
      </c>
      <c r="AK92">
        <v>-3.3649404000000001</v>
      </c>
      <c r="AL92">
        <v>-24.264091000000001</v>
      </c>
      <c r="AN92">
        <f t="shared" si="10"/>
        <v>-13.50814838</v>
      </c>
      <c r="AO92">
        <f t="shared" si="11"/>
        <v>4.0469569136234433</v>
      </c>
    </row>
    <row r="93" spans="3:41">
      <c r="C93">
        <f t="shared" si="12"/>
        <v>2.099999999999703</v>
      </c>
      <c r="N93">
        <f t="shared" si="13"/>
        <v>2.099999999999703</v>
      </c>
      <c r="O93">
        <v>-31.661642000000001</v>
      </c>
      <c r="R93">
        <v>-32.420966999999997</v>
      </c>
      <c r="S93">
        <v>-63.824356000000002</v>
      </c>
      <c r="U93">
        <f t="shared" si="15"/>
        <v>-42.635654999999993</v>
      </c>
      <c r="V93">
        <f t="shared" si="16"/>
        <v>10.596617874970896</v>
      </c>
      <c r="AG93">
        <f t="shared" si="14"/>
        <v>2.099999999999703</v>
      </c>
      <c r="AH93">
        <v>-9.5693120999999994</v>
      </c>
      <c r="AI93">
        <v>-21.78285</v>
      </c>
      <c r="AJ93">
        <v>-8.3053141000000004</v>
      </c>
      <c r="AK93">
        <v>-3.1397214</v>
      </c>
      <c r="AL93">
        <v>-25.658048999999998</v>
      </c>
      <c r="AN93">
        <f t="shared" si="10"/>
        <v>-13.691049320000001</v>
      </c>
      <c r="AO93">
        <f t="shared" si="11"/>
        <v>4.277918314040261</v>
      </c>
    </row>
    <row r="94" spans="3:41">
      <c r="C94">
        <f t="shared" si="12"/>
        <v>2.1233333333330329</v>
      </c>
      <c r="N94">
        <f t="shared" si="13"/>
        <v>2.1233333333330329</v>
      </c>
      <c r="O94">
        <v>-32.539726000000002</v>
      </c>
      <c r="R94">
        <v>-34.563147999999998</v>
      </c>
      <c r="S94">
        <v>-63.498344000000003</v>
      </c>
      <c r="U94">
        <f t="shared" si="15"/>
        <v>-43.533739333333337</v>
      </c>
      <c r="V94">
        <f t="shared" si="16"/>
        <v>9.9993772934407712</v>
      </c>
      <c r="AG94">
        <f t="shared" si="14"/>
        <v>2.1233333333330329</v>
      </c>
      <c r="AH94">
        <v>-9.7318010000000008</v>
      </c>
      <c r="AI94">
        <v>-23.610706</v>
      </c>
      <c r="AJ94">
        <v>-8.9518489999999993</v>
      </c>
      <c r="AK94">
        <v>-3.3884215000000002</v>
      </c>
      <c r="AL94">
        <v>-22.229959000000001</v>
      </c>
      <c r="AN94">
        <f t="shared" si="10"/>
        <v>-13.582547299999998</v>
      </c>
      <c r="AO94">
        <f t="shared" si="11"/>
        <v>3.9719863460269789</v>
      </c>
    </row>
    <row r="95" spans="3:41">
      <c r="C95">
        <f t="shared" si="12"/>
        <v>2.1466666666663627</v>
      </c>
      <c r="N95">
        <f t="shared" si="13"/>
        <v>2.1466666666663627</v>
      </c>
      <c r="O95">
        <v>-35.152355</v>
      </c>
      <c r="R95">
        <v>-34.779330999999999</v>
      </c>
      <c r="S95">
        <v>-63.089905000000002</v>
      </c>
      <c r="U95">
        <f t="shared" si="15"/>
        <v>-44.340530333333334</v>
      </c>
      <c r="V95">
        <f t="shared" si="16"/>
        <v>9.3753057642480044</v>
      </c>
      <c r="AG95">
        <f t="shared" si="14"/>
        <v>2.1466666666663627</v>
      </c>
      <c r="AH95">
        <v>-10.147061000000001</v>
      </c>
      <c r="AI95">
        <v>-23.491610999999999</v>
      </c>
      <c r="AJ95">
        <v>-8.3586253999999993</v>
      </c>
      <c r="AK95">
        <v>-3.4599109000000001</v>
      </c>
      <c r="AL95">
        <v>-23.10511</v>
      </c>
      <c r="AN95">
        <f t="shared" si="10"/>
        <v>-13.712463660000001</v>
      </c>
      <c r="AO95">
        <f t="shared" si="11"/>
        <v>4.0641361093380146</v>
      </c>
    </row>
    <row r="96" spans="3:41">
      <c r="C96">
        <f t="shared" si="12"/>
        <v>2.1699999999996926</v>
      </c>
      <c r="N96">
        <f t="shared" si="13"/>
        <v>2.1699999999996926</v>
      </c>
      <c r="O96">
        <v>-36.478110999999998</v>
      </c>
      <c r="R96">
        <v>-36.260693000000003</v>
      </c>
      <c r="S96">
        <v>-61.582306000000003</v>
      </c>
      <c r="U96">
        <f t="shared" si="15"/>
        <v>-44.773703333333337</v>
      </c>
      <c r="V96">
        <f t="shared" si="16"/>
        <v>8.4045356871768142</v>
      </c>
      <c r="AG96">
        <f t="shared" si="14"/>
        <v>2.1699999999996926</v>
      </c>
      <c r="AH96">
        <v>-10.536042999999999</v>
      </c>
      <c r="AI96">
        <v>-23.162306000000001</v>
      </c>
      <c r="AJ96">
        <v>-8.8597260000000002</v>
      </c>
      <c r="AK96">
        <v>-3.4935209999999999</v>
      </c>
      <c r="AL96">
        <v>-25.796406000000001</v>
      </c>
      <c r="AN96">
        <f t="shared" si="10"/>
        <v>-14.369600400000001</v>
      </c>
      <c r="AO96">
        <f t="shared" si="11"/>
        <v>4.3082916530014366</v>
      </c>
    </row>
    <row r="97" spans="3:41">
      <c r="C97">
        <f t="shared" si="12"/>
        <v>2.1933333333330225</v>
      </c>
      <c r="N97">
        <f t="shared" si="13"/>
        <v>2.1933333333330225</v>
      </c>
      <c r="O97">
        <v>-36.116050999999999</v>
      </c>
      <c r="R97">
        <v>-35.503304</v>
      </c>
      <c r="S97">
        <v>-63.277008000000002</v>
      </c>
      <c r="U97">
        <f t="shared" si="15"/>
        <v>-44.965454333333334</v>
      </c>
      <c r="V97">
        <f t="shared" si="16"/>
        <v>9.1574853350853935</v>
      </c>
      <c r="AG97">
        <f t="shared" si="14"/>
        <v>2.1933333333330225</v>
      </c>
      <c r="AH97">
        <v>-10.617146</v>
      </c>
      <c r="AI97">
        <v>-24.045071</v>
      </c>
      <c r="AJ97">
        <v>-8.3837843000000003</v>
      </c>
      <c r="AK97">
        <v>-3.5215364</v>
      </c>
      <c r="AL97">
        <v>-25.691996</v>
      </c>
      <c r="AN97">
        <f t="shared" si="10"/>
        <v>-14.451906740000002</v>
      </c>
      <c r="AO97">
        <f t="shared" si="11"/>
        <v>4.4123061019241234</v>
      </c>
    </row>
    <row r="98" spans="3:41">
      <c r="C98">
        <f t="shared" si="12"/>
        <v>2.2166666666663524</v>
      </c>
      <c r="N98">
        <f t="shared" si="13"/>
        <v>2.2166666666663524</v>
      </c>
      <c r="O98">
        <v>-34.614711999999997</v>
      </c>
      <c r="R98">
        <v>-36.384529000000001</v>
      </c>
      <c r="S98">
        <v>-60.201976999999999</v>
      </c>
      <c r="U98">
        <f t="shared" si="15"/>
        <v>-43.733739333333325</v>
      </c>
      <c r="V98">
        <f t="shared" si="16"/>
        <v>8.2499535743691119</v>
      </c>
      <c r="AG98">
        <f t="shared" si="14"/>
        <v>2.2166666666663524</v>
      </c>
      <c r="AH98">
        <v>-10.911880999999999</v>
      </c>
      <c r="AI98">
        <v>-24.891843999999999</v>
      </c>
      <c r="AJ98">
        <v>-8.8631782999999995</v>
      </c>
      <c r="AK98">
        <v>-3.4462993000000002</v>
      </c>
      <c r="AL98">
        <v>-27.258125</v>
      </c>
      <c r="AN98">
        <f t="shared" si="10"/>
        <v>-15.074265520000001</v>
      </c>
      <c r="AO98">
        <f t="shared" si="11"/>
        <v>4.668746763316622</v>
      </c>
    </row>
    <row r="99" spans="3:41">
      <c r="C99">
        <f t="shared" si="12"/>
        <v>2.2399999999996822</v>
      </c>
      <c r="N99">
        <f t="shared" si="13"/>
        <v>2.2399999999996822</v>
      </c>
      <c r="O99">
        <v>-35.196728</v>
      </c>
      <c r="R99">
        <v>-37.130104000000003</v>
      </c>
      <c r="S99">
        <v>-60.218547999999998</v>
      </c>
      <c r="U99">
        <f t="shared" si="15"/>
        <v>-44.181793333333331</v>
      </c>
      <c r="V99">
        <f t="shared" si="16"/>
        <v>8.0377776959489999</v>
      </c>
      <c r="AG99">
        <f t="shared" si="14"/>
        <v>2.2399999999996822</v>
      </c>
      <c r="AH99">
        <v>-10.990595000000001</v>
      </c>
      <c r="AI99">
        <v>-24.436734999999999</v>
      </c>
      <c r="AJ99">
        <v>-8.6160315999999995</v>
      </c>
      <c r="AK99">
        <v>-3.4872293000000001</v>
      </c>
      <c r="AL99">
        <v>-23.983429000000001</v>
      </c>
      <c r="AN99">
        <f t="shared" si="10"/>
        <v>-14.302803979999998</v>
      </c>
      <c r="AO99">
        <f t="shared" si="11"/>
        <v>4.2231375941576257</v>
      </c>
    </row>
    <row r="100" spans="3:41">
      <c r="C100">
        <f t="shared" si="12"/>
        <v>2.2633333333330121</v>
      </c>
      <c r="N100">
        <f t="shared" si="13"/>
        <v>2.2633333333330121</v>
      </c>
      <c r="O100">
        <v>-35.892429</v>
      </c>
      <c r="R100">
        <v>-38.075577000000003</v>
      </c>
      <c r="S100">
        <v>-60.480370000000001</v>
      </c>
      <c r="U100">
        <f t="shared" si="15"/>
        <v>-44.816125333333332</v>
      </c>
      <c r="V100">
        <f t="shared" si="16"/>
        <v>7.8574371252203372</v>
      </c>
      <c r="AG100">
        <f t="shared" si="14"/>
        <v>2.2633333333330121</v>
      </c>
      <c r="AH100">
        <v>-11.173006000000001</v>
      </c>
      <c r="AI100">
        <v>-23.923331999999998</v>
      </c>
      <c r="AJ100">
        <v>-8.8073663999999994</v>
      </c>
      <c r="AK100">
        <v>-3.3174910999999998</v>
      </c>
      <c r="AL100">
        <v>-24.896557000000001</v>
      </c>
      <c r="AN100">
        <f t="shared" si="10"/>
        <v>-14.423550499999999</v>
      </c>
      <c r="AO100">
        <f t="shared" si="11"/>
        <v>4.2742357941782183</v>
      </c>
    </row>
    <row r="101" spans="3:41">
      <c r="C101">
        <f t="shared" si="12"/>
        <v>2.286666666666342</v>
      </c>
      <c r="N101">
        <f t="shared" si="13"/>
        <v>2.286666666666342</v>
      </c>
      <c r="O101">
        <v>-36.824303</v>
      </c>
      <c r="R101">
        <v>-37.138779</v>
      </c>
      <c r="S101">
        <v>-60.662692999999997</v>
      </c>
      <c r="U101">
        <f t="shared" si="15"/>
        <v>-44.875258333333335</v>
      </c>
      <c r="V101">
        <f t="shared" si="16"/>
        <v>7.8942393301348801</v>
      </c>
      <c r="AG101">
        <f t="shared" si="14"/>
        <v>2.286666666666342</v>
      </c>
      <c r="AH101">
        <v>-11.410704000000001</v>
      </c>
      <c r="AI101">
        <v>-25.522406</v>
      </c>
      <c r="AJ101">
        <v>-8.8056488000000002</v>
      </c>
      <c r="AK101">
        <v>-3.6090083000000002</v>
      </c>
      <c r="AL101">
        <v>-23.248356000000001</v>
      </c>
      <c r="AN101">
        <f t="shared" si="10"/>
        <v>-14.519224619999999</v>
      </c>
      <c r="AO101">
        <f t="shared" si="11"/>
        <v>4.2344326914920236</v>
      </c>
    </row>
    <row r="102" spans="3:41">
      <c r="C102">
        <f t="shared" si="12"/>
        <v>2.3099999999996719</v>
      </c>
      <c r="N102">
        <f t="shared" si="13"/>
        <v>2.3099999999996719</v>
      </c>
      <c r="O102">
        <v>-36.971114999999998</v>
      </c>
      <c r="R102">
        <v>-36.426468</v>
      </c>
      <c r="S102">
        <v>-63.099891999999997</v>
      </c>
      <c r="U102">
        <f t="shared" si="15"/>
        <v>-45.499158333333334</v>
      </c>
      <c r="V102">
        <f t="shared" si="16"/>
        <v>8.801771209863599</v>
      </c>
      <c r="AG102">
        <f t="shared" si="14"/>
        <v>2.3099999999996719</v>
      </c>
      <c r="AH102">
        <v>-11.71965</v>
      </c>
      <c r="AI102">
        <v>-25.985937</v>
      </c>
      <c r="AJ102">
        <v>-8.7414664999999996</v>
      </c>
      <c r="AK102">
        <v>-3.4629384999999999</v>
      </c>
      <c r="AL102">
        <v>-23.234337</v>
      </c>
      <c r="AN102">
        <f t="shared" si="10"/>
        <v>-14.6288658</v>
      </c>
      <c r="AO102">
        <f t="shared" si="11"/>
        <v>4.3060430813764166</v>
      </c>
    </row>
    <row r="103" spans="3:41">
      <c r="C103">
        <f t="shared" si="12"/>
        <v>2.3333333333330017</v>
      </c>
      <c r="N103">
        <f t="shared" si="13"/>
        <v>2.3333333333330017</v>
      </c>
      <c r="O103">
        <v>-36.388312999999997</v>
      </c>
      <c r="R103">
        <v>-38.478991999999998</v>
      </c>
      <c r="S103">
        <v>-65.402350999999996</v>
      </c>
      <c r="U103">
        <f t="shared" si="15"/>
        <v>-46.756551999999999</v>
      </c>
      <c r="V103">
        <f t="shared" si="16"/>
        <v>9.3424140337059978</v>
      </c>
      <c r="AG103">
        <f t="shared" si="14"/>
        <v>2.3333333333330017</v>
      </c>
      <c r="AH103">
        <v>-12.010631</v>
      </c>
      <c r="AI103">
        <v>-27.481456999999999</v>
      </c>
      <c r="AJ103">
        <v>-8.8267021000000003</v>
      </c>
      <c r="AK103">
        <v>-3.4920746999999999</v>
      </c>
      <c r="AL103">
        <v>-23.730937999999998</v>
      </c>
      <c r="AN103">
        <f t="shared" si="10"/>
        <v>-15.108360559999998</v>
      </c>
      <c r="AO103">
        <f t="shared" si="11"/>
        <v>4.5356125046048712</v>
      </c>
    </row>
    <row r="104" spans="3:41">
      <c r="C104">
        <f t="shared" si="12"/>
        <v>2.3566666666663316</v>
      </c>
      <c r="N104">
        <f t="shared" si="13"/>
        <v>2.3566666666663316</v>
      </c>
      <c r="O104">
        <v>-34.973896000000003</v>
      </c>
      <c r="R104">
        <v>-39.080131999999999</v>
      </c>
      <c r="S104">
        <v>-67.334289999999996</v>
      </c>
      <c r="U104">
        <f t="shared" si="15"/>
        <v>-47.12943933333333</v>
      </c>
      <c r="V104">
        <f t="shared" si="16"/>
        <v>10.17173020956692</v>
      </c>
      <c r="AG104">
        <f t="shared" si="14"/>
        <v>2.3566666666663316</v>
      </c>
      <c r="AH104">
        <v>-12.144114</v>
      </c>
      <c r="AI104">
        <v>-26.617201000000001</v>
      </c>
      <c r="AJ104">
        <v>-8.9937372</v>
      </c>
      <c r="AK104">
        <v>-3.6944406000000001</v>
      </c>
      <c r="AL104">
        <v>-23.933230999999999</v>
      </c>
      <c r="AN104">
        <f t="shared" si="10"/>
        <v>-15.076544760000001</v>
      </c>
      <c r="AO104">
        <f t="shared" si="11"/>
        <v>4.3976108893746648</v>
      </c>
    </row>
    <row r="105" spans="3:41">
      <c r="C105">
        <f t="shared" si="12"/>
        <v>2.3799999999996615</v>
      </c>
      <c r="N105">
        <f t="shared" si="13"/>
        <v>2.3799999999996615</v>
      </c>
      <c r="O105">
        <v>-34.736328</v>
      </c>
      <c r="R105">
        <v>-40.716251</v>
      </c>
      <c r="S105">
        <v>-66.356575000000007</v>
      </c>
      <c r="U105">
        <f t="shared" si="15"/>
        <v>-47.269718000000005</v>
      </c>
      <c r="V105">
        <f t="shared" si="16"/>
        <v>9.6982980014591451</v>
      </c>
      <c r="AG105">
        <f t="shared" si="14"/>
        <v>2.3799999999996615</v>
      </c>
      <c r="AH105">
        <v>-12.410247999999999</v>
      </c>
      <c r="AI105">
        <v>-27.513081</v>
      </c>
      <c r="AJ105">
        <v>-9.0331907000000005</v>
      </c>
      <c r="AK105">
        <v>-3.7065570000000001</v>
      </c>
      <c r="AL105">
        <v>-27.846354000000002</v>
      </c>
      <c r="AN105">
        <f t="shared" si="10"/>
        <v>-16.101886139999998</v>
      </c>
      <c r="AO105">
        <f t="shared" si="11"/>
        <v>4.9263918100196626</v>
      </c>
    </row>
    <row r="106" spans="3:41">
      <c r="C106">
        <f t="shared" si="12"/>
        <v>2.4033333333329914</v>
      </c>
      <c r="N106">
        <f t="shared" si="13"/>
        <v>2.4033333333329914</v>
      </c>
      <c r="O106">
        <v>-34.395713999999998</v>
      </c>
      <c r="R106">
        <v>-43.494751000000001</v>
      </c>
      <c r="S106">
        <v>-67.221671999999998</v>
      </c>
      <c r="U106">
        <f t="shared" si="15"/>
        <v>-48.370712333333337</v>
      </c>
      <c r="V106">
        <f t="shared" si="16"/>
        <v>9.7846330002298512</v>
      </c>
      <c r="AG106">
        <f t="shared" si="14"/>
        <v>2.4033333333329914</v>
      </c>
      <c r="AH106">
        <v>-12.601639</v>
      </c>
      <c r="AI106">
        <v>-27.370369</v>
      </c>
      <c r="AJ106">
        <v>-9.0939960000000006</v>
      </c>
      <c r="AK106">
        <v>-3.3990805000000002</v>
      </c>
      <c r="AL106">
        <v>-29.022337</v>
      </c>
      <c r="AN106">
        <f t="shared" si="10"/>
        <v>-16.297484300000001</v>
      </c>
      <c r="AO106">
        <f t="shared" si="11"/>
        <v>5.0815794226490958</v>
      </c>
    </row>
    <row r="107" spans="3:41">
      <c r="C107">
        <f t="shared" si="12"/>
        <v>2.4266666666663212</v>
      </c>
      <c r="N107">
        <f t="shared" si="13"/>
        <v>2.4266666666663212</v>
      </c>
      <c r="O107">
        <v>-33.78754</v>
      </c>
      <c r="R107">
        <v>-44.859875000000002</v>
      </c>
      <c r="S107">
        <v>-67.219475000000003</v>
      </c>
      <c r="U107">
        <f t="shared" si="15"/>
        <v>-48.622296666666671</v>
      </c>
      <c r="V107">
        <f t="shared" si="16"/>
        <v>9.8326061662105975</v>
      </c>
      <c r="AG107">
        <f t="shared" si="14"/>
        <v>2.4266666666663212</v>
      </c>
      <c r="AH107">
        <v>-12.730629</v>
      </c>
      <c r="AI107">
        <v>-28.265077999999999</v>
      </c>
      <c r="AJ107">
        <v>-9.4363259999999993</v>
      </c>
      <c r="AK107">
        <v>-3.5529484999999998</v>
      </c>
      <c r="AL107">
        <v>-29.394418999999999</v>
      </c>
      <c r="AN107">
        <f t="shared" si="10"/>
        <v>-16.675880100000001</v>
      </c>
      <c r="AO107">
        <f t="shared" si="11"/>
        <v>5.1781184966324112</v>
      </c>
    </row>
    <row r="108" spans="3:41">
      <c r="C108">
        <f t="shared" si="12"/>
        <v>2.4499999999996511</v>
      </c>
      <c r="N108">
        <f t="shared" si="13"/>
        <v>2.4499999999996511</v>
      </c>
      <c r="O108">
        <v>-32.073746</v>
      </c>
      <c r="R108">
        <v>-47.027889000000002</v>
      </c>
      <c r="S108">
        <v>-66.976783999999995</v>
      </c>
      <c r="U108">
        <f t="shared" si="15"/>
        <v>-48.69280633333333</v>
      </c>
      <c r="V108">
        <f t="shared" si="16"/>
        <v>10.10996995878304</v>
      </c>
      <c r="AG108">
        <f t="shared" si="14"/>
        <v>2.4499999999996511</v>
      </c>
      <c r="AH108">
        <v>-12.968156</v>
      </c>
      <c r="AI108">
        <v>-29.271429000000001</v>
      </c>
      <c r="AJ108">
        <v>-9.9919785999999995</v>
      </c>
      <c r="AK108">
        <v>-3.8092568</v>
      </c>
      <c r="AL108">
        <v>-30.926058000000001</v>
      </c>
      <c r="AN108">
        <f t="shared" si="10"/>
        <v>-17.393375679999998</v>
      </c>
      <c r="AO108">
        <f t="shared" si="11"/>
        <v>5.3995980181161078</v>
      </c>
    </row>
    <row r="109" spans="3:41">
      <c r="C109">
        <f t="shared" si="12"/>
        <v>2.473333333332981</v>
      </c>
      <c r="N109">
        <f t="shared" si="13"/>
        <v>2.473333333332981</v>
      </c>
      <c r="O109">
        <v>-32.041313000000002</v>
      </c>
      <c r="R109">
        <v>-45.787533000000003</v>
      </c>
      <c r="S109">
        <v>-68.919349999999994</v>
      </c>
      <c r="U109">
        <f t="shared" si="15"/>
        <v>-48.916065333333336</v>
      </c>
      <c r="V109">
        <f t="shared" si="16"/>
        <v>10.760083474953095</v>
      </c>
      <c r="AG109">
        <f t="shared" si="14"/>
        <v>2.473333333332981</v>
      </c>
      <c r="AH109">
        <v>-13.046701000000001</v>
      </c>
      <c r="AI109">
        <v>-28.910928999999999</v>
      </c>
      <c r="AJ109">
        <v>-9.7079734999999996</v>
      </c>
      <c r="AK109">
        <v>-3.6832402000000002</v>
      </c>
      <c r="AL109">
        <v>-28.220499</v>
      </c>
      <c r="AN109">
        <f t="shared" si="10"/>
        <v>-16.71386854</v>
      </c>
      <c r="AO109">
        <f t="shared" si="11"/>
        <v>5.0670444364591489</v>
      </c>
    </row>
    <row r="110" spans="3:41">
      <c r="C110">
        <f t="shared" si="12"/>
        <v>2.4966666666663109</v>
      </c>
      <c r="N110">
        <f t="shared" si="13"/>
        <v>2.4966666666663109</v>
      </c>
      <c r="O110">
        <v>-30.831420999999999</v>
      </c>
      <c r="R110">
        <v>-47.681930999999999</v>
      </c>
      <c r="S110">
        <v>-67.687354999999997</v>
      </c>
      <c r="U110">
        <f t="shared" si="15"/>
        <v>-48.733568999999996</v>
      </c>
      <c r="V110">
        <f t="shared" si="16"/>
        <v>10.652377271691854</v>
      </c>
      <c r="AG110">
        <f t="shared" si="14"/>
        <v>2.4966666666663109</v>
      </c>
      <c r="AH110">
        <v>-13.275829999999999</v>
      </c>
      <c r="AI110">
        <v>-15.756054000000001</v>
      </c>
      <c r="AJ110">
        <v>-9.0441789999999997</v>
      </c>
      <c r="AK110">
        <v>-2.5010246999999999</v>
      </c>
      <c r="AL110">
        <v>-11.66854</v>
      </c>
      <c r="AN110">
        <f t="shared" si="10"/>
        <v>-10.449125540000001</v>
      </c>
      <c r="AO110">
        <f t="shared" si="11"/>
        <v>2.2670123637958572</v>
      </c>
    </row>
    <row r="111" spans="3:41">
      <c r="C111">
        <f t="shared" si="12"/>
        <v>2.5199999999996407</v>
      </c>
      <c r="N111">
        <f t="shared" si="13"/>
        <v>2.5199999999996407</v>
      </c>
      <c r="O111">
        <v>-28.711013999999999</v>
      </c>
      <c r="R111">
        <v>-50.003075000000003</v>
      </c>
      <c r="S111">
        <v>-68.340546000000003</v>
      </c>
      <c r="U111">
        <f t="shared" si="15"/>
        <v>-49.018211666666673</v>
      </c>
      <c r="V111">
        <f t="shared" si="16"/>
        <v>11.450653816467765</v>
      </c>
      <c r="AG111">
        <f t="shared" si="14"/>
        <v>2.5199999999996407</v>
      </c>
      <c r="AH111">
        <v>-13.533344</v>
      </c>
      <c r="AI111">
        <v>3.1941570000000002E-2</v>
      </c>
      <c r="AJ111">
        <v>-8.5811024000000007</v>
      </c>
      <c r="AK111">
        <v>-0.36736393000000001</v>
      </c>
      <c r="AL111">
        <v>-1.2638246</v>
      </c>
      <c r="AN111">
        <f t="shared" si="10"/>
        <v>-4.7427386719999998</v>
      </c>
      <c r="AO111">
        <f t="shared" si="11"/>
        <v>2.7023332215672848</v>
      </c>
    </row>
    <row r="112" spans="3:41">
      <c r="C112">
        <f t="shared" si="12"/>
        <v>2.5433333333329706</v>
      </c>
      <c r="N112">
        <f t="shared" si="13"/>
        <v>2.5433333333329706</v>
      </c>
      <c r="O112">
        <v>-27.429545999999998</v>
      </c>
      <c r="R112">
        <v>-50.858623999999999</v>
      </c>
      <c r="S112">
        <v>-72.323516999999995</v>
      </c>
      <c r="U112">
        <f t="shared" si="15"/>
        <v>-50.203895666666661</v>
      </c>
      <c r="V112">
        <f t="shared" si="16"/>
        <v>12.963907074773175</v>
      </c>
      <c r="AG112">
        <f t="shared" si="14"/>
        <v>2.5433333333329706</v>
      </c>
      <c r="AH112">
        <v>-13.704597</v>
      </c>
      <c r="AI112">
        <v>-1.9971912000000001</v>
      </c>
      <c r="AJ112">
        <v>-0.21618149</v>
      </c>
      <c r="AK112">
        <v>-2.4846330000000001</v>
      </c>
      <c r="AL112">
        <v>-19.144976</v>
      </c>
      <c r="AN112">
        <f t="shared" si="10"/>
        <v>-7.5095157379999993</v>
      </c>
      <c r="AO112">
        <f t="shared" si="11"/>
        <v>3.7589284387129647</v>
      </c>
    </row>
    <row r="113" spans="3:41">
      <c r="C113">
        <f t="shared" si="12"/>
        <v>2.5666666666663005</v>
      </c>
      <c r="N113">
        <f t="shared" si="13"/>
        <v>2.5666666666663005</v>
      </c>
      <c r="O113">
        <v>-29.626497000000001</v>
      </c>
      <c r="R113">
        <v>-48.191479000000001</v>
      </c>
      <c r="S113">
        <v>-73.349716000000001</v>
      </c>
      <c r="U113">
        <f t="shared" si="15"/>
        <v>-50.389230666666663</v>
      </c>
      <c r="V113">
        <f t="shared" si="16"/>
        <v>12.6695508236841</v>
      </c>
      <c r="AG113">
        <f t="shared" si="14"/>
        <v>2.5666666666663005</v>
      </c>
      <c r="AH113">
        <v>-13.883395</v>
      </c>
      <c r="AI113">
        <v>-14.072184999999999</v>
      </c>
      <c r="AJ113">
        <v>-2.9935882</v>
      </c>
      <c r="AK113">
        <v>-2.8528106000000002</v>
      </c>
      <c r="AL113">
        <v>-21.307701000000002</v>
      </c>
      <c r="AN113">
        <f t="shared" si="10"/>
        <v>-11.02193596</v>
      </c>
      <c r="AO113">
        <f t="shared" si="11"/>
        <v>3.5670569550022395</v>
      </c>
    </row>
    <row r="114" spans="3:41">
      <c r="C114">
        <f t="shared" si="12"/>
        <v>2.5899999999996304</v>
      </c>
      <c r="N114">
        <f t="shared" si="13"/>
        <v>2.5899999999996304</v>
      </c>
      <c r="R114">
        <v>-49.626347000000003</v>
      </c>
      <c r="S114">
        <v>-72.127433999999994</v>
      </c>
      <c r="AG114">
        <f t="shared" si="14"/>
        <v>2.5899999999996304</v>
      </c>
      <c r="AH114">
        <v>-13.954022999999999</v>
      </c>
      <c r="AI114">
        <v>-17.120419999999999</v>
      </c>
      <c r="AJ114">
        <v>-6.1662602</v>
      </c>
      <c r="AK114">
        <v>-3.1791822999999999</v>
      </c>
      <c r="AL114">
        <v>-22.225439000000001</v>
      </c>
      <c r="AN114">
        <f t="shared" si="10"/>
        <v>-12.5290649</v>
      </c>
      <c r="AO114">
        <f t="shared" si="11"/>
        <v>3.5002593204813226</v>
      </c>
    </row>
    <row r="115" spans="3:41">
      <c r="C115">
        <f t="shared" si="12"/>
        <v>2.6133333333329603</v>
      </c>
      <c r="N115">
        <f t="shared" si="13"/>
        <v>2.6133333333329603</v>
      </c>
      <c r="R115">
        <v>-48.589306000000001</v>
      </c>
      <c r="S115">
        <v>-71.861069000000001</v>
      </c>
      <c r="AG115">
        <f t="shared" si="14"/>
        <v>2.6133333333329603</v>
      </c>
      <c r="AH115">
        <v>-14.424322999999999</v>
      </c>
      <c r="AI115">
        <v>-19.426501999999999</v>
      </c>
      <c r="AJ115">
        <v>-6.6054249</v>
      </c>
      <c r="AK115">
        <v>-3.2136939</v>
      </c>
      <c r="AL115">
        <v>-21.501190000000001</v>
      </c>
      <c r="AN115">
        <f t="shared" si="10"/>
        <v>-13.034226760000001</v>
      </c>
      <c r="AO115">
        <f t="shared" si="11"/>
        <v>3.5514460140720825</v>
      </c>
    </row>
    <row r="116" spans="3:41">
      <c r="C116">
        <f t="shared" si="12"/>
        <v>2.6366666666662901</v>
      </c>
      <c r="N116">
        <f t="shared" si="13"/>
        <v>2.6366666666662901</v>
      </c>
      <c r="R116">
        <v>-51.091639999999998</v>
      </c>
      <c r="S116">
        <v>-71.893501000000001</v>
      </c>
      <c r="AG116">
        <f t="shared" si="14"/>
        <v>2.6366666666662901</v>
      </c>
      <c r="AH116">
        <v>-14.328725</v>
      </c>
      <c r="AI116">
        <v>-21.531317000000001</v>
      </c>
      <c r="AJ116">
        <v>-7.5265722000000004</v>
      </c>
      <c r="AK116">
        <v>-3.2489259000000001</v>
      </c>
      <c r="AL116">
        <v>-24.492336000000002</v>
      </c>
      <c r="AN116">
        <f t="shared" si="10"/>
        <v>-14.225575220000001</v>
      </c>
      <c r="AO116">
        <f t="shared" si="11"/>
        <v>4.0258809688260975</v>
      </c>
    </row>
    <row r="117" spans="3:41">
      <c r="C117">
        <f t="shared" si="12"/>
        <v>2.65999999999962</v>
      </c>
      <c r="N117">
        <f t="shared" si="13"/>
        <v>2.65999999999962</v>
      </c>
      <c r="R117">
        <v>-50.636493999999999</v>
      </c>
      <c r="S117">
        <v>-73.410010999999997</v>
      </c>
      <c r="AG117">
        <f t="shared" si="14"/>
        <v>2.65999999999962</v>
      </c>
      <c r="AI117">
        <v>-22.085863</v>
      </c>
      <c r="AJ117">
        <v>-7.6527896000000002</v>
      </c>
      <c r="AK117">
        <v>-3.5230920000000001</v>
      </c>
      <c r="AL117">
        <v>-25.336887000000001</v>
      </c>
      <c r="AN117">
        <f t="shared" si="10"/>
        <v>-14.649657900000001</v>
      </c>
      <c r="AO117">
        <f>STDEV(AH117:AL117)/SQRT(4)</f>
        <v>5.3406510750074627</v>
      </c>
    </row>
    <row r="118" spans="3:41">
      <c r="C118">
        <f t="shared" si="12"/>
        <v>2.6833333333329499</v>
      </c>
      <c r="N118">
        <f t="shared" si="13"/>
        <v>2.6833333333329499</v>
      </c>
      <c r="R118">
        <v>-52.625064999999999</v>
      </c>
      <c r="S118">
        <v>-71.508544999999998</v>
      </c>
      <c r="AG118">
        <f t="shared" si="14"/>
        <v>2.6833333333329499</v>
      </c>
      <c r="AI118">
        <v>-24.157737999999998</v>
      </c>
      <c r="AJ118">
        <v>-7.9829311000000001</v>
      </c>
      <c r="AK118">
        <v>-3.6115894000000002</v>
      </c>
      <c r="AL118">
        <v>-26.344362</v>
      </c>
      <c r="AN118">
        <f t="shared" si="10"/>
        <v>-15.524155125</v>
      </c>
      <c r="AO118">
        <f t="shared" ref="AO118:AO163" si="17">STDEV(AH118:AL118)/SQRT(4)</f>
        <v>5.7037627348456885</v>
      </c>
    </row>
    <row r="119" spans="3:41">
      <c r="C119">
        <f t="shared" si="12"/>
        <v>2.7066666666662798</v>
      </c>
      <c r="N119">
        <f t="shared" si="13"/>
        <v>2.7066666666662798</v>
      </c>
      <c r="R119">
        <v>-52.065455999999998</v>
      </c>
      <c r="S119">
        <v>-74.554985000000002</v>
      </c>
      <c r="AG119">
        <f t="shared" si="14"/>
        <v>2.7066666666662798</v>
      </c>
      <c r="AI119">
        <v>-25.574605999999999</v>
      </c>
      <c r="AJ119">
        <v>-8.2955427000000004</v>
      </c>
      <c r="AK119">
        <v>-3.8338499000000001</v>
      </c>
      <c r="AL119">
        <v>-26.398683999999999</v>
      </c>
      <c r="AN119">
        <f t="shared" si="10"/>
        <v>-16.025670649999999</v>
      </c>
      <c r="AO119">
        <f t="shared" si="17"/>
        <v>5.8250675504041718</v>
      </c>
    </row>
    <row r="120" spans="3:41">
      <c r="C120">
        <f t="shared" si="12"/>
        <v>2.7299999999996096</v>
      </c>
      <c r="N120">
        <f t="shared" si="13"/>
        <v>2.7299999999996096</v>
      </c>
      <c r="R120">
        <v>-51.143386999999997</v>
      </c>
      <c r="S120">
        <v>-78.113288999999995</v>
      </c>
      <c r="AG120">
        <f t="shared" si="14"/>
        <v>2.7299999999996096</v>
      </c>
      <c r="AI120">
        <v>-26.370296</v>
      </c>
      <c r="AJ120">
        <v>-8.7271432999999998</v>
      </c>
      <c r="AK120">
        <v>-3.8116219</v>
      </c>
      <c r="AL120">
        <v>-29.119292999999999</v>
      </c>
      <c r="AN120">
        <f t="shared" si="10"/>
        <v>-17.007088549999999</v>
      </c>
      <c r="AO120">
        <f t="shared" si="17"/>
        <v>6.3051102544192608</v>
      </c>
    </row>
    <row r="121" spans="3:41">
      <c r="C121">
        <f t="shared" si="12"/>
        <v>2.7533333333329395</v>
      </c>
      <c r="N121">
        <f t="shared" si="13"/>
        <v>2.7533333333329395</v>
      </c>
      <c r="R121">
        <v>-51.240105</v>
      </c>
      <c r="AG121">
        <f t="shared" si="14"/>
        <v>2.7533333333329395</v>
      </c>
      <c r="AI121">
        <v>-28.988838000000001</v>
      </c>
      <c r="AJ121">
        <v>-9.1881084000000008</v>
      </c>
      <c r="AK121">
        <v>-3.7132204</v>
      </c>
      <c r="AL121">
        <v>-30.156845000000001</v>
      </c>
      <c r="AN121">
        <f t="shared" si="10"/>
        <v>-18.011752950000002</v>
      </c>
      <c r="AO121">
        <f t="shared" si="17"/>
        <v>6.7719051561461194</v>
      </c>
    </row>
    <row r="122" spans="3:41">
      <c r="C122">
        <f t="shared" si="12"/>
        <v>2.7766666666662694</v>
      </c>
      <c r="N122">
        <f t="shared" si="13"/>
        <v>2.7766666666662694</v>
      </c>
      <c r="R122">
        <v>-53.637756000000003</v>
      </c>
      <c r="AG122">
        <f t="shared" si="14"/>
        <v>2.7766666666662694</v>
      </c>
      <c r="AI122">
        <v>-28.076695999999998</v>
      </c>
      <c r="AJ122">
        <v>-9.1418313999999992</v>
      </c>
      <c r="AK122">
        <v>-3.5751390000000001</v>
      </c>
      <c r="AL122">
        <v>-29.761043999999998</v>
      </c>
      <c r="AN122">
        <f t="shared" si="10"/>
        <v>-17.638677600000001</v>
      </c>
      <c r="AO122">
        <f t="shared" si="17"/>
        <v>6.6199415188424648</v>
      </c>
    </row>
    <row r="123" spans="3:41">
      <c r="C123">
        <f t="shared" si="12"/>
        <v>2.7999999999995993</v>
      </c>
      <c r="N123">
        <f t="shared" si="13"/>
        <v>2.7999999999995993</v>
      </c>
      <c r="AG123">
        <f t="shared" si="14"/>
        <v>2.7999999999995993</v>
      </c>
      <c r="AI123">
        <v>-29.217504999999999</v>
      </c>
      <c r="AJ123">
        <v>-9.1716432999999995</v>
      </c>
      <c r="AK123">
        <v>-3.5981852999999999</v>
      </c>
      <c r="AL123">
        <v>-30.313718999999999</v>
      </c>
      <c r="AN123">
        <f t="shared" si="10"/>
        <v>-18.075263149999998</v>
      </c>
      <c r="AO123">
        <f t="shared" si="17"/>
        <v>6.8482940974654731</v>
      </c>
    </row>
    <row r="124" spans="3:41">
      <c r="C124">
        <f t="shared" si="12"/>
        <v>2.8233333333329291</v>
      </c>
      <c r="N124">
        <f t="shared" si="13"/>
        <v>2.8233333333329291</v>
      </c>
      <c r="AG124">
        <f t="shared" si="14"/>
        <v>2.8233333333329291</v>
      </c>
      <c r="AI124">
        <v>-30.730277999999998</v>
      </c>
      <c r="AJ124">
        <v>-9.7551670000000001</v>
      </c>
      <c r="AK124">
        <v>-3.7861931000000002</v>
      </c>
      <c r="AL124">
        <v>-31.187006</v>
      </c>
      <c r="AN124">
        <f t="shared" si="10"/>
        <v>-18.864661025</v>
      </c>
      <c r="AO124">
        <f t="shared" si="17"/>
        <v>7.0885831226291867</v>
      </c>
    </row>
    <row r="125" spans="3:41">
      <c r="C125">
        <f t="shared" si="12"/>
        <v>2.846666666666259</v>
      </c>
      <c r="N125">
        <f t="shared" si="13"/>
        <v>2.846666666666259</v>
      </c>
      <c r="AG125">
        <f t="shared" si="14"/>
        <v>2.846666666666259</v>
      </c>
      <c r="AI125">
        <v>-31.140858000000001</v>
      </c>
      <c r="AJ125">
        <v>-10.416032</v>
      </c>
      <c r="AK125">
        <v>-3.8522696000000001</v>
      </c>
      <c r="AL125">
        <v>-30.602989000000001</v>
      </c>
      <c r="AN125">
        <f t="shared" si="10"/>
        <v>-19.003037150000001</v>
      </c>
      <c r="AO125">
        <f t="shared" si="17"/>
        <v>6.9831224672376608</v>
      </c>
    </row>
    <row r="126" spans="3:41">
      <c r="C126">
        <f t="shared" si="12"/>
        <v>2.8699999999995889</v>
      </c>
      <c r="N126">
        <f t="shared" si="13"/>
        <v>2.8699999999995889</v>
      </c>
      <c r="AG126">
        <f t="shared" si="14"/>
        <v>2.8699999999995889</v>
      </c>
      <c r="AI126">
        <v>-32.026516000000001</v>
      </c>
      <c r="AJ126">
        <v>-9.7831258999999999</v>
      </c>
      <c r="AK126">
        <v>-3.8520159999999999</v>
      </c>
      <c r="AL126">
        <v>-34.045096999999998</v>
      </c>
      <c r="AN126">
        <f t="shared" si="10"/>
        <v>-19.926688724999998</v>
      </c>
      <c r="AO126">
        <f t="shared" si="17"/>
        <v>7.6758400316892743</v>
      </c>
    </row>
    <row r="127" spans="3:41">
      <c r="C127">
        <f t="shared" si="12"/>
        <v>2.8933333333329188</v>
      </c>
      <c r="E127">
        <v>-1.2237678999999999</v>
      </c>
      <c r="N127">
        <f t="shared" si="13"/>
        <v>2.8933333333329188</v>
      </c>
      <c r="AG127">
        <f t="shared" si="14"/>
        <v>2.8933333333329188</v>
      </c>
      <c r="AI127">
        <v>-33.151127000000002</v>
      </c>
      <c r="AJ127">
        <v>-10.105385</v>
      </c>
      <c r="AK127">
        <v>-4.0397992</v>
      </c>
      <c r="AL127">
        <v>-35.118873999999998</v>
      </c>
      <c r="AN127">
        <f t="shared" si="10"/>
        <v>-20.603796299999999</v>
      </c>
      <c r="AO127">
        <f t="shared" si="17"/>
        <v>7.9199412249764425</v>
      </c>
    </row>
    <row r="128" spans="3:41">
      <c r="C128">
        <f t="shared" si="12"/>
        <v>2.9166666666662486</v>
      </c>
      <c r="E128">
        <v>-3.4041009</v>
      </c>
      <c r="N128">
        <f t="shared" si="13"/>
        <v>2.9166666666662486</v>
      </c>
      <c r="AG128">
        <f t="shared" si="14"/>
        <v>2.9166666666662486</v>
      </c>
      <c r="AI128">
        <v>-35.184063000000002</v>
      </c>
      <c r="AJ128">
        <v>-10.901956</v>
      </c>
      <c r="AK128">
        <v>-4.2142853999999996</v>
      </c>
      <c r="AL128">
        <v>-32.253993999999999</v>
      </c>
      <c r="AN128">
        <f t="shared" si="10"/>
        <v>-20.638574599999998</v>
      </c>
      <c r="AO128">
        <f t="shared" si="17"/>
        <v>7.6976631633650872</v>
      </c>
    </row>
    <row r="129" spans="3:41">
      <c r="C129">
        <f t="shared" si="12"/>
        <v>2.9399999999995785</v>
      </c>
      <c r="E129">
        <v>-4.4205027000000001</v>
      </c>
      <c r="N129">
        <f t="shared" si="13"/>
        <v>2.9399999999995785</v>
      </c>
      <c r="R129">
        <v>-46.652763</v>
      </c>
      <c r="S129">
        <v>-64.847931000000003</v>
      </c>
      <c r="AG129">
        <f t="shared" si="14"/>
        <v>2.9399999999995785</v>
      </c>
      <c r="AI129">
        <v>-36.508583000000002</v>
      </c>
      <c r="AJ129">
        <v>-11.007350000000001</v>
      </c>
      <c r="AK129">
        <v>-4.25495</v>
      </c>
      <c r="AL129">
        <v>-34.597957999999998</v>
      </c>
      <c r="AN129">
        <f t="shared" si="10"/>
        <v>-21.592210250000001</v>
      </c>
      <c r="AO129">
        <f t="shared" si="17"/>
        <v>8.1867143900032371</v>
      </c>
    </row>
    <row r="130" spans="3:41">
      <c r="C130">
        <f t="shared" si="12"/>
        <v>2.9633333333329084</v>
      </c>
      <c r="E130">
        <v>-4.9767232000000003</v>
      </c>
      <c r="N130">
        <f t="shared" si="13"/>
        <v>2.9633333333329084</v>
      </c>
      <c r="R130">
        <v>-47.499324999999999</v>
      </c>
      <c r="S130">
        <v>-67.616257000000004</v>
      </c>
      <c r="AG130">
        <f t="shared" si="14"/>
        <v>2.9633333333329084</v>
      </c>
      <c r="AI130">
        <v>-37.420464000000003</v>
      </c>
      <c r="AJ130">
        <v>-10.645956</v>
      </c>
      <c r="AK130">
        <v>-4.3856625999999999</v>
      </c>
      <c r="AL130">
        <v>-30.009262</v>
      </c>
      <c r="AN130">
        <f t="shared" si="10"/>
        <v>-20.615336149999997</v>
      </c>
      <c r="AO130">
        <f t="shared" si="17"/>
        <v>7.8179761290083256</v>
      </c>
    </row>
    <row r="131" spans="3:41">
      <c r="C131">
        <f t="shared" si="12"/>
        <v>2.9866666666662383</v>
      </c>
      <c r="E131">
        <v>-5.4294367000000001</v>
      </c>
      <c r="N131">
        <f t="shared" si="13"/>
        <v>2.9866666666662383</v>
      </c>
      <c r="R131">
        <v>-49.388485000000003</v>
      </c>
      <c r="S131">
        <v>-69.212433000000004</v>
      </c>
      <c r="AG131">
        <f t="shared" si="14"/>
        <v>2.9866666666662383</v>
      </c>
      <c r="AI131">
        <v>-36.360542000000002</v>
      </c>
      <c r="AJ131">
        <v>-11.426373</v>
      </c>
      <c r="AK131">
        <v>-4.3604039999999999</v>
      </c>
      <c r="AL131">
        <v>-31.616845999999999</v>
      </c>
      <c r="AN131">
        <f t="shared" si="10"/>
        <v>-20.941041250000001</v>
      </c>
      <c r="AO131">
        <f t="shared" si="17"/>
        <v>7.7307839941098404</v>
      </c>
    </row>
    <row r="132" spans="3:41">
      <c r="C132">
        <f t="shared" si="12"/>
        <v>3.0099999999995681</v>
      </c>
      <c r="E132">
        <v>-5.7606139000000001</v>
      </c>
      <c r="N132">
        <f t="shared" si="13"/>
        <v>3.0099999999995681</v>
      </c>
      <c r="R132">
        <v>-52.144081</v>
      </c>
      <c r="S132">
        <v>-72.024811</v>
      </c>
      <c r="AG132">
        <f t="shared" si="14"/>
        <v>3.0099999999995681</v>
      </c>
      <c r="AI132">
        <v>-36.842925999999999</v>
      </c>
      <c r="AJ132">
        <v>-11.273921</v>
      </c>
      <c r="AK132">
        <v>-4.3893008</v>
      </c>
      <c r="AL132">
        <v>-34.700634000000001</v>
      </c>
      <c r="AN132">
        <f t="shared" ref="AN132:AN163" si="18">AVERAGE(AH132:AL132)</f>
        <v>-21.80169545</v>
      </c>
      <c r="AO132">
        <f t="shared" si="17"/>
        <v>8.1988147237489493</v>
      </c>
    </row>
    <row r="133" spans="3:41">
      <c r="C133">
        <f t="shared" ref="C133:C196" si="19">C132+0.02333333333333</f>
        <v>3.033333333332898</v>
      </c>
      <c r="E133">
        <v>-5.9156608999999998</v>
      </c>
      <c r="N133">
        <f t="shared" ref="N133:N196" si="20">N132+0.02333333333333</f>
        <v>3.033333333332898</v>
      </c>
      <c r="R133">
        <v>-55.450038999999997</v>
      </c>
      <c r="S133">
        <v>-72.816649999999996</v>
      </c>
      <c r="AG133">
        <f t="shared" ref="AG133:AG196" si="21">AG132+0.02333333333333</f>
        <v>3.033333333332898</v>
      </c>
      <c r="AI133">
        <v>-38.104396999999999</v>
      </c>
      <c r="AJ133">
        <v>-11.755414999999999</v>
      </c>
      <c r="AK133">
        <v>-4.3932532999999996</v>
      </c>
      <c r="AL133">
        <v>-34.445236000000001</v>
      </c>
      <c r="AN133">
        <f t="shared" si="18"/>
        <v>-22.174575324999999</v>
      </c>
      <c r="AO133">
        <f t="shared" si="17"/>
        <v>8.3119524723591844</v>
      </c>
    </row>
    <row r="134" spans="3:41">
      <c r="C134">
        <f t="shared" si="19"/>
        <v>3.0566666666662279</v>
      </c>
      <c r="E134">
        <v>-5.9890051</v>
      </c>
      <c r="N134">
        <f t="shared" si="20"/>
        <v>3.0566666666662279</v>
      </c>
      <c r="R134">
        <v>-55.788479000000002</v>
      </c>
      <c r="S134">
        <v>-75.097603000000007</v>
      </c>
      <c r="AG134">
        <f t="shared" si="21"/>
        <v>3.0566666666662279</v>
      </c>
      <c r="AI134">
        <v>-40.372219000000001</v>
      </c>
      <c r="AJ134">
        <v>-11.751986</v>
      </c>
      <c r="AK134">
        <v>-4.2954454000000002</v>
      </c>
      <c r="AL134">
        <v>-39.269767999999999</v>
      </c>
      <c r="AN134">
        <f t="shared" si="18"/>
        <v>-23.922354599999998</v>
      </c>
      <c r="AO134">
        <f t="shared" si="17"/>
        <v>9.3071414043813583</v>
      </c>
    </row>
    <row r="135" spans="3:41">
      <c r="C135">
        <f t="shared" si="19"/>
        <v>3.0799999999995578</v>
      </c>
      <c r="E135">
        <v>-6.1570176999999999</v>
      </c>
      <c r="N135">
        <f t="shared" si="20"/>
        <v>3.0799999999995578</v>
      </c>
      <c r="Q135">
        <v>-0.71136624000000004</v>
      </c>
      <c r="R135">
        <v>-55.265574999999998</v>
      </c>
      <c r="S135">
        <v>-75.795188999999993</v>
      </c>
      <c r="U135">
        <f t="shared" ref="U135:U185" si="22">AVERAGE(O135:S135)</f>
        <v>-43.92404341333333</v>
      </c>
      <c r="V135">
        <f>STDEV(O135:S135)/SQRT(3)</f>
        <v>22.404373561965471</v>
      </c>
      <c r="AG135">
        <f t="shared" si="21"/>
        <v>3.0799999999995578</v>
      </c>
      <c r="AI135">
        <v>-38.944836000000002</v>
      </c>
      <c r="AJ135">
        <v>-12.440944999999999</v>
      </c>
      <c r="AK135">
        <v>-4.4333391000000004</v>
      </c>
      <c r="AL135">
        <v>-39.899135999999999</v>
      </c>
      <c r="AN135">
        <f t="shared" si="18"/>
        <v>-23.929564024999998</v>
      </c>
      <c r="AO135">
        <f t="shared" si="17"/>
        <v>9.0947639467979489</v>
      </c>
    </row>
    <row r="136" spans="3:41">
      <c r="C136">
        <f t="shared" si="19"/>
        <v>3.1033333333328876</v>
      </c>
      <c r="E136">
        <v>-6.3081478999999998</v>
      </c>
      <c r="N136">
        <f t="shared" si="20"/>
        <v>3.1033333333328876</v>
      </c>
      <c r="Q136">
        <v>-3.7188509000000001</v>
      </c>
      <c r="R136">
        <v>-55.150787000000001</v>
      </c>
      <c r="S136">
        <v>-75.290840000000003</v>
      </c>
      <c r="U136">
        <f t="shared" si="22"/>
        <v>-44.720159299999999</v>
      </c>
      <c r="V136">
        <f t="shared" ref="V136:V147" si="23">STDEV(O136:S136)/SQRT(3)</f>
        <v>21.309120907838476</v>
      </c>
      <c r="AG136">
        <f t="shared" si="21"/>
        <v>3.1033333333328876</v>
      </c>
      <c r="AI136">
        <v>-40.018543000000001</v>
      </c>
      <c r="AJ136">
        <v>-11.853579999999999</v>
      </c>
      <c r="AK136">
        <v>-4.3027163000000002</v>
      </c>
      <c r="AL136">
        <v>-37.537345999999999</v>
      </c>
      <c r="AN136">
        <f t="shared" si="18"/>
        <v>-23.428046325</v>
      </c>
      <c r="AO136">
        <f t="shared" si="17"/>
        <v>9.009547882274056</v>
      </c>
    </row>
    <row r="137" spans="3:41">
      <c r="C137">
        <f t="shared" si="19"/>
        <v>3.1266666666662175</v>
      </c>
      <c r="E137">
        <v>-6.2541694999999997</v>
      </c>
      <c r="N137">
        <f t="shared" si="20"/>
        <v>3.1266666666662175</v>
      </c>
      <c r="Q137">
        <v>-9.4648848000000001</v>
      </c>
      <c r="R137">
        <v>-57.379784000000001</v>
      </c>
      <c r="S137">
        <v>-76.894324999999995</v>
      </c>
      <c r="U137">
        <f t="shared" si="22"/>
        <v>-47.912997933333337</v>
      </c>
      <c r="V137">
        <f t="shared" si="23"/>
        <v>20.03245184066235</v>
      </c>
      <c r="AG137">
        <f t="shared" si="21"/>
        <v>3.1266666666662175</v>
      </c>
      <c r="AI137">
        <v>-40.994410999999999</v>
      </c>
      <c r="AJ137">
        <v>-11.918438999999999</v>
      </c>
      <c r="AK137">
        <v>-4.3747530000000001</v>
      </c>
      <c r="AL137">
        <v>-38.708786000000003</v>
      </c>
      <c r="AN137">
        <f t="shared" si="18"/>
        <v>-23.999097249999998</v>
      </c>
      <c r="AO137">
        <f t="shared" si="17"/>
        <v>9.2927965990627079</v>
      </c>
    </row>
    <row r="138" spans="3:41">
      <c r="C138">
        <f t="shared" si="19"/>
        <v>3.1499999999995474</v>
      </c>
      <c r="E138">
        <v>-6.1372685000000002</v>
      </c>
      <c r="N138">
        <f t="shared" si="20"/>
        <v>3.1499999999995474</v>
      </c>
      <c r="Q138">
        <v>-13.616336</v>
      </c>
      <c r="R138">
        <v>-57.107224000000002</v>
      </c>
      <c r="S138">
        <v>-77.000404000000003</v>
      </c>
      <c r="U138">
        <f t="shared" si="22"/>
        <v>-49.241321333333339</v>
      </c>
      <c r="V138">
        <f t="shared" si="23"/>
        <v>18.715317591287452</v>
      </c>
      <c r="AG138">
        <f t="shared" si="21"/>
        <v>3.1499999999995474</v>
      </c>
      <c r="AI138">
        <v>-42.32938</v>
      </c>
      <c r="AJ138">
        <v>-12.178051</v>
      </c>
      <c r="AK138">
        <v>-4.2505255000000002</v>
      </c>
      <c r="AL138">
        <v>-40.757187000000002</v>
      </c>
      <c r="AN138">
        <f t="shared" si="18"/>
        <v>-24.878785874999998</v>
      </c>
      <c r="AO138">
        <f t="shared" si="17"/>
        <v>9.7616624696894494</v>
      </c>
    </row>
    <row r="139" spans="3:41">
      <c r="C139">
        <f t="shared" si="19"/>
        <v>3.1733333333328773</v>
      </c>
      <c r="E139">
        <v>-5.9753428</v>
      </c>
      <c r="N139">
        <f t="shared" si="20"/>
        <v>3.1733333333328773</v>
      </c>
      <c r="Q139">
        <v>-21.052187</v>
      </c>
      <c r="R139">
        <v>-58.916232999999998</v>
      </c>
      <c r="S139">
        <v>-80.301902999999996</v>
      </c>
      <c r="U139">
        <f t="shared" si="22"/>
        <v>-53.423440999999997</v>
      </c>
      <c r="V139">
        <f t="shared" si="23"/>
        <v>17.323012483270269</v>
      </c>
      <c r="AG139">
        <f t="shared" si="21"/>
        <v>3.1733333333328773</v>
      </c>
      <c r="AI139">
        <v>-42.499271</v>
      </c>
      <c r="AJ139">
        <v>-12.603686</v>
      </c>
      <c r="AK139">
        <v>-4.2937054999999997</v>
      </c>
      <c r="AL139">
        <v>-42.389544999999998</v>
      </c>
      <c r="AN139">
        <f t="shared" si="18"/>
        <v>-25.446551875000001</v>
      </c>
      <c r="AO139">
        <f t="shared" si="17"/>
        <v>9.9592601768301048</v>
      </c>
    </row>
    <row r="140" spans="3:41">
      <c r="C140">
        <f t="shared" si="19"/>
        <v>3.1966666666662071</v>
      </c>
      <c r="E140">
        <v>-5.5655650999999997</v>
      </c>
      <c r="N140">
        <f t="shared" si="20"/>
        <v>3.1966666666662071</v>
      </c>
      <c r="Q140">
        <v>-26.991264000000001</v>
      </c>
      <c r="R140">
        <v>-59.891036999999997</v>
      </c>
      <c r="S140">
        <v>-79.153785999999997</v>
      </c>
      <c r="U140">
        <f t="shared" si="22"/>
        <v>-55.345362333333334</v>
      </c>
      <c r="V140">
        <f t="shared" si="23"/>
        <v>15.228586539591712</v>
      </c>
      <c r="AG140">
        <f t="shared" si="21"/>
        <v>3.1966666666662071</v>
      </c>
      <c r="AI140">
        <v>-43.019801999999999</v>
      </c>
      <c r="AJ140">
        <v>-12.477045</v>
      </c>
      <c r="AK140">
        <v>-4.1249352000000004</v>
      </c>
      <c r="AL140">
        <v>-43.842751</v>
      </c>
      <c r="AN140">
        <f t="shared" si="18"/>
        <v>-25.866133300000001</v>
      </c>
      <c r="AO140">
        <f t="shared" si="17"/>
        <v>10.284918222531608</v>
      </c>
    </row>
    <row r="141" spans="3:41">
      <c r="C141">
        <f t="shared" si="19"/>
        <v>3.219999999999537</v>
      </c>
      <c r="N141">
        <f t="shared" si="20"/>
        <v>3.219999999999537</v>
      </c>
      <c r="Q141">
        <v>-33.870876000000003</v>
      </c>
      <c r="R141">
        <v>-61.445540999999999</v>
      </c>
      <c r="S141">
        <v>-83.273476000000002</v>
      </c>
      <c r="U141">
        <f t="shared" si="22"/>
        <v>-59.529964333333339</v>
      </c>
      <c r="V141">
        <f t="shared" si="23"/>
        <v>14.293428526942106</v>
      </c>
      <c r="AG141">
        <f t="shared" si="21"/>
        <v>3.219999999999537</v>
      </c>
      <c r="AI141">
        <v>-44.138370999999999</v>
      </c>
      <c r="AJ141">
        <v>-12.799592000000001</v>
      </c>
      <c r="AK141">
        <v>-4.2149763</v>
      </c>
      <c r="AL141">
        <v>-46.045516999999997</v>
      </c>
      <c r="AN141">
        <f t="shared" si="18"/>
        <v>-26.799614075000001</v>
      </c>
      <c r="AO141">
        <f t="shared" si="17"/>
        <v>10.712546198388141</v>
      </c>
    </row>
    <row r="142" spans="3:41">
      <c r="C142">
        <f t="shared" si="19"/>
        <v>3.2433333333328669</v>
      </c>
      <c r="N142">
        <f t="shared" si="20"/>
        <v>3.2433333333328669</v>
      </c>
      <c r="Q142">
        <v>-38.140597999999997</v>
      </c>
      <c r="R142">
        <v>-60.079788000000001</v>
      </c>
      <c r="S142">
        <v>-81.525481999999997</v>
      </c>
      <c r="U142">
        <f t="shared" si="22"/>
        <v>-59.915289333333327</v>
      </c>
      <c r="V142">
        <f t="shared" si="23"/>
        <v>12.524407301769704</v>
      </c>
      <c r="AG142">
        <f t="shared" si="21"/>
        <v>3.2433333333328669</v>
      </c>
      <c r="AI142">
        <v>-45.482193000000002</v>
      </c>
      <c r="AJ142">
        <v>-12.626192</v>
      </c>
      <c r="AK142">
        <v>-4.2987061000000004</v>
      </c>
      <c r="AL142">
        <v>-42.155501999999998</v>
      </c>
      <c r="AN142">
        <f t="shared" si="18"/>
        <v>-26.140648275</v>
      </c>
      <c r="AO142">
        <f t="shared" si="17"/>
        <v>10.369353317055875</v>
      </c>
    </row>
    <row r="143" spans="3:41">
      <c r="C143">
        <f t="shared" si="19"/>
        <v>3.2666666666661968</v>
      </c>
      <c r="N143">
        <f t="shared" si="20"/>
        <v>3.2666666666661968</v>
      </c>
      <c r="Q143">
        <v>-46.675217000000004</v>
      </c>
      <c r="R143">
        <v>-61.651363000000003</v>
      </c>
      <c r="S143">
        <v>-81.090217999999993</v>
      </c>
      <c r="U143">
        <f t="shared" si="22"/>
        <v>-63.138932666666669</v>
      </c>
      <c r="V143">
        <f t="shared" si="23"/>
        <v>9.9625585919212227</v>
      </c>
      <c r="AG143">
        <f t="shared" si="21"/>
        <v>3.2666666666661968</v>
      </c>
      <c r="AI143">
        <v>-46.787219999999998</v>
      </c>
      <c r="AJ143">
        <v>-13.208368</v>
      </c>
      <c r="AK143">
        <v>-4.4730363000000004</v>
      </c>
      <c r="AL143">
        <v>-43.839255999999999</v>
      </c>
      <c r="AN143">
        <f t="shared" si="18"/>
        <v>-27.076970074999998</v>
      </c>
      <c r="AO143">
        <f t="shared" si="17"/>
        <v>10.69557590453757</v>
      </c>
    </row>
    <row r="144" spans="3:41">
      <c r="C144">
        <f t="shared" si="19"/>
        <v>3.2899999999995266</v>
      </c>
      <c r="N144">
        <f t="shared" si="20"/>
        <v>3.2899999999995266</v>
      </c>
      <c r="Q144">
        <v>-56.557696999999997</v>
      </c>
      <c r="R144">
        <v>-62.230288999999999</v>
      </c>
      <c r="S144">
        <v>-82.167396999999994</v>
      </c>
      <c r="U144">
        <f t="shared" si="22"/>
        <v>-66.985127666666656</v>
      </c>
      <c r="V144">
        <f t="shared" si="23"/>
        <v>7.7657485490672711</v>
      </c>
      <c r="AG144">
        <f t="shared" si="21"/>
        <v>3.2899999999995266</v>
      </c>
      <c r="AI144">
        <v>-46.488166999999997</v>
      </c>
      <c r="AJ144">
        <v>-13.190187</v>
      </c>
      <c r="AK144">
        <v>-4.5435432999999996</v>
      </c>
      <c r="AL144">
        <v>-46.794308000000001</v>
      </c>
      <c r="AN144">
        <f t="shared" si="18"/>
        <v>-27.754051324999999</v>
      </c>
      <c r="AO144">
        <f t="shared" si="17"/>
        <v>11.046614455832763</v>
      </c>
    </row>
    <row r="145" spans="3:41">
      <c r="C145">
        <f t="shared" si="19"/>
        <v>3.3133333333328565</v>
      </c>
      <c r="D145" s="1">
        <v>-6.2655963999999997</v>
      </c>
      <c r="N145">
        <f t="shared" si="20"/>
        <v>3.3133333333328565</v>
      </c>
      <c r="Q145">
        <v>-60.743018999999997</v>
      </c>
      <c r="R145">
        <v>-62.525008999999997</v>
      </c>
      <c r="S145">
        <v>-84.720275999999998</v>
      </c>
      <c r="U145">
        <f t="shared" si="22"/>
        <v>-69.329434666666657</v>
      </c>
      <c r="V145">
        <f t="shared" si="23"/>
        <v>7.7125951058621842</v>
      </c>
      <c r="AG145">
        <f t="shared" si="21"/>
        <v>3.3133333333328565</v>
      </c>
      <c r="AI145">
        <v>-49.296382999999999</v>
      </c>
      <c r="AJ145">
        <v>-13.428198</v>
      </c>
      <c r="AK145">
        <v>-4.7312631999999999</v>
      </c>
      <c r="AL145">
        <v>-43.140518</v>
      </c>
      <c r="AN145">
        <f t="shared" si="18"/>
        <v>-27.64909055</v>
      </c>
      <c r="AO145">
        <f t="shared" si="17"/>
        <v>10.939417223270675</v>
      </c>
    </row>
    <row r="146" spans="3:41">
      <c r="C146">
        <f t="shared" si="19"/>
        <v>3.3366666666661864</v>
      </c>
      <c r="D146">
        <v>-22.418597999999999</v>
      </c>
      <c r="N146">
        <f t="shared" si="20"/>
        <v>3.3366666666661864</v>
      </c>
      <c r="Q146">
        <v>-64.517928999999995</v>
      </c>
      <c r="R146">
        <v>-62.418671000000003</v>
      </c>
      <c r="S146">
        <v>-84.631752000000006</v>
      </c>
      <c r="U146">
        <f t="shared" si="22"/>
        <v>-70.522784000000001</v>
      </c>
      <c r="V146">
        <f t="shared" si="23"/>
        <v>7.0804650166593133</v>
      </c>
      <c r="AG146">
        <f t="shared" si="21"/>
        <v>3.3366666666661864</v>
      </c>
      <c r="AI146">
        <v>-50.155884</v>
      </c>
      <c r="AJ146">
        <v>-13.567062</v>
      </c>
      <c r="AK146">
        <v>-4.7231854999999996</v>
      </c>
      <c r="AL146">
        <v>-45.285666999999997</v>
      </c>
      <c r="AN146">
        <f t="shared" si="18"/>
        <v>-28.432949624999999</v>
      </c>
      <c r="AO146">
        <f t="shared" si="17"/>
        <v>11.324926381381207</v>
      </c>
    </row>
    <row r="147" spans="3:41">
      <c r="C147">
        <f t="shared" si="19"/>
        <v>3.3599999999995163</v>
      </c>
      <c r="D147">
        <v>-29.905745</v>
      </c>
      <c r="N147">
        <f t="shared" si="20"/>
        <v>3.3599999999995163</v>
      </c>
      <c r="Q147">
        <v>-70.963943</v>
      </c>
      <c r="R147">
        <v>-61.877822999999999</v>
      </c>
      <c r="S147">
        <v>-89.272819999999996</v>
      </c>
      <c r="U147">
        <f t="shared" si="22"/>
        <v>-74.038195333333334</v>
      </c>
      <c r="V147">
        <f t="shared" si="23"/>
        <v>8.0562550380487092</v>
      </c>
      <c r="AG147">
        <f t="shared" si="21"/>
        <v>3.3599999999995163</v>
      </c>
      <c r="AI147">
        <v>-50.563183000000002</v>
      </c>
      <c r="AJ147">
        <v>-13.701674000000001</v>
      </c>
      <c r="AK147">
        <v>-4.8021994000000001</v>
      </c>
      <c r="AL147">
        <v>-49.648871999999997</v>
      </c>
      <c r="AN147">
        <f t="shared" si="18"/>
        <v>-29.678982100000002</v>
      </c>
      <c r="AO147">
        <f t="shared" si="17"/>
        <v>11.934107428832661</v>
      </c>
    </row>
    <row r="148" spans="3:41">
      <c r="C148">
        <f t="shared" si="19"/>
        <v>3.3833333333328461</v>
      </c>
      <c r="D148">
        <v>-35.002429999999997</v>
      </c>
      <c r="N148">
        <f t="shared" si="20"/>
        <v>3.3833333333328461</v>
      </c>
      <c r="P148">
        <v>0.23419925999999999</v>
      </c>
      <c r="Q148">
        <v>-76.815804</v>
      </c>
      <c r="R148">
        <v>-63.42445</v>
      </c>
      <c r="S148">
        <v>-93.300940999999995</v>
      </c>
      <c r="U148">
        <f t="shared" si="22"/>
        <v>-58.326748934999998</v>
      </c>
      <c r="V148">
        <f t="shared" ref="V148:V206" si="24">STDEV(O148:S148)/SQRT(4)</f>
        <v>20.454034804576018</v>
      </c>
      <c r="AG148">
        <f t="shared" si="21"/>
        <v>3.3833333333328461</v>
      </c>
      <c r="AI148">
        <v>-52.367809000000001</v>
      </c>
      <c r="AJ148">
        <v>-13.756520999999999</v>
      </c>
      <c r="AK148">
        <v>-4.4761043000000003</v>
      </c>
      <c r="AL148">
        <v>-49.804774999999999</v>
      </c>
      <c r="AN148">
        <f t="shared" si="18"/>
        <v>-30.101302324999999</v>
      </c>
      <c r="AO148">
        <f t="shared" si="17"/>
        <v>12.27404716378161</v>
      </c>
    </row>
    <row r="149" spans="3:41">
      <c r="C149">
        <f t="shared" si="19"/>
        <v>3.406666666666176</v>
      </c>
      <c r="D149">
        <v>-39.169407</v>
      </c>
      <c r="H149">
        <v>-2.7996340000000002</v>
      </c>
      <c r="N149">
        <f t="shared" si="20"/>
        <v>3.406666666666176</v>
      </c>
      <c r="P149">
        <v>-0.99784892999999997</v>
      </c>
      <c r="Q149">
        <v>-79.272377000000006</v>
      </c>
      <c r="R149">
        <v>-64.197624000000005</v>
      </c>
      <c r="S149">
        <v>-92.130645999999999</v>
      </c>
      <c r="U149">
        <f t="shared" si="22"/>
        <v>-59.149623982500003</v>
      </c>
      <c r="V149">
        <f t="shared" si="24"/>
        <v>20.206814544140311</v>
      </c>
      <c r="AG149">
        <f t="shared" si="21"/>
        <v>3.406666666666176</v>
      </c>
      <c r="AI149">
        <v>-53.665393999999999</v>
      </c>
      <c r="AJ149">
        <v>-13.865898</v>
      </c>
      <c r="AK149">
        <v>-4.4136547999999998</v>
      </c>
      <c r="AL149">
        <v>-49.908614999999998</v>
      </c>
      <c r="AN149">
        <f t="shared" si="18"/>
        <v>-30.463390449999999</v>
      </c>
      <c r="AO149">
        <f t="shared" si="17"/>
        <v>12.485041748684781</v>
      </c>
    </row>
    <row r="150" spans="3:41">
      <c r="C150">
        <f t="shared" si="19"/>
        <v>3.4299999999995059</v>
      </c>
      <c r="D150">
        <v>-43.805309000000001</v>
      </c>
      <c r="H150">
        <v>-8.7858304999999994</v>
      </c>
      <c r="N150">
        <f t="shared" si="20"/>
        <v>3.4299999999995059</v>
      </c>
      <c r="P150">
        <v>-2.2731306999999998</v>
      </c>
      <c r="Q150">
        <v>-85.178734000000006</v>
      </c>
      <c r="R150">
        <v>-64.299392999999995</v>
      </c>
      <c r="S150">
        <v>-92.556220999999994</v>
      </c>
      <c r="U150">
        <f t="shared" si="22"/>
        <v>-61.076869674999998</v>
      </c>
      <c r="V150">
        <f t="shared" si="24"/>
        <v>20.494132895789942</v>
      </c>
      <c r="AG150">
        <f t="shared" si="21"/>
        <v>3.4299999999995059</v>
      </c>
      <c r="AI150">
        <v>-55.080078</v>
      </c>
      <c r="AJ150">
        <v>-13.756862999999999</v>
      </c>
      <c r="AK150">
        <v>-3.9930387000000001</v>
      </c>
      <c r="AL150">
        <v>-47.754584999999999</v>
      </c>
      <c r="AN150">
        <f t="shared" si="18"/>
        <v>-30.146141174999997</v>
      </c>
      <c r="AO150">
        <f t="shared" si="17"/>
        <v>12.531133586979324</v>
      </c>
    </row>
    <row r="151" spans="3:41">
      <c r="C151">
        <f t="shared" si="19"/>
        <v>3.4533333333328358</v>
      </c>
      <c r="D151">
        <v>-48.894534999999998</v>
      </c>
      <c r="H151">
        <v>-16.799627000000001</v>
      </c>
      <c r="N151">
        <f t="shared" si="20"/>
        <v>3.4533333333328358</v>
      </c>
      <c r="P151">
        <v>-3.3777854</v>
      </c>
      <c r="Q151">
        <v>-91.282936000000007</v>
      </c>
      <c r="R151">
        <v>-65.374106999999995</v>
      </c>
      <c r="S151">
        <v>-92.603065000000001</v>
      </c>
      <c r="U151">
        <f t="shared" si="22"/>
        <v>-63.159473349999999</v>
      </c>
      <c r="V151">
        <f t="shared" si="24"/>
        <v>20.889808234784375</v>
      </c>
      <c r="AG151">
        <f t="shared" si="21"/>
        <v>3.4533333333328358</v>
      </c>
      <c r="AI151">
        <v>-55.603763999999998</v>
      </c>
      <c r="AJ151">
        <v>-14.101375000000001</v>
      </c>
      <c r="AK151">
        <v>-4.0974463999999999</v>
      </c>
      <c r="AL151">
        <v>-47.480080000000001</v>
      </c>
      <c r="AN151">
        <f t="shared" si="18"/>
        <v>-30.32066635</v>
      </c>
      <c r="AO151">
        <f t="shared" si="17"/>
        <v>12.531304733990208</v>
      </c>
    </row>
    <row r="152" spans="3:41">
      <c r="C152">
        <f t="shared" si="19"/>
        <v>3.4766666666661656</v>
      </c>
      <c r="D152">
        <v>-51.545276999999999</v>
      </c>
      <c r="H152">
        <v>-27.620287000000001</v>
      </c>
      <c r="N152">
        <f t="shared" si="20"/>
        <v>3.4766666666661656</v>
      </c>
      <c r="P152">
        <v>-4.3797784000000002</v>
      </c>
      <c r="Q152">
        <v>-97.756164999999996</v>
      </c>
      <c r="R152">
        <v>-65.190758000000002</v>
      </c>
      <c r="S152">
        <v>-92.778724999999994</v>
      </c>
      <c r="U152">
        <f t="shared" si="22"/>
        <v>-65.0263566</v>
      </c>
      <c r="V152">
        <f t="shared" si="24"/>
        <v>21.446578563372817</v>
      </c>
      <c r="AG152">
        <f t="shared" si="21"/>
        <v>3.4766666666661656</v>
      </c>
      <c r="AI152">
        <v>-55.608330000000002</v>
      </c>
      <c r="AJ152">
        <v>-13.792139000000001</v>
      </c>
      <c r="AK152">
        <v>-3.9628999</v>
      </c>
      <c r="AL152">
        <v>-47.412227999999999</v>
      </c>
      <c r="AN152">
        <f t="shared" si="18"/>
        <v>-30.193899224999999</v>
      </c>
      <c r="AO152">
        <f t="shared" si="17"/>
        <v>12.581226760163347</v>
      </c>
    </row>
    <row r="153" spans="3:41">
      <c r="C153">
        <f t="shared" si="19"/>
        <v>3.4999999999994955</v>
      </c>
      <c r="D153">
        <v>-55.024284000000002</v>
      </c>
      <c r="H153">
        <v>-38.436394</v>
      </c>
      <c r="N153">
        <f t="shared" si="20"/>
        <v>3.4999999999994955</v>
      </c>
      <c r="P153">
        <v>-4.9549155000000003</v>
      </c>
      <c r="Q153">
        <v>-100.54494</v>
      </c>
      <c r="R153">
        <v>-67.839332999999996</v>
      </c>
      <c r="S153">
        <v>-93.819884999999999</v>
      </c>
      <c r="U153">
        <f t="shared" si="22"/>
        <v>-66.789768374999994</v>
      </c>
      <c r="V153">
        <f t="shared" si="24"/>
        <v>21.78433962002914</v>
      </c>
      <c r="AG153">
        <f t="shared" si="21"/>
        <v>3.4999999999994955</v>
      </c>
      <c r="AI153">
        <v>-19.689340999999999</v>
      </c>
      <c r="AJ153">
        <v>-9.0698843</v>
      </c>
      <c r="AK153">
        <v>-0.67412329000000004</v>
      </c>
      <c r="AL153">
        <v>-21.346164999999999</v>
      </c>
      <c r="AN153">
        <f t="shared" si="18"/>
        <v>-12.694878397499998</v>
      </c>
      <c r="AO153">
        <f t="shared" si="17"/>
        <v>4.8425750943907611</v>
      </c>
    </row>
    <row r="154" spans="3:41">
      <c r="C154">
        <f t="shared" si="19"/>
        <v>3.5233333333328254</v>
      </c>
      <c r="D154">
        <v>-57.008750999999997</v>
      </c>
      <c r="H154">
        <v>-50.78931</v>
      </c>
      <c r="N154">
        <f t="shared" si="20"/>
        <v>3.5233333333328254</v>
      </c>
      <c r="P154">
        <v>-5.8208323000000002</v>
      </c>
      <c r="Q154">
        <v>-103.28796</v>
      </c>
      <c r="R154">
        <v>-69.922554000000005</v>
      </c>
      <c r="S154">
        <v>-96.242073000000005</v>
      </c>
      <c r="U154">
        <f t="shared" si="22"/>
        <v>-68.818354825</v>
      </c>
      <c r="V154">
        <f t="shared" si="24"/>
        <v>22.192568387428267</v>
      </c>
      <c r="AG154">
        <f t="shared" si="21"/>
        <v>3.5233333333328254</v>
      </c>
      <c r="AI154">
        <v>-0.15544643</v>
      </c>
      <c r="AJ154">
        <v>-0.26237561999999998</v>
      </c>
      <c r="AK154">
        <v>-0.59554726000000002</v>
      </c>
      <c r="AL154">
        <v>-6.0702838999999997</v>
      </c>
      <c r="AN154">
        <f t="shared" si="18"/>
        <v>-1.7709133024999999</v>
      </c>
      <c r="AO154">
        <f t="shared" si="17"/>
        <v>1.4361839489940296</v>
      </c>
    </row>
    <row r="155" spans="3:41">
      <c r="C155">
        <f t="shared" si="19"/>
        <v>3.5466666666661553</v>
      </c>
      <c r="D155">
        <v>-59.667251999999998</v>
      </c>
      <c r="H155">
        <v>-62.779850000000003</v>
      </c>
      <c r="N155">
        <f t="shared" si="20"/>
        <v>3.5466666666661553</v>
      </c>
      <c r="P155">
        <v>-6.6349444000000002</v>
      </c>
      <c r="Q155">
        <v>-111.29527</v>
      </c>
      <c r="R155">
        <v>-68.289069999999995</v>
      </c>
      <c r="S155">
        <v>-98.632758999999993</v>
      </c>
      <c r="U155">
        <f t="shared" si="22"/>
        <v>-71.213010849999989</v>
      </c>
      <c r="V155">
        <f t="shared" si="24"/>
        <v>23.340426630798238</v>
      </c>
      <c r="AG155">
        <f t="shared" si="21"/>
        <v>3.5466666666661553</v>
      </c>
      <c r="AI155">
        <v>-25.208148999999999</v>
      </c>
      <c r="AJ155">
        <v>-6.0529479999999998</v>
      </c>
      <c r="AK155">
        <v>-2.4227338</v>
      </c>
      <c r="AL155">
        <v>-36.766410999999998</v>
      </c>
      <c r="AN155">
        <f t="shared" si="18"/>
        <v>-17.61256045</v>
      </c>
      <c r="AO155">
        <f t="shared" si="17"/>
        <v>8.1082182072875479</v>
      </c>
    </row>
    <row r="156" spans="3:41">
      <c r="C156">
        <f t="shared" si="19"/>
        <v>3.5699999999994851</v>
      </c>
      <c r="D156">
        <v>-63.021518999999998</v>
      </c>
      <c r="H156">
        <v>-69.034126000000001</v>
      </c>
      <c r="N156">
        <f t="shared" si="20"/>
        <v>3.5699999999994851</v>
      </c>
      <c r="P156">
        <v>-7.5447234999999999</v>
      </c>
      <c r="Q156">
        <v>-112.74117</v>
      </c>
      <c r="R156">
        <v>-69.472519000000005</v>
      </c>
      <c r="S156">
        <v>-97.058823000000004</v>
      </c>
      <c r="U156">
        <f t="shared" si="22"/>
        <v>-71.704308875000009</v>
      </c>
      <c r="V156">
        <f t="shared" si="24"/>
        <v>23.181006303734641</v>
      </c>
      <c r="AG156">
        <f t="shared" si="21"/>
        <v>3.5699999999994851</v>
      </c>
      <c r="AI156">
        <v>-34.781593000000001</v>
      </c>
      <c r="AJ156">
        <v>-9.2343197000000004</v>
      </c>
      <c r="AK156">
        <v>-2.7553971000000002</v>
      </c>
      <c r="AL156">
        <v>-36.215480999999997</v>
      </c>
      <c r="AN156">
        <f t="shared" si="18"/>
        <v>-20.746697699999999</v>
      </c>
      <c r="AO156">
        <f t="shared" si="17"/>
        <v>8.6240134090745197</v>
      </c>
    </row>
    <row r="157" spans="3:41">
      <c r="C157">
        <f t="shared" si="19"/>
        <v>3.593333333332815</v>
      </c>
      <c r="D157">
        <v>-62.882435000000001</v>
      </c>
      <c r="H157">
        <v>-79.369597999999996</v>
      </c>
      <c r="N157">
        <f t="shared" si="20"/>
        <v>3.593333333332815</v>
      </c>
      <c r="P157">
        <v>-7.9077672999999997</v>
      </c>
      <c r="Q157">
        <v>-118.39904</v>
      </c>
      <c r="R157">
        <v>-70.635254000000003</v>
      </c>
      <c r="S157">
        <v>-98.864365000000006</v>
      </c>
      <c r="U157">
        <f t="shared" si="22"/>
        <v>-73.951606575</v>
      </c>
      <c r="V157">
        <f t="shared" si="24"/>
        <v>24.098766861598193</v>
      </c>
      <c r="AG157">
        <f t="shared" si="21"/>
        <v>3.593333333332815</v>
      </c>
      <c r="AI157">
        <v>-39.640628999999997</v>
      </c>
      <c r="AJ157">
        <v>-10.654386000000001</v>
      </c>
      <c r="AK157">
        <v>-2.9840300000000002</v>
      </c>
      <c r="AL157">
        <v>-40.082458000000003</v>
      </c>
      <c r="AN157">
        <f t="shared" si="18"/>
        <v>-23.34037575</v>
      </c>
      <c r="AO157">
        <f t="shared" si="17"/>
        <v>9.6665692048702443</v>
      </c>
    </row>
    <row r="158" spans="3:41">
      <c r="C158">
        <f t="shared" si="19"/>
        <v>3.6166666666661449</v>
      </c>
      <c r="D158">
        <v>-63.841346999999999</v>
      </c>
      <c r="H158">
        <v>-82.860930999999994</v>
      </c>
      <c r="N158">
        <f t="shared" si="20"/>
        <v>3.6166666666661449</v>
      </c>
      <c r="P158">
        <v>-8.4557438000000005</v>
      </c>
      <c r="Q158">
        <v>-116.37184999999999</v>
      </c>
      <c r="R158">
        <v>-70.502280999999996</v>
      </c>
      <c r="S158">
        <v>-100.36337</v>
      </c>
      <c r="U158">
        <f t="shared" si="22"/>
        <v>-73.923311200000001</v>
      </c>
      <c r="V158">
        <f t="shared" si="24"/>
        <v>23.802417567174096</v>
      </c>
      <c r="AG158">
        <f t="shared" si="21"/>
        <v>3.6166666666661449</v>
      </c>
      <c r="AI158">
        <v>-41.777968999999999</v>
      </c>
      <c r="AJ158">
        <v>-11.013438000000001</v>
      </c>
      <c r="AK158">
        <v>-2.8584483000000001</v>
      </c>
      <c r="AL158">
        <v>-41.576534000000002</v>
      </c>
      <c r="AN158">
        <f t="shared" si="18"/>
        <v>-24.306597324999998</v>
      </c>
      <c r="AO158">
        <f t="shared" si="17"/>
        <v>10.166246121368767</v>
      </c>
    </row>
    <row r="159" spans="3:41">
      <c r="C159">
        <f t="shared" si="19"/>
        <v>3.6399999999994748</v>
      </c>
      <c r="D159">
        <v>-64.934166000000005</v>
      </c>
      <c r="H159">
        <v>-87.280624000000003</v>
      </c>
      <c r="N159">
        <f t="shared" si="20"/>
        <v>3.6399999999994748</v>
      </c>
      <c r="P159">
        <v>-8.7760619999999996</v>
      </c>
      <c r="Q159">
        <v>-118.88651</v>
      </c>
      <c r="R159">
        <v>-70.250838999999999</v>
      </c>
      <c r="S159">
        <v>-102.04391</v>
      </c>
      <c r="U159">
        <f t="shared" si="22"/>
        <v>-74.989330249999995</v>
      </c>
      <c r="V159">
        <f t="shared" si="24"/>
        <v>24.265137658661839</v>
      </c>
      <c r="AG159">
        <f t="shared" si="21"/>
        <v>3.6399999999994748</v>
      </c>
      <c r="AI159">
        <v>-44.344444000000003</v>
      </c>
      <c r="AJ159">
        <v>-12.044451</v>
      </c>
      <c r="AK159">
        <v>-2.9978375000000002</v>
      </c>
      <c r="AL159">
        <v>-40.693016</v>
      </c>
      <c r="AN159">
        <f t="shared" si="18"/>
        <v>-25.019937125000002</v>
      </c>
      <c r="AO159">
        <f t="shared" si="17"/>
        <v>10.297321979756781</v>
      </c>
    </row>
    <row r="160" spans="3:41">
      <c r="C160">
        <f t="shared" si="19"/>
        <v>3.6633333333328046</v>
      </c>
      <c r="D160">
        <v>-64.918045000000006</v>
      </c>
      <c r="H160">
        <v>-91.867531</v>
      </c>
      <c r="N160">
        <f t="shared" si="20"/>
        <v>3.6633333333328046</v>
      </c>
      <c r="P160">
        <v>-8.8653344999999995</v>
      </c>
      <c r="Q160">
        <v>-119.58659</v>
      </c>
      <c r="R160">
        <v>-69.295783999999998</v>
      </c>
      <c r="S160">
        <v>-107.65643</v>
      </c>
      <c r="U160">
        <f t="shared" si="22"/>
        <v>-76.351034624999997</v>
      </c>
      <c r="V160">
        <f t="shared" si="24"/>
        <v>24.922274693723203</v>
      </c>
      <c r="AG160">
        <f t="shared" si="21"/>
        <v>3.6633333333328046</v>
      </c>
      <c r="AI160">
        <v>-46.301239000000002</v>
      </c>
      <c r="AJ160">
        <v>-12.322903999999999</v>
      </c>
      <c r="AK160">
        <v>-2.8628673999999998</v>
      </c>
      <c r="AL160">
        <v>-40.460540999999999</v>
      </c>
      <c r="AN160">
        <f t="shared" si="18"/>
        <v>-25.486887850000002</v>
      </c>
      <c r="AO160">
        <f t="shared" si="17"/>
        <v>10.577429880714131</v>
      </c>
    </row>
    <row r="161" spans="3:41">
      <c r="C161">
        <f t="shared" si="19"/>
        <v>3.6866666666661345</v>
      </c>
      <c r="D161">
        <v>-64.571640000000002</v>
      </c>
      <c r="H161">
        <v>-93.621346000000003</v>
      </c>
      <c r="N161">
        <f t="shared" si="20"/>
        <v>3.6866666666661345</v>
      </c>
      <c r="P161">
        <v>-9.8614253999999999</v>
      </c>
      <c r="Q161">
        <v>-121.34815999999999</v>
      </c>
      <c r="R161">
        <v>-70.702347000000003</v>
      </c>
      <c r="S161">
        <v>-109.12282</v>
      </c>
      <c r="U161">
        <f t="shared" si="22"/>
        <v>-77.758688100000001</v>
      </c>
      <c r="V161">
        <f t="shared" si="24"/>
        <v>25.072529892018348</v>
      </c>
      <c r="AG161">
        <f t="shared" si="21"/>
        <v>3.6866666666661345</v>
      </c>
      <c r="AI161">
        <v>-48.320087000000001</v>
      </c>
      <c r="AJ161">
        <v>-12.668768</v>
      </c>
      <c r="AK161">
        <v>-2.7329184999999998</v>
      </c>
      <c r="AL161">
        <v>-43.450477999999997</v>
      </c>
      <c r="AN161">
        <f t="shared" si="18"/>
        <v>-26.793062874999997</v>
      </c>
      <c r="AO161">
        <f t="shared" si="17"/>
        <v>11.251920204224056</v>
      </c>
    </row>
    <row r="162" spans="3:41">
      <c r="C162">
        <f t="shared" si="19"/>
        <v>3.7099999999994644</v>
      </c>
      <c r="D162">
        <v>-62.985126000000001</v>
      </c>
      <c r="H162">
        <v>-97.210800000000006</v>
      </c>
      <c r="N162">
        <f t="shared" si="20"/>
        <v>3.7099999999994644</v>
      </c>
      <c r="P162">
        <v>-10.103947</v>
      </c>
      <c r="Q162">
        <v>-129.25023999999999</v>
      </c>
      <c r="R162">
        <v>-73.659972999999994</v>
      </c>
      <c r="S162">
        <v>-110.83881</v>
      </c>
      <c r="U162">
        <f t="shared" si="22"/>
        <v>-80.963242500000007</v>
      </c>
      <c r="V162">
        <f t="shared" si="24"/>
        <v>26.297276736635055</v>
      </c>
      <c r="AG162">
        <f t="shared" si="21"/>
        <v>3.7099999999994644</v>
      </c>
      <c r="AI162">
        <v>-50.183577999999997</v>
      </c>
      <c r="AJ162">
        <v>-13.293374</v>
      </c>
      <c r="AK162">
        <v>-2.7472962999999999</v>
      </c>
      <c r="AL162">
        <v>-44.238914000000001</v>
      </c>
      <c r="AN162">
        <f t="shared" si="18"/>
        <v>-27.615790574999998</v>
      </c>
      <c r="AO162">
        <f t="shared" si="17"/>
        <v>11.580180214905674</v>
      </c>
    </row>
    <row r="163" spans="3:41">
      <c r="C163">
        <f t="shared" si="19"/>
        <v>3.7333333333327943</v>
      </c>
      <c r="D163">
        <v>-61.005394000000003</v>
      </c>
      <c r="H163">
        <v>-98.364936999999998</v>
      </c>
      <c r="N163">
        <f t="shared" si="20"/>
        <v>3.7333333333327943</v>
      </c>
      <c r="P163">
        <v>-10.342274</v>
      </c>
      <c r="Q163">
        <v>-130.59737000000001</v>
      </c>
      <c r="R163">
        <v>-71.705116000000004</v>
      </c>
      <c r="S163">
        <v>-115.78439</v>
      </c>
      <c r="U163">
        <f t="shared" si="22"/>
        <v>-82.107287500000012</v>
      </c>
      <c r="V163">
        <f t="shared" si="24"/>
        <v>26.993606755771658</v>
      </c>
      <c r="AG163">
        <f t="shared" si="21"/>
        <v>3.7333333333327943</v>
      </c>
      <c r="AI163">
        <v>-51.321021999999999</v>
      </c>
      <c r="AJ163">
        <v>-13.915374999999999</v>
      </c>
      <c r="AK163">
        <v>-2.7745342000000002</v>
      </c>
      <c r="AL163">
        <v>-45.519337</v>
      </c>
      <c r="AN163">
        <f t="shared" si="18"/>
        <v>-28.382567049999999</v>
      </c>
      <c r="AO163">
        <f t="shared" si="17"/>
        <v>11.849446513342105</v>
      </c>
    </row>
    <row r="164" spans="3:41">
      <c r="C164">
        <f t="shared" si="19"/>
        <v>3.7566666666661241</v>
      </c>
      <c r="D164">
        <v>-60.639842999999999</v>
      </c>
      <c r="H164">
        <v>-99.019249000000002</v>
      </c>
      <c r="N164">
        <f t="shared" si="20"/>
        <v>3.7566666666661241</v>
      </c>
      <c r="P164">
        <v>-10.596035000000001</v>
      </c>
      <c r="Q164">
        <v>-134.04808</v>
      </c>
      <c r="R164">
        <v>-73.210419000000002</v>
      </c>
      <c r="U164">
        <f t="shared" si="22"/>
        <v>-72.618178</v>
      </c>
      <c r="V164">
        <f>STDEV(O164:S164)/SQRT(3)</f>
        <v>35.638765951896019</v>
      </c>
      <c r="AG164">
        <f t="shared" si="21"/>
        <v>3.7566666666661241</v>
      </c>
      <c r="AI164">
        <v>-52.870037000000004</v>
      </c>
      <c r="AJ164">
        <v>-13.849539</v>
      </c>
      <c r="AK164">
        <v>-2.7232449000000001</v>
      </c>
      <c r="AL164">
        <v>-44.354675</v>
      </c>
      <c r="AN164">
        <f t="shared" ref="AN164:AN196" si="25">AVERAGE(AH164:AL164)</f>
        <v>-28.449373975</v>
      </c>
      <c r="AO164">
        <f t="shared" ref="AO164:AO195" si="26">STDEV(AH164:AL164)/SQRT(4)</f>
        <v>11.98727200602533</v>
      </c>
    </row>
    <row r="165" spans="3:41">
      <c r="C165">
        <f t="shared" si="19"/>
        <v>3.779999999999454</v>
      </c>
      <c r="D165">
        <v>-60.175133000000002</v>
      </c>
      <c r="H165">
        <v>-99.975425999999999</v>
      </c>
      <c r="N165">
        <f t="shared" si="20"/>
        <v>3.779999999999454</v>
      </c>
      <c r="P165">
        <v>-10.813869</v>
      </c>
      <c r="Q165">
        <v>-136.81349</v>
      </c>
      <c r="R165">
        <v>-77.261932000000002</v>
      </c>
      <c r="U165">
        <f t="shared" si="22"/>
        <v>-74.963097000000005</v>
      </c>
      <c r="V165">
        <f t="shared" ref="V165:V171" si="27">STDEV(O165:S165)/SQRT(3)</f>
        <v>36.391114322060496</v>
      </c>
      <c r="AG165">
        <f t="shared" si="21"/>
        <v>3.779999999999454</v>
      </c>
      <c r="AI165">
        <v>-56.142792</v>
      </c>
      <c r="AJ165">
        <v>-14.772992</v>
      </c>
      <c r="AK165">
        <v>-2.5462498999999998</v>
      </c>
      <c r="AL165">
        <v>-46.944935000000001</v>
      </c>
      <c r="AN165">
        <f t="shared" si="25"/>
        <v>-30.101742225000002</v>
      </c>
      <c r="AO165">
        <f t="shared" si="26"/>
        <v>12.767488518934234</v>
      </c>
    </row>
    <row r="166" spans="3:41">
      <c r="C166">
        <f t="shared" si="19"/>
        <v>3.8033333333327839</v>
      </c>
      <c r="D166">
        <v>-59.491340999999998</v>
      </c>
      <c r="H166">
        <v>-100.47816</v>
      </c>
      <c r="N166">
        <f t="shared" si="20"/>
        <v>3.8033333333327839</v>
      </c>
      <c r="P166">
        <v>-11.566079</v>
      </c>
      <c r="Q166">
        <v>-143.22884999999999</v>
      </c>
      <c r="R166">
        <v>-74.281066999999993</v>
      </c>
      <c r="U166">
        <f t="shared" si="22"/>
        <v>-76.35866533333332</v>
      </c>
      <c r="V166">
        <f t="shared" si="27"/>
        <v>38.021961320512361</v>
      </c>
      <c r="AG166">
        <f t="shared" si="21"/>
        <v>3.8033333333327839</v>
      </c>
      <c r="AI166">
        <v>-56.532021</v>
      </c>
      <c r="AJ166">
        <v>-14.849345</v>
      </c>
      <c r="AK166">
        <v>-2.2567377</v>
      </c>
      <c r="AL166">
        <v>-44.295444000000003</v>
      </c>
      <c r="AN166">
        <f t="shared" si="25"/>
        <v>-29.483386925000001</v>
      </c>
      <c r="AO166">
        <f t="shared" si="26"/>
        <v>12.60446763122822</v>
      </c>
    </row>
    <row r="167" spans="3:41">
      <c r="C167">
        <f t="shared" si="19"/>
        <v>3.8266666666661138</v>
      </c>
      <c r="D167">
        <v>-56.688431000000001</v>
      </c>
      <c r="H167">
        <v>-99.692634999999996</v>
      </c>
      <c r="N167">
        <f t="shared" si="20"/>
        <v>3.8266666666661138</v>
      </c>
      <c r="P167">
        <v>-12.028268000000001</v>
      </c>
      <c r="Q167">
        <v>-145.54250999999999</v>
      </c>
      <c r="R167">
        <v>-77.059639000000004</v>
      </c>
      <c r="U167">
        <f t="shared" si="22"/>
        <v>-78.210138999999998</v>
      </c>
      <c r="V167">
        <f t="shared" si="27"/>
        <v>38.546534396303137</v>
      </c>
      <c r="AG167">
        <f t="shared" si="21"/>
        <v>3.8266666666661138</v>
      </c>
      <c r="AI167">
        <v>-60.017578</v>
      </c>
      <c r="AJ167">
        <v>-14.789274000000001</v>
      </c>
      <c r="AK167">
        <v>-2.2926408999999999</v>
      </c>
      <c r="AL167">
        <v>-43.956538999999999</v>
      </c>
      <c r="AN167">
        <f t="shared" si="25"/>
        <v>-30.264007974999998</v>
      </c>
      <c r="AO167">
        <f t="shared" si="26"/>
        <v>13.211816373814074</v>
      </c>
    </row>
    <row r="168" spans="3:41">
      <c r="C168">
        <f t="shared" si="19"/>
        <v>3.8499999999994436</v>
      </c>
      <c r="H168">
        <v>-101.22772999999999</v>
      </c>
      <c r="N168">
        <f t="shared" si="20"/>
        <v>3.8499999999994436</v>
      </c>
      <c r="P168">
        <v>-12.132580000000001</v>
      </c>
      <c r="Q168">
        <v>-147.35525999999999</v>
      </c>
      <c r="R168">
        <v>-75.507675000000006</v>
      </c>
      <c r="U168">
        <f t="shared" si="22"/>
        <v>-78.331838333333323</v>
      </c>
      <c r="V168">
        <f t="shared" si="27"/>
        <v>39.060957576995847</v>
      </c>
      <c r="AG168">
        <f t="shared" si="21"/>
        <v>3.8499999999994436</v>
      </c>
      <c r="AI168">
        <v>-62.316676999999999</v>
      </c>
      <c r="AJ168">
        <v>-15.131498000000001</v>
      </c>
      <c r="AK168">
        <v>-2.0099244000000001</v>
      </c>
      <c r="AL168">
        <v>-51.616253</v>
      </c>
      <c r="AN168">
        <f t="shared" si="25"/>
        <v>-32.768588100000002</v>
      </c>
      <c r="AO168">
        <f t="shared" si="26"/>
        <v>14.391798502475321</v>
      </c>
    </row>
    <row r="169" spans="3:41">
      <c r="C169">
        <f t="shared" si="19"/>
        <v>3.8733333333327735</v>
      </c>
      <c r="F169">
        <v>-3.2177579000000001</v>
      </c>
      <c r="H169">
        <v>-101.92918</v>
      </c>
      <c r="N169">
        <f t="shared" si="20"/>
        <v>3.8733333333327735</v>
      </c>
      <c r="P169">
        <v>-12.490558</v>
      </c>
      <c r="Q169">
        <v>-148.94852</v>
      </c>
      <c r="R169">
        <v>-75.697677999999996</v>
      </c>
      <c r="U169">
        <f t="shared" si="22"/>
        <v>-79.045585333333335</v>
      </c>
      <c r="V169">
        <f t="shared" si="27"/>
        <v>39.427571617388104</v>
      </c>
      <c r="AG169">
        <f t="shared" si="21"/>
        <v>3.8733333333327735</v>
      </c>
      <c r="AI169">
        <v>-61.934806999999999</v>
      </c>
      <c r="AJ169">
        <v>-15.264969000000001</v>
      </c>
      <c r="AK169">
        <v>-2.0242304999999998</v>
      </c>
      <c r="AL169">
        <v>-52.435836999999999</v>
      </c>
      <c r="AN169">
        <f t="shared" si="25"/>
        <v>-32.914960874999998</v>
      </c>
      <c r="AO169">
        <f t="shared" si="26"/>
        <v>14.401896605698575</v>
      </c>
    </row>
    <row r="170" spans="3:41">
      <c r="C170">
        <f t="shared" si="19"/>
        <v>3.8966666666661034</v>
      </c>
      <c r="F170">
        <v>-11.108976999999999</v>
      </c>
      <c r="H170">
        <v>-99.474502999999999</v>
      </c>
      <c r="N170">
        <f t="shared" si="20"/>
        <v>3.8966666666661034</v>
      </c>
      <c r="P170">
        <v>-12.212899</v>
      </c>
      <c r="Q170">
        <v>-152.53572</v>
      </c>
      <c r="R170">
        <v>-76.915442999999996</v>
      </c>
      <c r="U170">
        <f t="shared" si="22"/>
        <v>-80.554687333333334</v>
      </c>
      <c r="V170">
        <f t="shared" si="27"/>
        <v>40.548557713099925</v>
      </c>
      <c r="AG170">
        <f t="shared" si="21"/>
        <v>3.8966666666661034</v>
      </c>
      <c r="AI170">
        <v>-62.921878999999997</v>
      </c>
      <c r="AJ170">
        <v>-15.309628</v>
      </c>
      <c r="AK170">
        <v>-1.9133608</v>
      </c>
      <c r="AL170">
        <v>-52.617409000000002</v>
      </c>
      <c r="AN170">
        <f t="shared" si="25"/>
        <v>-33.190569199999999</v>
      </c>
      <c r="AO170">
        <f t="shared" si="26"/>
        <v>14.604065388712053</v>
      </c>
    </row>
    <row r="171" spans="3:41">
      <c r="C171">
        <f t="shared" si="19"/>
        <v>3.9199999999994333</v>
      </c>
      <c r="F171">
        <v>-18.288360999999998</v>
      </c>
      <c r="H171">
        <v>-100.58302</v>
      </c>
      <c r="N171">
        <f t="shared" si="20"/>
        <v>3.9199999999994333</v>
      </c>
      <c r="P171">
        <v>-13.09989</v>
      </c>
      <c r="Q171">
        <v>-154.87215</v>
      </c>
      <c r="R171">
        <v>-77.105782000000005</v>
      </c>
      <c r="U171">
        <f t="shared" si="22"/>
        <v>-81.692607333333328</v>
      </c>
      <c r="V171">
        <f t="shared" si="27"/>
        <v>40.990334841910325</v>
      </c>
      <c r="AG171">
        <f t="shared" si="21"/>
        <v>3.9199999999994333</v>
      </c>
      <c r="AI171">
        <v>-64.497658000000001</v>
      </c>
      <c r="AJ171">
        <v>-15.791745000000001</v>
      </c>
      <c r="AK171">
        <v>-1.9308327000000001</v>
      </c>
      <c r="AL171">
        <v>-45.184814000000003</v>
      </c>
      <c r="AN171">
        <f t="shared" si="25"/>
        <v>-31.851262425000002</v>
      </c>
      <c r="AO171">
        <f t="shared" si="26"/>
        <v>14.132441864067898</v>
      </c>
    </row>
    <row r="172" spans="3:41">
      <c r="C172">
        <f t="shared" si="19"/>
        <v>3.9433333333327631</v>
      </c>
      <c r="F172">
        <v>-24.567565999999999</v>
      </c>
      <c r="H172">
        <v>-98.994904000000005</v>
      </c>
      <c r="N172">
        <f t="shared" si="20"/>
        <v>3.9433333333327631</v>
      </c>
      <c r="P172">
        <v>-13.397835000000001</v>
      </c>
      <c r="Q172">
        <v>-156.49422000000001</v>
      </c>
      <c r="AG172">
        <f t="shared" si="21"/>
        <v>3.9433333333327631</v>
      </c>
      <c r="AI172">
        <v>-69.245437999999993</v>
      </c>
      <c r="AJ172">
        <v>-16.435858</v>
      </c>
      <c r="AK172">
        <v>-1.9819751999999999</v>
      </c>
      <c r="AL172">
        <v>-47.539875000000002</v>
      </c>
      <c r="AN172">
        <f t="shared" si="25"/>
        <v>-33.800786549999998</v>
      </c>
      <c r="AO172">
        <f t="shared" si="26"/>
        <v>15.163177347119579</v>
      </c>
    </row>
    <row r="173" spans="3:41">
      <c r="C173">
        <f t="shared" si="19"/>
        <v>3.966666666666093</v>
      </c>
      <c r="F173">
        <v>-30.553474000000001</v>
      </c>
      <c r="H173">
        <v>-95.088302999999996</v>
      </c>
      <c r="N173">
        <f t="shared" si="20"/>
        <v>3.966666666666093</v>
      </c>
      <c r="P173">
        <v>-12.903153</v>
      </c>
      <c r="Q173">
        <v>-156.44220999999999</v>
      </c>
      <c r="AG173">
        <f t="shared" si="21"/>
        <v>3.966666666666093</v>
      </c>
      <c r="AI173">
        <v>-70.509140000000002</v>
      </c>
      <c r="AJ173">
        <v>-16.546576000000002</v>
      </c>
      <c r="AK173">
        <v>-2.5909338000000002</v>
      </c>
      <c r="AL173">
        <v>-52.144112</v>
      </c>
      <c r="AN173">
        <f t="shared" si="25"/>
        <v>-35.447690450000003</v>
      </c>
      <c r="AO173">
        <f t="shared" si="26"/>
        <v>15.665499040172691</v>
      </c>
    </row>
    <row r="174" spans="3:41">
      <c r="C174">
        <f t="shared" si="19"/>
        <v>3.9899999999994229</v>
      </c>
      <c r="F174">
        <v>-35.703259000000003</v>
      </c>
      <c r="H174">
        <v>-93.784698000000006</v>
      </c>
      <c r="N174">
        <f t="shared" si="20"/>
        <v>3.9899999999994229</v>
      </c>
      <c r="P174">
        <v>-13.244598</v>
      </c>
      <c r="Q174">
        <v>-156.96509</v>
      </c>
      <c r="R174">
        <v>-71.135345000000001</v>
      </c>
      <c r="S174">
        <v>-94.871268999999998</v>
      </c>
      <c r="U174">
        <f t="shared" si="22"/>
        <v>-84.054075499999996</v>
      </c>
      <c r="V174">
        <f t="shared" si="24"/>
        <v>29.740409395565781</v>
      </c>
      <c r="AG174">
        <f t="shared" si="21"/>
        <v>3.9899999999994229</v>
      </c>
      <c r="AI174">
        <v>-71.314330999999996</v>
      </c>
      <c r="AJ174">
        <v>-16.610227999999999</v>
      </c>
      <c r="AK174">
        <v>-2.8147728000000001</v>
      </c>
      <c r="AL174">
        <v>-49.077418999999999</v>
      </c>
      <c r="AN174">
        <f t="shared" si="25"/>
        <v>-34.954187699999999</v>
      </c>
      <c r="AO174">
        <f t="shared" si="26"/>
        <v>15.52140600036876</v>
      </c>
    </row>
    <row r="175" spans="3:41">
      <c r="C175">
        <f t="shared" si="19"/>
        <v>4.0133333333327528</v>
      </c>
      <c r="F175">
        <v>-39.453116999999999</v>
      </c>
      <c r="H175">
        <v>-92.186783000000005</v>
      </c>
      <c r="N175">
        <f t="shared" si="20"/>
        <v>4.0133333333327528</v>
      </c>
      <c r="P175">
        <v>-13.422412</v>
      </c>
      <c r="Q175">
        <v>-159.99983</v>
      </c>
      <c r="R175">
        <v>-68.860977000000005</v>
      </c>
      <c r="S175">
        <v>-91.308257999999995</v>
      </c>
      <c r="U175">
        <f t="shared" si="22"/>
        <v>-83.397869250000014</v>
      </c>
      <c r="V175">
        <f t="shared" si="24"/>
        <v>30.329194536171666</v>
      </c>
      <c r="AG175">
        <f t="shared" si="21"/>
        <v>4.0133333333327528</v>
      </c>
      <c r="AI175">
        <v>-75.035636999999994</v>
      </c>
      <c r="AJ175">
        <v>-16.821964000000001</v>
      </c>
      <c r="AK175">
        <v>-3.0129788</v>
      </c>
      <c r="AL175">
        <v>-49.218997999999999</v>
      </c>
      <c r="AN175">
        <f t="shared" si="25"/>
        <v>-36.022394449999993</v>
      </c>
      <c r="AO175">
        <f t="shared" si="26"/>
        <v>16.213321401810195</v>
      </c>
    </row>
    <row r="176" spans="3:41">
      <c r="C176">
        <f t="shared" si="19"/>
        <v>4.0366666666660826</v>
      </c>
      <c r="F176">
        <v>-43.176524999999998</v>
      </c>
      <c r="N176">
        <f t="shared" si="20"/>
        <v>4.0366666666660826</v>
      </c>
      <c r="P176">
        <v>-13.836164</v>
      </c>
      <c r="Q176">
        <v>-156.55043000000001</v>
      </c>
      <c r="R176">
        <v>-68.234031999999999</v>
      </c>
      <c r="S176">
        <v>-94.576110999999997</v>
      </c>
      <c r="U176">
        <f t="shared" si="22"/>
        <v>-83.299184249999996</v>
      </c>
      <c r="V176">
        <f t="shared" si="24"/>
        <v>29.643695332255938</v>
      </c>
      <c r="AG176">
        <f t="shared" si="21"/>
        <v>4.0366666666660826</v>
      </c>
      <c r="AI176">
        <v>-75.574966000000003</v>
      </c>
      <c r="AJ176">
        <v>-17.366228</v>
      </c>
      <c r="AK176">
        <v>-3.3636007000000001</v>
      </c>
      <c r="AL176">
        <v>-49.547393999999997</v>
      </c>
      <c r="AN176">
        <f t="shared" si="25"/>
        <v>-36.463047175</v>
      </c>
      <c r="AO176">
        <f t="shared" si="26"/>
        <v>16.230640225522826</v>
      </c>
    </row>
    <row r="177" spans="3:41">
      <c r="C177">
        <f t="shared" si="19"/>
        <v>4.0599999999994125</v>
      </c>
      <c r="F177">
        <v>-45.388966000000003</v>
      </c>
      <c r="N177">
        <f t="shared" si="20"/>
        <v>4.0599999999994125</v>
      </c>
      <c r="P177">
        <v>-14.291613</v>
      </c>
      <c r="Q177">
        <v>-160.24167</v>
      </c>
      <c r="R177">
        <v>-73.179642000000001</v>
      </c>
      <c r="S177">
        <v>-100.4033</v>
      </c>
      <c r="U177">
        <f t="shared" si="22"/>
        <v>-87.029056249999996</v>
      </c>
      <c r="V177">
        <f t="shared" si="24"/>
        <v>30.306076307134322</v>
      </c>
      <c r="AG177">
        <f t="shared" si="21"/>
        <v>4.0599999999994125</v>
      </c>
      <c r="AI177">
        <v>-80.948631000000006</v>
      </c>
      <c r="AJ177">
        <v>-17.5411</v>
      </c>
      <c r="AK177">
        <v>-3.4825509000000001</v>
      </c>
      <c r="AL177">
        <v>-55.700519999999997</v>
      </c>
      <c r="AN177">
        <f t="shared" si="25"/>
        <v>-39.418200475000006</v>
      </c>
      <c r="AO177">
        <f t="shared" si="26"/>
        <v>17.700915758505477</v>
      </c>
    </row>
    <row r="178" spans="3:41">
      <c r="C178">
        <f t="shared" si="19"/>
        <v>4.0833333333327424</v>
      </c>
      <c r="F178">
        <v>-47.796497000000002</v>
      </c>
      <c r="N178">
        <f t="shared" si="20"/>
        <v>4.0833333333327424</v>
      </c>
      <c r="P178">
        <v>-14.318394</v>
      </c>
      <c r="Q178">
        <v>-172.43329</v>
      </c>
      <c r="R178">
        <v>-74.212211999999994</v>
      </c>
      <c r="S178">
        <v>-104.90215000000001</v>
      </c>
      <c r="U178">
        <f t="shared" si="22"/>
        <v>-91.466511499999996</v>
      </c>
      <c r="V178">
        <f t="shared" si="24"/>
        <v>32.895894484976196</v>
      </c>
      <c r="AG178">
        <f t="shared" si="21"/>
        <v>4.0833333333327424</v>
      </c>
      <c r="AI178">
        <v>-84.728995999999995</v>
      </c>
      <c r="AJ178">
        <v>-17.377628000000001</v>
      </c>
      <c r="AK178">
        <v>-3.9119619999999999</v>
      </c>
      <c r="AL178">
        <v>-55.252913999999997</v>
      </c>
      <c r="AN178">
        <f t="shared" si="25"/>
        <v>-40.317875000000001</v>
      </c>
      <c r="AO178">
        <f t="shared" si="26"/>
        <v>18.364477695160883</v>
      </c>
    </row>
    <row r="179" spans="3:41">
      <c r="C179">
        <f t="shared" si="19"/>
        <v>4.1066666666660723</v>
      </c>
      <c r="F179">
        <v>-51.577190000000002</v>
      </c>
      <c r="N179">
        <f t="shared" si="20"/>
        <v>4.1066666666660723</v>
      </c>
      <c r="P179">
        <v>-14.277658000000001</v>
      </c>
      <c r="Q179">
        <v>-170.90942000000001</v>
      </c>
      <c r="R179">
        <v>-74.089264</v>
      </c>
      <c r="S179">
        <v>-102.95889</v>
      </c>
      <c r="U179">
        <f t="shared" si="22"/>
        <v>-90.558807999999999</v>
      </c>
      <c r="V179">
        <f t="shared" si="24"/>
        <v>32.532090064109155</v>
      </c>
      <c r="AG179">
        <f t="shared" si="21"/>
        <v>4.1066666666660723</v>
      </c>
      <c r="AI179">
        <v>-84.615532000000002</v>
      </c>
      <c r="AJ179">
        <v>-17.904952999999999</v>
      </c>
      <c r="AK179">
        <v>-3.7358489000000001</v>
      </c>
      <c r="AL179">
        <v>-59.752719999999997</v>
      </c>
      <c r="AN179">
        <f t="shared" si="25"/>
        <v>-41.502263474999999</v>
      </c>
      <c r="AO179">
        <f t="shared" si="26"/>
        <v>18.652453408296335</v>
      </c>
    </row>
    <row r="180" spans="3:41">
      <c r="C180">
        <f t="shared" si="19"/>
        <v>4.1299999999994021</v>
      </c>
      <c r="F180">
        <v>-53.969810000000003</v>
      </c>
      <c r="N180">
        <f t="shared" si="20"/>
        <v>4.1299999999994021</v>
      </c>
      <c r="P180">
        <v>-14.663971999999999</v>
      </c>
      <c r="Q180">
        <v>-173.38953000000001</v>
      </c>
      <c r="R180">
        <v>-72.580359999999999</v>
      </c>
      <c r="S180">
        <v>-108.65935</v>
      </c>
      <c r="U180">
        <f t="shared" si="22"/>
        <v>-92.32330300000001</v>
      </c>
      <c r="V180">
        <f t="shared" si="24"/>
        <v>33.240731892853162</v>
      </c>
      <c r="AG180">
        <f t="shared" si="21"/>
        <v>4.1299999999994021</v>
      </c>
      <c r="AI180">
        <v>-88.323975000000004</v>
      </c>
      <c r="AJ180">
        <v>-17.977846</v>
      </c>
      <c r="AK180">
        <v>-3.9494410000000002</v>
      </c>
      <c r="AL180">
        <v>-55.451092000000003</v>
      </c>
      <c r="AN180">
        <f t="shared" si="25"/>
        <v>-41.425588500000003</v>
      </c>
      <c r="AO180">
        <f t="shared" si="26"/>
        <v>19.040377413363675</v>
      </c>
    </row>
    <row r="181" spans="3:41">
      <c r="C181">
        <f t="shared" si="19"/>
        <v>4.153333333332732</v>
      </c>
      <c r="F181">
        <v>-56.509017999999998</v>
      </c>
      <c r="N181">
        <f t="shared" si="20"/>
        <v>4.153333333332732</v>
      </c>
      <c r="P181">
        <v>-14.727062999999999</v>
      </c>
      <c r="Q181">
        <v>-172.26118</v>
      </c>
      <c r="R181">
        <v>-75.720969999999994</v>
      </c>
      <c r="S181">
        <v>-112.24982</v>
      </c>
      <c r="U181">
        <f t="shared" si="22"/>
        <v>-93.739758249999994</v>
      </c>
      <c r="V181">
        <f t="shared" si="24"/>
        <v>33.009996970990848</v>
      </c>
      <c r="AG181">
        <f t="shared" si="21"/>
        <v>4.153333333332732</v>
      </c>
      <c r="AI181">
        <v>-90.511002000000005</v>
      </c>
      <c r="AJ181">
        <v>-18.051165000000001</v>
      </c>
      <c r="AK181">
        <v>-4.2380833999999998</v>
      </c>
      <c r="AL181">
        <v>-59.687164000000003</v>
      </c>
      <c r="AN181">
        <f t="shared" si="25"/>
        <v>-43.121853600000001</v>
      </c>
      <c r="AO181">
        <f t="shared" si="26"/>
        <v>19.707502603852316</v>
      </c>
    </row>
    <row r="182" spans="3:41">
      <c r="C182">
        <f t="shared" si="19"/>
        <v>4.1766666666660619</v>
      </c>
      <c r="F182">
        <v>-57.258792999999997</v>
      </c>
      <c r="N182">
        <f t="shared" si="20"/>
        <v>4.1766666666660619</v>
      </c>
      <c r="P182">
        <v>-15.256733000000001</v>
      </c>
      <c r="Q182">
        <v>-172.58161999999999</v>
      </c>
      <c r="R182">
        <v>-75.398796000000004</v>
      </c>
      <c r="S182">
        <v>-111.18413</v>
      </c>
      <c r="U182">
        <f t="shared" si="22"/>
        <v>-93.605319749999992</v>
      </c>
      <c r="V182">
        <f t="shared" si="24"/>
        <v>32.934593165552187</v>
      </c>
      <c r="AG182">
        <f t="shared" si="21"/>
        <v>4.1766666666660619</v>
      </c>
      <c r="AI182">
        <v>-94.115622999999999</v>
      </c>
      <c r="AJ182">
        <v>-19.044559</v>
      </c>
      <c r="AK182">
        <v>-4.3972749999999996</v>
      </c>
      <c r="AL182">
        <v>-52.967818999999999</v>
      </c>
      <c r="AN182">
        <f t="shared" si="25"/>
        <v>-42.631318999999998</v>
      </c>
      <c r="AO182">
        <f t="shared" si="26"/>
        <v>19.949215019030099</v>
      </c>
    </row>
    <row r="183" spans="3:41">
      <c r="C183">
        <f t="shared" si="19"/>
        <v>4.1999999999993918</v>
      </c>
      <c r="F183">
        <v>-57.556122000000002</v>
      </c>
      <c r="N183">
        <f t="shared" si="20"/>
        <v>4.1999999999993918</v>
      </c>
      <c r="P183">
        <v>-15.492882</v>
      </c>
      <c r="Q183">
        <v>-168.54477</v>
      </c>
      <c r="R183">
        <v>-74.713325999999995</v>
      </c>
      <c r="S183">
        <v>-112.77997000000001</v>
      </c>
      <c r="U183">
        <f t="shared" si="22"/>
        <v>-92.882737000000006</v>
      </c>
      <c r="V183">
        <f t="shared" si="24"/>
        <v>32.197256963595159</v>
      </c>
      <c r="AG183">
        <f t="shared" si="21"/>
        <v>4.1999999999993918</v>
      </c>
      <c r="AI183">
        <v>-100.09388</v>
      </c>
      <c r="AJ183">
        <v>-19.483923000000001</v>
      </c>
      <c r="AK183">
        <v>-4.5979986000000004</v>
      </c>
      <c r="AL183">
        <v>-51.979014999999997</v>
      </c>
      <c r="AN183">
        <f t="shared" si="25"/>
        <v>-44.038704150000001</v>
      </c>
      <c r="AO183">
        <f t="shared" si="26"/>
        <v>21.141857785711991</v>
      </c>
    </row>
    <row r="184" spans="3:41">
      <c r="C184">
        <f t="shared" si="19"/>
        <v>4.2233333333327217</v>
      </c>
      <c r="F184">
        <v>-58.695774</v>
      </c>
      <c r="N184">
        <f t="shared" si="20"/>
        <v>4.2233333333327217</v>
      </c>
      <c r="P184">
        <v>-15.447789999999999</v>
      </c>
      <c r="Q184">
        <v>-176.02038999999999</v>
      </c>
      <c r="R184">
        <v>-75.275741999999994</v>
      </c>
      <c r="S184">
        <v>-117.12332000000001</v>
      </c>
      <c r="U184">
        <f t="shared" si="22"/>
        <v>-95.966810500000008</v>
      </c>
      <c r="V184">
        <f t="shared" si="24"/>
        <v>33.871825143888039</v>
      </c>
      <c r="AG184">
        <f t="shared" si="21"/>
        <v>4.2233333333327217</v>
      </c>
      <c r="AI184">
        <v>-102.11429</v>
      </c>
      <c r="AJ184">
        <v>-19.307410999999998</v>
      </c>
      <c r="AK184">
        <v>-4.7001710000000001</v>
      </c>
      <c r="AL184">
        <v>-62.587532000000003</v>
      </c>
      <c r="AN184">
        <f t="shared" si="25"/>
        <v>-47.177351000000002</v>
      </c>
      <c r="AO184">
        <f t="shared" si="26"/>
        <v>22.054072415879872</v>
      </c>
    </row>
    <row r="185" spans="3:41">
      <c r="C185">
        <f t="shared" si="19"/>
        <v>4.2466666666660515</v>
      </c>
      <c r="F185">
        <v>-59.126582999999997</v>
      </c>
      <c r="N185">
        <f t="shared" si="20"/>
        <v>4.2466666666660515</v>
      </c>
      <c r="P185">
        <v>-15.612667999999999</v>
      </c>
      <c r="Q185">
        <v>-173.79327000000001</v>
      </c>
      <c r="R185">
        <v>-78.748085000000003</v>
      </c>
      <c r="S185">
        <v>-111.83416</v>
      </c>
      <c r="U185">
        <f t="shared" si="22"/>
        <v>-94.997045749999998</v>
      </c>
      <c r="V185">
        <f t="shared" si="24"/>
        <v>32.987676396564602</v>
      </c>
      <c r="AG185">
        <f t="shared" si="21"/>
        <v>4.2466666666660515</v>
      </c>
      <c r="AI185">
        <v>-101.72019</v>
      </c>
      <c r="AJ185">
        <v>-19.380547</v>
      </c>
      <c r="AK185">
        <v>-5.0305586</v>
      </c>
      <c r="AL185">
        <v>-61.275444</v>
      </c>
      <c r="AN185">
        <f t="shared" si="25"/>
        <v>-46.851684900000002</v>
      </c>
      <c r="AO185">
        <f t="shared" si="26"/>
        <v>21.83702456266445</v>
      </c>
    </row>
    <row r="186" spans="3:41">
      <c r="C186">
        <f t="shared" si="19"/>
        <v>4.2699999999993814</v>
      </c>
      <c r="F186">
        <v>-60.301785000000002</v>
      </c>
      <c r="N186">
        <f t="shared" si="20"/>
        <v>4.2699999999993814</v>
      </c>
      <c r="P186">
        <v>-15.584579</v>
      </c>
      <c r="Q186">
        <v>-174.91643999999999</v>
      </c>
      <c r="R186">
        <v>-80.708884999999995</v>
      </c>
      <c r="S186">
        <v>-115.08268</v>
      </c>
      <c r="U186">
        <f t="shared" ref="U186:U221" si="28">AVERAGE(O186:S186)</f>
        <v>-96.573145999999994</v>
      </c>
      <c r="V186">
        <f t="shared" si="24"/>
        <v>33.280496447440505</v>
      </c>
      <c r="AG186">
        <f t="shared" si="21"/>
        <v>4.2699999999993814</v>
      </c>
      <c r="AI186">
        <v>-103.56453999999999</v>
      </c>
      <c r="AJ186">
        <v>-20.035124</v>
      </c>
      <c r="AK186">
        <v>-5.2986149999999999</v>
      </c>
      <c r="AL186">
        <v>-63.954757999999998</v>
      </c>
      <c r="AN186">
        <f t="shared" si="25"/>
        <v>-48.21325925</v>
      </c>
      <c r="AO186">
        <f t="shared" si="26"/>
        <v>22.262137252955078</v>
      </c>
    </row>
    <row r="187" spans="3:41">
      <c r="C187">
        <f t="shared" si="19"/>
        <v>4.2933333333327113</v>
      </c>
      <c r="F187">
        <v>-59.780147999999997</v>
      </c>
      <c r="N187">
        <f t="shared" si="20"/>
        <v>4.2933333333327113</v>
      </c>
      <c r="P187">
        <v>-15.407384</v>
      </c>
      <c r="Q187">
        <v>-173.06635</v>
      </c>
      <c r="R187">
        <v>-81.700050000000005</v>
      </c>
      <c r="S187">
        <v>-118.16240000000001</v>
      </c>
      <c r="U187">
        <f t="shared" si="28"/>
        <v>-97.084046000000001</v>
      </c>
      <c r="V187">
        <f t="shared" si="24"/>
        <v>33.072334834531013</v>
      </c>
      <c r="AG187">
        <f t="shared" si="21"/>
        <v>4.2933333333327113</v>
      </c>
      <c r="AI187">
        <v>-105.1862</v>
      </c>
      <c r="AJ187">
        <v>-20.117564999999999</v>
      </c>
      <c r="AK187">
        <v>-5.2560339000000003</v>
      </c>
      <c r="AL187">
        <v>-64.760445000000004</v>
      </c>
      <c r="AN187">
        <f t="shared" si="25"/>
        <v>-48.830060975000002</v>
      </c>
      <c r="AO187">
        <f t="shared" si="26"/>
        <v>22.643790174564284</v>
      </c>
    </row>
    <row r="188" spans="3:41">
      <c r="C188">
        <f t="shared" si="19"/>
        <v>4.3166666666660412</v>
      </c>
      <c r="F188">
        <v>-59.906875999999997</v>
      </c>
      <c r="N188">
        <f t="shared" si="20"/>
        <v>4.3166666666660412</v>
      </c>
      <c r="P188">
        <v>-15.867511</v>
      </c>
      <c r="Q188">
        <v>-176.56555</v>
      </c>
      <c r="R188">
        <v>-83.577972000000003</v>
      </c>
      <c r="S188">
        <v>-119.42474</v>
      </c>
      <c r="U188">
        <f t="shared" si="28"/>
        <v>-98.858943249999996</v>
      </c>
      <c r="V188">
        <f t="shared" si="24"/>
        <v>33.643169982691298</v>
      </c>
      <c r="AG188">
        <f t="shared" si="21"/>
        <v>4.3166666666660412</v>
      </c>
      <c r="AI188">
        <v>-108.73295</v>
      </c>
      <c r="AJ188">
        <v>-20.376476</v>
      </c>
      <c r="AK188">
        <v>-5.6153130999999998</v>
      </c>
      <c r="AL188">
        <v>-69.780640000000005</v>
      </c>
      <c r="AN188">
        <f t="shared" si="25"/>
        <v>-51.126344775000007</v>
      </c>
      <c r="AO188">
        <f t="shared" si="26"/>
        <v>23.599632994485717</v>
      </c>
    </row>
    <row r="189" spans="3:41">
      <c r="C189">
        <f t="shared" si="19"/>
        <v>4.339999999999371</v>
      </c>
      <c r="F189">
        <v>-61.253487</v>
      </c>
      <c r="N189">
        <f t="shared" si="20"/>
        <v>4.339999999999371</v>
      </c>
      <c r="P189">
        <v>-15.934785</v>
      </c>
      <c r="Q189">
        <v>-178.06854000000001</v>
      </c>
      <c r="R189">
        <v>-85.970421000000002</v>
      </c>
      <c r="S189">
        <v>-124.25902000000001</v>
      </c>
      <c r="U189">
        <f t="shared" si="28"/>
        <v>-101.05819150000001</v>
      </c>
      <c r="V189">
        <f t="shared" si="24"/>
        <v>34.086296576975975</v>
      </c>
      <c r="AG189">
        <f t="shared" si="21"/>
        <v>4.339999999999371</v>
      </c>
      <c r="AI189">
        <v>-110.76223</v>
      </c>
      <c r="AJ189">
        <v>-19.882052999999999</v>
      </c>
      <c r="AK189">
        <v>-5.5217451999999998</v>
      </c>
      <c r="AL189">
        <v>-65.276832999999996</v>
      </c>
      <c r="AN189">
        <f t="shared" si="25"/>
        <v>-50.360715299999995</v>
      </c>
      <c r="AO189">
        <f t="shared" si="26"/>
        <v>23.822810568375964</v>
      </c>
    </row>
    <row r="190" spans="3:41">
      <c r="C190">
        <f t="shared" si="19"/>
        <v>4.3633333333327009</v>
      </c>
      <c r="F190">
        <v>-60.016807999999997</v>
      </c>
      <c r="N190">
        <f t="shared" si="20"/>
        <v>4.3633333333327009</v>
      </c>
      <c r="P190">
        <v>-16.216750999999999</v>
      </c>
      <c r="Q190">
        <v>-179.38628</v>
      </c>
      <c r="R190">
        <v>-82.112862000000007</v>
      </c>
      <c r="S190">
        <v>-120.91492</v>
      </c>
      <c r="U190">
        <f t="shared" si="28"/>
        <v>-99.657703249999997</v>
      </c>
      <c r="V190">
        <f t="shared" si="24"/>
        <v>34.252407678647948</v>
      </c>
      <c r="AG190">
        <f t="shared" si="21"/>
        <v>4.3633333333327009</v>
      </c>
      <c r="AI190">
        <v>-114.93942</v>
      </c>
      <c r="AJ190">
        <v>-20.162375999999998</v>
      </c>
      <c r="AK190">
        <v>-5.8730788</v>
      </c>
      <c r="AL190">
        <v>-68.654876999999999</v>
      </c>
      <c r="AN190">
        <f t="shared" si="25"/>
        <v>-52.407437950000002</v>
      </c>
      <c r="AO190">
        <f t="shared" si="26"/>
        <v>24.798216764594034</v>
      </c>
    </row>
    <row r="191" spans="3:41">
      <c r="C191">
        <f t="shared" si="19"/>
        <v>4.3866666666660308</v>
      </c>
      <c r="F191">
        <v>-60.160404</v>
      </c>
      <c r="N191">
        <f t="shared" si="20"/>
        <v>4.3866666666660308</v>
      </c>
      <c r="P191">
        <v>-16.424707000000001</v>
      </c>
      <c r="Q191">
        <v>-186.5746</v>
      </c>
      <c r="R191">
        <v>-83.645781999999997</v>
      </c>
      <c r="S191">
        <v>-124.08443</v>
      </c>
      <c r="U191">
        <f t="shared" si="28"/>
        <v>-102.68237975</v>
      </c>
      <c r="V191">
        <f t="shared" si="24"/>
        <v>35.705660773794492</v>
      </c>
      <c r="AG191">
        <f t="shared" si="21"/>
        <v>4.3866666666660308</v>
      </c>
      <c r="AI191">
        <v>-119.64108</v>
      </c>
      <c r="AJ191">
        <v>-20.637405000000001</v>
      </c>
      <c r="AK191">
        <v>-5.5428671999999999</v>
      </c>
      <c r="AL191">
        <v>-68.655158999999998</v>
      </c>
      <c r="AN191">
        <f t="shared" si="25"/>
        <v>-53.619127799999994</v>
      </c>
      <c r="AO191">
        <f t="shared" si="26"/>
        <v>25.794219763804989</v>
      </c>
    </row>
    <row r="192" spans="3:41">
      <c r="C192">
        <f t="shared" si="19"/>
        <v>4.4099999999993607</v>
      </c>
      <c r="F192">
        <v>-59.931438</v>
      </c>
      <c r="N192">
        <f t="shared" si="20"/>
        <v>4.4099999999993607</v>
      </c>
      <c r="P192">
        <v>-16.617318999999998</v>
      </c>
      <c r="Q192">
        <v>-192.33698000000001</v>
      </c>
      <c r="R192">
        <v>-81.678130999999993</v>
      </c>
      <c r="S192">
        <v>-124.59162999999999</v>
      </c>
      <c r="U192">
        <f t="shared" si="28"/>
        <v>-103.806015</v>
      </c>
      <c r="V192">
        <f t="shared" si="24"/>
        <v>36.924794645397519</v>
      </c>
      <c r="AG192">
        <f t="shared" si="21"/>
        <v>4.4099999999993607</v>
      </c>
      <c r="AI192">
        <v>-119.79407</v>
      </c>
      <c r="AJ192">
        <v>-20.551382</v>
      </c>
      <c r="AK192">
        <v>-5.6149845000000003</v>
      </c>
      <c r="AL192">
        <v>-66.852753000000007</v>
      </c>
      <c r="AN192">
        <f t="shared" si="25"/>
        <v>-53.203297374999998</v>
      </c>
      <c r="AO192">
        <f t="shared" si="26"/>
        <v>25.741396196267125</v>
      </c>
    </row>
    <row r="193" spans="3:41">
      <c r="C193">
        <f t="shared" si="19"/>
        <v>4.4333333333326905</v>
      </c>
      <c r="F193">
        <v>-63.244987000000002</v>
      </c>
      <c r="N193">
        <f t="shared" si="20"/>
        <v>4.4333333333326905</v>
      </c>
      <c r="P193">
        <v>-16.570302999999999</v>
      </c>
      <c r="Q193">
        <v>-192.63663</v>
      </c>
      <c r="R193">
        <v>-81.582901000000007</v>
      </c>
      <c r="S193">
        <v>-130.94803999999999</v>
      </c>
      <c r="U193">
        <f t="shared" si="28"/>
        <v>-105.43446849999999</v>
      </c>
      <c r="V193">
        <f t="shared" si="24"/>
        <v>37.328381163193747</v>
      </c>
      <c r="AG193">
        <f t="shared" si="21"/>
        <v>4.4333333333326905</v>
      </c>
      <c r="AI193">
        <v>-122.64988</v>
      </c>
      <c r="AJ193">
        <v>-20.389188999999998</v>
      </c>
      <c r="AK193">
        <v>-5.8624001000000003</v>
      </c>
      <c r="AL193">
        <v>-66.705687999999995</v>
      </c>
      <c r="AN193">
        <f t="shared" si="25"/>
        <v>-53.901789274999999</v>
      </c>
      <c r="AO193">
        <f t="shared" si="26"/>
        <v>26.332991174557574</v>
      </c>
    </row>
    <row r="194" spans="3:41">
      <c r="C194">
        <f t="shared" si="19"/>
        <v>4.4566666666660204</v>
      </c>
      <c r="F194">
        <v>-70.958954000000006</v>
      </c>
      <c r="N194">
        <f t="shared" si="20"/>
        <v>4.4566666666660204</v>
      </c>
      <c r="P194">
        <v>-15.867682</v>
      </c>
      <c r="Q194">
        <v>-198.34934999999999</v>
      </c>
      <c r="R194">
        <v>-82.947556000000006</v>
      </c>
      <c r="S194">
        <v>-132.47382999999999</v>
      </c>
      <c r="U194">
        <f t="shared" si="28"/>
        <v>-107.4096045</v>
      </c>
      <c r="V194">
        <f t="shared" si="24"/>
        <v>38.596813451514322</v>
      </c>
      <c r="AG194">
        <f t="shared" si="21"/>
        <v>4.4566666666660204</v>
      </c>
      <c r="AI194">
        <v>-128.72456</v>
      </c>
      <c r="AJ194">
        <v>-20.837612</v>
      </c>
      <c r="AK194">
        <v>-5.5373592</v>
      </c>
      <c r="AL194">
        <v>-71.741859000000005</v>
      </c>
      <c r="AN194">
        <f t="shared" si="25"/>
        <v>-56.710347550000002</v>
      </c>
      <c r="AO194">
        <f t="shared" si="26"/>
        <v>27.865033380826173</v>
      </c>
    </row>
    <row r="195" spans="3:41">
      <c r="C195">
        <f t="shared" si="19"/>
        <v>4.4799999999993503</v>
      </c>
      <c r="F195">
        <v>-66.135077999999993</v>
      </c>
      <c r="N195">
        <f t="shared" si="20"/>
        <v>4.4799999999993503</v>
      </c>
      <c r="P195">
        <v>-15.729502999999999</v>
      </c>
      <c r="Q195">
        <v>-192.71849</v>
      </c>
      <c r="R195">
        <v>-83.397780999999995</v>
      </c>
      <c r="S195">
        <v>-136.22656000000001</v>
      </c>
      <c r="U195">
        <f t="shared" si="28"/>
        <v>-107.0180835</v>
      </c>
      <c r="V195">
        <f t="shared" si="24"/>
        <v>37.7372698111703</v>
      </c>
      <c r="AG195">
        <f t="shared" si="21"/>
        <v>4.4799999999993503</v>
      </c>
      <c r="AI195">
        <v>-134.82898</v>
      </c>
      <c r="AJ195">
        <v>-20.882964999999999</v>
      </c>
      <c r="AK195">
        <v>-5.8231349000000003</v>
      </c>
      <c r="AL195">
        <v>-68.485489000000001</v>
      </c>
      <c r="AN195">
        <f t="shared" si="25"/>
        <v>-57.505142225000007</v>
      </c>
      <c r="AO195">
        <f t="shared" si="26"/>
        <v>29.028373546977605</v>
      </c>
    </row>
    <row r="196" spans="3:41">
      <c r="C196">
        <f t="shared" si="19"/>
        <v>4.5033333333326802</v>
      </c>
      <c r="N196">
        <f t="shared" si="20"/>
        <v>4.5033333333326802</v>
      </c>
      <c r="P196">
        <v>-15.877554999999999</v>
      </c>
      <c r="Q196">
        <v>-194.34058999999999</v>
      </c>
      <c r="R196">
        <v>-83.313286000000005</v>
      </c>
      <c r="S196">
        <v>-137.63204999999999</v>
      </c>
      <c r="U196">
        <f t="shared" si="28"/>
        <v>-107.79087025</v>
      </c>
      <c r="V196">
        <f t="shared" si="24"/>
        <v>38.110103263042411</v>
      </c>
      <c r="AG196">
        <f t="shared" si="21"/>
        <v>4.5033333333326802</v>
      </c>
      <c r="AJ196">
        <v>-11.166180000000001</v>
      </c>
      <c r="AK196">
        <v>-1.6443771</v>
      </c>
      <c r="AL196">
        <v>-28.953769999999999</v>
      </c>
      <c r="AN196">
        <f t="shared" si="25"/>
        <v>-13.921442366666668</v>
      </c>
      <c r="AO196">
        <f>STDEV(AH196:AL196)/SQRT(3)</f>
        <v>8.0030064803489065</v>
      </c>
    </row>
    <row r="197" spans="3:41">
      <c r="C197">
        <f t="shared" ref="C197:C260" si="29">C196+0.02333333333333</f>
        <v>4.52666666666601</v>
      </c>
      <c r="N197">
        <f t="shared" ref="N197:N260" si="30">N196+0.02333333333333</f>
        <v>4.52666666666601</v>
      </c>
      <c r="P197">
        <v>-16.471675999999999</v>
      </c>
      <c r="Q197">
        <v>-190.44802999999999</v>
      </c>
      <c r="R197">
        <v>-82.440772999999993</v>
      </c>
      <c r="S197">
        <v>-143.43896000000001</v>
      </c>
      <c r="U197">
        <f t="shared" si="28"/>
        <v>-108.19985975</v>
      </c>
      <c r="V197">
        <f t="shared" si="24"/>
        <v>37.731668772365836</v>
      </c>
      <c r="AG197">
        <f t="shared" ref="AG197:AG260" si="31">AG196+0.02333333333333</f>
        <v>4.52666666666601</v>
      </c>
      <c r="AJ197">
        <v>-0.76424639999999999</v>
      </c>
      <c r="AK197">
        <v>-4.8790931999999998</v>
      </c>
      <c r="AL197">
        <v>-8.1370020000000007</v>
      </c>
      <c r="AN197">
        <f t="shared" ref="AN197:AN260" si="32">AVERAGE(AH197:AL197)</f>
        <v>-4.5934472</v>
      </c>
      <c r="AO197">
        <f t="shared" ref="AO197:AO260" si="33">STDEV(AH197:AL197)/SQRT(3)</f>
        <v>2.1331179458185812</v>
      </c>
    </row>
    <row r="198" spans="3:41">
      <c r="C198">
        <f t="shared" si="29"/>
        <v>4.5499999999993399</v>
      </c>
      <c r="N198">
        <f t="shared" si="30"/>
        <v>4.5499999999993399</v>
      </c>
      <c r="P198">
        <v>-16.432946999999999</v>
      </c>
      <c r="Q198">
        <v>-193.41692</v>
      </c>
      <c r="R198">
        <v>-82.493492000000003</v>
      </c>
      <c r="S198">
        <v>-147.66739000000001</v>
      </c>
      <c r="U198">
        <f t="shared" si="28"/>
        <v>-110.00268725000001</v>
      </c>
      <c r="V198">
        <f t="shared" si="24"/>
        <v>38.609817590297034</v>
      </c>
      <c r="AG198">
        <f t="shared" si="31"/>
        <v>4.5499999999993399</v>
      </c>
      <c r="AJ198">
        <v>-10.026902</v>
      </c>
      <c r="AK198">
        <v>-5.4863061999999996</v>
      </c>
      <c r="AL198">
        <v>-45.572716</v>
      </c>
      <c r="AN198">
        <f t="shared" si="32"/>
        <v>-20.361974733333334</v>
      </c>
      <c r="AO198">
        <f t="shared" si="33"/>
        <v>12.673336300620178</v>
      </c>
    </row>
    <row r="199" spans="3:41">
      <c r="C199">
        <f t="shared" si="29"/>
        <v>4.5733333333326698</v>
      </c>
      <c r="N199">
        <f t="shared" si="30"/>
        <v>4.5733333333326698</v>
      </c>
      <c r="P199">
        <v>-16.449203000000001</v>
      </c>
      <c r="Q199">
        <v>-193.38946999999999</v>
      </c>
      <c r="R199">
        <v>-84.628647000000001</v>
      </c>
      <c r="S199">
        <v>-147.13548</v>
      </c>
      <c r="U199">
        <f t="shared" si="28"/>
        <v>-110.4007</v>
      </c>
      <c r="V199">
        <f t="shared" si="24"/>
        <v>38.435728292108102</v>
      </c>
      <c r="AG199">
        <f t="shared" si="31"/>
        <v>4.5733333333326698</v>
      </c>
      <c r="AJ199">
        <v>-13.944139</v>
      </c>
      <c r="AK199">
        <v>-5.5150417999999997</v>
      </c>
      <c r="AL199">
        <v>-48.196525999999999</v>
      </c>
      <c r="AN199">
        <f t="shared" si="32"/>
        <v>-22.551902266666662</v>
      </c>
      <c r="AO199">
        <f t="shared" si="33"/>
        <v>13.051148924136205</v>
      </c>
    </row>
    <row r="200" spans="3:41">
      <c r="C200">
        <f t="shared" si="29"/>
        <v>4.5966666666659997</v>
      </c>
      <c r="N200">
        <f t="shared" si="30"/>
        <v>4.5966666666659997</v>
      </c>
      <c r="P200">
        <v>-16.648453</v>
      </c>
      <c r="Q200">
        <v>-204.63126</v>
      </c>
      <c r="R200">
        <v>-86.759681999999998</v>
      </c>
      <c r="S200">
        <v>-148.76743999999999</v>
      </c>
      <c r="U200">
        <f t="shared" si="28"/>
        <v>-114.20170874999999</v>
      </c>
      <c r="V200">
        <f t="shared" si="24"/>
        <v>40.45779287901594</v>
      </c>
      <c r="AG200">
        <f t="shared" si="31"/>
        <v>4.5966666666659997</v>
      </c>
      <c r="AJ200">
        <v>-15.530239</v>
      </c>
      <c r="AK200">
        <v>-5.3178901999999999</v>
      </c>
      <c r="AL200">
        <v>-51.698753000000004</v>
      </c>
      <c r="AN200">
        <f t="shared" si="32"/>
        <v>-24.182294066666667</v>
      </c>
      <c r="AO200">
        <f t="shared" si="33"/>
        <v>14.070532460614043</v>
      </c>
    </row>
    <row r="201" spans="3:41">
      <c r="C201">
        <f t="shared" si="29"/>
        <v>4.6199999999993295</v>
      </c>
      <c r="N201">
        <f t="shared" si="30"/>
        <v>4.6199999999993295</v>
      </c>
      <c r="P201">
        <v>-16.511973999999999</v>
      </c>
      <c r="Q201">
        <v>-200.92157</v>
      </c>
      <c r="R201">
        <v>-83.425422999999995</v>
      </c>
      <c r="S201">
        <v>-154.23613</v>
      </c>
      <c r="U201">
        <f t="shared" si="28"/>
        <v>-113.77377425</v>
      </c>
      <c r="V201">
        <f t="shared" si="24"/>
        <v>40.427734651255136</v>
      </c>
      <c r="AG201">
        <f t="shared" si="31"/>
        <v>4.6199999999993295</v>
      </c>
      <c r="AJ201">
        <v>-15.794198</v>
      </c>
      <c r="AK201">
        <v>-5.7120438</v>
      </c>
      <c r="AL201">
        <v>-51.402016000000003</v>
      </c>
      <c r="AN201">
        <f t="shared" si="32"/>
        <v>-24.302752600000002</v>
      </c>
      <c r="AO201">
        <f t="shared" si="33"/>
        <v>13.858691808693912</v>
      </c>
    </row>
    <row r="202" spans="3:41">
      <c r="C202">
        <f t="shared" si="29"/>
        <v>4.6433333333326594</v>
      </c>
      <c r="N202">
        <f t="shared" si="30"/>
        <v>4.6433333333326594</v>
      </c>
      <c r="P202">
        <v>-16.705088</v>
      </c>
      <c r="Q202">
        <v>-203.79185000000001</v>
      </c>
      <c r="R202">
        <v>-85.669837999999999</v>
      </c>
      <c r="S202">
        <v>-156.62564</v>
      </c>
      <c r="U202">
        <f t="shared" si="28"/>
        <v>-115.698104</v>
      </c>
      <c r="V202">
        <f t="shared" si="24"/>
        <v>40.964298748103836</v>
      </c>
      <c r="AG202">
        <f t="shared" si="31"/>
        <v>4.6433333333326594</v>
      </c>
      <c r="AJ202">
        <v>-16.946757999999999</v>
      </c>
      <c r="AK202">
        <v>-5.7696361999999999</v>
      </c>
      <c r="AL202">
        <v>-53.849327000000002</v>
      </c>
      <c r="AN202">
        <f t="shared" si="32"/>
        <v>-25.521907066666667</v>
      </c>
      <c r="AO202">
        <f t="shared" si="33"/>
        <v>14.526573959386374</v>
      </c>
    </row>
    <row r="203" spans="3:41">
      <c r="C203">
        <f t="shared" si="29"/>
        <v>4.6666666666659893</v>
      </c>
      <c r="N203">
        <f t="shared" si="30"/>
        <v>4.6666666666659893</v>
      </c>
      <c r="P203">
        <v>-16.533066000000002</v>
      </c>
      <c r="Q203">
        <v>-208.33278000000001</v>
      </c>
      <c r="R203">
        <v>-88.692757</v>
      </c>
      <c r="S203">
        <v>-161.83295000000001</v>
      </c>
      <c r="U203">
        <f t="shared" si="28"/>
        <v>-118.84788825000001</v>
      </c>
      <c r="V203">
        <f t="shared" si="24"/>
        <v>42.064351670896613</v>
      </c>
      <c r="AG203">
        <f t="shared" si="31"/>
        <v>4.6666666666659893</v>
      </c>
      <c r="AJ203">
        <v>-18.239946</v>
      </c>
      <c r="AK203">
        <v>-5.8357815999999998</v>
      </c>
      <c r="AL203">
        <v>-57.031123999999998</v>
      </c>
      <c r="AN203">
        <f t="shared" si="32"/>
        <v>-27.035617200000001</v>
      </c>
      <c r="AO203">
        <f t="shared" si="33"/>
        <v>15.419291431592997</v>
      </c>
    </row>
    <row r="204" spans="3:41">
      <c r="C204">
        <f t="shared" si="29"/>
        <v>4.6899999999993192</v>
      </c>
      <c r="N204">
        <f t="shared" si="30"/>
        <v>4.6899999999993192</v>
      </c>
      <c r="P204">
        <v>-16.467303999999999</v>
      </c>
      <c r="Q204">
        <v>-208.84041999999999</v>
      </c>
      <c r="R204">
        <v>-88.445755000000005</v>
      </c>
      <c r="S204">
        <v>-162.19677999999999</v>
      </c>
      <c r="U204">
        <f t="shared" si="28"/>
        <v>-118.98756475</v>
      </c>
      <c r="V204">
        <f t="shared" si="24"/>
        <v>42.21352260250999</v>
      </c>
      <c r="AG204">
        <f t="shared" si="31"/>
        <v>4.6899999999993192</v>
      </c>
      <c r="AJ204">
        <v>-18.591481999999999</v>
      </c>
      <c r="AK204">
        <v>-5.8719931000000001</v>
      </c>
      <c r="AL204">
        <v>-59.651150000000001</v>
      </c>
      <c r="AN204">
        <f t="shared" si="32"/>
        <v>-28.038208366666666</v>
      </c>
      <c r="AO204">
        <f t="shared" si="33"/>
        <v>16.227342239809442</v>
      </c>
    </row>
    <row r="205" spans="3:41">
      <c r="C205">
        <f t="shared" si="29"/>
        <v>4.713333333332649</v>
      </c>
      <c r="N205">
        <f t="shared" si="30"/>
        <v>4.713333333332649</v>
      </c>
      <c r="P205">
        <v>-16.219559</v>
      </c>
      <c r="Q205">
        <v>-211.49914999999999</v>
      </c>
      <c r="R205">
        <v>-89.150290999999996</v>
      </c>
      <c r="S205">
        <v>-167.18687</v>
      </c>
      <c r="U205">
        <f t="shared" si="28"/>
        <v>-121.01396749999999</v>
      </c>
      <c r="V205">
        <f t="shared" si="24"/>
        <v>43.12449720508279</v>
      </c>
      <c r="AG205">
        <f t="shared" si="31"/>
        <v>4.713333333332649</v>
      </c>
      <c r="AJ205">
        <v>-18.4694</v>
      </c>
      <c r="AK205">
        <v>-5.9778241999999997</v>
      </c>
      <c r="AL205">
        <v>-67.133185999999995</v>
      </c>
      <c r="AN205">
        <f t="shared" si="32"/>
        <v>-30.526803399999995</v>
      </c>
      <c r="AO205">
        <f t="shared" si="33"/>
        <v>18.65502882857572</v>
      </c>
    </row>
    <row r="206" spans="3:41">
      <c r="C206">
        <f t="shared" si="29"/>
        <v>4.7366666666659789</v>
      </c>
      <c r="N206">
        <f t="shared" si="30"/>
        <v>4.7366666666659789</v>
      </c>
      <c r="P206">
        <v>-16.351445999999999</v>
      </c>
      <c r="Q206">
        <v>-203.67655999999999</v>
      </c>
      <c r="R206">
        <v>-88.536156000000005</v>
      </c>
      <c r="S206">
        <v>-171.30696</v>
      </c>
      <c r="U206">
        <f t="shared" si="28"/>
        <v>-119.9677805</v>
      </c>
      <c r="V206">
        <f t="shared" si="24"/>
        <v>42.197119679584105</v>
      </c>
      <c r="AG206">
        <f t="shared" si="31"/>
        <v>4.7366666666659789</v>
      </c>
      <c r="AJ206">
        <v>-18.667852</v>
      </c>
      <c r="AK206">
        <v>-6.6085896000000002</v>
      </c>
      <c r="AL206">
        <v>-69.781424999999999</v>
      </c>
      <c r="AN206">
        <f t="shared" si="32"/>
        <v>-31.685955533333331</v>
      </c>
      <c r="AO206">
        <f t="shared" si="33"/>
        <v>19.363238777146012</v>
      </c>
    </row>
    <row r="207" spans="3:41">
      <c r="C207">
        <f t="shared" si="29"/>
        <v>4.7599999999993088</v>
      </c>
      <c r="N207">
        <f t="shared" si="30"/>
        <v>4.7599999999993088</v>
      </c>
      <c r="P207">
        <v>-16.878143000000001</v>
      </c>
      <c r="Q207">
        <v>-200.54092</v>
      </c>
      <c r="R207">
        <v>-91.208534</v>
      </c>
      <c r="U207">
        <f t="shared" si="28"/>
        <v>-102.87586566666666</v>
      </c>
      <c r="V207">
        <f t="shared" ref="V207:V221" si="34">STDEV(O207:S207)/SQRT(3)</f>
        <v>53.338850396944686</v>
      </c>
      <c r="AG207">
        <f t="shared" si="31"/>
        <v>4.7599999999993088</v>
      </c>
      <c r="AJ207">
        <v>-19.787399000000001</v>
      </c>
      <c r="AK207">
        <v>-6.5068349999999997</v>
      </c>
      <c r="AL207">
        <v>-64.608390999999997</v>
      </c>
      <c r="AN207">
        <f t="shared" si="32"/>
        <v>-30.300875000000001</v>
      </c>
      <c r="AO207">
        <f t="shared" si="33"/>
        <v>17.576950679864961</v>
      </c>
    </row>
    <row r="208" spans="3:41">
      <c r="C208">
        <f t="shared" si="29"/>
        <v>4.7833333333326387</v>
      </c>
      <c r="N208">
        <f t="shared" si="30"/>
        <v>4.7833333333326387</v>
      </c>
      <c r="P208">
        <v>-16.982745999999999</v>
      </c>
      <c r="Q208">
        <v>-203.3306</v>
      </c>
      <c r="R208">
        <v>-93.064376999999993</v>
      </c>
      <c r="U208">
        <f t="shared" si="28"/>
        <v>-104.45924100000001</v>
      </c>
      <c r="V208">
        <f t="shared" si="34"/>
        <v>54.094863794341876</v>
      </c>
      <c r="AG208">
        <f t="shared" si="31"/>
        <v>4.7833333333326387</v>
      </c>
      <c r="AJ208">
        <v>-19.636369999999999</v>
      </c>
      <c r="AK208">
        <v>-6.7445048999999999</v>
      </c>
      <c r="AL208">
        <v>-76.971573000000006</v>
      </c>
      <c r="AN208">
        <f t="shared" si="32"/>
        <v>-34.450815966666667</v>
      </c>
      <c r="AO208">
        <f t="shared" si="33"/>
        <v>21.583644505774696</v>
      </c>
    </row>
    <row r="209" spans="3:41">
      <c r="C209">
        <f t="shared" si="29"/>
        <v>4.8066666666659685</v>
      </c>
      <c r="N209">
        <f t="shared" si="30"/>
        <v>4.8066666666659685</v>
      </c>
      <c r="P209">
        <v>-17.428629000000001</v>
      </c>
      <c r="Q209">
        <v>-208.8837</v>
      </c>
      <c r="R209">
        <v>-93.432631999999998</v>
      </c>
      <c r="U209">
        <f t="shared" si="28"/>
        <v>-106.58165366666667</v>
      </c>
      <c r="V209">
        <f t="shared" si="34"/>
        <v>55.65798424603792</v>
      </c>
      <c r="AG209">
        <f t="shared" si="31"/>
        <v>4.8066666666659685</v>
      </c>
      <c r="AJ209">
        <v>-21.126183000000001</v>
      </c>
      <c r="AK209">
        <v>-7.1391220000000004</v>
      </c>
      <c r="AL209">
        <v>-79.442679999999996</v>
      </c>
      <c r="AN209">
        <f t="shared" si="32"/>
        <v>-35.902661666666667</v>
      </c>
      <c r="AO209">
        <f t="shared" si="33"/>
        <v>22.141283960095013</v>
      </c>
    </row>
    <row r="210" spans="3:41">
      <c r="C210">
        <f t="shared" si="29"/>
        <v>4.8299999999992984</v>
      </c>
      <c r="N210">
        <f t="shared" si="30"/>
        <v>4.8299999999992984</v>
      </c>
      <c r="P210">
        <v>-17.411190000000001</v>
      </c>
      <c r="Q210">
        <v>-206.23338000000001</v>
      </c>
      <c r="R210">
        <v>-91.174858</v>
      </c>
      <c r="S210">
        <v>-133.10294999999999</v>
      </c>
      <c r="U210">
        <f t="shared" si="28"/>
        <v>-111.9805945</v>
      </c>
      <c r="V210">
        <f>STDEV(O210:S210)/SQRT(4)</f>
        <v>39.482055433628581</v>
      </c>
      <c r="AG210">
        <f t="shared" si="31"/>
        <v>4.8299999999992984</v>
      </c>
      <c r="AJ210">
        <v>-21.928089</v>
      </c>
      <c r="AK210">
        <v>-7.0845919000000004</v>
      </c>
      <c r="AL210">
        <v>-77.438514999999995</v>
      </c>
      <c r="AN210">
        <f t="shared" si="32"/>
        <v>-35.48373196666666</v>
      </c>
      <c r="AO210">
        <f t="shared" si="33"/>
        <v>21.410552040757718</v>
      </c>
    </row>
    <row r="211" spans="3:41">
      <c r="C211">
        <f t="shared" si="29"/>
        <v>4.8533333333326283</v>
      </c>
      <c r="N211">
        <f t="shared" si="30"/>
        <v>4.8533333333326283</v>
      </c>
      <c r="P211">
        <v>-17.666830000000001</v>
      </c>
      <c r="Q211">
        <v>-208.56533999999999</v>
      </c>
      <c r="R211">
        <v>-94.226532000000006</v>
      </c>
      <c r="S211">
        <v>-149.01624000000001</v>
      </c>
      <c r="U211">
        <f t="shared" si="28"/>
        <v>-117.36873550000001</v>
      </c>
      <c r="V211">
        <f t="shared" ref="V211:V212" si="35">STDEV(O211:S211)/SQRT(4)</f>
        <v>40.614464538073612</v>
      </c>
      <c r="AG211">
        <f t="shared" si="31"/>
        <v>4.8533333333326283</v>
      </c>
      <c r="AJ211">
        <v>-22.589077</v>
      </c>
      <c r="AK211">
        <v>-7.3110002999999999</v>
      </c>
      <c r="AL211">
        <v>-73.389792999999997</v>
      </c>
      <c r="AN211">
        <f t="shared" si="32"/>
        <v>-34.429956766666663</v>
      </c>
      <c r="AO211">
        <f t="shared" si="33"/>
        <v>19.972952848029973</v>
      </c>
    </row>
    <row r="212" spans="3:41">
      <c r="C212">
        <f t="shared" si="29"/>
        <v>4.8766666666659582</v>
      </c>
      <c r="N212">
        <f t="shared" si="30"/>
        <v>4.8766666666659582</v>
      </c>
      <c r="P212">
        <v>-17.907088999999999</v>
      </c>
      <c r="Q212">
        <v>-211.59610000000001</v>
      </c>
      <c r="R212">
        <v>-96.430672000000001</v>
      </c>
      <c r="S212">
        <v>-165.25700000000001</v>
      </c>
      <c r="U212">
        <f t="shared" si="28"/>
        <v>-122.79771525000001</v>
      </c>
      <c r="V212">
        <f t="shared" si="35"/>
        <v>42.214934601152677</v>
      </c>
      <c r="AG212">
        <f t="shared" si="31"/>
        <v>4.8766666666659582</v>
      </c>
      <c r="AJ212">
        <v>-22.928294999999999</v>
      </c>
      <c r="AK212">
        <v>-7.219913</v>
      </c>
      <c r="AL212">
        <v>-73.073493999999997</v>
      </c>
      <c r="AN212">
        <f t="shared" si="32"/>
        <v>-34.407233999999995</v>
      </c>
      <c r="AO212">
        <f t="shared" si="33"/>
        <v>19.857811754698965</v>
      </c>
    </row>
    <row r="213" spans="3:41">
      <c r="C213">
        <f t="shared" si="29"/>
        <v>4.899999999999288</v>
      </c>
      <c r="N213">
        <f t="shared" si="30"/>
        <v>4.899999999999288</v>
      </c>
      <c r="P213">
        <v>-17.860859000000001</v>
      </c>
      <c r="Q213">
        <v>-216.74486999999999</v>
      </c>
      <c r="R213">
        <v>-98.510345000000001</v>
      </c>
      <c r="U213">
        <f t="shared" si="28"/>
        <v>-111.03869133333335</v>
      </c>
      <c r="V213">
        <f t="shared" si="34"/>
        <v>57.753591675462019</v>
      </c>
      <c r="AG213">
        <f t="shared" si="31"/>
        <v>4.899999999999288</v>
      </c>
      <c r="AJ213">
        <v>-23.432065999999999</v>
      </c>
      <c r="AK213">
        <v>-7.256793</v>
      </c>
      <c r="AL213">
        <v>-76.787993999999998</v>
      </c>
      <c r="AN213">
        <f t="shared" si="32"/>
        <v>-35.825617666666666</v>
      </c>
      <c r="AO213">
        <f t="shared" si="33"/>
        <v>21.006721704503317</v>
      </c>
    </row>
    <row r="214" spans="3:41">
      <c r="C214">
        <f t="shared" si="29"/>
        <v>4.9233333333326179</v>
      </c>
      <c r="N214">
        <f t="shared" si="30"/>
        <v>4.9233333333326179</v>
      </c>
      <c r="P214">
        <v>-17.433572999999999</v>
      </c>
      <c r="Q214">
        <v>-218.98787999999999</v>
      </c>
      <c r="R214">
        <v>-97.706078000000005</v>
      </c>
      <c r="U214">
        <f t="shared" si="28"/>
        <v>-111.37584366666665</v>
      </c>
      <c r="V214">
        <f t="shared" si="34"/>
        <v>58.583790527183524</v>
      </c>
      <c r="AG214">
        <f t="shared" si="31"/>
        <v>4.9233333333326179</v>
      </c>
      <c r="AJ214">
        <v>-22.405906999999999</v>
      </c>
      <c r="AK214">
        <v>-7.3476929999999996</v>
      </c>
      <c r="AL214">
        <v>-78.025176999999999</v>
      </c>
      <c r="AN214">
        <f t="shared" si="32"/>
        <v>-35.926258999999995</v>
      </c>
      <c r="AO214">
        <f t="shared" si="33"/>
        <v>21.493616298764092</v>
      </c>
    </row>
    <row r="215" spans="3:41">
      <c r="C215">
        <f t="shared" si="29"/>
        <v>4.9466666666659478</v>
      </c>
      <c r="N215">
        <f t="shared" si="30"/>
        <v>4.9466666666659478</v>
      </c>
      <c r="P215">
        <v>-17.469518999999998</v>
      </c>
      <c r="Q215">
        <v>-216.01429999999999</v>
      </c>
      <c r="R215">
        <v>-96.873703000000006</v>
      </c>
      <c r="U215">
        <f t="shared" si="28"/>
        <v>-110.119174</v>
      </c>
      <c r="V215">
        <f t="shared" si="34"/>
        <v>57.696300840676003</v>
      </c>
      <c r="AG215">
        <f t="shared" si="31"/>
        <v>4.9466666666659478</v>
      </c>
      <c r="AJ215">
        <v>-23.118024999999999</v>
      </c>
      <c r="AK215">
        <v>-7.3371119</v>
      </c>
      <c r="AL215">
        <v>-81.657066</v>
      </c>
      <c r="AN215">
        <f t="shared" si="32"/>
        <v>-37.370734300000002</v>
      </c>
      <c r="AO215">
        <f t="shared" si="33"/>
        <v>22.606921404363877</v>
      </c>
    </row>
    <row r="216" spans="3:41">
      <c r="C216">
        <f t="shared" si="29"/>
        <v>4.9699999999992777</v>
      </c>
      <c r="N216">
        <f t="shared" si="30"/>
        <v>4.9699999999992777</v>
      </c>
      <c r="P216">
        <v>-18.069666000000002</v>
      </c>
      <c r="Q216">
        <v>-214.74313000000001</v>
      </c>
      <c r="R216">
        <v>-94.008635999999996</v>
      </c>
      <c r="U216">
        <f t="shared" si="28"/>
        <v>-108.94047733333333</v>
      </c>
      <c r="V216">
        <f t="shared" si="34"/>
        <v>57.263521764565823</v>
      </c>
      <c r="AG216">
        <f t="shared" si="31"/>
        <v>4.9699999999992777</v>
      </c>
      <c r="AJ216">
        <v>-23.891773000000001</v>
      </c>
      <c r="AK216">
        <v>-7.3457974999999998</v>
      </c>
      <c r="AL216">
        <v>-85.351425000000006</v>
      </c>
      <c r="AN216">
        <f t="shared" si="32"/>
        <v>-38.862998500000003</v>
      </c>
      <c r="AO216">
        <f t="shared" si="33"/>
        <v>23.729887449838984</v>
      </c>
    </row>
    <row r="217" spans="3:41">
      <c r="C217">
        <f t="shared" si="29"/>
        <v>4.9933333333326075</v>
      </c>
      <c r="N217">
        <f t="shared" si="30"/>
        <v>4.9933333333326075</v>
      </c>
      <c r="P217">
        <v>-17.789110000000001</v>
      </c>
      <c r="Q217">
        <v>-217.00484</v>
      </c>
      <c r="R217">
        <v>-94.343399000000005</v>
      </c>
      <c r="U217">
        <f t="shared" si="28"/>
        <v>-109.71244966666666</v>
      </c>
      <c r="V217">
        <f t="shared" si="34"/>
        <v>58.019774096578942</v>
      </c>
      <c r="AG217">
        <f t="shared" si="31"/>
        <v>4.9933333333326075</v>
      </c>
      <c r="AJ217">
        <v>-24.480948999999999</v>
      </c>
      <c r="AK217">
        <v>-7.4125538000000004</v>
      </c>
      <c r="AL217">
        <v>-83.077797000000004</v>
      </c>
      <c r="AN217">
        <f t="shared" si="32"/>
        <v>-38.323766599999999</v>
      </c>
      <c r="AO217">
        <f t="shared" si="33"/>
        <v>22.913060005587347</v>
      </c>
    </row>
    <row r="218" spans="3:41">
      <c r="C218">
        <f t="shared" si="29"/>
        <v>5.0166666666659374</v>
      </c>
      <c r="N218">
        <f t="shared" si="30"/>
        <v>5.0166666666659374</v>
      </c>
      <c r="P218">
        <v>-17.930150999999999</v>
      </c>
      <c r="Q218">
        <v>-215.20187000000001</v>
      </c>
      <c r="AG218">
        <f t="shared" si="31"/>
        <v>5.0166666666659374</v>
      </c>
      <c r="AJ218">
        <v>-25.114236999999999</v>
      </c>
      <c r="AK218">
        <v>-7.3272652999999996</v>
      </c>
      <c r="AL218">
        <v>-90.961951999999997</v>
      </c>
      <c r="AN218">
        <f t="shared" si="32"/>
        <v>-41.134484766666667</v>
      </c>
      <c r="AO218">
        <f t="shared" si="33"/>
        <v>25.437350875768171</v>
      </c>
    </row>
    <row r="219" spans="3:41">
      <c r="C219">
        <f t="shared" si="29"/>
        <v>5.0399999999992673</v>
      </c>
      <c r="N219">
        <f t="shared" si="30"/>
        <v>5.0399999999992673</v>
      </c>
      <c r="P219">
        <v>-18.092234000000001</v>
      </c>
      <c r="Q219">
        <v>-222.03319999999999</v>
      </c>
      <c r="AG219">
        <f t="shared" si="31"/>
        <v>5.0399999999992673</v>
      </c>
      <c r="AJ219">
        <v>-25.339649000000001</v>
      </c>
      <c r="AK219">
        <v>-7.8103571000000001</v>
      </c>
      <c r="AL219">
        <v>-86.107628000000005</v>
      </c>
      <c r="AN219">
        <f t="shared" si="32"/>
        <v>-39.752544700000001</v>
      </c>
      <c r="AO219">
        <f t="shared" si="33"/>
        <v>23.723506833527701</v>
      </c>
    </row>
    <row r="220" spans="3:41">
      <c r="C220">
        <f t="shared" si="29"/>
        <v>5.0633333333325972</v>
      </c>
      <c r="N220">
        <f t="shared" si="30"/>
        <v>5.0633333333325972</v>
      </c>
      <c r="P220">
        <v>-18.416725</v>
      </c>
      <c r="Q220">
        <v>-225.10793000000001</v>
      </c>
      <c r="AG220">
        <f t="shared" si="31"/>
        <v>5.0633333333325972</v>
      </c>
      <c r="AJ220">
        <v>-25.747537999999999</v>
      </c>
      <c r="AK220">
        <v>-7.6624464999999997</v>
      </c>
      <c r="AL220">
        <v>-93.537261999999998</v>
      </c>
      <c r="AN220">
        <f t="shared" si="32"/>
        <v>-42.315748833333338</v>
      </c>
      <c r="AO220">
        <f t="shared" si="33"/>
        <v>26.137458381622203</v>
      </c>
    </row>
    <row r="221" spans="3:41">
      <c r="C221">
        <f t="shared" si="29"/>
        <v>5.086666666665927</v>
      </c>
      <c r="N221">
        <f t="shared" si="30"/>
        <v>5.086666666665927</v>
      </c>
      <c r="P221">
        <v>-18.891777000000001</v>
      </c>
      <c r="Q221">
        <v>-231.38853</v>
      </c>
      <c r="R221">
        <v>-87.414931999999993</v>
      </c>
      <c r="U221">
        <f t="shared" si="28"/>
        <v>-112.56507966666668</v>
      </c>
      <c r="V221">
        <f t="shared" si="34"/>
        <v>62.618194785613511</v>
      </c>
      <c r="AG221">
        <f t="shared" si="31"/>
        <v>5.086666666665927</v>
      </c>
      <c r="AJ221">
        <v>-25.035613999999999</v>
      </c>
      <c r="AK221">
        <v>-8.0049762999999992</v>
      </c>
      <c r="AL221">
        <v>-89.425415000000001</v>
      </c>
      <c r="AN221">
        <f t="shared" si="32"/>
        <v>-40.822001766666666</v>
      </c>
      <c r="AO221">
        <f t="shared" si="33"/>
        <v>24.794014657875174</v>
      </c>
    </row>
    <row r="222" spans="3:41">
      <c r="C222">
        <f t="shared" si="29"/>
        <v>5.1099999999992569</v>
      </c>
      <c r="N222">
        <f t="shared" si="30"/>
        <v>5.1099999999992569</v>
      </c>
      <c r="P222">
        <v>-18.380355999999999</v>
      </c>
      <c r="Q222">
        <v>-229.79774</v>
      </c>
      <c r="R222">
        <v>-88.933418000000003</v>
      </c>
      <c r="U222">
        <f t="shared" ref="U222:U235" si="36">AVERAGE(O222:S222)</f>
        <v>-112.37050466666666</v>
      </c>
      <c r="V222">
        <f t="shared" ref="V222:V235" si="37">STDEV(O222:S222)/SQRT(3)</f>
        <v>62.145797224259937</v>
      </c>
      <c r="AG222">
        <f t="shared" si="31"/>
        <v>5.1099999999992569</v>
      </c>
      <c r="AJ222">
        <v>-25.368967000000001</v>
      </c>
      <c r="AK222">
        <v>-8.1187962999999996</v>
      </c>
      <c r="AL222">
        <v>-87.796111999999994</v>
      </c>
      <c r="AN222">
        <f t="shared" si="32"/>
        <v>-40.42795843333333</v>
      </c>
      <c r="AO222">
        <f t="shared" si="33"/>
        <v>24.201918495106064</v>
      </c>
    </row>
    <row r="223" spans="3:41">
      <c r="C223">
        <f t="shared" si="29"/>
        <v>5.1333333333325868</v>
      </c>
      <c r="N223">
        <f t="shared" si="30"/>
        <v>5.1333333333325868</v>
      </c>
      <c r="P223">
        <v>-18.506900999999999</v>
      </c>
      <c r="Q223">
        <v>-229.88148000000001</v>
      </c>
      <c r="R223">
        <v>-90.094559000000004</v>
      </c>
      <c r="U223">
        <f t="shared" si="36"/>
        <v>-112.82764666666667</v>
      </c>
      <c r="V223">
        <f t="shared" si="37"/>
        <v>62.068236960091163</v>
      </c>
      <c r="AG223">
        <f t="shared" si="31"/>
        <v>5.1333333333325868</v>
      </c>
      <c r="AJ223">
        <v>-26.634708</v>
      </c>
      <c r="AK223">
        <v>-8.4014319999999998</v>
      </c>
      <c r="AL223">
        <v>-87.687347000000003</v>
      </c>
      <c r="AN223">
        <f t="shared" si="32"/>
        <v>-40.907829</v>
      </c>
      <c r="AO223">
        <f t="shared" si="33"/>
        <v>23.974678076790987</v>
      </c>
    </row>
    <row r="224" spans="3:41">
      <c r="C224">
        <f t="shared" si="29"/>
        <v>5.1566666666659167</v>
      </c>
      <c r="N224">
        <f t="shared" si="30"/>
        <v>5.1566666666659167</v>
      </c>
      <c r="P224">
        <v>-18.658954999999999</v>
      </c>
      <c r="Q224">
        <v>-233.48921000000001</v>
      </c>
      <c r="R224">
        <v>-89.192588999999998</v>
      </c>
      <c r="U224">
        <f t="shared" si="36"/>
        <v>-113.78025133333334</v>
      </c>
      <c r="V224">
        <f t="shared" si="37"/>
        <v>63.222950659036201</v>
      </c>
      <c r="AG224">
        <f t="shared" si="31"/>
        <v>5.1566666666659167</v>
      </c>
      <c r="AJ224">
        <v>-26.764374</v>
      </c>
      <c r="AK224">
        <v>-8.4939994999999993</v>
      </c>
      <c r="AL224">
        <v>-83.448425</v>
      </c>
      <c r="AN224">
        <f t="shared" si="32"/>
        <v>-39.568932833333328</v>
      </c>
      <c r="AO224">
        <f t="shared" si="33"/>
        <v>22.564788356315866</v>
      </c>
    </row>
    <row r="225" spans="3:41">
      <c r="C225">
        <f t="shared" si="29"/>
        <v>5.1799999999992465</v>
      </c>
      <c r="N225">
        <f t="shared" si="30"/>
        <v>5.1799999999992465</v>
      </c>
      <c r="P225">
        <v>-18.281144999999999</v>
      </c>
      <c r="Q225">
        <v>-230.21848</v>
      </c>
      <c r="R225">
        <v>-92.134895</v>
      </c>
      <c r="U225">
        <f t="shared" si="36"/>
        <v>-113.54484000000001</v>
      </c>
      <c r="V225">
        <f t="shared" si="37"/>
        <v>62.110513872190822</v>
      </c>
      <c r="AG225">
        <f t="shared" si="31"/>
        <v>5.1799999999992465</v>
      </c>
      <c r="AJ225">
        <v>-27.403967000000002</v>
      </c>
      <c r="AK225">
        <v>-8.3416528999999997</v>
      </c>
      <c r="AL225">
        <v>-87.573775999999995</v>
      </c>
      <c r="AN225">
        <f t="shared" si="32"/>
        <v>-41.106465299999996</v>
      </c>
      <c r="AO225">
        <f t="shared" si="33"/>
        <v>23.87642615272447</v>
      </c>
    </row>
    <row r="226" spans="3:41">
      <c r="C226">
        <f t="shared" si="29"/>
        <v>5.2033333333325764</v>
      </c>
      <c r="N226">
        <f t="shared" si="30"/>
        <v>5.2033333333325764</v>
      </c>
      <c r="P226">
        <v>-18.622717000000002</v>
      </c>
      <c r="Q226">
        <v>-236.32696999999999</v>
      </c>
      <c r="R226">
        <v>-94.301979000000003</v>
      </c>
      <c r="U226">
        <f t="shared" si="36"/>
        <v>-116.417222</v>
      </c>
      <c r="V226">
        <f t="shared" si="37"/>
        <v>63.811175675539758</v>
      </c>
      <c r="AG226">
        <f t="shared" si="31"/>
        <v>5.2033333333325764</v>
      </c>
      <c r="AJ226">
        <v>-27.331232</v>
      </c>
      <c r="AK226">
        <v>-8.3552008000000004</v>
      </c>
      <c r="AL226">
        <v>-93.700005000000004</v>
      </c>
      <c r="AN226">
        <f t="shared" si="32"/>
        <v>-43.128812600000003</v>
      </c>
      <c r="AO226">
        <f t="shared" si="33"/>
        <v>25.872163713111995</v>
      </c>
    </row>
    <row r="227" spans="3:41">
      <c r="C227">
        <f t="shared" si="29"/>
        <v>5.2266666666659063</v>
      </c>
      <c r="N227">
        <f t="shared" si="30"/>
        <v>5.2266666666659063</v>
      </c>
      <c r="P227">
        <v>-18.926041000000001</v>
      </c>
      <c r="Q227">
        <v>-239.26042000000001</v>
      </c>
      <c r="R227">
        <v>-95.114479000000003</v>
      </c>
      <c r="U227">
        <f t="shared" si="36"/>
        <v>-117.76698</v>
      </c>
      <c r="V227">
        <f t="shared" si="37"/>
        <v>64.605627963037293</v>
      </c>
      <c r="AG227">
        <f t="shared" si="31"/>
        <v>5.2266666666659063</v>
      </c>
      <c r="AJ227">
        <v>-27.310677999999999</v>
      </c>
      <c r="AK227">
        <v>-8.4111662000000003</v>
      </c>
      <c r="AL227">
        <v>-94.457679999999996</v>
      </c>
      <c r="AN227">
        <f t="shared" si="32"/>
        <v>-43.393174733333332</v>
      </c>
      <c r="AO227">
        <f t="shared" si="33"/>
        <v>26.108655398588006</v>
      </c>
    </row>
    <row r="228" spans="3:41">
      <c r="C228">
        <f t="shared" si="29"/>
        <v>5.2499999999992362</v>
      </c>
      <c r="N228">
        <f t="shared" si="30"/>
        <v>5.2499999999992362</v>
      </c>
      <c r="P228">
        <v>-18.717051999999999</v>
      </c>
      <c r="Q228">
        <v>-242.13723999999999</v>
      </c>
      <c r="R228">
        <v>-96.209732000000002</v>
      </c>
      <c r="U228">
        <f t="shared" si="36"/>
        <v>-119.02134133333334</v>
      </c>
      <c r="V228">
        <f t="shared" si="37"/>
        <v>65.496621393196818</v>
      </c>
      <c r="AG228">
        <f t="shared" si="31"/>
        <v>5.2499999999992362</v>
      </c>
      <c r="AJ228">
        <v>-27.411480000000001</v>
      </c>
      <c r="AK228">
        <v>-8.5381240999999992</v>
      </c>
      <c r="AL228">
        <v>-92.823509000000001</v>
      </c>
      <c r="AN228">
        <f t="shared" si="32"/>
        <v>-42.92437103333333</v>
      </c>
      <c r="AO228">
        <f t="shared" si="33"/>
        <v>25.537514027369902</v>
      </c>
    </row>
    <row r="229" spans="3:41">
      <c r="C229">
        <f t="shared" si="29"/>
        <v>5.273333333332566</v>
      </c>
      <c r="N229">
        <f t="shared" si="30"/>
        <v>5.273333333332566</v>
      </c>
      <c r="P229">
        <v>-18.750843</v>
      </c>
      <c r="Q229">
        <v>-245.59058999999999</v>
      </c>
      <c r="R229">
        <v>-97.092003000000005</v>
      </c>
      <c r="U229">
        <f t="shared" si="36"/>
        <v>-120.47781200000001</v>
      </c>
      <c r="V229">
        <f t="shared" si="37"/>
        <v>66.518768658913984</v>
      </c>
      <c r="AG229">
        <f t="shared" si="31"/>
        <v>5.273333333332566</v>
      </c>
      <c r="AJ229">
        <v>-27.640497</v>
      </c>
      <c r="AK229">
        <v>-8.4849625</v>
      </c>
      <c r="AL229">
        <v>-94.917418999999995</v>
      </c>
      <c r="AN229">
        <f t="shared" si="32"/>
        <v>-43.6809595</v>
      </c>
      <c r="AO229">
        <f t="shared" si="33"/>
        <v>26.208234787731175</v>
      </c>
    </row>
    <row r="230" spans="3:41">
      <c r="C230">
        <f t="shared" si="29"/>
        <v>5.2966666666658959</v>
      </c>
      <c r="N230">
        <f t="shared" si="30"/>
        <v>5.2966666666658959</v>
      </c>
      <c r="P230">
        <v>-19.014769000000001</v>
      </c>
      <c r="Q230">
        <v>-244.00429</v>
      </c>
      <c r="R230">
        <v>-100.91956999999999</v>
      </c>
      <c r="U230">
        <f t="shared" si="36"/>
        <v>-121.31287633333334</v>
      </c>
      <c r="V230">
        <f t="shared" si="37"/>
        <v>65.744420162110188</v>
      </c>
      <c r="AG230">
        <f t="shared" si="31"/>
        <v>5.2966666666658959</v>
      </c>
      <c r="AJ230">
        <v>-27.234373000000001</v>
      </c>
      <c r="AK230">
        <v>-8.8451204000000008</v>
      </c>
      <c r="AL230">
        <v>-98.721312999999995</v>
      </c>
      <c r="AN230">
        <f t="shared" si="32"/>
        <v>-44.933602133333331</v>
      </c>
      <c r="AO230">
        <f t="shared" si="33"/>
        <v>27.412767907210377</v>
      </c>
    </row>
    <row r="231" spans="3:41">
      <c r="C231">
        <f t="shared" si="29"/>
        <v>5.3199999999992258</v>
      </c>
      <c r="N231">
        <f t="shared" si="30"/>
        <v>5.3199999999992258</v>
      </c>
      <c r="P231">
        <v>-19.196238999999998</v>
      </c>
      <c r="Q231">
        <v>-239.42856</v>
      </c>
      <c r="R231">
        <v>-100.23129</v>
      </c>
      <c r="U231">
        <f t="shared" si="36"/>
        <v>-119.61869633333333</v>
      </c>
      <c r="V231">
        <f t="shared" si="37"/>
        <v>64.310373570967258</v>
      </c>
      <c r="AG231">
        <f t="shared" si="31"/>
        <v>5.3199999999992258</v>
      </c>
      <c r="AJ231">
        <v>-28.012449</v>
      </c>
      <c r="AK231">
        <v>-8.5132636999999995</v>
      </c>
      <c r="AL231">
        <v>-97.113219999999998</v>
      </c>
      <c r="AN231">
        <f t="shared" si="32"/>
        <v>-44.546310900000002</v>
      </c>
      <c r="AO231">
        <f t="shared" si="33"/>
        <v>26.879450056915729</v>
      </c>
    </row>
    <row r="232" spans="3:41">
      <c r="C232">
        <f t="shared" si="29"/>
        <v>5.3433333333325557</v>
      </c>
      <c r="N232">
        <f t="shared" si="30"/>
        <v>5.3433333333325557</v>
      </c>
      <c r="P232">
        <v>-18.668692</v>
      </c>
      <c r="Q232">
        <v>-239.94333</v>
      </c>
      <c r="R232">
        <v>-101.76663000000001</v>
      </c>
      <c r="U232">
        <f t="shared" si="36"/>
        <v>-120.12621733333334</v>
      </c>
      <c r="V232">
        <f t="shared" si="37"/>
        <v>64.532736371538547</v>
      </c>
      <c r="AG232">
        <f t="shared" si="31"/>
        <v>5.3433333333325557</v>
      </c>
      <c r="AJ232">
        <v>-27.367108999999999</v>
      </c>
      <c r="AK232">
        <v>-8.9813718999999992</v>
      </c>
      <c r="AL232">
        <v>-98.216025999999999</v>
      </c>
      <c r="AN232">
        <f t="shared" si="32"/>
        <v>-44.85483563333333</v>
      </c>
      <c r="AO232">
        <f t="shared" si="33"/>
        <v>27.203377916405341</v>
      </c>
    </row>
    <row r="233" spans="3:41">
      <c r="C233">
        <f t="shared" si="29"/>
        <v>5.3666666666658855</v>
      </c>
      <c r="N233">
        <f t="shared" si="30"/>
        <v>5.3666666666658855</v>
      </c>
      <c r="P233">
        <v>-19.017284</v>
      </c>
      <c r="Q233">
        <v>-242.46324000000001</v>
      </c>
      <c r="R233">
        <v>-101.05772</v>
      </c>
      <c r="U233">
        <f t="shared" si="36"/>
        <v>-120.84608133333334</v>
      </c>
      <c r="V233">
        <f t="shared" si="37"/>
        <v>65.25771537114062</v>
      </c>
      <c r="AG233">
        <f t="shared" si="31"/>
        <v>5.3666666666658855</v>
      </c>
      <c r="AJ233">
        <v>-28.450468000000001</v>
      </c>
      <c r="AK233">
        <v>-9.2899609000000005</v>
      </c>
      <c r="AL233">
        <v>-103.18906</v>
      </c>
      <c r="AN233">
        <f t="shared" si="32"/>
        <v>-46.976496300000001</v>
      </c>
      <c r="AO233">
        <f t="shared" si="33"/>
        <v>28.64536318718503</v>
      </c>
    </row>
    <row r="234" spans="3:41">
      <c r="C234">
        <f t="shared" si="29"/>
        <v>5.3899999999992154</v>
      </c>
      <c r="N234">
        <f t="shared" si="30"/>
        <v>5.3899999999992154</v>
      </c>
      <c r="P234">
        <v>-19.390726000000001</v>
      </c>
      <c r="Q234">
        <v>-246.21799999999999</v>
      </c>
      <c r="R234">
        <v>-101.9406</v>
      </c>
      <c r="U234">
        <f t="shared" si="36"/>
        <v>-122.516442</v>
      </c>
      <c r="V234">
        <f t="shared" si="37"/>
        <v>66.282669965017973</v>
      </c>
      <c r="AG234">
        <f t="shared" si="31"/>
        <v>5.3899999999992154</v>
      </c>
      <c r="AJ234">
        <v>-28.399239000000001</v>
      </c>
      <c r="AK234">
        <v>-8.8062868000000005</v>
      </c>
      <c r="AL234">
        <v>-101.38261</v>
      </c>
      <c r="AN234">
        <f t="shared" si="32"/>
        <v>-46.196045266666665</v>
      </c>
      <c r="AO234">
        <f t="shared" si="33"/>
        <v>28.166993918874056</v>
      </c>
    </row>
    <row r="235" spans="3:41">
      <c r="C235">
        <f t="shared" si="29"/>
        <v>5.4133333333325453</v>
      </c>
      <c r="N235">
        <f t="shared" si="30"/>
        <v>5.4133333333325453</v>
      </c>
      <c r="P235">
        <v>-19.12311</v>
      </c>
      <c r="Q235">
        <v>-248.78560999999999</v>
      </c>
      <c r="R235">
        <v>-103.12537</v>
      </c>
      <c r="U235">
        <f t="shared" si="36"/>
        <v>-123.67802999999999</v>
      </c>
      <c r="V235">
        <f t="shared" si="37"/>
        <v>67.089554207713547</v>
      </c>
      <c r="AG235">
        <f t="shared" si="31"/>
        <v>5.4133333333325453</v>
      </c>
      <c r="AJ235">
        <v>-29.925068</v>
      </c>
      <c r="AK235">
        <v>-8.8572626000000003</v>
      </c>
      <c r="AL235">
        <v>-98.763053999999997</v>
      </c>
      <c r="AN235">
        <f t="shared" si="32"/>
        <v>-45.848461533333335</v>
      </c>
      <c r="AO235">
        <f t="shared" si="33"/>
        <v>27.147306054365259</v>
      </c>
    </row>
    <row r="236" spans="3:41">
      <c r="C236">
        <f t="shared" si="29"/>
        <v>5.4366666666658752</v>
      </c>
      <c r="N236">
        <f t="shared" si="30"/>
        <v>5.4366666666658752</v>
      </c>
      <c r="P236">
        <v>-19.133002999999999</v>
      </c>
      <c r="R236">
        <v>-104.26531</v>
      </c>
      <c r="AG236">
        <f t="shared" si="31"/>
        <v>5.4366666666658752</v>
      </c>
      <c r="AJ236">
        <v>-29.555354999999999</v>
      </c>
      <c r="AK236">
        <v>-9.1852388000000005</v>
      </c>
      <c r="AL236">
        <v>-99.349686000000005</v>
      </c>
      <c r="AN236">
        <f t="shared" si="32"/>
        <v>-46.030093266666675</v>
      </c>
      <c r="AO236">
        <f t="shared" si="33"/>
        <v>27.300608268173409</v>
      </c>
    </row>
    <row r="237" spans="3:41">
      <c r="C237">
        <f t="shared" si="29"/>
        <v>5.459999999999205</v>
      </c>
      <c r="N237">
        <f t="shared" si="30"/>
        <v>5.459999999999205</v>
      </c>
      <c r="P237">
        <v>-19.194201</v>
      </c>
      <c r="R237">
        <v>-103.78318</v>
      </c>
      <c r="AG237">
        <f t="shared" si="31"/>
        <v>5.459999999999205</v>
      </c>
      <c r="AJ237">
        <v>-29.863821000000002</v>
      </c>
      <c r="AK237">
        <v>-9.1220207000000002</v>
      </c>
      <c r="AL237">
        <v>-99.800246999999999</v>
      </c>
      <c r="AN237">
        <f t="shared" si="32"/>
        <v>-46.262029566666662</v>
      </c>
      <c r="AO237">
        <f t="shared" si="33"/>
        <v>27.430585814472554</v>
      </c>
    </row>
    <row r="238" spans="3:41">
      <c r="C238">
        <f t="shared" si="29"/>
        <v>5.4833333333325349</v>
      </c>
      <c r="N238">
        <f t="shared" si="30"/>
        <v>5.4833333333325349</v>
      </c>
      <c r="P238">
        <v>-18.991844</v>
      </c>
      <c r="R238">
        <v>-106.13512</v>
      </c>
      <c r="AG238">
        <f t="shared" si="31"/>
        <v>5.4833333333325349</v>
      </c>
      <c r="AJ238">
        <v>-30.632345000000001</v>
      </c>
      <c r="AK238">
        <v>-8.3658915</v>
      </c>
      <c r="AL238">
        <v>-99.803482000000002</v>
      </c>
      <c r="AN238">
        <f t="shared" si="32"/>
        <v>-46.267239499999995</v>
      </c>
      <c r="AO238">
        <f t="shared" si="33"/>
        <v>27.529049406224335</v>
      </c>
    </row>
    <row r="239" spans="3:41">
      <c r="C239">
        <f t="shared" si="29"/>
        <v>5.5066666666658648</v>
      </c>
      <c r="N239">
        <f t="shared" si="30"/>
        <v>5.5066666666658648</v>
      </c>
      <c r="P239">
        <v>-19.416232999999998</v>
      </c>
      <c r="R239">
        <v>-106.04588</v>
      </c>
      <c r="AG239">
        <f t="shared" si="31"/>
        <v>5.5066666666658648</v>
      </c>
      <c r="AJ239">
        <v>-30.144186000000001</v>
      </c>
      <c r="AK239">
        <v>-0.60544847999999996</v>
      </c>
      <c r="AL239">
        <v>-16.482178000000001</v>
      </c>
      <c r="AN239">
        <f t="shared" si="32"/>
        <v>-15.743937493333334</v>
      </c>
      <c r="AO239">
        <f t="shared" si="33"/>
        <v>8.5350845114567466</v>
      </c>
    </row>
    <row r="240" spans="3:41">
      <c r="C240">
        <f t="shared" si="29"/>
        <v>5.5299999999991947</v>
      </c>
      <c r="N240">
        <f t="shared" si="30"/>
        <v>5.5299999999991947</v>
      </c>
      <c r="P240">
        <v>-19.653206000000001</v>
      </c>
      <c r="R240">
        <v>-111.52979999999999</v>
      </c>
      <c r="AG240">
        <f t="shared" si="31"/>
        <v>5.5299999999991947</v>
      </c>
      <c r="AJ240">
        <v>-30.28875</v>
      </c>
      <c r="AK240">
        <v>-6.8429378999999999</v>
      </c>
      <c r="AL240">
        <v>-28.115444</v>
      </c>
      <c r="AN240">
        <f t="shared" si="32"/>
        <v>-21.749043966666665</v>
      </c>
      <c r="AO240">
        <f t="shared" si="33"/>
        <v>7.4794120378419837</v>
      </c>
    </row>
    <row r="241" spans="3:41">
      <c r="C241">
        <f t="shared" si="29"/>
        <v>5.5533333333325245</v>
      </c>
      <c r="N241">
        <f t="shared" si="30"/>
        <v>5.5533333333325245</v>
      </c>
      <c r="P241">
        <v>-19.140744999999999</v>
      </c>
      <c r="R241">
        <v>-110.43738999999999</v>
      </c>
      <c r="AG241">
        <f t="shared" si="31"/>
        <v>5.5533333333325245</v>
      </c>
      <c r="AJ241">
        <v>-28.168513999999998</v>
      </c>
      <c r="AK241">
        <v>-7.4749369999999997</v>
      </c>
      <c r="AL241">
        <v>-83.660010999999997</v>
      </c>
      <c r="AN241">
        <f t="shared" si="32"/>
        <v>-39.767820666666665</v>
      </c>
      <c r="AO241">
        <f t="shared" si="33"/>
        <v>22.74459138239904</v>
      </c>
    </row>
    <row r="242" spans="3:41">
      <c r="C242">
        <f t="shared" si="29"/>
        <v>5.5766666666658544</v>
      </c>
      <c r="N242">
        <f t="shared" si="30"/>
        <v>5.5766666666658544</v>
      </c>
      <c r="P242">
        <v>-19.66086</v>
      </c>
      <c r="Q242">
        <v>-213.76967999999999</v>
      </c>
      <c r="R242">
        <v>-112.13518999999999</v>
      </c>
      <c r="U242">
        <f t="shared" ref="U242:U249" si="38">AVERAGE(O242:S242)</f>
        <v>-115.18857666666668</v>
      </c>
      <c r="V242">
        <f t="shared" ref="V242:V249" si="39">STDEV(O242:S242)/SQRT(3)</f>
        <v>56.055183756872502</v>
      </c>
      <c r="AG242">
        <f t="shared" si="31"/>
        <v>5.5766666666658544</v>
      </c>
      <c r="AJ242">
        <v>-4.7557124999999996</v>
      </c>
      <c r="AK242">
        <v>-7.8656940000000004</v>
      </c>
      <c r="AL242">
        <v>-88.162979000000007</v>
      </c>
      <c r="AN242">
        <f t="shared" si="32"/>
        <v>-33.594795166666671</v>
      </c>
      <c r="AO242">
        <f t="shared" si="33"/>
        <v>27.298858409488677</v>
      </c>
    </row>
    <row r="243" spans="3:41">
      <c r="C243">
        <f t="shared" si="29"/>
        <v>5.5999999999991843</v>
      </c>
      <c r="N243">
        <f t="shared" si="30"/>
        <v>5.5999999999991843</v>
      </c>
      <c r="P243">
        <v>-19.673604999999998</v>
      </c>
      <c r="Q243">
        <v>-219.73939999999999</v>
      </c>
      <c r="R243">
        <v>-110.68765</v>
      </c>
      <c r="U243">
        <f t="shared" si="38"/>
        <v>-116.70021833333334</v>
      </c>
      <c r="V243">
        <f t="shared" si="39"/>
        <v>57.832210793287608</v>
      </c>
      <c r="AG243">
        <f t="shared" si="31"/>
        <v>5.5999999999991843</v>
      </c>
      <c r="AJ243">
        <v>-2.5570352000000001</v>
      </c>
      <c r="AK243">
        <v>-8.1241254999999999</v>
      </c>
      <c r="AL243">
        <v>-91.784035000000003</v>
      </c>
      <c r="AN243">
        <f t="shared" si="32"/>
        <v>-34.155065233333339</v>
      </c>
      <c r="AO243">
        <f t="shared" si="33"/>
        <v>28.859266223506236</v>
      </c>
    </row>
    <row r="244" spans="3:41">
      <c r="C244">
        <f t="shared" si="29"/>
        <v>5.6233333333325142</v>
      </c>
      <c r="N244">
        <f t="shared" si="30"/>
        <v>5.6233333333325142</v>
      </c>
      <c r="P244">
        <v>-19.962316999999999</v>
      </c>
      <c r="Q244">
        <v>-221.35918000000001</v>
      </c>
      <c r="R244">
        <v>-111.97404</v>
      </c>
      <c r="U244">
        <f t="shared" si="38"/>
        <v>-117.765179</v>
      </c>
      <c r="V244">
        <f t="shared" si="39"/>
        <v>58.210328621726532</v>
      </c>
      <c r="AG244">
        <f t="shared" si="31"/>
        <v>5.6233333333325142</v>
      </c>
      <c r="AJ244">
        <v>-14.492092</v>
      </c>
      <c r="AK244">
        <v>-8.2551603</v>
      </c>
      <c r="AL244">
        <v>-97.338386999999997</v>
      </c>
      <c r="AN244">
        <f t="shared" si="32"/>
        <v>-40.028546433333332</v>
      </c>
      <c r="AO244">
        <f t="shared" si="33"/>
        <v>28.71142744965368</v>
      </c>
    </row>
    <row r="245" spans="3:41">
      <c r="C245">
        <f t="shared" si="29"/>
        <v>5.646666666665844</v>
      </c>
      <c r="N245">
        <f t="shared" si="30"/>
        <v>5.646666666665844</v>
      </c>
      <c r="P245">
        <v>-19.927707999999999</v>
      </c>
      <c r="Q245">
        <v>-227.74600000000001</v>
      </c>
      <c r="R245">
        <v>-111.32666</v>
      </c>
      <c r="U245">
        <f t="shared" si="38"/>
        <v>-119.66678933333333</v>
      </c>
      <c r="V245">
        <f t="shared" si="39"/>
        <v>60.136730152827212</v>
      </c>
      <c r="AG245">
        <f t="shared" si="31"/>
        <v>5.646666666665844</v>
      </c>
      <c r="AJ245">
        <v>-18.820606000000002</v>
      </c>
      <c r="AK245">
        <v>-8.2911034000000008</v>
      </c>
      <c r="AL245">
        <v>-98.858909999999995</v>
      </c>
      <c r="AN245">
        <f t="shared" si="32"/>
        <v>-41.99020646666667</v>
      </c>
      <c r="AO245">
        <f t="shared" si="33"/>
        <v>28.596355755133501</v>
      </c>
    </row>
    <row r="246" spans="3:41">
      <c r="C246">
        <f t="shared" si="29"/>
        <v>5.6699999999991739</v>
      </c>
      <c r="N246">
        <f t="shared" si="30"/>
        <v>5.6699999999991739</v>
      </c>
      <c r="P246">
        <v>-19.860347999999998</v>
      </c>
      <c r="Q246">
        <v>-234.09116</v>
      </c>
      <c r="R246">
        <v>-115.24969</v>
      </c>
      <c r="U246">
        <f t="shared" si="38"/>
        <v>-123.067066</v>
      </c>
      <c r="V246">
        <f t="shared" si="39"/>
        <v>61.966506351385426</v>
      </c>
      <c r="AG246">
        <f t="shared" si="31"/>
        <v>5.6699999999991739</v>
      </c>
      <c r="AJ246">
        <v>-20.297958000000001</v>
      </c>
      <c r="AK246">
        <v>-8.6402339999999995</v>
      </c>
      <c r="AL246">
        <v>-105.17811</v>
      </c>
      <c r="AN246">
        <f t="shared" si="32"/>
        <v>-44.705434000000004</v>
      </c>
      <c r="AO246">
        <f t="shared" si="33"/>
        <v>30.423039729596255</v>
      </c>
    </row>
    <row r="247" spans="3:41">
      <c r="C247">
        <f t="shared" si="29"/>
        <v>5.6933333333325038</v>
      </c>
      <c r="N247">
        <f t="shared" si="30"/>
        <v>5.6933333333325038</v>
      </c>
      <c r="P247">
        <v>-19.602094999999998</v>
      </c>
      <c r="Q247">
        <v>-237.54167000000001</v>
      </c>
      <c r="R247">
        <v>-117.28555</v>
      </c>
      <c r="U247">
        <f t="shared" si="38"/>
        <v>-124.80977166666668</v>
      </c>
      <c r="V247">
        <f t="shared" si="39"/>
        <v>63.026118981371553</v>
      </c>
      <c r="AG247">
        <f t="shared" si="31"/>
        <v>5.6933333333325038</v>
      </c>
      <c r="AJ247">
        <v>-22.213342999999998</v>
      </c>
      <c r="AK247">
        <v>-9.3190364999999993</v>
      </c>
      <c r="AL247">
        <v>-105.22024</v>
      </c>
      <c r="AN247">
        <f t="shared" si="32"/>
        <v>-45.584206500000001</v>
      </c>
      <c r="AO247">
        <f t="shared" si="33"/>
        <v>30.04944898961725</v>
      </c>
    </row>
    <row r="248" spans="3:41">
      <c r="C248">
        <f t="shared" si="29"/>
        <v>5.7166666666658337</v>
      </c>
      <c r="N248">
        <f t="shared" si="30"/>
        <v>5.7166666666658337</v>
      </c>
      <c r="P248">
        <v>-19.822208</v>
      </c>
      <c r="Q248">
        <v>-234.38182</v>
      </c>
      <c r="R248">
        <v>-120.00104</v>
      </c>
      <c r="U248">
        <f t="shared" si="38"/>
        <v>-124.73502266666667</v>
      </c>
      <c r="V248">
        <f t="shared" si="39"/>
        <v>61.983236226455794</v>
      </c>
      <c r="AG248">
        <f t="shared" si="31"/>
        <v>5.7166666666658337</v>
      </c>
      <c r="AJ248">
        <v>-24.207761999999999</v>
      </c>
      <c r="AK248">
        <v>-9.1991557999999998</v>
      </c>
      <c r="AL248">
        <v>-102.22405999999999</v>
      </c>
      <c r="AN248">
        <f t="shared" si="32"/>
        <v>-45.21032593333333</v>
      </c>
      <c r="AO248">
        <f t="shared" si="33"/>
        <v>28.834232948500123</v>
      </c>
    </row>
    <row r="249" spans="3:41">
      <c r="C249">
        <f t="shared" si="29"/>
        <v>5.7399999999991635</v>
      </c>
      <c r="N249">
        <f t="shared" si="30"/>
        <v>5.7399999999991635</v>
      </c>
      <c r="P249">
        <v>-19.947755999999998</v>
      </c>
      <c r="Q249">
        <v>-239.65509</v>
      </c>
      <c r="R249">
        <v>-122.31625</v>
      </c>
      <c r="U249">
        <f t="shared" si="38"/>
        <v>-127.30636533333332</v>
      </c>
      <c r="V249">
        <f t="shared" si="39"/>
        <v>63.473102155235473</v>
      </c>
      <c r="AG249">
        <f t="shared" si="31"/>
        <v>5.7399999999991635</v>
      </c>
      <c r="AJ249">
        <v>-24.458155000000001</v>
      </c>
      <c r="AK249">
        <v>-8.7410602999999991</v>
      </c>
      <c r="AL249">
        <v>-104.73018999999999</v>
      </c>
      <c r="AN249">
        <f t="shared" si="32"/>
        <v>-45.976468433333331</v>
      </c>
      <c r="AO249">
        <f t="shared" si="33"/>
        <v>29.72516674975509</v>
      </c>
    </row>
    <row r="250" spans="3:41">
      <c r="C250">
        <f t="shared" si="29"/>
        <v>5.7633333333324934</v>
      </c>
      <c r="N250">
        <f t="shared" si="30"/>
        <v>5.7633333333324934</v>
      </c>
      <c r="P250">
        <v>-20.008146</v>
      </c>
      <c r="Q250">
        <v>-245.56093999999999</v>
      </c>
      <c r="AG250">
        <f t="shared" si="31"/>
        <v>5.7633333333324934</v>
      </c>
      <c r="AJ250">
        <v>-25.550215000000001</v>
      </c>
      <c r="AK250">
        <v>-9.1811542999999993</v>
      </c>
      <c r="AL250">
        <v>-105.37838000000001</v>
      </c>
      <c r="AN250">
        <f t="shared" si="32"/>
        <v>-46.703249766666666</v>
      </c>
      <c r="AO250">
        <f t="shared" si="33"/>
        <v>29.715678902862276</v>
      </c>
    </row>
    <row r="251" spans="3:41">
      <c r="C251">
        <f t="shared" si="29"/>
        <v>5.7866666666658233</v>
      </c>
      <c r="N251">
        <f t="shared" si="30"/>
        <v>5.7866666666658233</v>
      </c>
      <c r="P251">
        <v>-20.265701</v>
      </c>
      <c r="Q251">
        <v>-254.77898999999999</v>
      </c>
      <c r="AG251">
        <f t="shared" si="31"/>
        <v>5.7866666666658233</v>
      </c>
      <c r="AJ251">
        <v>-25.702362000000001</v>
      </c>
      <c r="AK251">
        <v>-9.4193973999999994</v>
      </c>
      <c r="AL251">
        <v>-110.5985</v>
      </c>
      <c r="AN251">
        <f t="shared" si="32"/>
        <v>-48.573419800000003</v>
      </c>
      <c r="AO251">
        <f t="shared" si="33"/>
        <v>31.366737501178626</v>
      </c>
    </row>
    <row r="252" spans="3:41">
      <c r="C252">
        <f t="shared" si="29"/>
        <v>5.8099999999991532</v>
      </c>
      <c r="N252">
        <f t="shared" si="30"/>
        <v>5.8099999999991532</v>
      </c>
      <c r="P252">
        <v>-20.408498999999999</v>
      </c>
      <c r="Q252">
        <v>-257.61428999999998</v>
      </c>
      <c r="AG252">
        <f t="shared" si="31"/>
        <v>5.8099999999991532</v>
      </c>
      <c r="AJ252">
        <v>-26.955414000000001</v>
      </c>
      <c r="AK252">
        <v>-9.8046340999999995</v>
      </c>
      <c r="AL252">
        <v>-104.41705</v>
      </c>
      <c r="AN252">
        <f t="shared" si="32"/>
        <v>-47.059032699999996</v>
      </c>
      <c r="AO252">
        <f t="shared" si="33"/>
        <v>29.103229627396374</v>
      </c>
    </row>
    <row r="253" spans="3:41">
      <c r="C253">
        <f t="shared" si="29"/>
        <v>5.8333333333324831</v>
      </c>
      <c r="N253">
        <f t="shared" si="30"/>
        <v>5.8333333333324831</v>
      </c>
      <c r="P253">
        <v>-20.600389</v>
      </c>
      <c r="Q253">
        <v>-257.64879999999999</v>
      </c>
      <c r="AG253">
        <f t="shared" si="31"/>
        <v>5.8333333333324831</v>
      </c>
      <c r="AJ253">
        <v>-27.365351</v>
      </c>
      <c r="AK253">
        <v>-9.6948594999999997</v>
      </c>
      <c r="AL253">
        <v>-111.67645</v>
      </c>
      <c r="AN253">
        <f t="shared" si="32"/>
        <v>-49.578886833333335</v>
      </c>
      <c r="AO253">
        <f t="shared" si="33"/>
        <v>31.465018040629985</v>
      </c>
    </row>
    <row r="254" spans="3:41">
      <c r="C254">
        <f t="shared" si="29"/>
        <v>5.8566666666658129</v>
      </c>
      <c r="N254">
        <f t="shared" si="30"/>
        <v>5.8566666666658129</v>
      </c>
      <c r="P254">
        <v>-20.884577</v>
      </c>
      <c r="Q254">
        <v>-256.88049000000001</v>
      </c>
      <c r="AG254">
        <f t="shared" si="31"/>
        <v>5.8566666666658129</v>
      </c>
      <c r="AJ254">
        <v>-28.670207999999999</v>
      </c>
      <c r="AK254">
        <v>-9.9958981999999992</v>
      </c>
      <c r="AL254">
        <v>-115.27809000000001</v>
      </c>
      <c r="AN254">
        <f t="shared" si="32"/>
        <v>-51.314732066666672</v>
      </c>
      <c r="AO254">
        <f t="shared" si="33"/>
        <v>32.432832285650399</v>
      </c>
    </row>
    <row r="255" spans="3:41">
      <c r="C255">
        <f t="shared" si="29"/>
        <v>5.8799999999991428</v>
      </c>
      <c r="N255">
        <f t="shared" si="30"/>
        <v>5.8799999999991428</v>
      </c>
      <c r="P255">
        <v>-20.645741999999998</v>
      </c>
      <c r="Q255">
        <v>-261.65561000000002</v>
      </c>
      <c r="AG255">
        <f t="shared" si="31"/>
        <v>5.8799999999991428</v>
      </c>
      <c r="AJ255">
        <v>-29.558861</v>
      </c>
      <c r="AK255">
        <v>-10.05339</v>
      </c>
      <c r="AL255">
        <v>-115.91672</v>
      </c>
      <c r="AN255">
        <f t="shared" si="32"/>
        <v>-51.84299033333334</v>
      </c>
      <c r="AO255">
        <f t="shared" si="33"/>
        <v>32.527926334053177</v>
      </c>
    </row>
    <row r="256" spans="3:41">
      <c r="C256">
        <f t="shared" si="29"/>
        <v>5.9033333333324727</v>
      </c>
      <c r="N256">
        <f t="shared" si="30"/>
        <v>5.9033333333324727</v>
      </c>
      <c r="P256">
        <v>-20.300051</v>
      </c>
      <c r="Q256">
        <v>-268.95733999999999</v>
      </c>
      <c r="AG256">
        <f t="shared" si="31"/>
        <v>5.9033333333324727</v>
      </c>
      <c r="AJ256">
        <v>-29.575268000000001</v>
      </c>
      <c r="AK256">
        <v>-10.079200999999999</v>
      </c>
      <c r="AL256">
        <v>-116.53962</v>
      </c>
      <c r="AN256">
        <f t="shared" si="32"/>
        <v>-52.06469633333333</v>
      </c>
      <c r="AO256">
        <f t="shared" si="33"/>
        <v>32.725046439916085</v>
      </c>
    </row>
    <row r="257" spans="3:41">
      <c r="C257">
        <f t="shared" si="29"/>
        <v>5.9266666666658026</v>
      </c>
      <c r="N257">
        <f t="shared" si="30"/>
        <v>5.9266666666658026</v>
      </c>
      <c r="P257">
        <v>-20.414282</v>
      </c>
      <c r="Q257">
        <v>-269.86541999999997</v>
      </c>
      <c r="AG257">
        <f t="shared" si="31"/>
        <v>5.9266666666658026</v>
      </c>
      <c r="AJ257">
        <v>-29.826668000000002</v>
      </c>
      <c r="AK257">
        <v>-9.9919939000000007</v>
      </c>
      <c r="AL257">
        <v>-117.73508</v>
      </c>
      <c r="AN257">
        <f t="shared" si="32"/>
        <v>-52.517913966666669</v>
      </c>
      <c r="AO257">
        <f t="shared" si="33"/>
        <v>33.107464582416185</v>
      </c>
    </row>
    <row r="258" spans="3:41">
      <c r="C258">
        <f t="shared" si="29"/>
        <v>5.9499999999991324</v>
      </c>
      <c r="N258">
        <f t="shared" si="30"/>
        <v>5.9499999999991324</v>
      </c>
      <c r="P258">
        <v>-20.265041</v>
      </c>
      <c r="Q258">
        <v>-266.06319999999999</v>
      </c>
      <c r="AG258">
        <f t="shared" si="31"/>
        <v>5.9499999999991324</v>
      </c>
      <c r="AJ258">
        <v>-30.629721</v>
      </c>
      <c r="AK258">
        <v>-10.161580000000001</v>
      </c>
      <c r="AL258">
        <v>-117.48559</v>
      </c>
      <c r="AN258">
        <f t="shared" si="32"/>
        <v>-52.758963666666666</v>
      </c>
      <c r="AO258">
        <f t="shared" si="33"/>
        <v>32.89826903435393</v>
      </c>
    </row>
    <row r="259" spans="3:41">
      <c r="C259">
        <f t="shared" si="29"/>
        <v>5.9733333333324623</v>
      </c>
      <c r="N259">
        <f t="shared" si="30"/>
        <v>5.9733333333324623</v>
      </c>
      <c r="P259">
        <v>-20.375132000000001</v>
      </c>
      <c r="Q259">
        <v>-263.755</v>
      </c>
      <c r="AG259">
        <f t="shared" si="31"/>
        <v>5.9733333333324623</v>
      </c>
      <c r="AJ259">
        <v>-31.754168</v>
      </c>
      <c r="AK259">
        <v>-10.388665</v>
      </c>
      <c r="AL259">
        <v>-123.77421</v>
      </c>
      <c r="AN259">
        <f t="shared" si="32"/>
        <v>-55.305680999999993</v>
      </c>
      <c r="AO259">
        <f t="shared" si="33"/>
        <v>34.785417333410635</v>
      </c>
    </row>
    <row r="260" spans="3:41">
      <c r="C260">
        <f t="shared" si="29"/>
        <v>5.9966666666657922</v>
      </c>
      <c r="N260">
        <f t="shared" si="30"/>
        <v>5.9966666666657922</v>
      </c>
      <c r="P260">
        <v>-20.175404</v>
      </c>
      <c r="Q260">
        <v>-268.03417999999999</v>
      </c>
      <c r="AG260">
        <f t="shared" si="31"/>
        <v>5.9966666666657922</v>
      </c>
      <c r="AJ260">
        <v>-31.904169</v>
      </c>
      <c r="AK260">
        <v>-10.508739</v>
      </c>
      <c r="AL260">
        <v>-120.73081999999999</v>
      </c>
      <c r="AN260">
        <f t="shared" si="32"/>
        <v>-54.381242666666672</v>
      </c>
      <c r="AO260">
        <f t="shared" si="33"/>
        <v>33.744831285473481</v>
      </c>
    </row>
    <row r="261" spans="3:41">
      <c r="C261">
        <f t="shared" ref="C261:C324" si="40">C260+0.02333333333333</f>
        <v>6.0199999999991221</v>
      </c>
      <c r="N261">
        <f t="shared" ref="N261:N324" si="41">N260+0.02333333333333</f>
        <v>6.0199999999991221</v>
      </c>
      <c r="P261">
        <v>-20.197915999999999</v>
      </c>
      <c r="Q261">
        <v>-274.21715999999998</v>
      </c>
      <c r="AG261">
        <f t="shared" ref="AG261:AG324" si="42">AG260+0.02333333333333</f>
        <v>6.0199999999991221</v>
      </c>
      <c r="AJ261">
        <v>-33.144179999999999</v>
      </c>
      <c r="AK261">
        <v>-10.573568</v>
      </c>
      <c r="AL261">
        <v>-115.73842</v>
      </c>
      <c r="AN261">
        <f t="shared" ref="AN261:AN303" si="43">AVERAGE(AH261:AL261)</f>
        <v>-53.152055999999995</v>
      </c>
      <c r="AO261">
        <f t="shared" ref="AO261:AO303" si="44">STDEV(AH261:AL261)/SQRT(3)</f>
        <v>31.964291798656667</v>
      </c>
    </row>
    <row r="262" spans="3:41">
      <c r="C262">
        <f t="shared" si="40"/>
        <v>6.0433333333324519</v>
      </c>
      <c r="N262">
        <f t="shared" si="41"/>
        <v>6.0433333333324519</v>
      </c>
      <c r="P262">
        <v>-20.208185</v>
      </c>
      <c r="Q262">
        <v>-281.61444</v>
      </c>
      <c r="AG262">
        <f t="shared" si="42"/>
        <v>6.0433333333324519</v>
      </c>
      <c r="AJ262">
        <v>-32.908009</v>
      </c>
      <c r="AK262">
        <v>-10.436017</v>
      </c>
      <c r="AL262">
        <v>-117.73147</v>
      </c>
      <c r="AN262">
        <f t="shared" si="43"/>
        <v>-53.691831999999998</v>
      </c>
      <c r="AO262">
        <f t="shared" si="44"/>
        <v>32.670343496257175</v>
      </c>
    </row>
    <row r="263" spans="3:41">
      <c r="C263">
        <f t="shared" si="40"/>
        <v>6.0666666666657818</v>
      </c>
      <c r="N263">
        <f t="shared" si="41"/>
        <v>6.0666666666657818</v>
      </c>
      <c r="P263">
        <v>-20.256170000000001</v>
      </c>
      <c r="Q263">
        <v>-281.85262999999998</v>
      </c>
      <c r="AG263">
        <f t="shared" si="42"/>
        <v>6.0666666666657818</v>
      </c>
      <c r="AJ263">
        <v>-32.821734999999997</v>
      </c>
      <c r="AK263">
        <v>-10.712497000000001</v>
      </c>
      <c r="AL263">
        <v>-118.42146</v>
      </c>
      <c r="AN263">
        <f t="shared" si="43"/>
        <v>-53.985230666666666</v>
      </c>
      <c r="AO263">
        <f t="shared" si="44"/>
        <v>32.844204660074645</v>
      </c>
    </row>
    <row r="264" spans="3:41">
      <c r="C264">
        <f t="shared" si="40"/>
        <v>6.0899999999991117</v>
      </c>
      <c r="N264">
        <f t="shared" si="41"/>
        <v>6.0899999999991117</v>
      </c>
      <c r="P264">
        <v>-20.486986000000002</v>
      </c>
      <c r="Q264">
        <v>-285.64594</v>
      </c>
      <c r="AG264">
        <f t="shared" si="42"/>
        <v>6.0899999999991117</v>
      </c>
      <c r="AJ264">
        <v>-33.269874999999999</v>
      </c>
      <c r="AK264">
        <v>-11.095922</v>
      </c>
      <c r="AL264">
        <v>-123.34312</v>
      </c>
      <c r="AN264">
        <f t="shared" si="43"/>
        <v>-55.902972333333331</v>
      </c>
      <c r="AO264">
        <f t="shared" si="44"/>
        <v>34.322253159759711</v>
      </c>
    </row>
    <row r="265" spans="3:41">
      <c r="C265">
        <f t="shared" si="40"/>
        <v>6.1133333333324416</v>
      </c>
      <c r="N265">
        <f t="shared" si="41"/>
        <v>6.1133333333324416</v>
      </c>
      <c r="P265">
        <v>-20.646564000000001</v>
      </c>
      <c r="Q265">
        <v>-292.47293000000002</v>
      </c>
      <c r="AG265">
        <f t="shared" si="42"/>
        <v>6.1133333333324416</v>
      </c>
      <c r="AJ265">
        <v>-32.883674999999997</v>
      </c>
      <c r="AK265">
        <v>-11.378613</v>
      </c>
      <c r="AL265">
        <v>-128.34685999999999</v>
      </c>
      <c r="AN265">
        <f t="shared" si="43"/>
        <v>-57.536382666666668</v>
      </c>
      <c r="AO265">
        <f t="shared" si="44"/>
        <v>35.945373823979281</v>
      </c>
    </row>
    <row r="266" spans="3:41">
      <c r="C266">
        <f t="shared" si="40"/>
        <v>6.1366666666657714</v>
      </c>
      <c r="N266">
        <f t="shared" si="41"/>
        <v>6.1366666666657714</v>
      </c>
      <c r="P266">
        <v>-20.365803</v>
      </c>
      <c r="Q266">
        <v>-292.1069</v>
      </c>
      <c r="AG266">
        <f t="shared" si="42"/>
        <v>6.1366666666657714</v>
      </c>
      <c r="AJ266">
        <v>-33.457298000000002</v>
      </c>
      <c r="AK266">
        <v>-11.415921000000001</v>
      </c>
      <c r="AL266">
        <v>-126.95672999999999</v>
      </c>
      <c r="AN266">
        <f t="shared" si="43"/>
        <v>-57.276649666666664</v>
      </c>
      <c r="AO266">
        <f t="shared" si="44"/>
        <v>35.416289902900481</v>
      </c>
    </row>
    <row r="267" spans="3:41">
      <c r="C267">
        <f t="shared" si="40"/>
        <v>6.1599999999991013</v>
      </c>
      <c r="N267">
        <f t="shared" si="41"/>
        <v>6.1599999999991013</v>
      </c>
      <c r="P267">
        <v>-20.587081999999999</v>
      </c>
      <c r="Q267">
        <v>-295.07492000000002</v>
      </c>
      <c r="AG267">
        <f t="shared" si="42"/>
        <v>6.1599999999991013</v>
      </c>
      <c r="AJ267">
        <v>-33.641235000000002</v>
      </c>
      <c r="AK267">
        <v>-11.370224</v>
      </c>
      <c r="AL267">
        <v>-127.24007</v>
      </c>
      <c r="AN267">
        <f t="shared" si="43"/>
        <v>-57.417176333333337</v>
      </c>
      <c r="AO267">
        <f t="shared" si="44"/>
        <v>35.49848279729953</v>
      </c>
    </row>
    <row r="268" spans="3:41">
      <c r="C268">
        <f t="shared" si="40"/>
        <v>6.1833333333324312</v>
      </c>
      <c r="N268">
        <f t="shared" si="41"/>
        <v>6.1833333333324312</v>
      </c>
      <c r="P268">
        <v>-20.705190999999999</v>
      </c>
      <c r="Q268">
        <v>-293.42889000000002</v>
      </c>
      <c r="AG268">
        <f t="shared" si="42"/>
        <v>6.1833333333324312</v>
      </c>
      <c r="AJ268">
        <v>-33.561290999999997</v>
      </c>
      <c r="AK268">
        <v>-11.291883</v>
      </c>
      <c r="AL268">
        <v>-129.55545000000001</v>
      </c>
      <c r="AN268">
        <f t="shared" si="43"/>
        <v>-58.136208000000003</v>
      </c>
      <c r="AO268">
        <f t="shared" si="44"/>
        <v>36.283663583209368</v>
      </c>
    </row>
    <row r="269" spans="3:41">
      <c r="C269">
        <f t="shared" si="40"/>
        <v>6.2066666666657611</v>
      </c>
      <c r="N269">
        <f t="shared" si="41"/>
        <v>6.2066666666657611</v>
      </c>
      <c r="P269">
        <v>-20.893353000000001</v>
      </c>
      <c r="Q269">
        <v>-299.08452999999997</v>
      </c>
      <c r="AG269">
        <f t="shared" si="42"/>
        <v>6.2066666666657611</v>
      </c>
      <c r="AJ269">
        <v>-33.231281000000003</v>
      </c>
      <c r="AK269">
        <v>-11.385408</v>
      </c>
      <c r="AL269">
        <v>-131.17125999999999</v>
      </c>
      <c r="AN269">
        <f t="shared" si="43"/>
        <v>-58.595982999999997</v>
      </c>
      <c r="AO269">
        <f t="shared" si="44"/>
        <v>36.831547462752994</v>
      </c>
    </row>
    <row r="270" spans="3:41">
      <c r="C270">
        <f t="shared" si="40"/>
        <v>6.2299999999990909</v>
      </c>
      <c r="N270">
        <f t="shared" si="41"/>
        <v>6.2299999999990909</v>
      </c>
      <c r="P270">
        <v>-20.320522</v>
      </c>
      <c r="Q270">
        <v>-302.13765999999998</v>
      </c>
      <c r="AG270">
        <f t="shared" si="42"/>
        <v>6.2299999999990909</v>
      </c>
      <c r="AJ270">
        <v>-34.596283</v>
      </c>
      <c r="AK270">
        <v>-11.144544</v>
      </c>
      <c r="AL270">
        <v>-131.19368</v>
      </c>
      <c r="AN270">
        <f t="shared" si="43"/>
        <v>-58.978169000000001</v>
      </c>
      <c r="AO270">
        <f t="shared" si="44"/>
        <v>36.736929817620727</v>
      </c>
    </row>
    <row r="271" spans="3:41">
      <c r="C271">
        <f t="shared" si="40"/>
        <v>6.2533333333324208</v>
      </c>
      <c r="N271">
        <f t="shared" si="41"/>
        <v>6.2533333333324208</v>
      </c>
      <c r="P271">
        <v>-20.471502000000001</v>
      </c>
      <c r="Q271">
        <v>-297.95531999999997</v>
      </c>
      <c r="AG271">
        <f t="shared" si="42"/>
        <v>6.2533333333324208</v>
      </c>
      <c r="AJ271">
        <v>-34.962139000000001</v>
      </c>
      <c r="AK271">
        <v>-10.96678</v>
      </c>
      <c r="AL271">
        <v>-131.07558</v>
      </c>
      <c r="AN271">
        <f t="shared" si="43"/>
        <v>-59.001499666666668</v>
      </c>
      <c r="AO271">
        <f t="shared" si="44"/>
        <v>36.696726036103733</v>
      </c>
    </row>
    <row r="272" spans="3:41">
      <c r="C272">
        <f t="shared" si="40"/>
        <v>6.2766666666657507</v>
      </c>
      <c r="N272">
        <f t="shared" si="41"/>
        <v>6.2766666666657507</v>
      </c>
      <c r="P272">
        <v>-20.836178</v>
      </c>
      <c r="Q272">
        <v>-296.51416</v>
      </c>
      <c r="AG272">
        <f t="shared" si="42"/>
        <v>6.2766666666657507</v>
      </c>
      <c r="AJ272">
        <v>-34.876773999999997</v>
      </c>
      <c r="AK272">
        <v>-11.524385000000001</v>
      </c>
      <c r="AL272">
        <v>-136.66028</v>
      </c>
      <c r="AN272">
        <f t="shared" si="43"/>
        <v>-61.020479666666667</v>
      </c>
      <c r="AO272">
        <f t="shared" si="44"/>
        <v>38.416003886625724</v>
      </c>
    </row>
    <row r="273" spans="3:41">
      <c r="C273">
        <f t="shared" si="40"/>
        <v>6.2999999999990806</v>
      </c>
      <c r="N273">
        <f t="shared" si="41"/>
        <v>6.2999999999990806</v>
      </c>
      <c r="P273">
        <v>-20.806972999999999</v>
      </c>
      <c r="Q273">
        <v>-301.77634</v>
      </c>
      <c r="AG273">
        <f t="shared" si="42"/>
        <v>6.2999999999990806</v>
      </c>
      <c r="AJ273">
        <v>-33.772964000000002</v>
      </c>
      <c r="AK273">
        <v>-11.638977000000001</v>
      </c>
      <c r="AL273">
        <v>-142.29399000000001</v>
      </c>
      <c r="AN273">
        <f t="shared" si="43"/>
        <v>-62.568643666666674</v>
      </c>
      <c r="AO273">
        <f t="shared" si="44"/>
        <v>40.371510091096425</v>
      </c>
    </row>
    <row r="274" spans="3:41">
      <c r="C274">
        <f t="shared" si="40"/>
        <v>6.3233333333324104</v>
      </c>
      <c r="N274">
        <f t="shared" si="41"/>
        <v>6.3233333333324104</v>
      </c>
      <c r="P274">
        <v>-20.872568000000001</v>
      </c>
      <c r="Q274">
        <v>-307.90789999999998</v>
      </c>
      <c r="AG274">
        <f t="shared" si="42"/>
        <v>6.3233333333324104</v>
      </c>
      <c r="AJ274">
        <v>-34.487769999999998</v>
      </c>
      <c r="AK274">
        <v>-12.041943</v>
      </c>
      <c r="AL274">
        <v>-133.32980000000001</v>
      </c>
      <c r="AN274">
        <f t="shared" si="43"/>
        <v>-59.953170999999998</v>
      </c>
      <c r="AO274">
        <f t="shared" si="44"/>
        <v>37.256100395242726</v>
      </c>
    </row>
    <row r="275" spans="3:41">
      <c r="C275">
        <f t="shared" si="40"/>
        <v>6.3466666666657403</v>
      </c>
      <c r="N275">
        <f t="shared" si="41"/>
        <v>6.3466666666657403</v>
      </c>
      <c r="P275">
        <v>-20.705482</v>
      </c>
      <c r="Q275">
        <v>-310.21262000000002</v>
      </c>
      <c r="AG275">
        <f t="shared" si="42"/>
        <v>6.3466666666657403</v>
      </c>
      <c r="AJ275">
        <v>-34.557606</v>
      </c>
      <c r="AK275">
        <v>-12.375131</v>
      </c>
      <c r="AL275">
        <v>-139.48716999999999</v>
      </c>
      <c r="AN275">
        <f t="shared" si="43"/>
        <v>-62.139969000000001</v>
      </c>
      <c r="AO275">
        <f t="shared" si="44"/>
        <v>39.200160187522229</v>
      </c>
    </row>
    <row r="276" spans="3:41">
      <c r="C276">
        <f t="shared" si="40"/>
        <v>6.3699999999990702</v>
      </c>
      <c r="N276">
        <f t="shared" si="41"/>
        <v>6.3699999999990702</v>
      </c>
      <c r="P276">
        <v>-20.893013</v>
      </c>
      <c r="Q276">
        <v>-311.53726</v>
      </c>
      <c r="AG276">
        <f t="shared" si="42"/>
        <v>6.3699999999990702</v>
      </c>
      <c r="AJ276">
        <v>-35.287700999999998</v>
      </c>
      <c r="AK276">
        <v>-12.140574000000001</v>
      </c>
      <c r="AL276">
        <v>-145.54660000000001</v>
      </c>
      <c r="AN276">
        <f t="shared" si="43"/>
        <v>-64.324958333333328</v>
      </c>
      <c r="AO276">
        <f t="shared" si="44"/>
        <v>41.156869326840351</v>
      </c>
    </row>
    <row r="277" spans="3:41">
      <c r="C277">
        <f t="shared" si="40"/>
        <v>6.3933333333324001</v>
      </c>
      <c r="N277">
        <f t="shared" si="41"/>
        <v>6.3933333333324001</v>
      </c>
      <c r="P277">
        <v>-20.810516</v>
      </c>
      <c r="Q277">
        <v>-312.28170999999998</v>
      </c>
      <c r="AG277">
        <f t="shared" si="42"/>
        <v>6.3933333333324001</v>
      </c>
      <c r="AJ277">
        <v>-34.193764000000002</v>
      </c>
      <c r="AK277">
        <v>-11.835649999999999</v>
      </c>
      <c r="AL277">
        <v>-144.17644999999999</v>
      </c>
      <c r="AN277">
        <f t="shared" si="43"/>
        <v>-63.401954666666661</v>
      </c>
      <c r="AO277">
        <f t="shared" si="44"/>
        <v>40.899717348963286</v>
      </c>
    </row>
    <row r="278" spans="3:41">
      <c r="C278">
        <f t="shared" si="40"/>
        <v>6.4166666666657299</v>
      </c>
      <c r="N278">
        <f t="shared" si="41"/>
        <v>6.4166666666657299</v>
      </c>
      <c r="P278">
        <v>-20.642945999999998</v>
      </c>
      <c r="Q278">
        <v>-314.96301</v>
      </c>
      <c r="AG278">
        <f t="shared" si="42"/>
        <v>6.4166666666657299</v>
      </c>
      <c r="AJ278">
        <v>-34.071499000000003</v>
      </c>
      <c r="AK278">
        <v>-12.07846</v>
      </c>
      <c r="AL278">
        <v>-145.22575000000001</v>
      </c>
      <c r="AN278">
        <f t="shared" si="43"/>
        <v>-63.791902999999998</v>
      </c>
      <c r="AO278">
        <f t="shared" si="44"/>
        <v>41.208927103353211</v>
      </c>
    </row>
    <row r="279" spans="3:41">
      <c r="C279">
        <f t="shared" si="40"/>
        <v>6.4399999999990598</v>
      </c>
      <c r="N279">
        <f t="shared" si="41"/>
        <v>6.4399999999990598</v>
      </c>
      <c r="P279">
        <v>-20.799859999999999</v>
      </c>
      <c r="Q279">
        <v>-312.57900999999998</v>
      </c>
      <c r="AG279">
        <f t="shared" si="42"/>
        <v>6.4399999999990598</v>
      </c>
      <c r="AJ279">
        <v>-32.980412000000001</v>
      </c>
      <c r="AK279">
        <v>-12.735334</v>
      </c>
      <c r="AL279">
        <v>-148.73221000000001</v>
      </c>
      <c r="AN279">
        <f t="shared" si="43"/>
        <v>-64.81598533333333</v>
      </c>
      <c r="AO279">
        <f t="shared" si="44"/>
        <v>42.363173344845862</v>
      </c>
    </row>
    <row r="280" spans="3:41">
      <c r="C280">
        <f t="shared" si="40"/>
        <v>6.4633333333323897</v>
      </c>
      <c r="N280">
        <f t="shared" si="41"/>
        <v>6.4633333333323897</v>
      </c>
      <c r="P280">
        <v>-20.940180000000002</v>
      </c>
      <c r="Q280">
        <v>-316.92029000000002</v>
      </c>
      <c r="AG280">
        <f t="shared" si="42"/>
        <v>6.4633333333323897</v>
      </c>
      <c r="AJ280">
        <v>-33.076199000000003</v>
      </c>
      <c r="AK280">
        <v>-12.996798999999999</v>
      </c>
      <c r="AL280">
        <v>-151.92304999999999</v>
      </c>
      <c r="AN280">
        <f t="shared" si="43"/>
        <v>-65.998682666666653</v>
      </c>
      <c r="AO280">
        <f t="shared" si="44"/>
        <v>43.351444621508683</v>
      </c>
    </row>
    <row r="281" spans="3:41">
      <c r="C281">
        <f t="shared" si="40"/>
        <v>6.4866666666657196</v>
      </c>
      <c r="N281">
        <f t="shared" si="41"/>
        <v>6.4866666666657196</v>
      </c>
      <c r="P281">
        <v>-21.323696000000002</v>
      </c>
      <c r="Q281">
        <v>-318.58632999999998</v>
      </c>
      <c r="AG281">
        <f t="shared" si="42"/>
        <v>6.4866666666657196</v>
      </c>
      <c r="AJ281">
        <v>-31.967493000000001</v>
      </c>
      <c r="AK281">
        <v>-12.576658</v>
      </c>
      <c r="AL281">
        <v>-153.96671000000001</v>
      </c>
      <c r="AN281">
        <f t="shared" si="43"/>
        <v>-66.170287000000002</v>
      </c>
      <c r="AO281">
        <f t="shared" si="44"/>
        <v>44.25366289621499</v>
      </c>
    </row>
    <row r="282" spans="3:41">
      <c r="C282">
        <f t="shared" si="40"/>
        <v>6.5099999999990494</v>
      </c>
      <c r="N282">
        <f t="shared" si="41"/>
        <v>6.5099999999990494</v>
      </c>
      <c r="P282">
        <v>-21.148053999999998</v>
      </c>
      <c r="AG282">
        <f t="shared" si="42"/>
        <v>6.5099999999990494</v>
      </c>
      <c r="AJ282">
        <v>-12.189686</v>
      </c>
      <c r="AK282">
        <v>-0.60853672000000003</v>
      </c>
      <c r="AL282">
        <v>-14.393976</v>
      </c>
      <c r="AN282">
        <f t="shared" si="43"/>
        <v>-9.0640662400000007</v>
      </c>
      <c r="AO282">
        <f t="shared" si="44"/>
        <v>4.2753833433864372</v>
      </c>
    </row>
    <row r="283" spans="3:41">
      <c r="C283">
        <f t="shared" si="40"/>
        <v>6.5333333333323793</v>
      </c>
      <c r="N283">
        <f t="shared" si="41"/>
        <v>6.5333333333323793</v>
      </c>
      <c r="P283">
        <v>-21.100349000000001</v>
      </c>
      <c r="AG283">
        <f t="shared" si="42"/>
        <v>6.5333333333323793</v>
      </c>
      <c r="AJ283">
        <v>3.6365664999999998E-2</v>
      </c>
      <c r="AK283">
        <v>-9.1141442999999995</v>
      </c>
      <c r="AL283">
        <v>-100.1187</v>
      </c>
      <c r="AN283">
        <f t="shared" si="43"/>
        <v>-36.398826211666666</v>
      </c>
      <c r="AO283">
        <f t="shared" si="44"/>
        <v>31.969254473925094</v>
      </c>
    </row>
    <row r="284" spans="3:41">
      <c r="C284">
        <f t="shared" si="40"/>
        <v>6.5566666666657092</v>
      </c>
      <c r="N284">
        <f t="shared" si="41"/>
        <v>6.5566666666657092</v>
      </c>
      <c r="P284">
        <v>-21.453610999999999</v>
      </c>
      <c r="AG284">
        <f t="shared" si="42"/>
        <v>6.5566666666657092</v>
      </c>
      <c r="AJ284">
        <v>-5.9090895999999997</v>
      </c>
      <c r="AK284">
        <v>-9.8740435000000009</v>
      </c>
      <c r="AL284">
        <v>-118.83313</v>
      </c>
      <c r="AN284">
        <f t="shared" si="43"/>
        <v>-44.872087700000002</v>
      </c>
      <c r="AO284">
        <f t="shared" si="44"/>
        <v>36.998229905560223</v>
      </c>
    </row>
    <row r="285" spans="3:41">
      <c r="C285">
        <f t="shared" si="40"/>
        <v>6.5799999999990391</v>
      </c>
      <c r="N285">
        <f t="shared" si="41"/>
        <v>6.5799999999990391</v>
      </c>
      <c r="P285">
        <v>-21.562674999999999</v>
      </c>
      <c r="Q285">
        <v>-304.46575999999999</v>
      </c>
      <c r="AG285">
        <f t="shared" si="42"/>
        <v>6.5799999999990391</v>
      </c>
      <c r="AJ285">
        <v>-17.002098</v>
      </c>
      <c r="AK285">
        <v>-10.248421</v>
      </c>
      <c r="AL285">
        <v>-124.69714</v>
      </c>
      <c r="AN285">
        <f t="shared" si="43"/>
        <v>-50.649219666666674</v>
      </c>
      <c r="AO285">
        <f t="shared" si="44"/>
        <v>37.075256427631274</v>
      </c>
    </row>
    <row r="286" spans="3:41">
      <c r="C286">
        <f t="shared" si="40"/>
        <v>6.6033333333323689</v>
      </c>
      <c r="N286">
        <f t="shared" si="41"/>
        <v>6.6033333333323689</v>
      </c>
      <c r="P286">
        <v>-21.046209000000001</v>
      </c>
      <c r="Q286">
        <v>-311.7269</v>
      </c>
      <c r="AG286">
        <f t="shared" si="42"/>
        <v>6.6033333333323689</v>
      </c>
      <c r="AJ286">
        <v>-20.319217999999999</v>
      </c>
      <c r="AK286">
        <v>-10.50583</v>
      </c>
      <c r="AL286">
        <v>-129.55659</v>
      </c>
      <c r="AN286">
        <f t="shared" si="43"/>
        <v>-53.460546000000001</v>
      </c>
      <c r="AO286">
        <f t="shared" si="44"/>
        <v>38.153337907043323</v>
      </c>
    </row>
    <row r="287" spans="3:41">
      <c r="C287">
        <f t="shared" si="40"/>
        <v>6.6266666666656988</v>
      </c>
      <c r="N287">
        <f t="shared" si="41"/>
        <v>6.6266666666656988</v>
      </c>
      <c r="P287">
        <v>-21.225529000000002</v>
      </c>
      <c r="Q287">
        <v>-317.06295999999998</v>
      </c>
      <c r="AG287">
        <f t="shared" si="42"/>
        <v>6.6266666666656988</v>
      </c>
      <c r="AJ287">
        <v>-22.557631000000001</v>
      </c>
      <c r="AK287">
        <v>-10.438336</v>
      </c>
      <c r="AL287">
        <v>-134.84478999999999</v>
      </c>
      <c r="AN287">
        <f t="shared" si="43"/>
        <v>-55.946919000000001</v>
      </c>
      <c r="AO287">
        <f t="shared" si="44"/>
        <v>39.603766083853422</v>
      </c>
    </row>
    <row r="288" spans="3:41">
      <c r="C288">
        <f t="shared" si="40"/>
        <v>6.6499999999990287</v>
      </c>
      <c r="N288">
        <f t="shared" si="41"/>
        <v>6.6499999999990287</v>
      </c>
      <c r="P288">
        <v>-21.213673</v>
      </c>
      <c r="Q288">
        <v>-325.17545000000001</v>
      </c>
      <c r="AG288">
        <f t="shared" si="42"/>
        <v>6.6499999999990287</v>
      </c>
      <c r="AJ288">
        <v>-23.318936999999998</v>
      </c>
      <c r="AK288">
        <v>-10.682257</v>
      </c>
      <c r="AL288">
        <v>-136.93149</v>
      </c>
      <c r="AN288">
        <f t="shared" si="43"/>
        <v>-56.977561333333334</v>
      </c>
      <c r="AO288">
        <f t="shared" si="44"/>
        <v>40.143054410783677</v>
      </c>
    </row>
    <row r="289" spans="3:41">
      <c r="C289">
        <f t="shared" si="40"/>
        <v>6.6733333333323586</v>
      </c>
      <c r="N289">
        <f t="shared" si="41"/>
        <v>6.6733333333323586</v>
      </c>
      <c r="P289">
        <v>-21.453575000000001</v>
      </c>
      <c r="Q289">
        <v>-334.28570999999999</v>
      </c>
      <c r="AG289">
        <f t="shared" si="42"/>
        <v>6.6733333333323586</v>
      </c>
      <c r="AJ289">
        <v>-23.445371999999999</v>
      </c>
      <c r="AK289">
        <v>-10.613312000000001</v>
      </c>
      <c r="AL289">
        <v>-136.89940999999999</v>
      </c>
      <c r="AN289">
        <f t="shared" si="43"/>
        <v>-56.986031333333329</v>
      </c>
      <c r="AO289">
        <f t="shared" si="44"/>
        <v>40.128030553892714</v>
      </c>
    </row>
    <row r="290" spans="3:41">
      <c r="C290">
        <f t="shared" si="40"/>
        <v>6.6966666666656884</v>
      </c>
      <c r="N290">
        <f t="shared" si="41"/>
        <v>6.6966666666656884</v>
      </c>
      <c r="P290">
        <v>-21.624153</v>
      </c>
      <c r="AG290">
        <f t="shared" si="42"/>
        <v>6.6966666666656884</v>
      </c>
      <c r="AJ290">
        <v>-23.957606999999999</v>
      </c>
      <c r="AK290">
        <v>-10.645219000000001</v>
      </c>
      <c r="AL290">
        <v>-135.60342</v>
      </c>
      <c r="AN290">
        <f t="shared" si="43"/>
        <v>-56.735415333333329</v>
      </c>
      <c r="AO290">
        <f t="shared" si="44"/>
        <v>39.620813295714726</v>
      </c>
    </row>
    <row r="291" spans="3:41">
      <c r="C291">
        <f t="shared" si="40"/>
        <v>6.7199999999990183</v>
      </c>
      <c r="N291">
        <f t="shared" si="41"/>
        <v>6.7199999999990183</v>
      </c>
      <c r="P291">
        <v>-21.682503000000001</v>
      </c>
      <c r="AG291">
        <f t="shared" si="42"/>
        <v>6.7199999999990183</v>
      </c>
      <c r="AJ291">
        <v>-25.494173</v>
      </c>
      <c r="AK291">
        <v>-10.470667000000001</v>
      </c>
      <c r="AL291">
        <v>-143.03807</v>
      </c>
      <c r="AN291">
        <f t="shared" si="43"/>
        <v>-59.667636666666674</v>
      </c>
      <c r="AO291">
        <f t="shared" si="44"/>
        <v>41.910214740457732</v>
      </c>
    </row>
    <row r="292" spans="3:41">
      <c r="C292">
        <f t="shared" si="40"/>
        <v>6.7433333333323482</v>
      </c>
      <c r="N292">
        <f t="shared" si="41"/>
        <v>6.7433333333323482</v>
      </c>
      <c r="P292">
        <v>-21.740079999999999</v>
      </c>
      <c r="AG292">
        <f t="shared" si="42"/>
        <v>6.7433333333323482</v>
      </c>
      <c r="AJ292">
        <v>-25.577407999999998</v>
      </c>
      <c r="AK292">
        <v>-10.456554000000001</v>
      </c>
      <c r="AL292">
        <v>-141.89365000000001</v>
      </c>
      <c r="AN292">
        <f t="shared" si="43"/>
        <v>-59.309204000000001</v>
      </c>
      <c r="AO292">
        <f t="shared" si="44"/>
        <v>41.522295606366782</v>
      </c>
    </row>
    <row r="293" spans="3:41">
      <c r="C293">
        <f t="shared" si="40"/>
        <v>6.7666666666656781</v>
      </c>
      <c r="N293">
        <f t="shared" si="41"/>
        <v>6.7666666666656781</v>
      </c>
      <c r="P293">
        <v>-21.498560000000001</v>
      </c>
      <c r="AG293">
        <f t="shared" si="42"/>
        <v>6.7666666666656781</v>
      </c>
      <c r="AJ293">
        <v>-26.291014000000001</v>
      </c>
      <c r="AK293">
        <v>-10.792329000000001</v>
      </c>
      <c r="AL293">
        <v>-142.76767000000001</v>
      </c>
      <c r="AN293">
        <f t="shared" si="43"/>
        <v>-59.950337666666677</v>
      </c>
      <c r="AO293">
        <f t="shared" si="44"/>
        <v>41.649670708140626</v>
      </c>
    </row>
    <row r="294" spans="3:41">
      <c r="C294">
        <f t="shared" si="40"/>
        <v>6.7899999999990079</v>
      </c>
      <c r="N294">
        <f t="shared" si="41"/>
        <v>6.7899999999990079</v>
      </c>
      <c r="P294">
        <v>-21.994627000000001</v>
      </c>
      <c r="AG294">
        <f t="shared" si="42"/>
        <v>6.7899999999990079</v>
      </c>
      <c r="AJ294">
        <v>-26.895966999999999</v>
      </c>
      <c r="AK294">
        <v>-11.123687</v>
      </c>
      <c r="AL294">
        <v>-146.03636</v>
      </c>
      <c r="AN294">
        <f t="shared" si="43"/>
        <v>-61.352004666666666</v>
      </c>
      <c r="AO294">
        <f t="shared" si="44"/>
        <v>42.586270216140072</v>
      </c>
    </row>
    <row r="295" spans="3:41">
      <c r="C295">
        <f t="shared" si="40"/>
        <v>6.8133333333323378</v>
      </c>
      <c r="N295">
        <f t="shared" si="41"/>
        <v>6.8133333333323378</v>
      </c>
      <c r="P295">
        <v>-21.898363</v>
      </c>
      <c r="AG295">
        <f t="shared" si="42"/>
        <v>6.8133333333323378</v>
      </c>
      <c r="AJ295">
        <v>-26.746272999999999</v>
      </c>
      <c r="AK295">
        <v>-10.936038999999999</v>
      </c>
      <c r="AL295">
        <v>-147.68961999999999</v>
      </c>
      <c r="AN295">
        <f t="shared" si="43"/>
        <v>-61.790643999999993</v>
      </c>
      <c r="AO295">
        <f t="shared" si="44"/>
        <v>43.19130480845314</v>
      </c>
    </row>
    <row r="296" spans="3:41">
      <c r="C296">
        <f t="shared" si="40"/>
        <v>6.8366666666656677</v>
      </c>
      <c r="N296">
        <f t="shared" si="41"/>
        <v>6.8366666666656677</v>
      </c>
      <c r="P296">
        <v>-21.221793999999999</v>
      </c>
      <c r="AG296">
        <f t="shared" si="42"/>
        <v>6.8366666666656677</v>
      </c>
      <c r="AJ296">
        <v>-25.059767000000001</v>
      </c>
      <c r="AK296">
        <v>-10.748835</v>
      </c>
      <c r="AL296">
        <v>-144.85988</v>
      </c>
      <c r="AN296">
        <f t="shared" si="43"/>
        <v>-60.222827333333335</v>
      </c>
      <c r="AO296">
        <f t="shared" si="44"/>
        <v>42.51969624676795</v>
      </c>
    </row>
    <row r="297" spans="3:41">
      <c r="C297">
        <f t="shared" si="40"/>
        <v>6.8599999999989976</v>
      </c>
      <c r="N297">
        <f t="shared" si="41"/>
        <v>6.8599999999989976</v>
      </c>
      <c r="AG297">
        <f t="shared" si="42"/>
        <v>6.8599999999989976</v>
      </c>
      <c r="AJ297">
        <v>-26.027950000000001</v>
      </c>
      <c r="AK297">
        <v>-11.165620000000001</v>
      </c>
      <c r="AL297">
        <v>-147.16127</v>
      </c>
      <c r="AN297">
        <f t="shared" si="43"/>
        <v>-61.451613333333334</v>
      </c>
      <c r="AO297">
        <f t="shared" si="44"/>
        <v>43.069057522756914</v>
      </c>
    </row>
    <row r="298" spans="3:41">
      <c r="C298">
        <f t="shared" si="40"/>
        <v>6.8833333333323274</v>
      </c>
      <c r="N298">
        <f t="shared" si="41"/>
        <v>6.8833333333323274</v>
      </c>
      <c r="AG298">
        <f t="shared" si="42"/>
        <v>6.8833333333323274</v>
      </c>
      <c r="AJ298">
        <v>-25.552707999999999</v>
      </c>
      <c r="AK298">
        <v>-11.274827</v>
      </c>
      <c r="AL298">
        <v>-153.70500000000001</v>
      </c>
      <c r="AN298">
        <f t="shared" si="43"/>
        <v>-63.510844999999996</v>
      </c>
      <c r="AO298">
        <f t="shared" si="44"/>
        <v>45.285036780322784</v>
      </c>
    </row>
    <row r="299" spans="3:41">
      <c r="C299">
        <f t="shared" si="40"/>
        <v>6.9066666666656573</v>
      </c>
      <c r="N299">
        <f t="shared" si="41"/>
        <v>6.9066666666656573</v>
      </c>
      <c r="AG299">
        <f t="shared" si="42"/>
        <v>6.9066666666656573</v>
      </c>
      <c r="AJ299">
        <v>-24.634025999999999</v>
      </c>
      <c r="AK299">
        <v>-11.114058999999999</v>
      </c>
      <c r="AL299">
        <v>-161.82310000000001</v>
      </c>
      <c r="AN299">
        <f t="shared" si="43"/>
        <v>-65.857061666666667</v>
      </c>
      <c r="AO299">
        <f t="shared" si="44"/>
        <v>48.14148509676582</v>
      </c>
    </row>
    <row r="300" spans="3:41">
      <c r="C300">
        <f t="shared" si="40"/>
        <v>6.9299999999989872</v>
      </c>
      <c r="N300">
        <f t="shared" si="41"/>
        <v>6.9299999999989872</v>
      </c>
      <c r="AG300">
        <f t="shared" si="42"/>
        <v>6.9299999999989872</v>
      </c>
      <c r="AJ300">
        <v>-24.988095999999999</v>
      </c>
      <c r="AK300">
        <v>-10.979609999999999</v>
      </c>
      <c r="AL300">
        <v>-164.02477999999999</v>
      </c>
      <c r="AN300">
        <f t="shared" si="43"/>
        <v>-66.66416199999999</v>
      </c>
      <c r="AO300">
        <f t="shared" si="44"/>
        <v>48.847984854408246</v>
      </c>
    </row>
    <row r="301" spans="3:41">
      <c r="C301">
        <f t="shared" si="40"/>
        <v>6.9533333333323171</v>
      </c>
      <c r="N301">
        <f t="shared" si="41"/>
        <v>6.9533333333323171</v>
      </c>
      <c r="AG301">
        <f t="shared" si="42"/>
        <v>6.9533333333323171</v>
      </c>
      <c r="AJ301">
        <v>-24.885437</v>
      </c>
      <c r="AK301">
        <v>-11.564028</v>
      </c>
      <c r="AL301">
        <v>-162.03026</v>
      </c>
      <c r="AN301">
        <f t="shared" si="43"/>
        <v>-66.159908333333334</v>
      </c>
      <c r="AO301">
        <f t="shared" si="44"/>
        <v>48.089181842884628</v>
      </c>
    </row>
    <row r="302" spans="3:41">
      <c r="C302">
        <f t="shared" si="40"/>
        <v>6.9766666666656469</v>
      </c>
      <c r="N302">
        <f t="shared" si="41"/>
        <v>6.9766666666656469</v>
      </c>
      <c r="AG302">
        <f t="shared" si="42"/>
        <v>6.9766666666656469</v>
      </c>
      <c r="AJ302">
        <v>-25.390291000000001</v>
      </c>
      <c r="AK302">
        <v>-11.371748</v>
      </c>
      <c r="AL302">
        <v>-161.62688</v>
      </c>
      <c r="AN302">
        <f t="shared" si="43"/>
        <v>-66.129639666666662</v>
      </c>
      <c r="AO302">
        <f t="shared" si="44"/>
        <v>47.919801301836706</v>
      </c>
    </row>
    <row r="303" spans="3:41">
      <c r="C303">
        <f t="shared" si="40"/>
        <v>6.9999999999989768</v>
      </c>
      <c r="N303">
        <f t="shared" si="41"/>
        <v>6.9999999999989768</v>
      </c>
      <c r="AG303">
        <f t="shared" si="42"/>
        <v>6.9999999999989768</v>
      </c>
      <c r="AJ303">
        <v>-29.052026999999999</v>
      </c>
      <c r="AK303">
        <v>-11.765169</v>
      </c>
      <c r="AL303">
        <v>-171.19246000000001</v>
      </c>
      <c r="AN303">
        <f t="shared" si="43"/>
        <v>-70.66988533333334</v>
      </c>
      <c r="AO303">
        <f t="shared" si="44"/>
        <v>50.508414738172505</v>
      </c>
    </row>
    <row r="304" spans="3:41">
      <c r="C304">
        <f t="shared" si="40"/>
        <v>7.0233333333323067</v>
      </c>
      <c r="N304">
        <f t="shared" si="41"/>
        <v>7.0233333333323067</v>
      </c>
      <c r="AG304">
        <f t="shared" si="42"/>
        <v>7.0233333333323067</v>
      </c>
      <c r="AK304">
        <v>-11.946183</v>
      </c>
      <c r="AL304">
        <v>-171.02887999999999</v>
      </c>
    </row>
    <row r="305" spans="3:37">
      <c r="C305">
        <f t="shared" si="40"/>
        <v>7.0466666666656366</v>
      </c>
      <c r="N305">
        <f t="shared" si="41"/>
        <v>7.0466666666656366</v>
      </c>
      <c r="AG305">
        <f t="shared" si="42"/>
        <v>7.0466666666656366</v>
      </c>
      <c r="AK305">
        <v>-11.869778999999999</v>
      </c>
    </row>
    <row r="306" spans="3:37">
      <c r="C306">
        <f t="shared" si="40"/>
        <v>7.0699999999989664</v>
      </c>
      <c r="N306">
        <f t="shared" si="41"/>
        <v>7.0699999999989664</v>
      </c>
      <c r="AG306">
        <f t="shared" si="42"/>
        <v>7.0699999999989664</v>
      </c>
      <c r="AK306">
        <v>-11.881394</v>
      </c>
    </row>
    <row r="307" spans="3:37">
      <c r="C307">
        <f t="shared" si="40"/>
        <v>7.0933333333322963</v>
      </c>
      <c r="N307">
        <f t="shared" si="41"/>
        <v>7.0933333333322963</v>
      </c>
      <c r="AG307">
        <f t="shared" si="42"/>
        <v>7.0933333333322963</v>
      </c>
      <c r="AK307">
        <v>-12.152711999999999</v>
      </c>
    </row>
    <row r="308" spans="3:37">
      <c r="C308">
        <f t="shared" si="40"/>
        <v>7.1166666666656262</v>
      </c>
      <c r="N308">
        <f t="shared" si="41"/>
        <v>7.1166666666656262</v>
      </c>
      <c r="AG308">
        <f t="shared" si="42"/>
        <v>7.1166666666656262</v>
      </c>
      <c r="AK308">
        <v>-12.162546000000001</v>
      </c>
    </row>
    <row r="309" spans="3:37">
      <c r="C309">
        <f t="shared" si="40"/>
        <v>7.1399999999989561</v>
      </c>
      <c r="N309">
        <f t="shared" si="41"/>
        <v>7.1399999999989561</v>
      </c>
      <c r="AG309">
        <f t="shared" si="42"/>
        <v>7.1399999999989561</v>
      </c>
      <c r="AK309">
        <v>-12.334294999999999</v>
      </c>
    </row>
    <row r="310" spans="3:37">
      <c r="C310">
        <f t="shared" si="40"/>
        <v>7.1633333333322859</v>
      </c>
      <c r="N310">
        <f t="shared" si="41"/>
        <v>7.1633333333322859</v>
      </c>
      <c r="AG310">
        <f t="shared" si="42"/>
        <v>7.1633333333322859</v>
      </c>
      <c r="AK310">
        <v>-12.578801</v>
      </c>
    </row>
    <row r="311" spans="3:37">
      <c r="C311">
        <f t="shared" si="40"/>
        <v>7.1866666666656158</v>
      </c>
      <c r="N311">
        <f t="shared" si="41"/>
        <v>7.1866666666656158</v>
      </c>
      <c r="AG311">
        <f t="shared" si="42"/>
        <v>7.1866666666656158</v>
      </c>
      <c r="AK311">
        <v>-13.021305999999999</v>
      </c>
    </row>
    <row r="312" spans="3:37">
      <c r="C312">
        <f t="shared" si="40"/>
        <v>7.2099999999989457</v>
      </c>
      <c r="N312">
        <f t="shared" si="41"/>
        <v>7.2099999999989457</v>
      </c>
      <c r="AG312">
        <f t="shared" si="42"/>
        <v>7.2099999999989457</v>
      </c>
      <c r="AK312">
        <v>-12.876987</v>
      </c>
    </row>
    <row r="313" spans="3:37">
      <c r="C313">
        <f t="shared" si="40"/>
        <v>7.2333333333322756</v>
      </c>
      <c r="N313">
        <f t="shared" si="41"/>
        <v>7.2333333333322756</v>
      </c>
      <c r="AG313">
        <f t="shared" si="42"/>
        <v>7.2333333333322756</v>
      </c>
      <c r="AK313">
        <v>-13.452097</v>
      </c>
    </row>
    <row r="314" spans="3:37">
      <c r="C314">
        <f t="shared" si="40"/>
        <v>7.2566666666656054</v>
      </c>
      <c r="N314">
        <f t="shared" si="41"/>
        <v>7.2566666666656054</v>
      </c>
      <c r="AG314">
        <f t="shared" si="42"/>
        <v>7.2566666666656054</v>
      </c>
      <c r="AK314">
        <v>-13.561954</v>
      </c>
    </row>
    <row r="315" spans="3:37">
      <c r="C315">
        <f t="shared" si="40"/>
        <v>7.2799999999989353</v>
      </c>
      <c r="N315">
        <f t="shared" si="41"/>
        <v>7.2799999999989353</v>
      </c>
      <c r="AG315">
        <f t="shared" si="42"/>
        <v>7.2799999999989353</v>
      </c>
      <c r="AK315">
        <v>-13.316265</v>
      </c>
    </row>
    <row r="316" spans="3:37">
      <c r="C316">
        <f t="shared" si="40"/>
        <v>7.3033333333322652</v>
      </c>
      <c r="N316">
        <f t="shared" si="41"/>
        <v>7.3033333333322652</v>
      </c>
      <c r="AG316">
        <f t="shared" si="42"/>
        <v>7.3033333333322652</v>
      </c>
      <c r="AK316">
        <v>-13.487128999999999</v>
      </c>
    </row>
    <row r="317" spans="3:37">
      <c r="C317">
        <f t="shared" si="40"/>
        <v>7.3266666666655951</v>
      </c>
      <c r="N317">
        <f t="shared" si="41"/>
        <v>7.3266666666655951</v>
      </c>
      <c r="AG317">
        <f t="shared" si="42"/>
        <v>7.3266666666655951</v>
      </c>
      <c r="AK317">
        <v>-13.449812</v>
      </c>
    </row>
    <row r="318" spans="3:37">
      <c r="C318">
        <f t="shared" si="40"/>
        <v>7.3499999999989249</v>
      </c>
      <c r="N318">
        <f t="shared" si="41"/>
        <v>7.3499999999989249</v>
      </c>
      <c r="AG318">
        <f t="shared" si="42"/>
        <v>7.3499999999989249</v>
      </c>
      <c r="AK318">
        <v>-14.143936999999999</v>
      </c>
    </row>
    <row r="319" spans="3:37">
      <c r="C319">
        <f t="shared" si="40"/>
        <v>7.3733333333322548</v>
      </c>
      <c r="N319">
        <f t="shared" si="41"/>
        <v>7.3733333333322548</v>
      </c>
      <c r="AG319">
        <f t="shared" si="42"/>
        <v>7.3733333333322548</v>
      </c>
      <c r="AK319">
        <v>-14.080624</v>
      </c>
    </row>
    <row r="320" spans="3:37">
      <c r="C320">
        <f t="shared" si="40"/>
        <v>7.3966666666655847</v>
      </c>
      <c r="N320">
        <f t="shared" si="41"/>
        <v>7.3966666666655847</v>
      </c>
      <c r="AG320">
        <f t="shared" si="42"/>
        <v>7.3966666666655847</v>
      </c>
      <c r="AK320">
        <v>-14.588585</v>
      </c>
    </row>
    <row r="321" spans="3:37">
      <c r="C321">
        <f t="shared" si="40"/>
        <v>7.4199999999989146</v>
      </c>
      <c r="N321">
        <f t="shared" si="41"/>
        <v>7.4199999999989146</v>
      </c>
      <c r="AG321">
        <f t="shared" si="42"/>
        <v>7.4199999999989146</v>
      </c>
      <c r="AK321">
        <v>-14.897375</v>
      </c>
    </row>
    <row r="322" spans="3:37">
      <c r="C322">
        <f t="shared" si="40"/>
        <v>7.4433333333322445</v>
      </c>
      <c r="N322">
        <f t="shared" si="41"/>
        <v>7.4433333333322445</v>
      </c>
      <c r="AG322">
        <f t="shared" si="42"/>
        <v>7.4433333333322445</v>
      </c>
      <c r="AK322">
        <v>-14.967597</v>
      </c>
    </row>
    <row r="323" spans="3:37">
      <c r="C323">
        <f t="shared" si="40"/>
        <v>7.4666666666655743</v>
      </c>
      <c r="N323">
        <f t="shared" si="41"/>
        <v>7.4666666666655743</v>
      </c>
      <c r="AG323">
        <f t="shared" si="42"/>
        <v>7.4666666666655743</v>
      </c>
      <c r="AK323">
        <v>-14.726533999999999</v>
      </c>
    </row>
    <row r="324" spans="3:37">
      <c r="C324">
        <f t="shared" si="40"/>
        <v>7.4899999999989042</v>
      </c>
      <c r="N324">
        <f t="shared" si="41"/>
        <v>7.4899999999989042</v>
      </c>
      <c r="AG324">
        <f t="shared" si="42"/>
        <v>7.4899999999989042</v>
      </c>
      <c r="AK324">
        <v>-11.830099000000001</v>
      </c>
    </row>
    <row r="325" spans="3:37">
      <c r="C325">
        <f t="shared" ref="C325:C358" si="45">C324+0.02333333333333</f>
        <v>7.5133333333322341</v>
      </c>
      <c r="N325">
        <f t="shared" ref="N325:N358" si="46">N324+0.02333333333333</f>
        <v>7.5133333333322341</v>
      </c>
      <c r="AG325">
        <f t="shared" ref="AG325:AG358" si="47">AG324+0.02333333333333</f>
        <v>7.5133333333322341</v>
      </c>
      <c r="AK325">
        <v>-1.9812291</v>
      </c>
    </row>
    <row r="326" spans="3:37">
      <c r="C326">
        <f t="shared" si="45"/>
        <v>7.536666666665564</v>
      </c>
      <c r="N326">
        <f t="shared" si="46"/>
        <v>7.536666666665564</v>
      </c>
      <c r="AG326">
        <f t="shared" si="47"/>
        <v>7.536666666665564</v>
      </c>
      <c r="AK326">
        <v>-12.080672</v>
      </c>
    </row>
    <row r="327" spans="3:37">
      <c r="C327">
        <f t="shared" si="45"/>
        <v>7.5599999999988938</v>
      </c>
      <c r="N327">
        <f t="shared" si="46"/>
        <v>7.5599999999988938</v>
      </c>
      <c r="AG327">
        <f t="shared" si="47"/>
        <v>7.5599999999988938</v>
      </c>
      <c r="AK327">
        <v>-12.855612000000001</v>
      </c>
    </row>
    <row r="328" spans="3:37">
      <c r="C328">
        <f t="shared" si="45"/>
        <v>7.5833333333322237</v>
      </c>
      <c r="N328">
        <f t="shared" si="46"/>
        <v>7.5833333333322237</v>
      </c>
      <c r="AG328">
        <f t="shared" si="47"/>
        <v>7.5833333333322237</v>
      </c>
      <c r="AK328">
        <v>-13.291867999999999</v>
      </c>
    </row>
    <row r="329" spans="3:37">
      <c r="C329">
        <f t="shared" si="45"/>
        <v>7.6066666666655536</v>
      </c>
      <c r="N329">
        <f t="shared" si="46"/>
        <v>7.6066666666655536</v>
      </c>
      <c r="AG329">
        <f t="shared" si="47"/>
        <v>7.6066666666655536</v>
      </c>
      <c r="AK329">
        <v>-13.719455999999999</v>
      </c>
    </row>
    <row r="330" spans="3:37">
      <c r="C330">
        <f t="shared" si="45"/>
        <v>7.6299999999988835</v>
      </c>
      <c r="N330">
        <f t="shared" si="46"/>
        <v>7.6299999999988835</v>
      </c>
      <c r="AG330">
        <f t="shared" si="47"/>
        <v>7.6299999999988835</v>
      </c>
      <c r="AK330">
        <v>-13.91234</v>
      </c>
    </row>
    <row r="331" spans="3:37">
      <c r="C331">
        <f t="shared" si="45"/>
        <v>7.6533333333322133</v>
      </c>
      <c r="N331">
        <f t="shared" si="46"/>
        <v>7.6533333333322133</v>
      </c>
      <c r="AG331">
        <f t="shared" si="47"/>
        <v>7.6533333333322133</v>
      </c>
      <c r="AK331">
        <v>-14.791893</v>
      </c>
    </row>
    <row r="332" spans="3:37">
      <c r="C332">
        <f t="shared" si="45"/>
        <v>7.6766666666655432</v>
      </c>
      <c r="N332">
        <f t="shared" si="46"/>
        <v>7.6766666666655432</v>
      </c>
      <c r="AG332">
        <f t="shared" si="47"/>
        <v>7.6766666666655432</v>
      </c>
      <c r="AK332">
        <v>-15.080371</v>
      </c>
    </row>
    <row r="333" spans="3:37">
      <c r="C333">
        <f t="shared" si="45"/>
        <v>7.6999999999988731</v>
      </c>
      <c r="N333">
        <f t="shared" si="46"/>
        <v>7.6999999999988731</v>
      </c>
      <c r="AG333">
        <f t="shared" si="47"/>
        <v>7.6999999999988731</v>
      </c>
      <c r="AK333">
        <v>-15.665713</v>
      </c>
    </row>
    <row r="334" spans="3:37">
      <c r="C334">
        <f t="shared" si="45"/>
        <v>7.723333333332203</v>
      </c>
      <c r="N334">
        <f t="shared" si="46"/>
        <v>7.723333333332203</v>
      </c>
      <c r="AG334">
        <f t="shared" si="47"/>
        <v>7.723333333332203</v>
      </c>
      <c r="AK334">
        <v>-15.681756</v>
      </c>
    </row>
    <row r="335" spans="3:37">
      <c r="C335">
        <f t="shared" si="45"/>
        <v>7.7466666666655328</v>
      </c>
      <c r="N335">
        <f t="shared" si="46"/>
        <v>7.7466666666655328</v>
      </c>
      <c r="AG335">
        <f t="shared" si="47"/>
        <v>7.7466666666655328</v>
      </c>
      <c r="AK335">
        <v>-16.375851000000001</v>
      </c>
    </row>
    <row r="336" spans="3:37">
      <c r="C336">
        <f t="shared" si="45"/>
        <v>7.7699999999988627</v>
      </c>
      <c r="N336">
        <f t="shared" si="46"/>
        <v>7.7699999999988627</v>
      </c>
      <c r="AG336">
        <f t="shared" si="47"/>
        <v>7.7699999999988627</v>
      </c>
      <c r="AK336">
        <v>-16.324176999999999</v>
      </c>
    </row>
    <row r="337" spans="3:37">
      <c r="C337">
        <f t="shared" si="45"/>
        <v>7.7933333333321926</v>
      </c>
      <c r="N337">
        <f t="shared" si="46"/>
        <v>7.7933333333321926</v>
      </c>
      <c r="AG337">
        <f t="shared" si="47"/>
        <v>7.7933333333321926</v>
      </c>
      <c r="AK337">
        <v>-16.477550999999998</v>
      </c>
    </row>
    <row r="338" spans="3:37">
      <c r="C338">
        <f t="shared" si="45"/>
        <v>7.8166666666655225</v>
      </c>
      <c r="N338">
        <f t="shared" si="46"/>
        <v>7.8166666666655225</v>
      </c>
      <c r="AG338">
        <f t="shared" si="47"/>
        <v>7.8166666666655225</v>
      </c>
      <c r="AK338">
        <v>-16.900635000000001</v>
      </c>
    </row>
    <row r="339" spans="3:37">
      <c r="C339">
        <f t="shared" si="45"/>
        <v>7.8399999999988523</v>
      </c>
      <c r="N339">
        <f t="shared" si="46"/>
        <v>7.8399999999988523</v>
      </c>
      <c r="AG339">
        <f t="shared" si="47"/>
        <v>7.8399999999988523</v>
      </c>
      <c r="AK339">
        <v>-17.325081000000001</v>
      </c>
    </row>
    <row r="340" spans="3:37">
      <c r="C340">
        <f t="shared" si="45"/>
        <v>7.8633333333321822</v>
      </c>
      <c r="N340">
        <f t="shared" si="46"/>
        <v>7.8633333333321822</v>
      </c>
      <c r="AG340">
        <f t="shared" si="47"/>
        <v>7.8633333333321822</v>
      </c>
      <c r="AK340">
        <v>-17.17708</v>
      </c>
    </row>
    <row r="341" spans="3:37">
      <c r="C341">
        <f t="shared" si="45"/>
        <v>7.8866666666655121</v>
      </c>
      <c r="N341">
        <f t="shared" si="46"/>
        <v>7.8866666666655121</v>
      </c>
      <c r="AG341">
        <f t="shared" si="47"/>
        <v>7.8866666666655121</v>
      </c>
      <c r="AK341">
        <v>-17.811367000000001</v>
      </c>
    </row>
    <row r="342" spans="3:37">
      <c r="C342">
        <f t="shared" si="45"/>
        <v>7.909999999998842</v>
      </c>
      <c r="N342">
        <f t="shared" si="46"/>
        <v>7.909999999998842</v>
      </c>
      <c r="AG342">
        <f t="shared" si="47"/>
        <v>7.909999999998842</v>
      </c>
      <c r="AK342">
        <v>-18.200769000000001</v>
      </c>
    </row>
    <row r="343" spans="3:37">
      <c r="C343">
        <f t="shared" si="45"/>
        <v>7.9333333333321718</v>
      </c>
      <c r="N343">
        <f t="shared" si="46"/>
        <v>7.9333333333321718</v>
      </c>
      <c r="AG343">
        <f t="shared" si="47"/>
        <v>7.9333333333321718</v>
      </c>
      <c r="AK343">
        <v>-18.569528999999999</v>
      </c>
    </row>
    <row r="344" spans="3:37">
      <c r="C344">
        <f t="shared" si="45"/>
        <v>7.9566666666655017</v>
      </c>
      <c r="N344">
        <f t="shared" si="46"/>
        <v>7.9566666666655017</v>
      </c>
      <c r="AG344">
        <f t="shared" si="47"/>
        <v>7.9566666666655017</v>
      </c>
    </row>
    <row r="345" spans="3:37">
      <c r="C345">
        <f t="shared" si="45"/>
        <v>7.9799999999988316</v>
      </c>
      <c r="N345">
        <f t="shared" si="46"/>
        <v>7.9799999999988316</v>
      </c>
      <c r="AG345">
        <f t="shared" si="47"/>
        <v>7.9799999999988316</v>
      </c>
    </row>
    <row r="346" spans="3:37">
      <c r="C346">
        <f t="shared" si="45"/>
        <v>8.0033333333321615</v>
      </c>
      <c r="N346">
        <f t="shared" si="46"/>
        <v>8.0033333333321615</v>
      </c>
      <c r="AG346">
        <f t="shared" si="47"/>
        <v>8.0033333333321615</v>
      </c>
    </row>
    <row r="347" spans="3:37">
      <c r="C347">
        <f t="shared" si="45"/>
        <v>8.0266666666654913</v>
      </c>
      <c r="N347">
        <f t="shared" si="46"/>
        <v>8.0266666666654913</v>
      </c>
      <c r="AG347">
        <f t="shared" si="47"/>
        <v>8.0266666666654913</v>
      </c>
    </row>
    <row r="348" spans="3:37">
      <c r="C348">
        <f t="shared" si="45"/>
        <v>8.0499999999988212</v>
      </c>
      <c r="N348">
        <f t="shared" si="46"/>
        <v>8.0499999999988212</v>
      </c>
      <c r="AG348">
        <f t="shared" si="47"/>
        <v>8.0499999999988212</v>
      </c>
    </row>
    <row r="349" spans="3:37">
      <c r="C349">
        <f t="shared" si="45"/>
        <v>8.0733333333321511</v>
      </c>
      <c r="N349">
        <f t="shared" si="46"/>
        <v>8.0733333333321511</v>
      </c>
      <c r="AG349">
        <f t="shared" si="47"/>
        <v>8.0733333333321511</v>
      </c>
    </row>
    <row r="350" spans="3:37">
      <c r="C350">
        <f t="shared" si="45"/>
        <v>8.096666666665481</v>
      </c>
      <c r="N350">
        <f t="shared" si="46"/>
        <v>8.096666666665481</v>
      </c>
      <c r="AG350">
        <f t="shared" si="47"/>
        <v>8.096666666665481</v>
      </c>
    </row>
    <row r="351" spans="3:37">
      <c r="C351">
        <f t="shared" si="45"/>
        <v>8.1199999999988108</v>
      </c>
      <c r="N351">
        <f t="shared" si="46"/>
        <v>8.1199999999988108</v>
      </c>
      <c r="AG351">
        <f t="shared" si="47"/>
        <v>8.1199999999988108</v>
      </c>
    </row>
    <row r="352" spans="3:37">
      <c r="C352">
        <f t="shared" si="45"/>
        <v>8.1433333333321407</v>
      </c>
      <c r="N352">
        <f t="shared" si="46"/>
        <v>8.1433333333321407</v>
      </c>
      <c r="AG352">
        <f t="shared" si="47"/>
        <v>8.1433333333321407</v>
      </c>
    </row>
    <row r="353" spans="3:33">
      <c r="C353">
        <f t="shared" si="45"/>
        <v>8.1666666666654706</v>
      </c>
      <c r="N353">
        <f t="shared" si="46"/>
        <v>8.1666666666654706</v>
      </c>
      <c r="AG353">
        <f t="shared" si="47"/>
        <v>8.1666666666654706</v>
      </c>
    </row>
    <row r="354" spans="3:33">
      <c r="C354">
        <f t="shared" si="45"/>
        <v>8.1899999999988005</v>
      </c>
      <c r="N354">
        <f t="shared" si="46"/>
        <v>8.1899999999988005</v>
      </c>
      <c r="AG354">
        <f t="shared" si="47"/>
        <v>8.1899999999988005</v>
      </c>
    </row>
    <row r="355" spans="3:33">
      <c r="C355">
        <f t="shared" si="45"/>
        <v>8.2133333333321303</v>
      </c>
      <c r="N355">
        <f t="shared" si="46"/>
        <v>8.2133333333321303</v>
      </c>
      <c r="AG355">
        <f t="shared" si="47"/>
        <v>8.2133333333321303</v>
      </c>
    </row>
    <row r="356" spans="3:33">
      <c r="C356">
        <f t="shared" si="45"/>
        <v>8.2366666666654602</v>
      </c>
      <c r="N356">
        <f t="shared" si="46"/>
        <v>8.2366666666654602</v>
      </c>
      <c r="AG356">
        <f t="shared" si="47"/>
        <v>8.2366666666654602</v>
      </c>
    </row>
    <row r="357" spans="3:33">
      <c r="C357">
        <f t="shared" si="45"/>
        <v>8.2599999999987901</v>
      </c>
      <c r="N357">
        <f t="shared" si="46"/>
        <v>8.2599999999987901</v>
      </c>
      <c r="AG357">
        <f t="shared" si="47"/>
        <v>8.2599999999987901</v>
      </c>
    </row>
    <row r="358" spans="3:33">
      <c r="C358">
        <f t="shared" si="45"/>
        <v>8.28333333333212</v>
      </c>
      <c r="N358">
        <f t="shared" si="46"/>
        <v>8.28333333333212</v>
      </c>
      <c r="AG358">
        <f t="shared" si="47"/>
        <v>8.28333333333212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4688A-AEDB-4518-A302-547070E70EB2}">
  <dimension ref="A1:P19"/>
  <sheetViews>
    <sheetView workbookViewId="0">
      <selection activeCell="G22" sqref="G22"/>
    </sheetView>
  </sheetViews>
  <sheetFormatPr defaultRowHeight="14.4"/>
  <cols>
    <col min="1" max="1" width="16.44140625" bestFit="1" customWidth="1"/>
    <col min="2" max="2" width="15.33203125" bestFit="1" customWidth="1"/>
    <col min="4" max="4" width="15.33203125" bestFit="1" customWidth="1"/>
    <col min="5" max="5" width="10.5546875" bestFit="1" customWidth="1"/>
    <col min="10" max="10" width="10.33203125" bestFit="1" customWidth="1"/>
    <col min="11" max="11" width="7" bestFit="1" customWidth="1"/>
    <col min="12" max="12" width="15.33203125" bestFit="1" customWidth="1"/>
    <col min="13" max="13" width="10.5546875" bestFit="1" customWidth="1"/>
  </cols>
  <sheetData>
    <row r="1" spans="1:16">
      <c r="A1" s="2" t="s">
        <v>20</v>
      </c>
      <c r="B1" s="19" t="s">
        <v>18</v>
      </c>
      <c r="C1" s="2"/>
      <c r="D1" s="2"/>
      <c r="E1" s="2"/>
      <c r="F1" s="2"/>
      <c r="G1" s="2"/>
      <c r="H1" s="2"/>
      <c r="I1" s="2"/>
      <c r="J1" s="19" t="s">
        <v>19</v>
      </c>
    </row>
    <row r="2" spans="1:16">
      <c r="B2" s="18" t="s">
        <v>6</v>
      </c>
      <c r="C2" s="17" t="s">
        <v>10</v>
      </c>
      <c r="D2" s="6" t="s">
        <v>16</v>
      </c>
      <c r="E2" s="5" t="s">
        <v>17</v>
      </c>
      <c r="J2" s="18" t="s">
        <v>6</v>
      </c>
      <c r="K2" s="17" t="s">
        <v>10</v>
      </c>
      <c r="L2" s="6" t="s">
        <v>16</v>
      </c>
      <c r="M2" s="5" t="s">
        <v>17</v>
      </c>
    </row>
    <row r="3" spans="1:16">
      <c r="B3">
        <v>0.19839000000000001</v>
      </c>
      <c r="C3" s="20">
        <v>3872.7</v>
      </c>
      <c r="D3">
        <v>0.151</v>
      </c>
      <c r="E3">
        <v>0.42333999999999999</v>
      </c>
      <c r="G3">
        <v>0.14097600000000002</v>
      </c>
      <c r="H3">
        <v>2.3422710475092329E-2</v>
      </c>
      <c r="J3">
        <f>B3*60</f>
        <v>11.903400000000001</v>
      </c>
      <c r="K3">
        <f>C3*60</f>
        <v>232362</v>
      </c>
      <c r="L3">
        <f t="shared" ref="L3:M7" si="0">D3*60</f>
        <v>9.06</v>
      </c>
      <c r="M3">
        <f t="shared" si="0"/>
        <v>25.400400000000001</v>
      </c>
      <c r="O3">
        <v>8.4585600000000003</v>
      </c>
      <c r="P3">
        <v>1.4053626285055409</v>
      </c>
    </row>
    <row r="4" spans="1:16">
      <c r="B4">
        <v>0.18926999999999999</v>
      </c>
      <c r="C4" s="20">
        <v>3199.7</v>
      </c>
      <c r="D4">
        <v>0.10101</v>
      </c>
      <c r="E4">
        <v>0.66501999999999895</v>
      </c>
      <c r="G4">
        <v>6630.26</v>
      </c>
      <c r="H4">
        <v>1111.2584742534013</v>
      </c>
      <c r="J4">
        <f t="shared" ref="J4:J7" si="1">B4*60</f>
        <v>11.356199999999999</v>
      </c>
      <c r="K4">
        <f t="shared" ref="K4:K7" si="2">C4*60</f>
        <v>191982</v>
      </c>
      <c r="L4">
        <f t="shared" si="0"/>
        <v>6.0606</v>
      </c>
      <c r="M4">
        <f t="shared" si="0"/>
        <v>39.901199999999939</v>
      </c>
      <c r="O4">
        <v>397815.6</v>
      </c>
      <c r="P4">
        <v>66675.508455204137</v>
      </c>
    </row>
    <row r="5" spans="1:16">
      <c r="B5">
        <v>0.1177</v>
      </c>
      <c r="C5" s="20">
        <v>11645</v>
      </c>
      <c r="D5">
        <v>0.14757000000000001</v>
      </c>
      <c r="E5">
        <v>0.65549000000000002</v>
      </c>
      <c r="G5">
        <v>0.10599999999999998</v>
      </c>
      <c r="H5">
        <v>2.0064351731366729E-2</v>
      </c>
      <c r="J5">
        <f t="shared" si="1"/>
        <v>7.0620000000000003</v>
      </c>
      <c r="K5">
        <f t="shared" si="2"/>
        <v>698700</v>
      </c>
      <c r="L5">
        <f t="shared" si="0"/>
        <v>8.8542000000000005</v>
      </c>
      <c r="M5">
        <f t="shared" si="0"/>
        <v>39.3294</v>
      </c>
      <c r="O5">
        <v>6.3599999999999994</v>
      </c>
      <c r="P5">
        <v>1.2038611038820044</v>
      </c>
    </row>
    <row r="6" spans="1:16">
      <c r="B6">
        <v>0.12626000000000001</v>
      </c>
      <c r="C6" s="20">
        <v>7598.3</v>
      </c>
      <c r="D6">
        <v>4.3462000000000001E-2</v>
      </c>
      <c r="E6">
        <v>0.36535000000000001</v>
      </c>
      <c r="G6">
        <v>0.43385379999999973</v>
      </c>
      <c r="H6">
        <v>0.11114828034855052</v>
      </c>
      <c r="J6">
        <f t="shared" si="1"/>
        <v>7.5756000000000006</v>
      </c>
      <c r="K6">
        <f t="shared" si="2"/>
        <v>455898</v>
      </c>
      <c r="L6">
        <f t="shared" si="0"/>
        <v>2.60772</v>
      </c>
      <c r="M6">
        <f t="shared" si="0"/>
        <v>21.920999999999999</v>
      </c>
      <c r="O6">
        <v>26.031227999999988</v>
      </c>
      <c r="P6">
        <v>6.6688968209130302</v>
      </c>
    </row>
    <row r="7" spans="1:16">
      <c r="B7">
        <v>7.3260000000000006E-2</v>
      </c>
      <c r="C7" s="20">
        <v>10978</v>
      </c>
      <c r="D7">
        <v>8.6957999999999896E-2</v>
      </c>
      <c r="E7">
        <v>6.0068999999999997E-2</v>
      </c>
      <c r="J7">
        <f t="shared" si="1"/>
        <v>4.3956</v>
      </c>
      <c r="K7">
        <f t="shared" si="2"/>
        <v>658680</v>
      </c>
      <c r="L7">
        <f t="shared" si="0"/>
        <v>5.2174799999999939</v>
      </c>
      <c r="M7">
        <f t="shared" si="0"/>
        <v>3.6041399999999997</v>
      </c>
    </row>
    <row r="9" spans="1:16">
      <c r="B9">
        <f t="shared" ref="B9:D9" si="3">AVERAGE(B3:B7)</f>
        <v>0.14097600000000002</v>
      </c>
      <c r="C9">
        <f>AVERAGE(C3:C7)</f>
        <v>7458.74</v>
      </c>
      <c r="D9">
        <f t="shared" si="3"/>
        <v>0.10599999999999998</v>
      </c>
      <c r="E9">
        <f>AVERAGE(E3:E7)</f>
        <v>0.43385379999999973</v>
      </c>
      <c r="F9" t="s">
        <v>4</v>
      </c>
      <c r="J9">
        <f t="shared" ref="J9:L9" si="4">AVERAGE(J3:J7)</f>
        <v>8.4585600000000003</v>
      </c>
      <c r="K9">
        <f t="shared" si="4"/>
        <v>447524.4</v>
      </c>
      <c r="L9">
        <f t="shared" si="4"/>
        <v>6.3599999999999994</v>
      </c>
      <c r="M9">
        <f>AVERAGE(M3:M7)</f>
        <v>26.031227999999988</v>
      </c>
      <c r="N9" t="s">
        <v>4</v>
      </c>
    </row>
    <row r="10" spans="1:16">
      <c r="B10">
        <f t="shared" ref="B10:D10" si="5">STDEV(B3:B7)/SQRT(5)</f>
        <v>2.3422710475092329E-2</v>
      </c>
      <c r="C10">
        <f>STDEV(C3:C7)/SQRT(5)</f>
        <v>1745.4017493402487</v>
      </c>
      <c r="D10">
        <f t="shared" si="5"/>
        <v>2.0064351731366729E-2</v>
      </c>
      <c r="E10">
        <f>STDEV(E3:E7)/SQRT(5)</f>
        <v>0.11114828034855052</v>
      </c>
      <c r="F10" t="s">
        <v>9</v>
      </c>
      <c r="J10">
        <f t="shared" ref="J10:L10" si="6">STDEV(J3:J7)/SQRT(5)</f>
        <v>1.4053626285055409</v>
      </c>
      <c r="K10">
        <f t="shared" si="6"/>
        <v>104724.10496041489</v>
      </c>
      <c r="L10">
        <f t="shared" si="6"/>
        <v>1.2038611038820044</v>
      </c>
      <c r="M10">
        <f>STDEV(M3:M7)/SQRT(5)</f>
        <v>6.6688968209130302</v>
      </c>
      <c r="N10" t="s">
        <v>9</v>
      </c>
    </row>
    <row r="13" spans="1:16">
      <c r="A13" s="2" t="s">
        <v>21</v>
      </c>
      <c r="B13" s="18" t="s">
        <v>6</v>
      </c>
      <c r="C13" s="17" t="s">
        <v>10</v>
      </c>
      <c r="D13" s="6" t="s">
        <v>16</v>
      </c>
      <c r="E13" s="5" t="s">
        <v>17</v>
      </c>
    </row>
    <row r="14" spans="1:16">
      <c r="F14" s="1"/>
    </row>
    <row r="15" spans="1:16">
      <c r="B15" s="1">
        <v>2.7557000000000002E-2</v>
      </c>
      <c r="C15" s="1">
        <v>2.2937999999999999E-3</v>
      </c>
      <c r="D15" s="1">
        <v>3.6408000000000003E-2</v>
      </c>
      <c r="E15" s="1">
        <v>4.5011000000000002E-2</v>
      </c>
      <c r="F15" s="1"/>
    </row>
    <row r="16" spans="1:16">
      <c r="B16" s="1">
        <v>2.9748E-2</v>
      </c>
      <c r="C16" s="1">
        <v>1.7371999999999999E-3</v>
      </c>
      <c r="D16" s="1">
        <v>4.9901000000000001E-2</v>
      </c>
      <c r="E16" s="1">
        <v>8.5299E-2</v>
      </c>
      <c r="F16" s="1"/>
    </row>
    <row r="17" spans="2:6">
      <c r="B17" s="1">
        <v>1.8283000000000001E-2</v>
      </c>
      <c r="C17" s="1">
        <v>2.0119999999999999E-3</v>
      </c>
      <c r="D17">
        <v>5.1284999999999997E-2</v>
      </c>
      <c r="E17" s="1">
        <v>2.5823E-3</v>
      </c>
      <c r="F17" s="1"/>
    </row>
    <row r="18" spans="2:6">
      <c r="B18" s="1">
        <v>2.4545000000000001E-2</v>
      </c>
      <c r="C18" s="1">
        <v>1.5701999999999999E-3</v>
      </c>
      <c r="D18" s="1">
        <v>4.6413999999999997E-2</v>
      </c>
      <c r="E18" s="1">
        <v>1.5855000000000001E-3</v>
      </c>
    </row>
    <row r="19" spans="2:6">
      <c r="B19" s="1">
        <v>4.0142999999999998E-2</v>
      </c>
      <c r="D19" s="1">
        <v>4.7418000000000002E-2</v>
      </c>
      <c r="E19" s="1">
        <v>3.1459999999999999E-3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B3EA4-C5F2-406E-A9A6-D8F148CC2484}">
  <dimension ref="A1:Q54"/>
  <sheetViews>
    <sheetView topLeftCell="B1" workbookViewId="0">
      <selection activeCell="E15" sqref="E15"/>
    </sheetView>
  </sheetViews>
  <sheetFormatPr defaultRowHeight="14.4"/>
  <cols>
    <col min="1" max="1" width="20.33203125" bestFit="1" customWidth="1"/>
    <col min="2" max="3" width="21.109375" bestFit="1" customWidth="1"/>
    <col min="4" max="4" width="15.33203125" bestFit="1" customWidth="1"/>
    <col min="5" max="5" width="12.6640625" bestFit="1" customWidth="1"/>
    <col min="7" max="9" width="10" bestFit="1" customWidth="1"/>
    <col min="10" max="10" width="15.33203125" bestFit="1" customWidth="1"/>
    <col min="11" max="13" width="9.21875" bestFit="1" customWidth="1"/>
  </cols>
  <sheetData>
    <row r="1" spans="1:17">
      <c r="A1" s="2"/>
      <c r="B1" s="21"/>
      <c r="C1" s="21"/>
      <c r="D1" s="21"/>
      <c r="E1" s="21"/>
      <c r="F1" s="21"/>
      <c r="G1" s="21"/>
      <c r="H1" s="21"/>
      <c r="I1" s="22"/>
      <c r="J1" s="22"/>
      <c r="K1" s="22"/>
      <c r="L1" s="22"/>
      <c r="M1" s="22"/>
      <c r="N1" s="22"/>
      <c r="O1" s="22"/>
    </row>
    <row r="2" spans="1:17">
      <c r="B2" s="23"/>
      <c r="C2" s="21"/>
      <c r="D2" s="24"/>
      <c r="E2" s="22"/>
      <c r="F2" s="22"/>
      <c r="G2" s="22"/>
      <c r="H2" s="23"/>
      <c r="I2" s="21"/>
      <c r="J2" s="24"/>
      <c r="K2" s="24"/>
      <c r="L2" s="22"/>
      <c r="M2" s="22"/>
      <c r="N2" s="22"/>
      <c r="O2" s="22"/>
    </row>
    <row r="3" spans="1:17">
      <c r="B3" s="21" t="s">
        <v>38</v>
      </c>
      <c r="D3" s="22"/>
      <c r="E3" s="22"/>
      <c r="F3" s="22"/>
      <c r="K3" s="22"/>
      <c r="L3" s="22"/>
      <c r="M3" s="22"/>
      <c r="N3" s="22"/>
      <c r="O3" s="22"/>
      <c r="P3" s="22"/>
      <c r="Q3" s="22"/>
    </row>
    <row r="4" spans="1:17">
      <c r="B4" s="22"/>
      <c r="C4" s="22"/>
      <c r="D4" s="21" t="s">
        <v>39</v>
      </c>
      <c r="E4" s="21" t="s">
        <v>40</v>
      </c>
      <c r="F4" s="21"/>
      <c r="H4" s="21" t="s">
        <v>47</v>
      </c>
      <c r="I4" s="21" t="s">
        <v>48</v>
      </c>
      <c r="K4" s="21" t="s">
        <v>41</v>
      </c>
      <c r="L4" s="21" t="s">
        <v>42</v>
      </c>
      <c r="M4" s="21" t="s">
        <v>43</v>
      </c>
      <c r="N4" s="21"/>
      <c r="O4" s="21" t="s">
        <v>44</v>
      </c>
      <c r="P4" s="21" t="s">
        <v>45</v>
      </c>
      <c r="Q4" s="21" t="s">
        <v>46</v>
      </c>
    </row>
    <row r="5" spans="1:17">
      <c r="B5" s="22"/>
      <c r="C5" s="22"/>
      <c r="F5" s="22"/>
      <c r="K5" s="22"/>
      <c r="L5" s="22"/>
      <c r="M5" s="22"/>
      <c r="N5" s="22"/>
      <c r="O5" s="22"/>
      <c r="P5" s="22"/>
      <c r="Q5" s="22"/>
    </row>
    <row r="6" spans="1:17">
      <c r="B6" s="22"/>
      <c r="C6" s="22">
        <v>0</v>
      </c>
      <c r="D6" s="20">
        <v>38277</v>
      </c>
      <c r="E6" s="20">
        <v>43060</v>
      </c>
      <c r="F6" s="22"/>
      <c r="G6">
        <f>C6/60000</f>
        <v>0</v>
      </c>
      <c r="H6">
        <f>D6/1000</f>
        <v>38.277000000000001</v>
      </c>
      <c r="I6">
        <f>E6/1000</f>
        <v>43.06</v>
      </c>
      <c r="K6" s="31">
        <f>AVERAGE(C6,C19,C29,C44,C54)/60000</f>
        <v>0</v>
      </c>
      <c r="L6" s="31">
        <f t="shared" ref="L6:M11" si="0">AVERAGE(D6,D19,D29,D44,D54)/1000</f>
        <v>80.422250000000005</v>
      </c>
      <c r="M6" s="31">
        <f t="shared" si="0"/>
        <v>86.450249999999997</v>
      </c>
      <c r="O6" s="29">
        <f>STDEV(C6/60000,C19/60000,C29/60000,C44/60000,C54/60000)/2</f>
        <v>0</v>
      </c>
      <c r="P6" s="29">
        <f t="shared" ref="P6:Q11" si="1">STDEV(D6/1000,D19/1000,D29/1000,D44/1000,D54/1000)/2</f>
        <v>32.653157474431168</v>
      </c>
      <c r="Q6" s="29">
        <f t="shared" si="1"/>
        <v>34.548315914817032</v>
      </c>
    </row>
    <row r="7" spans="1:17">
      <c r="B7" s="22"/>
      <c r="C7" s="29">
        <v>90030</v>
      </c>
      <c r="D7" s="20">
        <v>592.9</v>
      </c>
      <c r="E7" s="20">
        <v>29744</v>
      </c>
      <c r="F7" s="22"/>
      <c r="G7">
        <f t="shared" ref="G7:G50" si="2">C7/60000</f>
        <v>1.5004999999999999</v>
      </c>
      <c r="H7">
        <f t="shared" ref="H7:H50" si="3">D7/1000</f>
        <v>0.59289999999999998</v>
      </c>
      <c r="I7">
        <f t="shared" ref="I7:I50" si="4">E7/1000</f>
        <v>29.744</v>
      </c>
      <c r="K7" s="31">
        <f t="shared" ref="K7:K11" si="5">AVERAGE(C7,C20,C30,C45,C55)/60000</f>
        <v>1.4988999999999999</v>
      </c>
      <c r="L7" s="31">
        <f t="shared" si="0"/>
        <v>0.95583499999999999</v>
      </c>
      <c r="M7" s="31">
        <f t="shared" si="0"/>
        <v>49.170999999999999</v>
      </c>
      <c r="N7" s="22"/>
      <c r="O7" s="29">
        <f t="shared" ref="O7:O11" si="6">STDEV(C7/60000,C20/60000,C30/60000,C45/60000,C55/60000)/2</f>
        <v>0.33516523694374306</v>
      </c>
      <c r="P7" s="29">
        <f t="shared" si="1"/>
        <v>0.49205937500468361</v>
      </c>
      <c r="Q7" s="29">
        <f t="shared" si="1"/>
        <v>21.424287419305223</v>
      </c>
    </row>
    <row r="8" spans="1:17">
      <c r="B8" s="22"/>
      <c r="C8" s="29">
        <f>C7+58621</f>
        <v>148651</v>
      </c>
      <c r="D8" s="20">
        <v>728</v>
      </c>
      <c r="E8" s="20">
        <v>33612</v>
      </c>
      <c r="F8" s="22"/>
      <c r="G8">
        <f t="shared" si="2"/>
        <v>2.4775166666666668</v>
      </c>
      <c r="H8">
        <f t="shared" si="3"/>
        <v>0.72799999999999998</v>
      </c>
      <c r="I8">
        <f t="shared" si="4"/>
        <v>33.612000000000002</v>
      </c>
      <c r="K8" s="31">
        <f t="shared" si="5"/>
        <v>2.4597916666666668</v>
      </c>
      <c r="L8" s="31">
        <f t="shared" si="0"/>
        <v>0.45936749999999998</v>
      </c>
      <c r="M8" s="31">
        <f t="shared" si="0"/>
        <v>765.67075</v>
      </c>
      <c r="N8" s="22"/>
      <c r="O8" s="29">
        <f t="shared" si="6"/>
        <v>0.55006846994891867</v>
      </c>
      <c r="P8" s="29">
        <f t="shared" si="1"/>
        <v>0.13718008253751712</v>
      </c>
      <c r="Q8" s="29">
        <f t="shared" si="1"/>
        <v>656.48908160985434</v>
      </c>
    </row>
    <row r="9" spans="1:17">
      <c r="B9" s="22"/>
      <c r="C9" s="29">
        <f>C8+56030</f>
        <v>204681</v>
      </c>
      <c r="D9" s="20">
        <v>644.70000000000005</v>
      </c>
      <c r="E9" s="20">
        <v>16467</v>
      </c>
      <c r="F9" s="22"/>
      <c r="G9">
        <f t="shared" si="2"/>
        <v>3.4113500000000001</v>
      </c>
      <c r="H9">
        <f t="shared" si="3"/>
        <v>0.64470000000000005</v>
      </c>
      <c r="I9">
        <f t="shared" si="4"/>
        <v>16.466999999999999</v>
      </c>
      <c r="K9" s="31">
        <f t="shared" si="5"/>
        <v>3.4146833333333335</v>
      </c>
      <c r="L9" s="31">
        <f t="shared" si="0"/>
        <v>0.44601000000000007</v>
      </c>
      <c r="M9" s="31">
        <f t="shared" si="0"/>
        <v>2281.56925</v>
      </c>
      <c r="N9" s="22"/>
      <c r="O9" s="29">
        <f t="shared" si="6"/>
        <v>0.76362158604937036</v>
      </c>
      <c r="P9" s="29">
        <f t="shared" si="1"/>
        <v>0.12566043735997426</v>
      </c>
      <c r="Q9" s="29">
        <f t="shared" si="1"/>
        <v>2012.3290186044567</v>
      </c>
    </row>
    <row r="10" spans="1:17">
      <c r="B10" s="22"/>
      <c r="C10" s="29">
        <f>C9+57629</f>
        <v>262310</v>
      </c>
      <c r="D10" s="20">
        <v>695.12</v>
      </c>
      <c r="E10" s="20">
        <v>30635</v>
      </c>
      <c r="F10" s="22"/>
      <c r="G10">
        <f t="shared" si="2"/>
        <v>4.371833333333333</v>
      </c>
      <c r="H10">
        <f t="shared" si="3"/>
        <v>0.69511999999999996</v>
      </c>
      <c r="I10">
        <f t="shared" si="4"/>
        <v>30.635000000000002</v>
      </c>
      <c r="K10" s="31">
        <f t="shared" si="5"/>
        <v>4.3914833333333334</v>
      </c>
      <c r="L10" s="31">
        <f t="shared" si="0"/>
        <v>0.38368666666666668</v>
      </c>
      <c r="M10" s="31">
        <f t="shared" si="0"/>
        <v>31.74366666666667</v>
      </c>
      <c r="N10" s="22"/>
      <c r="O10" s="29">
        <f t="shared" si="6"/>
        <v>1.2026802920340975</v>
      </c>
      <c r="P10" s="29">
        <f t="shared" si="1"/>
        <v>0.14231712640262237</v>
      </c>
      <c r="Q10" s="29">
        <f t="shared" si="1"/>
        <v>8.9311406074476309</v>
      </c>
    </row>
    <row r="11" spans="1:17">
      <c r="B11" s="22"/>
      <c r="C11" s="29">
        <f>C10+61533</f>
        <v>323843</v>
      </c>
      <c r="D11" s="20">
        <v>742.51</v>
      </c>
      <c r="E11" s="20">
        <v>15252</v>
      </c>
      <c r="F11" s="22"/>
      <c r="G11">
        <f t="shared" si="2"/>
        <v>5.397383333333333</v>
      </c>
      <c r="H11">
        <f t="shared" si="3"/>
        <v>0.74251</v>
      </c>
      <c r="I11">
        <f t="shared" si="4"/>
        <v>15.252000000000001</v>
      </c>
      <c r="K11" s="31">
        <f t="shared" si="5"/>
        <v>5.3783666666666665</v>
      </c>
      <c r="L11" s="31">
        <f t="shared" si="0"/>
        <v>0.42942333333333332</v>
      </c>
      <c r="M11" s="31">
        <f t="shared" si="0"/>
        <v>18068.144</v>
      </c>
      <c r="N11" s="22"/>
      <c r="O11" s="29">
        <f t="shared" si="6"/>
        <v>1.4729557862485398</v>
      </c>
      <c r="P11" s="29">
        <f t="shared" si="1"/>
        <v>0.15717519288201942</v>
      </c>
      <c r="Q11" s="29">
        <f t="shared" si="1"/>
        <v>12080.976867909367</v>
      </c>
    </row>
    <row r="12" spans="1:17">
      <c r="B12" s="22"/>
      <c r="C12" s="30">
        <f>C11+54030</f>
        <v>377873</v>
      </c>
      <c r="D12" s="20">
        <v>734.38</v>
      </c>
      <c r="E12" s="20"/>
      <c r="F12" s="22"/>
      <c r="G12">
        <f t="shared" si="2"/>
        <v>6.2978833333333331</v>
      </c>
      <c r="H12">
        <f t="shared" si="3"/>
        <v>0.73438000000000003</v>
      </c>
      <c r="J12" s="22"/>
      <c r="K12" s="31"/>
      <c r="L12" s="29"/>
      <c r="M12" s="29"/>
      <c r="N12" s="22"/>
      <c r="O12" s="22"/>
    </row>
    <row r="13" spans="1:17">
      <c r="A13" s="2"/>
      <c r="B13" s="23"/>
      <c r="C13" s="30"/>
      <c r="D13" s="20"/>
      <c r="E13" s="20"/>
      <c r="F13" s="22"/>
      <c r="J13" s="22"/>
      <c r="K13" s="22"/>
      <c r="L13" s="22"/>
      <c r="M13" s="22"/>
      <c r="N13" s="22"/>
      <c r="O13" s="22"/>
    </row>
    <row r="14" spans="1:17">
      <c r="B14" s="22"/>
      <c r="C14" s="20"/>
      <c r="D14" s="20"/>
      <c r="E14" s="20"/>
      <c r="F14" s="22"/>
      <c r="J14" s="22"/>
      <c r="K14" s="22"/>
      <c r="L14" s="22"/>
      <c r="M14" s="22"/>
      <c r="N14" s="22"/>
      <c r="O14" s="22"/>
    </row>
    <row r="15" spans="1:17">
      <c r="B15" s="26"/>
      <c r="F15" s="22"/>
      <c r="J15" s="22"/>
      <c r="K15" s="22"/>
      <c r="L15" s="22"/>
      <c r="M15" s="22"/>
      <c r="N15" s="22"/>
      <c r="O15" s="22"/>
    </row>
    <row r="16" spans="1:17">
      <c r="B16" s="26"/>
      <c r="F16" s="22"/>
      <c r="J16" s="22"/>
      <c r="K16" s="22"/>
      <c r="L16" s="22"/>
      <c r="M16" s="22"/>
      <c r="N16" s="22"/>
      <c r="O16" s="22"/>
    </row>
    <row r="17" spans="1:15">
      <c r="B17" s="26"/>
      <c r="F17" s="22"/>
      <c r="J17" s="22"/>
      <c r="K17" s="22"/>
      <c r="L17" s="22"/>
      <c r="M17" s="22"/>
      <c r="N17" s="22"/>
      <c r="O17" s="22"/>
    </row>
    <row r="18" spans="1:15">
      <c r="B18" s="26"/>
      <c r="F18" s="22"/>
      <c r="J18" s="22"/>
      <c r="K18" s="22"/>
      <c r="L18" s="22"/>
      <c r="M18" s="22"/>
      <c r="N18" s="22"/>
      <c r="O18" s="22"/>
    </row>
    <row r="19" spans="1:15">
      <c r="A19" s="2"/>
      <c r="B19" s="23"/>
      <c r="C19" s="26">
        <v>0</v>
      </c>
      <c r="D19" s="30">
        <v>139990</v>
      </c>
      <c r="E19" s="30">
        <v>147920</v>
      </c>
      <c r="F19" s="22"/>
      <c r="G19">
        <f t="shared" si="2"/>
        <v>0</v>
      </c>
      <c r="H19" s="31">
        <f>D19/1000</f>
        <v>139.99</v>
      </c>
      <c r="I19" s="31">
        <f>E19/1000</f>
        <v>147.91999999999999</v>
      </c>
      <c r="J19" s="22"/>
      <c r="K19" s="22"/>
      <c r="L19" s="22"/>
      <c r="M19" s="22"/>
      <c r="N19" s="22"/>
      <c r="O19" s="22"/>
    </row>
    <row r="20" spans="1:15">
      <c r="B20" s="25"/>
      <c r="C20" s="26">
        <v>89998</v>
      </c>
      <c r="D20" s="20">
        <v>2470.6999999999998</v>
      </c>
      <c r="E20" s="30">
        <v>110040</v>
      </c>
      <c r="F20" s="22"/>
      <c r="G20">
        <f t="shared" si="2"/>
        <v>1.4999666666666667</v>
      </c>
      <c r="H20" s="31">
        <f t="shared" ref="H20:I22" si="7">D20/1000</f>
        <v>2.4706999999999999</v>
      </c>
      <c r="I20" s="31">
        <f t="shared" si="7"/>
        <v>110.04</v>
      </c>
      <c r="J20" s="22"/>
      <c r="K20" s="22"/>
      <c r="L20" s="22"/>
      <c r="M20" s="22"/>
      <c r="N20" s="22"/>
      <c r="O20" s="22"/>
    </row>
    <row r="21" spans="1:15">
      <c r="B21" s="22"/>
      <c r="C21" s="26">
        <f>C20+56398</f>
        <v>146396</v>
      </c>
      <c r="D21" s="20">
        <v>337</v>
      </c>
      <c r="E21" s="20">
        <v>52535</v>
      </c>
      <c r="F21" s="22"/>
      <c r="G21">
        <f t="shared" si="2"/>
        <v>2.4399333333333333</v>
      </c>
      <c r="H21" s="31">
        <f t="shared" si="7"/>
        <v>0.33700000000000002</v>
      </c>
      <c r="I21" s="31">
        <f t="shared" si="7"/>
        <v>52.534999999999997</v>
      </c>
      <c r="J21" s="22"/>
      <c r="K21" s="22"/>
      <c r="L21" s="22"/>
      <c r="M21" s="22"/>
      <c r="N21" s="22"/>
      <c r="O21" s="22"/>
    </row>
    <row r="22" spans="1:15">
      <c r="B22" s="22"/>
      <c r="C22" s="26">
        <f>C21+56557</f>
        <v>202953</v>
      </c>
      <c r="D22" s="20">
        <v>517.35</v>
      </c>
      <c r="E22" s="20">
        <v>33267</v>
      </c>
      <c r="F22" s="22"/>
      <c r="G22">
        <f t="shared" si="2"/>
        <v>3.3825500000000002</v>
      </c>
      <c r="H22" s="31">
        <f t="shared" si="7"/>
        <v>0.51734999999999998</v>
      </c>
      <c r="I22" s="31">
        <f t="shared" si="7"/>
        <v>33.267000000000003</v>
      </c>
      <c r="J22" s="22"/>
      <c r="K22" s="22"/>
      <c r="L22" s="22"/>
      <c r="M22" s="22"/>
      <c r="N22" s="22"/>
      <c r="O22" s="22"/>
    </row>
    <row r="23" spans="1:15">
      <c r="B23" s="22"/>
      <c r="C23" s="28"/>
      <c r="D23" s="24"/>
      <c r="E23" s="22"/>
      <c r="F23" s="22"/>
      <c r="J23" s="22"/>
      <c r="K23" s="22"/>
      <c r="L23" s="22"/>
      <c r="M23" s="22"/>
      <c r="N23" s="22"/>
      <c r="O23" s="22"/>
    </row>
    <row r="24" spans="1:15">
      <c r="B24" s="22"/>
      <c r="E24" s="22"/>
      <c r="F24" s="22"/>
      <c r="J24" s="22"/>
      <c r="K24" s="22"/>
      <c r="L24" s="22"/>
      <c r="M24" s="22"/>
      <c r="N24" s="22"/>
      <c r="O24" s="22"/>
    </row>
    <row r="25" spans="1:15">
      <c r="B25" s="22"/>
      <c r="F25" s="22"/>
      <c r="J25" s="22"/>
      <c r="K25" s="22"/>
      <c r="L25" s="22"/>
      <c r="M25" s="22"/>
      <c r="N25" s="22"/>
      <c r="O25" s="22"/>
    </row>
    <row r="26" spans="1:15">
      <c r="B26" s="22"/>
      <c r="F26" s="22"/>
      <c r="J26" s="22"/>
      <c r="K26" s="22"/>
      <c r="L26" s="22"/>
      <c r="M26" s="22"/>
      <c r="N26" s="22"/>
      <c r="O26" s="22"/>
    </row>
    <row r="27" spans="1:15">
      <c r="B27" s="22"/>
      <c r="F27" s="22"/>
      <c r="J27" s="22"/>
      <c r="K27" s="22"/>
      <c r="L27" s="22"/>
      <c r="M27" s="22"/>
      <c r="N27" s="22"/>
      <c r="O27" s="22"/>
    </row>
    <row r="28" spans="1:15">
      <c r="B28" s="22"/>
      <c r="F28" s="22"/>
      <c r="J28" s="22"/>
      <c r="K28" s="22"/>
      <c r="L28" s="22"/>
      <c r="M28" s="22"/>
      <c r="N28" s="22"/>
      <c r="O28" s="22"/>
    </row>
    <row r="29" spans="1:15">
      <c r="B29" s="22"/>
      <c r="C29">
        <v>0</v>
      </c>
      <c r="D29" s="30">
        <v>128320</v>
      </c>
      <c r="E29" s="30">
        <v>137800</v>
      </c>
      <c r="F29" s="22"/>
      <c r="G29">
        <f t="shared" si="2"/>
        <v>0</v>
      </c>
      <c r="H29">
        <f t="shared" si="3"/>
        <v>128.32</v>
      </c>
      <c r="I29">
        <f t="shared" si="4"/>
        <v>137.80000000000001</v>
      </c>
      <c r="J29" s="22"/>
      <c r="K29" s="22"/>
      <c r="L29" s="22"/>
      <c r="M29" s="22"/>
      <c r="N29" s="22"/>
      <c r="O29" s="22"/>
    </row>
    <row r="30" spans="1:15">
      <c r="B30" s="27"/>
      <c r="C30">
        <v>89934</v>
      </c>
      <c r="D30" s="20">
        <v>217</v>
      </c>
      <c r="E30" s="20">
        <v>43757</v>
      </c>
      <c r="F30" s="27"/>
      <c r="G30">
        <f t="shared" si="2"/>
        <v>1.4988999999999999</v>
      </c>
      <c r="H30">
        <f t="shared" si="3"/>
        <v>0.217</v>
      </c>
      <c r="I30">
        <f t="shared" si="4"/>
        <v>43.756999999999998</v>
      </c>
      <c r="J30" s="27"/>
      <c r="K30" s="27"/>
      <c r="L30" s="27"/>
      <c r="M30" s="27"/>
      <c r="N30" s="27"/>
      <c r="O30" s="27"/>
    </row>
    <row r="31" spans="1:15">
      <c r="C31" s="22">
        <f>C30+57469</f>
        <v>147403</v>
      </c>
      <c r="D31" s="20">
        <v>255</v>
      </c>
      <c r="E31" s="30">
        <v>2961000</v>
      </c>
      <c r="G31">
        <f t="shared" si="2"/>
        <v>2.4567166666666669</v>
      </c>
      <c r="H31">
        <f t="shared" si="3"/>
        <v>0.255</v>
      </c>
      <c r="I31">
        <f t="shared" si="4"/>
        <v>2961</v>
      </c>
    </row>
    <row r="32" spans="1:15">
      <c r="C32" s="22">
        <f>C31+57998</f>
        <v>205401</v>
      </c>
      <c r="D32" s="20">
        <v>390</v>
      </c>
      <c r="E32" s="30">
        <v>9024700</v>
      </c>
      <c r="G32">
        <f t="shared" si="2"/>
        <v>3.4233500000000001</v>
      </c>
      <c r="H32">
        <f t="shared" si="3"/>
        <v>0.39</v>
      </c>
      <c r="I32">
        <f t="shared" si="4"/>
        <v>9024.7000000000007</v>
      </c>
    </row>
    <row r="33" spans="3:9">
      <c r="C33" s="22">
        <f>57933+C32</f>
        <v>263334</v>
      </c>
      <c r="D33" s="20">
        <v>196.97</v>
      </c>
      <c r="E33" s="20">
        <v>26588</v>
      </c>
      <c r="G33">
        <f t="shared" si="2"/>
        <v>4.3888999999999996</v>
      </c>
      <c r="H33">
        <f t="shared" si="3"/>
        <v>0.19697000000000001</v>
      </c>
      <c r="I33">
        <f t="shared" si="4"/>
        <v>26.588000000000001</v>
      </c>
    </row>
    <row r="34" spans="3:9">
      <c r="C34" s="22">
        <f>C33+57565</f>
        <v>320899</v>
      </c>
      <c r="D34" s="20">
        <v>388.95</v>
      </c>
      <c r="E34" s="30">
        <v>126180</v>
      </c>
      <c r="G34">
        <f t="shared" si="2"/>
        <v>5.3483166666666664</v>
      </c>
      <c r="H34">
        <f t="shared" si="3"/>
        <v>0.38894999999999996</v>
      </c>
      <c r="I34">
        <f t="shared" si="4"/>
        <v>126.18</v>
      </c>
    </row>
    <row r="35" spans="3:9">
      <c r="C35" s="22">
        <f>C34+57438</f>
        <v>378337</v>
      </c>
      <c r="D35" s="20">
        <v>180.55</v>
      </c>
      <c r="E35" s="20">
        <v>23738</v>
      </c>
      <c r="G35">
        <f t="shared" si="2"/>
        <v>6.3056166666666664</v>
      </c>
      <c r="H35">
        <f t="shared" si="3"/>
        <v>0.18055000000000002</v>
      </c>
      <c r="I35">
        <f t="shared" si="4"/>
        <v>23.738</v>
      </c>
    </row>
    <row r="36" spans="3:9">
      <c r="C36" s="22"/>
      <c r="D36" s="22"/>
      <c r="E36" s="22"/>
    </row>
    <row r="37" spans="3:9">
      <c r="C37" s="22"/>
    </row>
    <row r="44" spans="3:9">
      <c r="C44" s="27">
        <v>0</v>
      </c>
      <c r="D44" s="20">
        <v>15102</v>
      </c>
      <c r="E44" s="20">
        <v>17021</v>
      </c>
      <c r="G44">
        <v>0</v>
      </c>
      <c r="H44">
        <f t="shared" si="3"/>
        <v>15.102</v>
      </c>
      <c r="I44">
        <f t="shared" si="4"/>
        <v>17.021000000000001</v>
      </c>
    </row>
    <row r="45" spans="3:9">
      <c r="C45">
        <v>89774</v>
      </c>
      <c r="D45" s="20">
        <v>542.74</v>
      </c>
      <c r="E45" s="20">
        <v>13143</v>
      </c>
      <c r="G45">
        <f t="shared" si="2"/>
        <v>1.4962333333333333</v>
      </c>
      <c r="H45">
        <f t="shared" si="3"/>
        <v>0.54274</v>
      </c>
      <c r="I45">
        <f t="shared" si="4"/>
        <v>13.143000000000001</v>
      </c>
    </row>
    <row r="46" spans="3:9">
      <c r="C46">
        <f>C45+58126</f>
        <v>147900</v>
      </c>
      <c r="D46" s="20">
        <v>517.47</v>
      </c>
      <c r="E46" s="20">
        <v>15536</v>
      </c>
      <c r="G46">
        <f t="shared" si="2"/>
        <v>2.4649999999999999</v>
      </c>
      <c r="H46">
        <f t="shared" si="3"/>
        <v>0.51746999999999999</v>
      </c>
      <c r="I46">
        <f t="shared" si="4"/>
        <v>15.536</v>
      </c>
    </row>
    <row r="47" spans="3:9">
      <c r="C47">
        <f>58589+C46</f>
        <v>206489</v>
      </c>
      <c r="D47" s="20">
        <v>231.99</v>
      </c>
      <c r="E47" s="20">
        <v>51843</v>
      </c>
      <c r="G47">
        <f t="shared" si="2"/>
        <v>3.4414833333333332</v>
      </c>
      <c r="H47">
        <f t="shared" si="3"/>
        <v>0.23199</v>
      </c>
      <c r="I47">
        <f t="shared" si="4"/>
        <v>51.843000000000004</v>
      </c>
    </row>
    <row r="48" spans="3:9">
      <c r="C48">
        <f>C47+58334</f>
        <v>264823</v>
      </c>
      <c r="D48" s="20">
        <v>258.97000000000003</v>
      </c>
      <c r="E48" s="20">
        <v>38008</v>
      </c>
      <c r="G48">
        <f t="shared" si="2"/>
        <v>4.4137166666666667</v>
      </c>
      <c r="H48">
        <f t="shared" si="3"/>
        <v>0.25897000000000003</v>
      </c>
      <c r="I48">
        <f t="shared" si="4"/>
        <v>38.008000000000003</v>
      </c>
    </row>
    <row r="49" spans="3:9">
      <c r="C49">
        <f>58541+C48</f>
        <v>323364</v>
      </c>
      <c r="D49" s="20">
        <v>156.81</v>
      </c>
      <c r="E49" s="30">
        <v>54063000</v>
      </c>
      <c r="G49">
        <f t="shared" si="2"/>
        <v>5.3894000000000002</v>
      </c>
      <c r="H49">
        <f t="shared" si="3"/>
        <v>0.15681</v>
      </c>
      <c r="I49">
        <f t="shared" si="4"/>
        <v>54063</v>
      </c>
    </row>
    <row r="50" spans="3:9">
      <c r="C50">
        <f>C49+57957</f>
        <v>381321</v>
      </c>
      <c r="D50" s="20">
        <v>300.08</v>
      </c>
      <c r="E50" s="30">
        <v>3660200</v>
      </c>
      <c r="G50">
        <f t="shared" si="2"/>
        <v>6.3553499999999996</v>
      </c>
      <c r="H50">
        <f t="shared" si="3"/>
        <v>0.30007999999999996</v>
      </c>
      <c r="I50">
        <f t="shared" si="4"/>
        <v>3660.2</v>
      </c>
    </row>
    <row r="54" spans="3:9">
      <c r="D54" s="20"/>
      <c r="E54" s="30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85FA0-AEDC-450A-AE39-D6E06F353A5C}">
  <dimension ref="B2:S19"/>
  <sheetViews>
    <sheetView tabSelected="1" workbookViewId="0">
      <selection activeCell="C35" sqref="C35"/>
    </sheetView>
  </sheetViews>
  <sheetFormatPr defaultRowHeight="14.4"/>
  <cols>
    <col min="2" max="2" width="9.88671875" bestFit="1" customWidth="1"/>
    <col min="6" max="6" width="10.109375" bestFit="1" customWidth="1"/>
  </cols>
  <sheetData>
    <row r="2" spans="2:19">
      <c r="B2" s="5" t="s">
        <v>14</v>
      </c>
      <c r="C2" s="5"/>
      <c r="D2" s="5"/>
      <c r="E2" s="2"/>
      <c r="F2" s="6" t="s">
        <v>6</v>
      </c>
      <c r="G2" s="7"/>
      <c r="H2" s="7"/>
    </row>
    <row r="3" spans="2:19">
      <c r="B3" t="s">
        <v>11</v>
      </c>
      <c r="C3" t="s">
        <v>12</v>
      </c>
      <c r="D3" t="s">
        <v>13</v>
      </c>
      <c r="F3" t="s">
        <v>11</v>
      </c>
      <c r="G3" t="s">
        <v>12</v>
      </c>
      <c r="H3" t="s">
        <v>13</v>
      </c>
      <c r="L3">
        <v>1</v>
      </c>
      <c r="M3">
        <v>0</v>
      </c>
    </row>
    <row r="4" spans="2:19">
      <c r="B4">
        <v>-27.356999999999999</v>
      </c>
      <c r="C4">
        <v>-26.107900000000001</v>
      </c>
      <c r="D4">
        <v>-16.022500000000001</v>
      </c>
      <c r="F4" s="1">
        <v>-221.23</v>
      </c>
      <c r="G4" s="1">
        <v>-175.63300000000001</v>
      </c>
      <c r="H4" s="1">
        <v>-143.142</v>
      </c>
      <c r="L4">
        <v>1.3193496244431437</v>
      </c>
      <c r="M4">
        <v>0.40783068796565253</v>
      </c>
      <c r="O4">
        <v>1</v>
      </c>
      <c r="P4">
        <v>1</v>
      </c>
      <c r="Q4">
        <v>1</v>
      </c>
      <c r="R4">
        <v>1</v>
      </c>
      <c r="S4">
        <v>1</v>
      </c>
    </row>
    <row r="5" spans="2:19">
      <c r="B5">
        <v>-66.171000000000006</v>
      </c>
      <c r="C5">
        <v>-194.83699999999999</v>
      </c>
      <c r="D5">
        <v>-110.4</v>
      </c>
      <c r="F5" s="1">
        <v>-2187.16</v>
      </c>
      <c r="G5" s="1">
        <v>-1832.25</v>
      </c>
      <c r="H5" s="1">
        <v>-1390.2</v>
      </c>
      <c r="L5">
        <v>0.90807021122095222</v>
      </c>
      <c r="M5">
        <v>0.20605271138430428</v>
      </c>
      <c r="O5">
        <v>0.95434075373761751</v>
      </c>
      <c r="P5">
        <v>2.9444469631711772</v>
      </c>
      <c r="Q5">
        <v>0.77530954862576151</v>
      </c>
      <c r="R5">
        <v>0.96240032622740612</v>
      </c>
      <c r="S5">
        <v>0.96025053045375586</v>
      </c>
    </row>
    <row r="6" spans="2:19">
      <c r="B6">
        <v>-43.8461</v>
      </c>
      <c r="C6">
        <v>-33.994300000000003</v>
      </c>
      <c r="D6">
        <v>-22.783100000000001</v>
      </c>
      <c r="F6" s="1">
        <v>-127.54900000000001</v>
      </c>
      <c r="G6" s="1">
        <v>-143.74700000000001</v>
      </c>
      <c r="H6" s="1">
        <v>-118.108</v>
      </c>
      <c r="O6">
        <v>0.58568190956610744</v>
      </c>
      <c r="P6">
        <v>1.6684045881126173</v>
      </c>
      <c r="Q6">
        <v>0.51961519952743807</v>
      </c>
      <c r="R6">
        <v>0.79675148251686412</v>
      </c>
      <c r="S6">
        <v>0.9698978763817343</v>
      </c>
    </row>
    <row r="7" spans="2:19">
      <c r="B7" s="1">
        <v>-203.53899999999999</v>
      </c>
      <c r="C7" s="1">
        <v>-195.886</v>
      </c>
      <c r="D7" s="1">
        <v>-162.16999999999999</v>
      </c>
      <c r="F7" s="1">
        <v>-1704.51</v>
      </c>
      <c r="G7" s="1">
        <v>-1646.01</v>
      </c>
      <c r="H7" s="1">
        <v>-1460</v>
      </c>
      <c r="L7">
        <v>1</v>
      </c>
      <c r="M7">
        <v>0</v>
      </c>
    </row>
    <row r="8" spans="2:19">
      <c r="B8" s="1">
        <v>-16.636700000000001</v>
      </c>
      <c r="C8" s="1">
        <v>-15.9754</v>
      </c>
      <c r="D8" s="1">
        <v>-16.135899999999999</v>
      </c>
      <c r="F8" s="1">
        <v>-738.18100000000004</v>
      </c>
      <c r="G8" s="1">
        <v>-549.76800000000003</v>
      </c>
      <c r="H8" s="1">
        <v>-370.589</v>
      </c>
      <c r="L8">
        <v>0.89381149792001069</v>
      </c>
      <c r="M8">
        <v>6.8878227369382872E-2</v>
      </c>
      <c r="O8">
        <v>1</v>
      </c>
      <c r="P8">
        <v>1</v>
      </c>
      <c r="Q8">
        <v>1</v>
      </c>
      <c r="R8">
        <v>1</v>
      </c>
      <c r="S8">
        <v>1</v>
      </c>
    </row>
    <row r="9" spans="2:19">
      <c r="L9">
        <v>0.71344186006570998</v>
      </c>
      <c r="M9">
        <v>7.772243289934927E-2</v>
      </c>
      <c r="O9">
        <v>0.79389323328662487</v>
      </c>
      <c r="P9">
        <v>0.83773020720934921</v>
      </c>
      <c r="Q9">
        <v>1.1269943315902125</v>
      </c>
      <c r="R9">
        <v>0.96567928612915144</v>
      </c>
      <c r="S9">
        <v>0.74476043138471459</v>
      </c>
    </row>
    <row r="10" spans="2:19">
      <c r="O10">
        <v>0.64702797993038919</v>
      </c>
      <c r="P10">
        <v>0.63561879332101912</v>
      </c>
      <c r="Q10">
        <v>0.92598138754517867</v>
      </c>
      <c r="R10">
        <v>0.85655114959724499</v>
      </c>
      <c r="S10">
        <v>0.50202998993471792</v>
      </c>
    </row>
    <row r="11" spans="2:19">
      <c r="B11" t="s">
        <v>15</v>
      </c>
    </row>
    <row r="12" spans="2:19">
      <c r="B12">
        <f>B4/$B4</f>
        <v>1</v>
      </c>
      <c r="C12">
        <f t="shared" ref="C12:D12" si="0">C4/$B4</f>
        <v>0.95434075373761751</v>
      </c>
      <c r="D12">
        <f t="shared" si="0"/>
        <v>0.58568190956610744</v>
      </c>
      <c r="F12">
        <f>F4/$F4</f>
        <v>1</v>
      </c>
      <c r="G12">
        <f t="shared" ref="G12:H12" si="1">G4/$F4</f>
        <v>0.79389323328662487</v>
      </c>
      <c r="H12">
        <f t="shared" si="1"/>
        <v>0.64702797993038919</v>
      </c>
    </row>
    <row r="13" spans="2:19">
      <c r="B13">
        <f t="shared" ref="B13:D13" si="2">B5/$B5</f>
        <v>1</v>
      </c>
      <c r="C13">
        <f t="shared" si="2"/>
        <v>2.9444469631711772</v>
      </c>
      <c r="D13">
        <f t="shared" si="2"/>
        <v>1.6684045881126173</v>
      </c>
      <c r="F13">
        <f t="shared" ref="F13:H13" si="3">F5/$F5</f>
        <v>1</v>
      </c>
      <c r="G13">
        <f t="shared" si="3"/>
        <v>0.83773020720934921</v>
      </c>
      <c r="H13">
        <f t="shared" si="3"/>
        <v>0.63561879332101912</v>
      </c>
    </row>
    <row r="14" spans="2:19">
      <c r="B14">
        <f t="shared" ref="B14:D14" si="4">B6/$B6</f>
        <v>1</v>
      </c>
      <c r="C14">
        <f t="shared" si="4"/>
        <v>0.77530954862576151</v>
      </c>
      <c r="D14">
        <f t="shared" si="4"/>
        <v>0.51961519952743807</v>
      </c>
      <c r="F14">
        <f t="shared" ref="F14:H14" si="5">F6/$F6</f>
        <v>1</v>
      </c>
      <c r="G14">
        <f t="shared" si="5"/>
        <v>1.1269943315902125</v>
      </c>
      <c r="H14">
        <f t="shared" si="5"/>
        <v>0.92598138754517867</v>
      </c>
    </row>
    <row r="15" spans="2:19">
      <c r="B15">
        <f t="shared" ref="B15:D15" si="6">B7/$B7</f>
        <v>1</v>
      </c>
      <c r="C15">
        <f t="shared" si="6"/>
        <v>0.96240032622740612</v>
      </c>
      <c r="D15">
        <f t="shared" si="6"/>
        <v>0.79675148251686412</v>
      </c>
      <c r="F15">
        <f t="shared" ref="F15:H15" si="7">F7/$F7</f>
        <v>1</v>
      </c>
      <c r="G15">
        <f t="shared" si="7"/>
        <v>0.96567928612915144</v>
      </c>
      <c r="H15">
        <f t="shared" si="7"/>
        <v>0.85655114959724499</v>
      </c>
    </row>
    <row r="16" spans="2:19">
      <c r="B16">
        <f t="shared" ref="B16:D16" si="8">B8/$B8</f>
        <v>1</v>
      </c>
      <c r="C16">
        <f t="shared" si="8"/>
        <v>0.96025053045375586</v>
      </c>
      <c r="D16">
        <f t="shared" si="8"/>
        <v>0.9698978763817343</v>
      </c>
      <c r="F16">
        <f t="shared" ref="F16:H16" si="9">F8/$F8</f>
        <v>1</v>
      </c>
      <c r="G16">
        <f t="shared" si="9"/>
        <v>0.74476043138471459</v>
      </c>
      <c r="H16">
        <f t="shared" si="9"/>
        <v>0.50202998993471792</v>
      </c>
    </row>
    <row r="18" spans="2:10">
      <c r="B18">
        <f t="shared" ref="B18:C18" si="10">AVERAGE(B12:B16)</f>
        <v>1</v>
      </c>
      <c r="C18">
        <f t="shared" si="10"/>
        <v>1.3193496244431437</v>
      </c>
      <c r="D18">
        <f>AVERAGE(D12:D16)</f>
        <v>0.90807021122095222</v>
      </c>
      <c r="F18">
        <f>AVERAGE(F12:F16)</f>
        <v>1</v>
      </c>
      <c r="G18">
        <f>AVERAGE(G12:G16)</f>
        <v>0.89381149792001069</v>
      </c>
      <c r="H18">
        <f>AVERAGE(H12:H16)</f>
        <v>0.71344186006570998</v>
      </c>
      <c r="J18" t="s">
        <v>4</v>
      </c>
    </row>
    <row r="19" spans="2:10">
      <c r="B19">
        <f t="shared" ref="B19:C19" si="11">STDEV(B12:B16)/SQRT(5)</f>
        <v>0</v>
      </c>
      <c r="C19">
        <f t="shared" si="11"/>
        <v>0.40783068796565253</v>
      </c>
      <c r="D19">
        <f>STDEV(D12:D16)/SQRT(5)</f>
        <v>0.20605271138430428</v>
      </c>
      <c r="F19">
        <f>STDEV(F12:F16)/SQRT(5)</f>
        <v>0</v>
      </c>
      <c r="G19">
        <f>STDEV(G12:G16)/SQRT(5)</f>
        <v>6.8878227369382872E-2</v>
      </c>
      <c r="H19">
        <f>STDEV(H12:H16)/SQRT(5)</f>
        <v>7.772243289934927E-2</v>
      </c>
      <c r="J19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group analysis of sens</vt:lpstr>
      <vt:lpstr>time courses-adjusted</vt:lpstr>
      <vt:lpstr>taus</vt:lpstr>
      <vt:lpstr>taus 2APB pulses</vt:lpstr>
      <vt:lpstr>3mM peaks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Jara</dc:creator>
  <cp:lastModifiedBy>Jara-Oseguera, Andres</cp:lastModifiedBy>
  <dcterms:created xsi:type="dcterms:W3CDTF">2020-12-03T18:50:45Z</dcterms:created>
  <dcterms:modified xsi:type="dcterms:W3CDTF">2023-01-19T22:17:43Z</dcterms:modified>
</cp:coreProperties>
</file>