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eLife post-review\Source data files\"/>
    </mc:Choice>
  </mc:AlternateContent>
  <xr:revisionPtr revIDLastSave="4" documentId="13_ncr:1_{81B0B33F-1660-4EAF-988C-5F2627B87464}" xr6:coauthVersionLast="36" xr6:coauthVersionMax="46" xr10:uidLastSave="{37236392-15F6-43BD-A6F1-852258EDBBC9}"/>
  <bookViews>
    <workbookView xWindow="-120" yWindow="-120" windowWidth="20736" windowHeight="11160" activeTab="3" xr2:uid="{A0961CA8-7A1C-4E5B-91B7-FA7E68E9D440}"/>
  </bookViews>
  <sheets>
    <sheet name="rTRPV1 WT - Caps" sheetId="1" r:id="rId1"/>
    <sheet name="rTRPV1 + M572V" sheetId="2" r:id="rId2"/>
    <sheet name="C578L + M581L" sheetId="3" r:id="rId3"/>
    <sheet name="M572V + C578L + M581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" l="1"/>
  <c r="I23" i="4"/>
  <c r="J23" i="4"/>
  <c r="J22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6" i="4"/>
  <c r="O6" i="4"/>
  <c r="I7" i="4"/>
  <c r="J7" i="4"/>
  <c r="K7" i="4"/>
  <c r="L7" i="4"/>
  <c r="I8" i="4"/>
  <c r="J8" i="4"/>
  <c r="K8" i="4"/>
  <c r="L8" i="4"/>
  <c r="I9" i="4"/>
  <c r="J9" i="4"/>
  <c r="K9" i="4"/>
  <c r="L9" i="4"/>
  <c r="I10" i="4"/>
  <c r="J10" i="4"/>
  <c r="K10" i="4"/>
  <c r="L10" i="4"/>
  <c r="I11" i="4"/>
  <c r="J11" i="4"/>
  <c r="K11" i="4"/>
  <c r="L11" i="4"/>
  <c r="I12" i="4"/>
  <c r="J12" i="4"/>
  <c r="K12" i="4"/>
  <c r="L12" i="4"/>
  <c r="I13" i="4"/>
  <c r="J13" i="4"/>
  <c r="K13" i="4"/>
  <c r="L13" i="4"/>
  <c r="J6" i="4"/>
  <c r="K6" i="4"/>
  <c r="L6" i="4"/>
  <c r="I6" i="4"/>
  <c r="I20" i="3"/>
  <c r="I21" i="3"/>
  <c r="J21" i="3"/>
  <c r="J20" i="3"/>
  <c r="N6" i="3"/>
  <c r="O6" i="3"/>
  <c r="N7" i="3"/>
  <c r="O7" i="3"/>
  <c r="N8" i="3"/>
  <c r="O8" i="3"/>
  <c r="N9" i="3"/>
  <c r="O9" i="3"/>
  <c r="N10" i="3"/>
  <c r="O10" i="3"/>
  <c r="N11" i="3"/>
  <c r="O11" i="3"/>
  <c r="N12" i="3"/>
  <c r="O12" i="3"/>
  <c r="O5" i="3"/>
  <c r="N5" i="3"/>
  <c r="I6" i="3"/>
  <c r="J6" i="3"/>
  <c r="K6" i="3"/>
  <c r="L6" i="3"/>
  <c r="I7" i="3"/>
  <c r="J7" i="3"/>
  <c r="K7" i="3"/>
  <c r="L7" i="3"/>
  <c r="I8" i="3"/>
  <c r="J8" i="3"/>
  <c r="K8" i="3"/>
  <c r="L8" i="3"/>
  <c r="I9" i="3"/>
  <c r="J9" i="3"/>
  <c r="K9" i="3"/>
  <c r="L9" i="3"/>
  <c r="I10" i="3"/>
  <c r="J10" i="3"/>
  <c r="K10" i="3"/>
  <c r="L10" i="3"/>
  <c r="I11" i="3"/>
  <c r="J11" i="3"/>
  <c r="K11" i="3"/>
  <c r="L11" i="3"/>
  <c r="I12" i="3"/>
  <c r="J12" i="3"/>
  <c r="K12" i="3"/>
  <c r="L12" i="3"/>
  <c r="J5" i="3"/>
  <c r="K5" i="3"/>
  <c r="L5" i="3"/>
  <c r="I5" i="3"/>
  <c r="E19" i="2"/>
  <c r="E20" i="2"/>
  <c r="F20" i="2"/>
  <c r="F19" i="2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O4" i="2"/>
  <c r="N4" i="2"/>
  <c r="I5" i="2"/>
  <c r="J5" i="2"/>
  <c r="K5" i="2"/>
  <c r="L5" i="2"/>
  <c r="I6" i="2"/>
  <c r="J6" i="2"/>
  <c r="K6" i="2"/>
  <c r="L6" i="2"/>
  <c r="I7" i="2"/>
  <c r="J7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J4" i="2"/>
  <c r="K4" i="2"/>
  <c r="L4" i="2"/>
  <c r="I4" i="2"/>
  <c r="E19" i="1"/>
  <c r="E20" i="1"/>
  <c r="F20" i="1"/>
  <c r="F19" i="1"/>
  <c r="O5" i="1"/>
  <c r="P5" i="1"/>
  <c r="O7" i="1"/>
  <c r="P7" i="1"/>
  <c r="O8" i="1"/>
  <c r="P8" i="1"/>
  <c r="P9" i="1"/>
  <c r="O10" i="1"/>
  <c r="P10" i="1"/>
  <c r="P4" i="1"/>
  <c r="O4" i="1"/>
  <c r="I5" i="1"/>
  <c r="J5" i="1"/>
  <c r="K5" i="1"/>
  <c r="L5" i="1"/>
  <c r="M5" i="1"/>
  <c r="I7" i="1"/>
  <c r="J7" i="1"/>
  <c r="K7" i="1"/>
  <c r="L7" i="1"/>
  <c r="M7" i="1"/>
  <c r="I8" i="1"/>
  <c r="J8" i="1"/>
  <c r="K8" i="1"/>
  <c r="L8" i="1"/>
  <c r="M8" i="1"/>
  <c r="I9" i="1"/>
  <c r="J9" i="1"/>
  <c r="K9" i="1"/>
  <c r="L9" i="1"/>
  <c r="M9" i="1"/>
  <c r="J10" i="1"/>
  <c r="K10" i="1"/>
  <c r="L10" i="1"/>
  <c r="M10" i="1"/>
  <c r="J4" i="1"/>
  <c r="K4" i="1"/>
  <c r="L4" i="1"/>
  <c r="M4" i="1"/>
  <c r="I4" i="1"/>
</calcChain>
</file>

<file path=xl/sharedStrings.xml><?xml version="1.0" encoding="utf-8"?>
<sst xmlns="http://schemas.openxmlformats.org/spreadsheetml/2006/main" count="79" uniqueCount="24">
  <si>
    <t>whole-cell</t>
  </si>
  <si>
    <t>WT rTRPV1</t>
  </si>
  <si>
    <t>gap-free; -80mV</t>
  </si>
  <si>
    <t>10 nM</t>
  </si>
  <si>
    <t>control</t>
  </si>
  <si>
    <t>50 nM</t>
  </si>
  <si>
    <t>200 nM</t>
  </si>
  <si>
    <t>500 nM</t>
  </si>
  <si>
    <t>1 uM</t>
  </si>
  <si>
    <t>10 uM</t>
  </si>
  <si>
    <t>50 uM</t>
  </si>
  <si>
    <t>100 uM</t>
  </si>
  <si>
    <t>sustracted &amp; norm</t>
  </si>
  <si>
    <t>mean</t>
  </si>
  <si>
    <t>sem</t>
  </si>
  <si>
    <t>EC50</t>
  </si>
  <si>
    <t>Hill Coeff</t>
  </si>
  <si>
    <t>rTRPV1 + M572V</t>
  </si>
  <si>
    <t>Hill coeff</t>
  </si>
  <si>
    <t>Hillcoeff</t>
  </si>
  <si>
    <t>SEM</t>
  </si>
  <si>
    <t>rTRPV1 + M572V + C578L + M581L</t>
  </si>
  <si>
    <t>Hill coef</t>
  </si>
  <si>
    <t>[Caps]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</si>
</sst>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D2AC-0507-4E25-AF6E-DD8B1E6CA138}">
  <dimension ref="A1:P20"/>
  <sheetViews>
    <sheetView workbookViewId="0">
      <selection activeCell="A4" sqref="A4"/>
    </sheetView>
  </sheetViews>
  <sheetFormatPr defaultRowHeight="14.4" x14ac:dyDescent="0.3"/>
  <cols>
    <col min="1" max="1" width="15.44140625" bestFit="1" customWidth="1"/>
    <col min="9" max="9" width="17.44140625" bestFit="1" customWidth="1"/>
  </cols>
  <sheetData>
    <row r="1" spans="1:16" x14ac:dyDescent="0.3">
      <c r="A1" t="s">
        <v>0</v>
      </c>
      <c r="C1" s="1" t="s">
        <v>1</v>
      </c>
    </row>
    <row r="2" spans="1:16" x14ac:dyDescent="0.3">
      <c r="A2" t="s">
        <v>2</v>
      </c>
      <c r="I2" t="s">
        <v>12</v>
      </c>
    </row>
    <row r="3" spans="1:16" x14ac:dyDescent="0.3">
      <c r="B3" t="s">
        <v>4</v>
      </c>
      <c r="C3">
        <v>-1.02505E-3</v>
      </c>
      <c r="D3">
        <v>-0.23230600000000001</v>
      </c>
      <c r="E3">
        <v>-3.3287199999999999E-3</v>
      </c>
      <c r="F3">
        <v>-1.40317E-3</v>
      </c>
      <c r="G3">
        <v>-3.1203799999999999E-3</v>
      </c>
      <c r="O3" t="s">
        <v>14</v>
      </c>
      <c r="P3" t="s">
        <v>13</v>
      </c>
    </row>
    <row r="4" spans="1:16" x14ac:dyDescent="0.3">
      <c r="A4" t="s">
        <v>23</v>
      </c>
      <c r="B4" t="s">
        <v>3</v>
      </c>
      <c r="C4">
        <v>-2.52462E-3</v>
      </c>
      <c r="D4">
        <v>-0.237347</v>
      </c>
      <c r="E4">
        <v>-6.5468999999999996E-3</v>
      </c>
      <c r="F4">
        <v>-1.43837E-3</v>
      </c>
      <c r="G4">
        <v>-4.2759199999999999E-3</v>
      </c>
      <c r="I4">
        <f>(C4-C$3)/(C$9-C$3)</f>
        <v>1.9051751135651156E-2</v>
      </c>
      <c r="J4">
        <f t="shared" ref="J4:M4" si="0">(D4-D$3)/(D$9-D$3)</f>
        <v>8.653185937929124E-3</v>
      </c>
      <c r="K4">
        <f t="shared" si="0"/>
        <v>1.6592223411350986E-3</v>
      </c>
      <c r="L4">
        <f t="shared" si="0"/>
        <v>8.757006818250286E-5</v>
      </c>
      <c r="M4">
        <f t="shared" si="0"/>
        <v>4.1480447859894775E-3</v>
      </c>
      <c r="O4">
        <f>STDEV(I4:M4)/SQRT(5)</f>
        <v>3.4060596359125916E-3</v>
      </c>
      <c r="P4">
        <f>AVERAGE(I4:M4)</f>
        <v>6.7199548537774708E-3</v>
      </c>
    </row>
    <row r="5" spans="1:16" x14ac:dyDescent="0.3">
      <c r="B5" t="s">
        <v>5</v>
      </c>
      <c r="C5">
        <v>-4.1230800000000003E-3</v>
      </c>
      <c r="D5">
        <v>-0.29041600000000001</v>
      </c>
      <c r="E5">
        <v>-0.20970900000000001</v>
      </c>
      <c r="F5">
        <v>-2.18345E-2</v>
      </c>
      <c r="G5">
        <v>-1.5421900000000001E-2</v>
      </c>
      <c r="I5">
        <f t="shared" ref="I5:I9" si="1">(C5-C$3)/(C$9-C$3)</f>
        <v>3.9359880879706419E-2</v>
      </c>
      <c r="J5">
        <f t="shared" ref="J5:J10" si="2">(D5-D$3)/(D$9-D$3)</f>
        <v>9.9749382037901679E-2</v>
      </c>
      <c r="K5">
        <f t="shared" ref="K5:K10" si="3">(E5-E$3)/(E$9-E$3)</f>
        <v>0.1064051020594613</v>
      </c>
      <c r="L5">
        <f t="shared" ref="L5:L10" si="4">(F5-F$3)/(F$9-F$3)</f>
        <v>5.0828777305659573E-2</v>
      </c>
      <c r="M5">
        <f t="shared" ref="M5:M10" si="5">(G5-G$3)/(G$9-G$3)</f>
        <v>4.4158796662811563E-2</v>
      </c>
      <c r="O5">
        <f t="shared" ref="O5:O10" si="6">STDEV(I5:M5)/SQRT(5)</f>
        <v>1.4433355507389238E-2</v>
      </c>
      <c r="P5">
        <f t="shared" ref="P5:P10" si="7">AVERAGE(I5:M5)</f>
        <v>6.8100387789108111E-2</v>
      </c>
    </row>
    <row r="6" spans="1:16" x14ac:dyDescent="0.3">
      <c r="B6" t="s">
        <v>6</v>
      </c>
      <c r="C6">
        <v>-1.9143799999999999E-2</v>
      </c>
      <c r="D6">
        <v>-0.584735</v>
      </c>
    </row>
    <row r="7" spans="1:16" x14ac:dyDescent="0.3">
      <c r="B7" t="s">
        <v>7</v>
      </c>
      <c r="C7">
        <v>-4.8806000000000002E-2</v>
      </c>
      <c r="D7">
        <v>-0.65451000000000004</v>
      </c>
      <c r="E7">
        <v>-1.6547099999999999</v>
      </c>
      <c r="F7">
        <v>-0.33479999999999999</v>
      </c>
      <c r="G7">
        <v>-0.20749500000000001</v>
      </c>
      <c r="I7">
        <f t="shared" si="1"/>
        <v>0.60704786600491556</v>
      </c>
      <c r="J7">
        <f t="shared" si="2"/>
        <v>0.7247390826695963</v>
      </c>
      <c r="K7">
        <f t="shared" si="3"/>
        <v>0.85141561799162124</v>
      </c>
      <c r="L7">
        <f t="shared" si="4"/>
        <v>0.82941997542415691</v>
      </c>
      <c r="M7">
        <f t="shared" si="5"/>
        <v>0.73364407712375235</v>
      </c>
      <c r="O7">
        <f t="shared" si="6"/>
        <v>4.3549291161758694E-2</v>
      </c>
      <c r="P7">
        <f t="shared" si="7"/>
        <v>0.74925332384280852</v>
      </c>
    </row>
    <row r="8" spans="1:16" x14ac:dyDescent="0.3">
      <c r="B8" t="s">
        <v>8</v>
      </c>
      <c r="C8">
        <v>-6.5700099999999997E-2</v>
      </c>
      <c r="D8">
        <v>-0.72458800000000001</v>
      </c>
      <c r="E8">
        <v>-1.8029999999999999</v>
      </c>
      <c r="F8">
        <v>-0.38825399999999999</v>
      </c>
      <c r="G8">
        <v>-0.24566199999999999</v>
      </c>
      <c r="I8">
        <f t="shared" si="1"/>
        <v>0.82168418765765872</v>
      </c>
      <c r="J8">
        <f t="shared" si="2"/>
        <v>0.8450322713540237</v>
      </c>
      <c r="K8">
        <f t="shared" si="3"/>
        <v>0.92787065809718516</v>
      </c>
      <c r="L8">
        <f t="shared" si="4"/>
        <v>0.96240208976016572</v>
      </c>
      <c r="M8">
        <f t="shared" si="5"/>
        <v>0.87065225109164646</v>
      </c>
      <c r="O8">
        <f t="shared" si="6"/>
        <v>2.6114891048328176E-2</v>
      </c>
      <c r="P8">
        <f t="shared" si="7"/>
        <v>0.88552829159213609</v>
      </c>
    </row>
    <row r="9" spans="1:16" x14ac:dyDescent="0.3">
      <c r="B9" t="s">
        <v>9</v>
      </c>
      <c r="C9">
        <v>-7.9735399999999998E-2</v>
      </c>
      <c r="D9">
        <v>-0.81486599999999998</v>
      </c>
      <c r="E9">
        <v>-1.9429000000000001</v>
      </c>
      <c r="F9">
        <v>-0.40336699999999998</v>
      </c>
      <c r="G9">
        <v>-0.28169499999999997</v>
      </c>
      <c r="I9">
        <f t="shared" si="1"/>
        <v>1</v>
      </c>
      <c r="J9">
        <f t="shared" si="2"/>
        <v>1</v>
      </c>
      <c r="K9">
        <f t="shared" si="3"/>
        <v>1</v>
      </c>
      <c r="L9">
        <f t="shared" si="4"/>
        <v>1</v>
      </c>
      <c r="M9">
        <f t="shared" si="5"/>
        <v>1</v>
      </c>
      <c r="P9">
        <f t="shared" si="7"/>
        <v>1</v>
      </c>
    </row>
    <row r="10" spans="1:16" x14ac:dyDescent="0.3">
      <c r="B10" t="s">
        <v>10</v>
      </c>
      <c r="D10">
        <v>-0.841171</v>
      </c>
      <c r="E10">
        <v>-1.93455</v>
      </c>
      <c r="F10">
        <v>-0.42771999999999999</v>
      </c>
      <c r="G10">
        <v>-0.2782</v>
      </c>
      <c r="J10">
        <f t="shared" si="2"/>
        <v>1.0451541472123043</v>
      </c>
      <c r="K10">
        <f t="shared" si="3"/>
        <v>0.9956949249114474</v>
      </c>
      <c r="L10">
        <f t="shared" si="4"/>
        <v>1.0605850531377412</v>
      </c>
      <c r="M10">
        <f t="shared" si="5"/>
        <v>0.98745398988608524</v>
      </c>
      <c r="O10">
        <f t="shared" si="6"/>
        <v>1.6145396581993314E-2</v>
      </c>
      <c r="P10">
        <f t="shared" si="7"/>
        <v>1.0222220287868946</v>
      </c>
    </row>
    <row r="13" spans="1:16" x14ac:dyDescent="0.3">
      <c r="E13" t="s">
        <v>16</v>
      </c>
      <c r="F13" t="s">
        <v>15</v>
      </c>
    </row>
    <row r="14" spans="1:16" x14ac:dyDescent="0.3">
      <c r="E14">
        <v>1.6266</v>
      </c>
      <c r="F14" s="2">
        <v>3.925E-7</v>
      </c>
    </row>
    <row r="15" spans="1:16" x14ac:dyDescent="0.3">
      <c r="E15">
        <v>1.2157</v>
      </c>
      <c r="F15" s="2">
        <v>2.5311999999999998E-7</v>
      </c>
    </row>
    <row r="16" spans="1:16" x14ac:dyDescent="0.3">
      <c r="E16">
        <v>1.6301000000000001</v>
      </c>
      <c r="F16" s="2">
        <v>1.7233000000000001E-7</v>
      </c>
    </row>
    <row r="17" spans="5:7" x14ac:dyDescent="0.3">
      <c r="E17">
        <v>1.8496999999999999</v>
      </c>
      <c r="F17" s="2">
        <v>2.3286999999999999E-7</v>
      </c>
    </row>
    <row r="18" spans="5:7" x14ac:dyDescent="0.3">
      <c r="E18">
        <v>1.6357999999999999</v>
      </c>
      <c r="F18" s="2">
        <v>2.7029000000000002E-7</v>
      </c>
    </row>
    <row r="19" spans="5:7" x14ac:dyDescent="0.3">
      <c r="E19" s="2">
        <f>AVERAGE(E14:E18)</f>
        <v>1.59158</v>
      </c>
      <c r="F19" s="2">
        <f>AVERAGE(F14:F18)</f>
        <v>2.6422199999999997E-7</v>
      </c>
      <c r="G19" t="s">
        <v>13</v>
      </c>
    </row>
    <row r="20" spans="5:7" x14ac:dyDescent="0.3">
      <c r="E20" s="2">
        <f>STDEV(E14:E18)/SQRT(5)</f>
        <v>0.10309638887953311</v>
      </c>
      <c r="F20" s="2">
        <f>STDEV(F14:F18)/SQRT(5)</f>
        <v>3.6084905348358613E-8</v>
      </c>
      <c r="G2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4602-BD21-43AD-9C42-1002D8320B21}">
  <dimension ref="A1:O20"/>
  <sheetViews>
    <sheetView workbookViewId="0">
      <selection activeCell="A4" sqref="A4"/>
    </sheetView>
  </sheetViews>
  <sheetFormatPr defaultRowHeight="14.4" x14ac:dyDescent="0.3"/>
  <cols>
    <col min="1" max="1" width="15.44140625" bestFit="1" customWidth="1"/>
    <col min="3" max="3" width="15.44140625" bestFit="1" customWidth="1"/>
  </cols>
  <sheetData>
    <row r="1" spans="1:15" x14ac:dyDescent="0.3">
      <c r="A1" t="s">
        <v>0</v>
      </c>
      <c r="C1" s="1" t="s">
        <v>17</v>
      </c>
    </row>
    <row r="2" spans="1:15" x14ac:dyDescent="0.3">
      <c r="A2" t="s">
        <v>2</v>
      </c>
      <c r="I2" t="s">
        <v>12</v>
      </c>
    </row>
    <row r="3" spans="1:15" x14ac:dyDescent="0.3">
      <c r="B3" t="s">
        <v>4</v>
      </c>
      <c r="C3">
        <v>-1.3464499999999999E-3</v>
      </c>
      <c r="D3">
        <v>-6.4575800000000001E-3</v>
      </c>
      <c r="E3">
        <v>-4.1554199999999999E-3</v>
      </c>
      <c r="F3">
        <v>-3.5763600000000002E-3</v>
      </c>
      <c r="N3" t="s">
        <v>13</v>
      </c>
      <c r="O3" t="s">
        <v>14</v>
      </c>
    </row>
    <row r="4" spans="1:15" x14ac:dyDescent="0.3">
      <c r="A4" t="s">
        <v>23</v>
      </c>
      <c r="B4" t="s">
        <v>3</v>
      </c>
      <c r="C4">
        <v>-2.9289099999999998E-3</v>
      </c>
      <c r="D4">
        <v>-7.4508600000000001E-3</v>
      </c>
      <c r="E4">
        <v>-5.3855600000000002E-3</v>
      </c>
      <c r="F4">
        <v>-4.8298899999999999E-3</v>
      </c>
      <c r="I4">
        <f>(C4-C$3)/(C$10-C$3)</f>
        <v>3.4301639443048678E-3</v>
      </c>
      <c r="J4">
        <f t="shared" ref="J4:L4" si="0">(D4-D$3)/(D$10-D$3)</f>
        <v>3.2623649619585744E-4</v>
      </c>
      <c r="K4">
        <f t="shared" si="0"/>
        <v>1.7517885412967298E-4</v>
      </c>
      <c r="L4">
        <f t="shared" si="0"/>
        <v>1.889114242943928E-4</v>
      </c>
      <c r="N4">
        <f>AVERAGE(I4:L4)</f>
        <v>1.0301226797311978E-3</v>
      </c>
      <c r="O4">
        <f>STDEV(I4:L4)/SQRT(4)</f>
        <v>8.0074023837509579E-4</v>
      </c>
    </row>
    <row r="5" spans="1:15" x14ac:dyDescent="0.3">
      <c r="B5" t="s">
        <v>5</v>
      </c>
      <c r="C5">
        <v>-2.78218E-3</v>
      </c>
      <c r="D5">
        <v>-9.4000000000000004E-3</v>
      </c>
      <c r="E5">
        <v>-6.1324200000000004E-3</v>
      </c>
      <c r="F5">
        <v>-1.7727799999999998E-2</v>
      </c>
      <c r="I5">
        <f t="shared" ref="I5:I11" si="1">(C5-C$3)/(C$10-C$3)</f>
        <v>3.1121098035696501E-3</v>
      </c>
      <c r="J5">
        <f t="shared" ref="J5:J11" si="2">(D5-D$3)/(D$10-D$3)</f>
        <v>9.6641912767458807E-4</v>
      </c>
      <c r="K5">
        <f t="shared" ref="K5:K11" si="3">(E5-E$3)/(E$10-E$3)</f>
        <v>2.8153591836243316E-4</v>
      </c>
      <c r="L5">
        <f t="shared" ref="L5:L11" si="4">(F5-F$3)/(F$10-F$3)</f>
        <v>2.1326722824476815E-3</v>
      </c>
      <c r="N5">
        <f t="shared" ref="N5:N11" si="5">AVERAGE(I5:L5)</f>
        <v>1.6231842830135884E-3</v>
      </c>
      <c r="O5">
        <f t="shared" ref="O5:O11" si="6">STDEV(I5:L5)/SQRT(4)</f>
        <v>6.263544012091633E-4</v>
      </c>
    </row>
    <row r="6" spans="1:15" x14ac:dyDescent="0.3">
      <c r="B6" t="s">
        <v>6</v>
      </c>
      <c r="C6">
        <v>-1.9483799999999999E-2</v>
      </c>
      <c r="D6">
        <v>-8.4246500000000002E-2</v>
      </c>
      <c r="E6">
        <v>-5.7573600000000003E-2</v>
      </c>
      <c r="F6">
        <v>-0.380521</v>
      </c>
      <c r="I6">
        <f t="shared" si="1"/>
        <v>3.9314790904817751E-2</v>
      </c>
      <c r="J6">
        <f t="shared" si="2"/>
        <v>2.5549275837286421E-2</v>
      </c>
      <c r="K6">
        <f t="shared" si="3"/>
        <v>7.6070492481283541E-3</v>
      </c>
      <c r="L6">
        <f t="shared" si="4"/>
        <v>5.6806896382645147E-2</v>
      </c>
      <c r="N6">
        <f t="shared" si="5"/>
        <v>3.2319503093219418E-2</v>
      </c>
      <c r="O6">
        <f t="shared" si="6"/>
        <v>1.0428757651404929E-2</v>
      </c>
    </row>
    <row r="7" spans="1:15" x14ac:dyDescent="0.3">
      <c r="B7" t="s">
        <v>7</v>
      </c>
      <c r="C7">
        <v>-0.145569</v>
      </c>
      <c r="D7">
        <v>-0.84814400000000001</v>
      </c>
      <c r="E7">
        <v>-0.752502</v>
      </c>
      <c r="F7">
        <v>-2.48509</v>
      </c>
      <c r="I7">
        <f t="shared" si="1"/>
        <v>0.31261895464384948</v>
      </c>
      <c r="J7">
        <f t="shared" si="2"/>
        <v>0.27644654936818908</v>
      </c>
      <c r="K7">
        <f t="shared" si="3"/>
        <v>0.10656876158507131</v>
      </c>
      <c r="L7">
        <f t="shared" si="4"/>
        <v>0.37397292138071153</v>
      </c>
      <c r="N7">
        <f t="shared" si="5"/>
        <v>0.26740179674445536</v>
      </c>
      <c r="O7">
        <f t="shared" si="6"/>
        <v>5.7264786098831656E-2</v>
      </c>
    </row>
    <row r="8" spans="1:15" x14ac:dyDescent="0.3">
      <c r="B8" t="s">
        <v>8</v>
      </c>
      <c r="C8">
        <v>-0.27246599999999999</v>
      </c>
      <c r="D8">
        <v>-1.7313000000000001</v>
      </c>
      <c r="E8">
        <v>-2.0580400000000001</v>
      </c>
      <c r="F8">
        <v>-4.3053699999999999</v>
      </c>
      <c r="I8">
        <f t="shared" si="1"/>
        <v>0.58768278819443198</v>
      </c>
      <c r="J8">
        <f t="shared" si="2"/>
        <v>0.56651351843466446</v>
      </c>
      <c r="K8">
        <f t="shared" si="3"/>
        <v>0.29248471494220546</v>
      </c>
      <c r="L8">
        <f t="shared" si="4"/>
        <v>0.64829558411283383</v>
      </c>
      <c r="N8">
        <f t="shared" si="5"/>
        <v>0.52374415142103392</v>
      </c>
      <c r="O8">
        <f t="shared" si="6"/>
        <v>7.9010207343351346E-2</v>
      </c>
    </row>
    <row r="9" spans="1:15" x14ac:dyDescent="0.3">
      <c r="B9" t="s">
        <v>9</v>
      </c>
      <c r="C9">
        <v>-0.44573200000000002</v>
      </c>
      <c r="D9">
        <v>-2.7758799999999999</v>
      </c>
      <c r="E9">
        <v>-6.4929100000000002</v>
      </c>
      <c r="F9">
        <v>-6.4223299999999997</v>
      </c>
      <c r="I9">
        <f t="shared" si="1"/>
        <v>0.96325675908401365</v>
      </c>
      <c r="J9">
        <f t="shared" si="2"/>
        <v>0.90959917323116557</v>
      </c>
      <c r="K9">
        <f t="shared" si="3"/>
        <v>0.92403514401049258</v>
      </c>
      <c r="L9">
        <f t="shared" si="4"/>
        <v>0.96732897683120345</v>
      </c>
      <c r="N9">
        <f t="shared" si="5"/>
        <v>0.94105501328921881</v>
      </c>
      <c r="O9">
        <f t="shared" si="6"/>
        <v>1.432475858017912E-2</v>
      </c>
    </row>
    <row r="10" spans="1:15" x14ac:dyDescent="0.3">
      <c r="B10" t="s">
        <v>10</v>
      </c>
      <c r="C10">
        <v>-0.46268300000000001</v>
      </c>
      <c r="D10">
        <v>-3.0511200000000001</v>
      </c>
      <c r="E10">
        <v>-7.0263499999999999</v>
      </c>
      <c r="F10">
        <v>-6.6391200000000001</v>
      </c>
      <c r="I10">
        <f t="shared" si="1"/>
        <v>1</v>
      </c>
      <c r="J10">
        <f t="shared" si="2"/>
        <v>1</v>
      </c>
      <c r="K10">
        <f t="shared" si="3"/>
        <v>1</v>
      </c>
      <c r="L10">
        <f t="shared" si="4"/>
        <v>1</v>
      </c>
      <c r="N10">
        <f t="shared" si="5"/>
        <v>1</v>
      </c>
      <c r="O10">
        <f t="shared" si="6"/>
        <v>0</v>
      </c>
    </row>
    <row r="11" spans="1:15" x14ac:dyDescent="0.3">
      <c r="B11" t="s">
        <v>11</v>
      </c>
      <c r="C11">
        <v>-0.44354500000000002</v>
      </c>
      <c r="D11">
        <v>-2.9566499999999998</v>
      </c>
      <c r="E11">
        <v>-7.0012800000000004</v>
      </c>
      <c r="F11">
        <v>-6.3642399999999997</v>
      </c>
      <c r="I11">
        <f t="shared" si="1"/>
        <v>0.95851618520145432</v>
      </c>
      <c r="J11">
        <f t="shared" si="2"/>
        <v>0.96897192957109501</v>
      </c>
      <c r="K11">
        <f t="shared" si="3"/>
        <v>0.99642989100994128</v>
      </c>
      <c r="L11">
        <f t="shared" si="4"/>
        <v>0.95857460746049727</v>
      </c>
      <c r="N11">
        <f t="shared" si="5"/>
        <v>0.970623153310747</v>
      </c>
      <c r="O11">
        <f t="shared" si="6"/>
        <v>8.946416342212141E-3</v>
      </c>
    </row>
    <row r="13" spans="1:15" x14ac:dyDescent="0.3">
      <c r="E13" t="s">
        <v>18</v>
      </c>
      <c r="F13" t="s">
        <v>15</v>
      </c>
    </row>
    <row r="14" spans="1:15" x14ac:dyDescent="0.3">
      <c r="E14">
        <v>1.8536999999999999</v>
      </c>
      <c r="F14" s="2">
        <v>7.7774000000000003E-7</v>
      </c>
    </row>
    <row r="15" spans="1:15" x14ac:dyDescent="0.3">
      <c r="E15">
        <v>1.8976</v>
      </c>
      <c r="F15" s="2">
        <v>8.1651999999999996E-7</v>
      </c>
    </row>
    <row r="16" spans="1:15" x14ac:dyDescent="0.3">
      <c r="E16">
        <v>1.5587</v>
      </c>
      <c r="F16" s="2">
        <v>1.7686000000000001E-6</v>
      </c>
    </row>
    <row r="17" spans="5:7" x14ac:dyDescent="0.3">
      <c r="E17">
        <v>1.8735999999999999</v>
      </c>
      <c r="F17" s="2">
        <v>6.6810999999999997E-7</v>
      </c>
    </row>
    <row r="19" spans="5:7" x14ac:dyDescent="0.3">
      <c r="E19" s="2">
        <f>AVERAGE(E14:E17)</f>
        <v>1.7958999999999998</v>
      </c>
      <c r="F19" s="2">
        <f>AVERAGE(F14:F17)</f>
        <v>1.0077425000000001E-6</v>
      </c>
      <c r="G19" t="s">
        <v>13</v>
      </c>
    </row>
    <row r="20" spans="5:7" x14ac:dyDescent="0.3">
      <c r="E20" s="2">
        <f>STDEV(E14:E17)/SQRT(4)</f>
        <v>7.9574315370392376E-2</v>
      </c>
      <c r="F20" s="2">
        <f>STDEV(F14:F17)/SQRT(4)</f>
        <v>2.5555846768645725E-7</v>
      </c>
      <c r="G20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BE04-A28D-4ECF-8463-2D6C24743FA2}">
  <dimension ref="A1:O21"/>
  <sheetViews>
    <sheetView workbookViewId="0">
      <selection activeCell="B5" sqref="B5"/>
    </sheetView>
  </sheetViews>
  <sheetFormatPr defaultRowHeight="14.4" x14ac:dyDescent="0.3"/>
  <sheetData>
    <row r="1" spans="1:15" x14ac:dyDescent="0.3">
      <c r="A1" t="s">
        <v>0</v>
      </c>
      <c r="C1" s="1" t="s">
        <v>17</v>
      </c>
    </row>
    <row r="2" spans="1:15" x14ac:dyDescent="0.3">
      <c r="A2" t="s">
        <v>2</v>
      </c>
      <c r="I2" t="s">
        <v>12</v>
      </c>
    </row>
    <row r="4" spans="1:15" x14ac:dyDescent="0.3">
      <c r="C4" t="s">
        <v>4</v>
      </c>
      <c r="D4">
        <v>-3.7520000000000001E-3</v>
      </c>
      <c r="E4">
        <v>-1.83472E-3</v>
      </c>
      <c r="F4">
        <v>-0.11666</v>
      </c>
      <c r="G4" s="2">
        <v>2.37048E-5</v>
      </c>
      <c r="N4" t="s">
        <v>13</v>
      </c>
      <c r="O4" t="s">
        <v>14</v>
      </c>
    </row>
    <row r="5" spans="1:15" x14ac:dyDescent="0.3">
      <c r="B5" t="s">
        <v>23</v>
      </c>
      <c r="C5" t="s">
        <v>3</v>
      </c>
      <c r="D5">
        <v>-4.1586799999999997E-3</v>
      </c>
      <c r="E5">
        <v>-3.1139100000000001E-3</v>
      </c>
      <c r="F5">
        <v>-0.119728</v>
      </c>
      <c r="G5">
        <v>-6.7539300000000004E-4</v>
      </c>
      <c r="I5">
        <f>(D5-D$4)/(D$11-D$4)</f>
        <v>7.8403096949319743E-4</v>
      </c>
      <c r="J5">
        <f t="shared" ref="J5:L5" si="0">(E5-E$4)/(E$11-E$4)</f>
        <v>2.5711313717704134E-3</v>
      </c>
      <c r="K5">
        <f t="shared" si="0"/>
        <v>7.1159189694442277E-3</v>
      </c>
      <c r="L5">
        <f t="shared" si="0"/>
        <v>2.8818352544963772E-3</v>
      </c>
      <c r="N5">
        <f>AVERAGE(I5:L5)</f>
        <v>3.338229141301054E-3</v>
      </c>
      <c r="O5">
        <f>STDEV(I5:L5)/SQRT(4)</f>
        <v>1.341379983029124E-3</v>
      </c>
    </row>
    <row r="6" spans="1:15" x14ac:dyDescent="0.3">
      <c r="C6" t="s">
        <v>5</v>
      </c>
      <c r="D6">
        <v>-3.0705400000000001E-2</v>
      </c>
      <c r="E6">
        <v>-2.2780000000000002E-2</v>
      </c>
      <c r="F6">
        <v>-0.14820900000000001</v>
      </c>
      <c r="G6">
        <v>-2.0198199999999999E-2</v>
      </c>
      <c r="I6">
        <f t="shared" ref="I6:I12" si="1">(D6-D$4)/(D$11-D$4)</f>
        <v>5.1962969246429562E-2</v>
      </c>
      <c r="J6">
        <f t="shared" ref="J6:J12" si="2">(E6-E$4)/(E$11-E$4)</f>
        <v>4.2099349196378491E-2</v>
      </c>
      <c r="K6">
        <f t="shared" ref="K6:K12" si="3">(F6-F$4)/(F$11-F$4)</f>
        <v>7.3174748229138165E-2</v>
      </c>
      <c r="L6">
        <f t="shared" ref="L6:L12" si="4">(G6-G$4)/(G$11-G$4)</f>
        <v>8.3359149700813692E-2</v>
      </c>
      <c r="N6">
        <f t="shared" ref="N6:N12" si="5">AVERAGE(I6:L6)</f>
        <v>6.2649054093189979E-2</v>
      </c>
      <c r="O6">
        <f t="shared" ref="O6:O12" si="6">STDEV(I6:L6)/SQRT(4)</f>
        <v>9.4700452208470193E-3</v>
      </c>
    </row>
    <row r="7" spans="1:15" x14ac:dyDescent="0.3">
      <c r="C7" t="s">
        <v>6</v>
      </c>
      <c r="D7">
        <v>-0.16725799999999999</v>
      </c>
      <c r="E7">
        <v>-0.15385799999999999</v>
      </c>
      <c r="F7">
        <v>-0.26946700000000001</v>
      </c>
      <c r="G7">
        <v>-0.10166799999999999</v>
      </c>
      <c r="I7">
        <f t="shared" si="1"/>
        <v>0.31522024121657044</v>
      </c>
      <c r="J7">
        <f t="shared" si="2"/>
        <v>0.30556197628768017</v>
      </c>
      <c r="K7">
        <f t="shared" si="3"/>
        <v>0.35442054431677439</v>
      </c>
      <c r="L7">
        <f t="shared" si="4"/>
        <v>0.41919562610907718</v>
      </c>
      <c r="N7">
        <f t="shared" si="5"/>
        <v>0.34859959698252552</v>
      </c>
      <c r="O7">
        <f t="shared" si="6"/>
        <v>2.5794219221123731E-2</v>
      </c>
    </row>
    <row r="8" spans="1:15" x14ac:dyDescent="0.3">
      <c r="C8" t="s">
        <v>7</v>
      </c>
      <c r="D8">
        <v>-0.32252199999999998</v>
      </c>
      <c r="E8">
        <v>-0.31795299999999999</v>
      </c>
      <c r="F8">
        <v>-0.39422699999999999</v>
      </c>
      <c r="G8">
        <v>-0.180756</v>
      </c>
      <c r="I8">
        <f t="shared" si="1"/>
        <v>0.61455088065640517</v>
      </c>
      <c r="J8">
        <f t="shared" si="2"/>
        <v>0.63538772731033188</v>
      </c>
      <c r="K8">
        <f t="shared" si="3"/>
        <v>0.64378887894124026</v>
      </c>
      <c r="L8">
        <f t="shared" si="4"/>
        <v>0.74521379782640984</v>
      </c>
      <c r="N8">
        <f t="shared" si="5"/>
        <v>0.65973532118359679</v>
      </c>
      <c r="O8">
        <f t="shared" si="6"/>
        <v>2.9148038788423817E-2</v>
      </c>
    </row>
    <row r="9" spans="1:15" x14ac:dyDescent="0.3">
      <c r="C9" t="s">
        <v>8</v>
      </c>
      <c r="D9">
        <v>-0.41680099999999998</v>
      </c>
      <c r="E9">
        <v>-0.40326200000000001</v>
      </c>
      <c r="F9">
        <v>-0.45624100000000001</v>
      </c>
      <c r="G9">
        <v>-0.22453699999999999</v>
      </c>
      <c r="I9">
        <f t="shared" si="1"/>
        <v>0.79630964866282106</v>
      </c>
      <c r="J9">
        <f t="shared" si="2"/>
        <v>0.80685611448843853</v>
      </c>
      <c r="K9">
        <f t="shared" si="3"/>
        <v>0.78762414588097762</v>
      </c>
      <c r="L9">
        <f t="shared" si="4"/>
        <v>0.92568873177285604</v>
      </c>
      <c r="N9">
        <f t="shared" si="5"/>
        <v>0.82911966020127337</v>
      </c>
      <c r="O9">
        <f t="shared" si="6"/>
        <v>3.242892949431133E-2</v>
      </c>
    </row>
    <row r="10" spans="1:15" x14ac:dyDescent="0.3">
      <c r="C10" t="s">
        <v>9</v>
      </c>
      <c r="D10">
        <v>-0.52293400000000001</v>
      </c>
      <c r="E10">
        <v>-0.50336700000000001</v>
      </c>
      <c r="F10">
        <v>-0.50942900000000002</v>
      </c>
      <c r="G10">
        <v>-0.221244</v>
      </c>
      <c r="I10">
        <f t="shared" si="1"/>
        <v>1.000921527499306</v>
      </c>
      <c r="J10">
        <f t="shared" si="2"/>
        <v>1.008063992888893</v>
      </c>
      <c r="K10">
        <f t="shared" si="3"/>
        <v>0.91098838908397617</v>
      </c>
      <c r="L10">
        <f t="shared" si="4"/>
        <v>0.91211425979903993</v>
      </c>
      <c r="N10">
        <f t="shared" si="5"/>
        <v>0.95802204231780386</v>
      </c>
      <c r="O10">
        <f t="shared" si="6"/>
        <v>2.6870447952641405E-2</v>
      </c>
    </row>
    <row r="11" spans="1:15" x14ac:dyDescent="0.3">
      <c r="C11" t="s">
        <v>10</v>
      </c>
      <c r="D11">
        <v>-0.52245600000000003</v>
      </c>
      <c r="E11">
        <v>-0.49935499999999999</v>
      </c>
      <c r="F11">
        <v>-0.54780600000000002</v>
      </c>
      <c r="G11">
        <v>-0.242564</v>
      </c>
      <c r="I11">
        <f t="shared" si="1"/>
        <v>1</v>
      </c>
      <c r="J11">
        <f t="shared" si="2"/>
        <v>1</v>
      </c>
      <c r="K11">
        <f t="shared" si="3"/>
        <v>1</v>
      </c>
      <c r="L11">
        <f t="shared" si="4"/>
        <v>1</v>
      </c>
      <c r="N11">
        <f t="shared" si="5"/>
        <v>1</v>
      </c>
      <c r="O11">
        <f t="shared" si="6"/>
        <v>0</v>
      </c>
    </row>
    <row r="12" spans="1:15" x14ac:dyDescent="0.3">
      <c r="C12" t="s">
        <v>11</v>
      </c>
      <c r="D12">
        <v>-0.49949199999999999</v>
      </c>
      <c r="E12">
        <v>-0.48064099999999998</v>
      </c>
      <c r="F12">
        <v>-0.53226700000000005</v>
      </c>
      <c r="G12">
        <v>-0.22459999999999999</v>
      </c>
      <c r="I12">
        <f t="shared" si="1"/>
        <v>0.95572812239735949</v>
      </c>
      <c r="J12">
        <f t="shared" si="2"/>
        <v>0.96238545291058286</v>
      </c>
      <c r="K12">
        <f t="shared" si="3"/>
        <v>0.96395884456773351</v>
      </c>
      <c r="L12">
        <f t="shared" si="4"/>
        <v>0.92594843166181762</v>
      </c>
      <c r="N12">
        <f t="shared" si="5"/>
        <v>0.95200521288437345</v>
      </c>
      <c r="O12">
        <f t="shared" si="6"/>
        <v>8.8668605696772661E-3</v>
      </c>
    </row>
    <row r="14" spans="1:15" x14ac:dyDescent="0.3">
      <c r="I14" t="s">
        <v>19</v>
      </c>
      <c r="J14" t="s">
        <v>15</v>
      </c>
    </row>
    <row r="15" spans="1:15" x14ac:dyDescent="0.3">
      <c r="I15">
        <v>1.3734</v>
      </c>
      <c r="J15" s="2">
        <v>3.4411999999999999E-7</v>
      </c>
    </row>
    <row r="16" spans="1:15" x14ac:dyDescent="0.3">
      <c r="I16">
        <v>1.4612000000000001</v>
      </c>
      <c r="J16" s="2">
        <v>3.4133E-7</v>
      </c>
    </row>
    <row r="17" spans="9:11" x14ac:dyDescent="0.3">
      <c r="I17">
        <v>1.2747999999999999</v>
      </c>
      <c r="J17" s="2">
        <v>2.9531999999999997E-7</v>
      </c>
    </row>
    <row r="18" spans="9:11" x14ac:dyDescent="0.3">
      <c r="I18">
        <v>1.7863</v>
      </c>
      <c r="J18" s="2">
        <v>2.3202999999999999E-7</v>
      </c>
    </row>
    <row r="20" spans="9:11" x14ac:dyDescent="0.3">
      <c r="I20" s="2">
        <f>AVERAGE(I15:I18)</f>
        <v>1.4739249999999999</v>
      </c>
      <c r="J20" s="2">
        <f>AVERAGE(J15:J18)</f>
        <v>3.0320000000000002E-7</v>
      </c>
      <c r="K20" t="s">
        <v>13</v>
      </c>
    </row>
    <row r="21" spans="9:11" x14ac:dyDescent="0.3">
      <c r="I21" s="2">
        <f>STDEV(I15:I18)/SQRT(4)</f>
        <v>0.11086632622968388</v>
      </c>
      <c r="J21" s="2">
        <f>STDEV(J15:J18)/SQRT(4)</f>
        <v>2.622912916333035E-8</v>
      </c>
      <c r="K21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4045-EFF1-4D0B-867A-25F550ECFA91}">
  <dimension ref="A1:O23"/>
  <sheetViews>
    <sheetView tabSelected="1" topLeftCell="A3" workbookViewId="0">
      <selection activeCell="A6" sqref="A6"/>
    </sheetView>
  </sheetViews>
  <sheetFormatPr defaultRowHeight="14.4" x14ac:dyDescent="0.3"/>
  <cols>
    <col min="1" max="1" width="15.44140625" bestFit="1" customWidth="1"/>
    <col min="3" max="3" width="30.44140625" bestFit="1" customWidth="1"/>
  </cols>
  <sheetData>
    <row r="1" spans="1:15" x14ac:dyDescent="0.3">
      <c r="A1" t="s">
        <v>0</v>
      </c>
      <c r="C1" s="1" t="s">
        <v>21</v>
      </c>
    </row>
    <row r="2" spans="1:15" x14ac:dyDescent="0.3">
      <c r="A2" t="s">
        <v>2</v>
      </c>
      <c r="I2" t="s">
        <v>12</v>
      </c>
    </row>
    <row r="5" spans="1:15" x14ac:dyDescent="0.3">
      <c r="B5" t="s">
        <v>4</v>
      </c>
      <c r="C5">
        <v>-0.32836199999999999</v>
      </c>
      <c r="D5">
        <v>-4.1569800000000002E-3</v>
      </c>
      <c r="E5">
        <v>-4.1201299999999996E-3</v>
      </c>
      <c r="F5">
        <v>-4.5181099999999997E-3</v>
      </c>
      <c r="N5" t="s">
        <v>14</v>
      </c>
      <c r="O5" t="s">
        <v>13</v>
      </c>
    </row>
    <row r="6" spans="1:15" x14ac:dyDescent="0.3">
      <c r="A6" t="s">
        <v>23</v>
      </c>
      <c r="B6" t="s">
        <v>3</v>
      </c>
      <c r="C6">
        <v>-0.32632899999999998</v>
      </c>
      <c r="D6">
        <v>-2.07003E-3</v>
      </c>
      <c r="E6">
        <v>-5.79657E-3</v>
      </c>
      <c r="F6">
        <v>-2.4979999999999998E-3</v>
      </c>
      <c r="I6">
        <f>(C6-C$5)/(C$12-C$5)</f>
        <v>-7.0381625583599975E-4</v>
      </c>
      <c r="J6">
        <f t="shared" ref="J6:L6" si="0">(D6-D$5)/(D$12-D$5)</f>
        <v>-2.2299809324048273E-3</v>
      </c>
      <c r="K6">
        <f t="shared" si="0"/>
        <v>6.7478973801482853E-3</v>
      </c>
      <c r="L6">
        <f t="shared" si="0"/>
        <v>-1.6006045328442763E-3</v>
      </c>
      <c r="N6">
        <f>STDEV(I6:L6)/SQRT(4)</f>
        <v>2.0884470994471179E-3</v>
      </c>
      <c r="O6">
        <f>AVERAGE(I6:L6)</f>
        <v>5.5337391476579546E-4</v>
      </c>
    </row>
    <row r="7" spans="1:15" x14ac:dyDescent="0.3">
      <c r="B7" t="s">
        <v>5</v>
      </c>
      <c r="C7">
        <v>-0.31825500000000001</v>
      </c>
      <c r="D7">
        <v>-3.0554699999999998E-3</v>
      </c>
      <c r="E7">
        <v>-4.5319100000000001E-3</v>
      </c>
      <c r="F7">
        <v>-2.4821999999999999E-3</v>
      </c>
      <c r="I7">
        <f t="shared" ref="I7:I13" si="1">(C7-C$5)/(C$12-C$5)</f>
        <v>-3.499001917232862E-3</v>
      </c>
      <c r="J7">
        <f t="shared" ref="J7:J13" si="2">(D7-D$5)/(D$12-D$5)</f>
        <v>-1.1770029453763828E-3</v>
      </c>
      <c r="K7">
        <f t="shared" ref="K7:K13" si="3">(E7-E$5)/(E$12-E$5)</f>
        <v>1.6574701052214597E-3</v>
      </c>
      <c r="L7">
        <f t="shared" ref="L7:L13" si="4">(F7-F$5)/(F$12-F$5)</f>
        <v>-1.6131234311314684E-3</v>
      </c>
      <c r="N7">
        <f t="shared" ref="N7:N13" si="5">STDEV(I7:L7)/SQRT(4)</f>
        <v>1.0651549304433277E-3</v>
      </c>
      <c r="O7">
        <f t="shared" ref="O7:O13" si="6">AVERAGE(I7:L7)</f>
        <v>-1.1579145471298134E-3</v>
      </c>
    </row>
    <row r="8" spans="1:15" x14ac:dyDescent="0.3">
      <c r="B8" t="s">
        <v>6</v>
      </c>
      <c r="C8">
        <v>-0.32636900000000002</v>
      </c>
      <c r="D8">
        <v>-3.7939800000000003E-2</v>
      </c>
      <c r="E8">
        <v>-8.0117899999999995E-3</v>
      </c>
      <c r="F8">
        <v>-2.2753700000000002E-2</v>
      </c>
      <c r="I8">
        <f t="shared" si="1"/>
        <v>-6.8996842001038834E-4</v>
      </c>
      <c r="J8">
        <f t="shared" si="2"/>
        <v>3.6098154935606717E-2</v>
      </c>
      <c r="K8">
        <f t="shared" si="3"/>
        <v>1.5664457015120058E-2</v>
      </c>
      <c r="L8">
        <f t="shared" si="4"/>
        <v>1.444870230486942E-2</v>
      </c>
      <c r="N8">
        <f t="shared" si="5"/>
        <v>7.5522147304745019E-3</v>
      </c>
      <c r="O8">
        <f t="shared" si="6"/>
        <v>1.6380336458896451E-2</v>
      </c>
    </row>
    <row r="9" spans="1:15" x14ac:dyDescent="0.3">
      <c r="B9" t="s">
        <v>7</v>
      </c>
      <c r="C9">
        <v>-0.57131500000000002</v>
      </c>
      <c r="D9">
        <v>-0.23214299999999999</v>
      </c>
      <c r="E9">
        <v>-2.7240799999999999E-2</v>
      </c>
      <c r="F9">
        <v>-0.19189899999999999</v>
      </c>
      <c r="I9">
        <f t="shared" si="1"/>
        <v>8.4109331433410262E-2</v>
      </c>
      <c r="J9">
        <f t="shared" si="2"/>
        <v>0.24361124006558157</v>
      </c>
      <c r="K9">
        <f t="shared" si="3"/>
        <v>9.3063818878261692E-2</v>
      </c>
      <c r="L9">
        <f t="shared" si="4"/>
        <v>0.14846850018186869</v>
      </c>
      <c r="N9">
        <f t="shared" si="5"/>
        <v>3.6642839794478868E-2</v>
      </c>
      <c r="O9">
        <f t="shared" si="6"/>
        <v>0.14231322263978055</v>
      </c>
    </row>
    <row r="10" spans="1:15" x14ac:dyDescent="0.3">
      <c r="B10" t="s">
        <v>8</v>
      </c>
      <c r="C10">
        <v>-1.2044299999999999</v>
      </c>
      <c r="D10">
        <v>-0.51270199999999999</v>
      </c>
      <c r="E10">
        <v>-8.2032099999999997E-2</v>
      </c>
      <c r="F10">
        <v>-0.59041999999999895</v>
      </c>
      <c r="I10">
        <f t="shared" si="1"/>
        <v>0.30329114590149059</v>
      </c>
      <c r="J10">
        <f t="shared" si="2"/>
        <v>0.54339859501637866</v>
      </c>
      <c r="K10">
        <f t="shared" si="3"/>
        <v>0.31360620018920549</v>
      </c>
      <c r="L10">
        <f t="shared" si="4"/>
        <v>0.46423077007491026</v>
      </c>
      <c r="N10">
        <f t="shared" si="5"/>
        <v>5.8704663424588542E-2</v>
      </c>
      <c r="O10">
        <f t="shared" si="6"/>
        <v>0.40613167779549625</v>
      </c>
    </row>
    <row r="11" spans="1:15" x14ac:dyDescent="0.3">
      <c r="B11" t="s">
        <v>9</v>
      </c>
      <c r="C11">
        <v>-3.1595200000000001</v>
      </c>
      <c r="D11">
        <v>-0.96579300000000001</v>
      </c>
      <c r="E11">
        <v>-0.254747</v>
      </c>
      <c r="F11">
        <v>-1.2632099999999999</v>
      </c>
      <c r="I11">
        <f t="shared" si="1"/>
        <v>0.98013527950818036</v>
      </c>
      <c r="J11">
        <f t="shared" si="2"/>
        <v>1.0275425805666962</v>
      </c>
      <c r="K11">
        <f t="shared" si="3"/>
        <v>1.0088069954592855</v>
      </c>
      <c r="L11">
        <f t="shared" si="4"/>
        <v>0.99730605986224974</v>
      </c>
      <c r="N11">
        <f t="shared" si="5"/>
        <v>9.9602292899853406E-3</v>
      </c>
      <c r="O11">
        <f t="shared" si="6"/>
        <v>1.0034477288491028</v>
      </c>
    </row>
    <row r="12" spans="1:15" x14ac:dyDescent="0.3">
      <c r="B12" t="s">
        <v>10</v>
      </c>
      <c r="C12">
        <v>-3.2168999999999999</v>
      </c>
      <c r="D12">
        <v>-0.94001699999999999</v>
      </c>
      <c r="E12">
        <v>-0.25255899999999998</v>
      </c>
      <c r="F12">
        <v>-1.26661</v>
      </c>
      <c r="I12">
        <f t="shared" si="1"/>
        <v>1</v>
      </c>
      <c r="J12">
        <f t="shared" si="2"/>
        <v>1</v>
      </c>
      <c r="K12">
        <f t="shared" si="3"/>
        <v>1</v>
      </c>
      <c r="L12">
        <f t="shared" si="4"/>
        <v>1</v>
      </c>
      <c r="N12">
        <f t="shared" si="5"/>
        <v>0</v>
      </c>
      <c r="O12">
        <f t="shared" si="6"/>
        <v>1</v>
      </c>
    </row>
    <row r="13" spans="1:15" x14ac:dyDescent="0.3">
      <c r="B13" t="s">
        <v>11</v>
      </c>
      <c r="C13">
        <v>-2.8081200000000002</v>
      </c>
      <c r="D13">
        <v>-0.81926600000000005</v>
      </c>
      <c r="E13">
        <v>-0.219751</v>
      </c>
      <c r="F13">
        <v>-1.12063</v>
      </c>
      <c r="I13">
        <f t="shared" si="1"/>
        <v>0.85848204178030563</v>
      </c>
      <c r="J13">
        <f t="shared" si="2"/>
        <v>0.8709732252479383</v>
      </c>
      <c r="K13">
        <f t="shared" si="3"/>
        <v>0.86794336973115371</v>
      </c>
      <c r="L13">
        <f t="shared" si="4"/>
        <v>0.88433488785036085</v>
      </c>
      <c r="N13">
        <f t="shared" si="5"/>
        <v>5.3430483635736759E-3</v>
      </c>
      <c r="O13">
        <f t="shared" si="6"/>
        <v>0.87043338115243962</v>
      </c>
    </row>
    <row r="16" spans="1:15" x14ac:dyDescent="0.3">
      <c r="I16" t="s">
        <v>22</v>
      </c>
      <c r="J16" t="s">
        <v>15</v>
      </c>
    </row>
    <row r="17" spans="9:11" x14ac:dyDescent="0.3">
      <c r="I17">
        <v>2.2302</v>
      </c>
      <c r="J17" s="2">
        <v>1.4559999999999999E-6</v>
      </c>
    </row>
    <row r="18" spans="9:11" x14ac:dyDescent="0.3">
      <c r="I18">
        <v>2.0093999999999999</v>
      </c>
      <c r="J18" s="2">
        <v>9.0444999999999998E-7</v>
      </c>
    </row>
    <row r="19" spans="9:11" x14ac:dyDescent="0.3">
      <c r="I19">
        <v>2.2964000000000002</v>
      </c>
      <c r="J19" s="2">
        <v>1.3964000000000001E-6</v>
      </c>
    </row>
    <row r="20" spans="9:11" x14ac:dyDescent="0.3">
      <c r="I20">
        <v>2.3418999999999999</v>
      </c>
      <c r="J20" s="2">
        <v>1.0617999999999999E-6</v>
      </c>
    </row>
    <row r="22" spans="9:11" x14ac:dyDescent="0.3">
      <c r="I22" s="2">
        <f>AVERAGE(I17:I20)</f>
        <v>2.2194750000000001</v>
      </c>
      <c r="J22" s="2">
        <f>AVERAGE(J17:J20)</f>
        <v>1.2046625E-6</v>
      </c>
      <c r="K22" t="s">
        <v>13</v>
      </c>
    </row>
    <row r="23" spans="9:11" x14ac:dyDescent="0.3">
      <c r="I23" s="2">
        <f>STDEV(I17:I20)/SQRT(4)</f>
        <v>7.3683935098952685E-2</v>
      </c>
      <c r="J23" s="2">
        <f>STDEV(J17:J20)/SQRT(4)</f>
        <v>1.3243584826718936E-7</v>
      </c>
      <c r="K2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rTRPV1 WT - Caps</vt:lpstr>
      <vt:lpstr>rTRPV1 + M572V</vt:lpstr>
      <vt:lpstr>C578L + M581L</vt:lpstr>
      <vt:lpstr>M572V + C578L + M581L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2021-03-15T00:01:39Z</dcterms:created>
  <dcterms:modified xsi:type="dcterms:W3CDTF">2023-04-07T20:33:38Z</dcterms:modified>
</cp:coreProperties>
</file>