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33267\OneDrive - The University of Texas at Austin\Desktop\papers\CBD paper Aaron\figure files post-PNAS\Source data files\"/>
    </mc:Choice>
  </mc:AlternateContent>
  <xr:revisionPtr revIDLastSave="3" documentId="13_ncr:1_{A6465C9E-9FA6-4F04-83E7-48669C537155}" xr6:coauthVersionLast="36" xr6:coauthVersionMax="46" xr10:uidLastSave="{0A550F78-291C-42C1-B723-44CBE12D86C6}"/>
  <bookViews>
    <workbookView xWindow="-120" yWindow="-120" windowWidth="20736" windowHeight="11160" firstSheet="3" activeTab="6" xr2:uid="{5702C97E-E1D3-4BD0-BA9B-76C51A163C4F}"/>
  </bookViews>
  <sheets>
    <sheet name="WT rTRPV1" sheetId="1" r:id="rId1"/>
    <sheet name="V1 + M572V" sheetId="2" r:id="rId2"/>
    <sheet name="V1 + C578L" sheetId="3" r:id="rId3"/>
    <sheet name="V1 + M581L" sheetId="4" r:id="rId4"/>
    <sheet name="V1 + T593V" sheetId="5" r:id="rId5"/>
    <sheet name="V1 + C578L + M581L" sheetId="9" r:id="rId6"/>
    <sheet name="V1+M572V+C578L+M581L" sheetId="10" r:id="rId7"/>
    <sheet name="WT rTRPV2" sheetId="6" r:id="rId8"/>
    <sheet name="V2 + L538C" sheetId="7" r:id="rId9"/>
    <sheet name="V2 + L541M" sheetId="8" r:id="rId10"/>
    <sheet name="V2 + L538C + L541M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0" l="1"/>
  <c r="AB8" i="10" l="1"/>
  <c r="AC8" i="10"/>
  <c r="AB9" i="10"/>
  <c r="AC9" i="10"/>
  <c r="AC7" i="10"/>
  <c r="AB7" i="10"/>
  <c r="V7" i="10"/>
  <c r="W7" i="10"/>
  <c r="X7" i="10"/>
  <c r="Y7" i="10"/>
  <c r="Z7" i="10"/>
  <c r="V8" i="10"/>
  <c r="W8" i="10"/>
  <c r="X8" i="10"/>
  <c r="Y8" i="10"/>
  <c r="Z8" i="10"/>
  <c r="V9" i="10"/>
  <c r="W9" i="10"/>
  <c r="X9" i="10"/>
  <c r="Y9" i="10"/>
  <c r="U8" i="10"/>
  <c r="U9" i="10"/>
  <c r="U7" i="10"/>
  <c r="Y11" i="9"/>
  <c r="Z11" i="9"/>
  <c r="Z10" i="9"/>
  <c r="Y10" i="9"/>
  <c r="Y8" i="9"/>
  <c r="Z8" i="9"/>
  <c r="Z7" i="9"/>
  <c r="Y7" i="9"/>
  <c r="T11" i="9"/>
  <c r="Y8" i="4"/>
  <c r="Z8" i="4"/>
  <c r="Y9" i="4"/>
  <c r="Z9" i="4"/>
  <c r="Z7" i="4"/>
  <c r="Y7" i="4"/>
  <c r="T7" i="4"/>
  <c r="U7" i="4"/>
  <c r="V7" i="4"/>
  <c r="W7" i="4"/>
  <c r="T8" i="4"/>
  <c r="U8" i="4"/>
  <c r="V8" i="4"/>
  <c r="W8" i="4"/>
  <c r="T9" i="4"/>
  <c r="U9" i="4"/>
  <c r="V9" i="4"/>
  <c r="W9" i="4"/>
  <c r="S8" i="4"/>
  <c r="S9" i="4"/>
  <c r="S7" i="4"/>
  <c r="Y8" i="3"/>
  <c r="Z8" i="3"/>
  <c r="Y9" i="3"/>
  <c r="Z9" i="3"/>
  <c r="Z7" i="3"/>
  <c r="Y7" i="3"/>
  <c r="T7" i="3"/>
  <c r="U7" i="3"/>
  <c r="V7" i="3"/>
  <c r="W7" i="3"/>
  <c r="T8" i="3"/>
  <c r="U8" i="3"/>
  <c r="V8" i="3"/>
  <c r="W8" i="3"/>
  <c r="T9" i="3"/>
  <c r="U9" i="3"/>
  <c r="V9" i="3"/>
  <c r="W9" i="3"/>
  <c r="S8" i="3"/>
  <c r="S9" i="3"/>
  <c r="S7" i="3"/>
  <c r="Y25" i="2"/>
  <c r="Z25" i="2"/>
  <c r="Y26" i="2"/>
  <c r="Z26" i="2"/>
  <c r="Z24" i="2"/>
  <c r="Y24" i="2"/>
  <c r="T24" i="2"/>
  <c r="U24" i="2"/>
  <c r="V24" i="2"/>
  <c r="W24" i="2"/>
  <c r="T25" i="2"/>
  <c r="U25" i="2"/>
  <c r="V25" i="2"/>
  <c r="W25" i="2"/>
  <c r="T26" i="2"/>
  <c r="U26" i="2"/>
  <c r="V26" i="2"/>
  <c r="W26" i="2"/>
  <c r="S25" i="2"/>
  <c r="S26" i="2"/>
  <c r="S24" i="2"/>
  <c r="S8" i="1"/>
  <c r="T8" i="1"/>
  <c r="U8" i="1"/>
  <c r="Y8" i="1" s="1"/>
  <c r="V8" i="1"/>
  <c r="W8" i="1"/>
  <c r="S9" i="1"/>
  <c r="T9" i="1"/>
  <c r="U9" i="1"/>
  <c r="Y9" i="1" s="1"/>
  <c r="V9" i="1"/>
  <c r="W9" i="1"/>
  <c r="T7" i="1"/>
  <c r="U7" i="1"/>
  <c r="V7" i="1"/>
  <c r="W7" i="1"/>
  <c r="Z7" i="1" s="1"/>
  <c r="S7" i="1"/>
  <c r="E17" i="6"/>
  <c r="E14" i="6"/>
  <c r="F14" i="6"/>
  <c r="G14" i="6"/>
  <c r="D14" i="6"/>
  <c r="D17" i="6" s="1"/>
  <c r="X8" i="11"/>
  <c r="Y8" i="11"/>
  <c r="X9" i="11"/>
  <c r="Y9" i="11"/>
  <c r="Y7" i="11"/>
  <c r="X7" i="11"/>
  <c r="T7" i="11"/>
  <c r="U7" i="11"/>
  <c r="V7" i="11"/>
  <c r="T8" i="11"/>
  <c r="U8" i="11"/>
  <c r="V8" i="11"/>
  <c r="T9" i="11"/>
  <c r="U9" i="11"/>
  <c r="V9" i="11"/>
  <c r="S8" i="11"/>
  <c r="S9" i="11"/>
  <c r="S7" i="11"/>
  <c r="O6" i="11"/>
  <c r="P6" i="11"/>
  <c r="O7" i="11"/>
  <c r="P7" i="11"/>
  <c r="O8" i="11"/>
  <c r="P8" i="11"/>
  <c r="O9" i="11"/>
  <c r="P9" i="11"/>
  <c r="O10" i="11"/>
  <c r="P10" i="11"/>
  <c r="O11" i="11"/>
  <c r="P11" i="11"/>
  <c r="P5" i="11"/>
  <c r="O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L10" i="11"/>
  <c r="I11" i="11"/>
  <c r="J11" i="11"/>
  <c r="K11" i="11"/>
  <c r="L11" i="11"/>
  <c r="J5" i="11"/>
  <c r="K5" i="11"/>
  <c r="L5" i="11"/>
  <c r="I5" i="11"/>
  <c r="R11" i="10"/>
  <c r="R9" i="10"/>
  <c r="R6" i="10"/>
  <c r="S6" i="10"/>
  <c r="R7" i="10"/>
  <c r="S7" i="10"/>
  <c r="R8" i="10"/>
  <c r="S8" i="10"/>
  <c r="S9" i="10"/>
  <c r="S10" i="10"/>
  <c r="S11" i="10"/>
  <c r="R5" i="10"/>
  <c r="S5" i="10"/>
  <c r="K6" i="10"/>
  <c r="L6" i="10"/>
  <c r="M6" i="10"/>
  <c r="N6" i="10"/>
  <c r="O6" i="10"/>
  <c r="P6" i="10"/>
  <c r="K7" i="10"/>
  <c r="L7" i="10"/>
  <c r="M7" i="10"/>
  <c r="N7" i="10"/>
  <c r="O7" i="10"/>
  <c r="P7" i="10"/>
  <c r="K8" i="10"/>
  <c r="L8" i="10"/>
  <c r="M8" i="10"/>
  <c r="N8" i="10"/>
  <c r="O8" i="10"/>
  <c r="P8" i="10"/>
  <c r="K9" i="10"/>
  <c r="L9" i="10"/>
  <c r="M9" i="10"/>
  <c r="N9" i="10"/>
  <c r="O9" i="10"/>
  <c r="K10" i="10"/>
  <c r="L10" i="10"/>
  <c r="O10" i="10"/>
  <c r="P10" i="10"/>
  <c r="K11" i="10"/>
  <c r="L11" i="10"/>
  <c r="N11" i="10"/>
  <c r="O11" i="10"/>
  <c r="P11" i="10"/>
  <c r="L5" i="10"/>
  <c r="M5" i="10"/>
  <c r="N5" i="10"/>
  <c r="O5" i="10"/>
  <c r="P5" i="10"/>
  <c r="K5" i="10"/>
  <c r="J23" i="2"/>
  <c r="K23" i="2"/>
  <c r="L23" i="2"/>
  <c r="M23" i="2"/>
  <c r="Q23" i="2" s="1"/>
  <c r="N23" i="2"/>
  <c r="J24" i="2"/>
  <c r="P24" i="2" s="1"/>
  <c r="K24" i="2"/>
  <c r="L24" i="2"/>
  <c r="M24" i="2"/>
  <c r="N24" i="2"/>
  <c r="J25" i="2"/>
  <c r="K25" i="2"/>
  <c r="Q25" i="2" s="1"/>
  <c r="L25" i="2"/>
  <c r="M25" i="2"/>
  <c r="N25" i="2"/>
  <c r="J26" i="2"/>
  <c r="Q26" i="2" s="1"/>
  <c r="K26" i="2"/>
  <c r="L26" i="2"/>
  <c r="M26" i="2"/>
  <c r="N26" i="2"/>
  <c r="J27" i="2"/>
  <c r="K27" i="2"/>
  <c r="Q27" i="2" s="1"/>
  <c r="L27" i="2"/>
  <c r="M27" i="2"/>
  <c r="N27" i="2"/>
  <c r="J28" i="2"/>
  <c r="Q28" i="2" s="1"/>
  <c r="K28" i="2"/>
  <c r="L28" i="2"/>
  <c r="M28" i="2"/>
  <c r="N28" i="2"/>
  <c r="K22" i="2"/>
  <c r="L22" i="2"/>
  <c r="M22" i="2"/>
  <c r="N22" i="2"/>
  <c r="J22" i="2"/>
  <c r="P23" i="2"/>
  <c r="P25" i="2"/>
  <c r="P26" i="2"/>
  <c r="P27" i="2"/>
  <c r="P28" i="2"/>
  <c r="J17" i="9"/>
  <c r="K17" i="9"/>
  <c r="L17" i="9"/>
  <c r="J18" i="9"/>
  <c r="P18" i="9" s="1"/>
  <c r="K18" i="9"/>
  <c r="L18" i="9"/>
  <c r="U11" i="9" s="1"/>
  <c r="J19" i="9"/>
  <c r="P19" i="9" s="1"/>
  <c r="K19" i="9"/>
  <c r="T12" i="9" s="1"/>
  <c r="L19" i="9"/>
  <c r="J20" i="9"/>
  <c r="K20" i="9"/>
  <c r="T13" i="9" s="1"/>
  <c r="L20" i="9"/>
  <c r="U13" i="9" s="1"/>
  <c r="J21" i="9"/>
  <c r="K21" i="9"/>
  <c r="L21" i="9"/>
  <c r="K16" i="9"/>
  <c r="Q16" i="9" s="1"/>
  <c r="L16" i="9"/>
  <c r="J16" i="9"/>
  <c r="J6" i="9"/>
  <c r="K6" i="9"/>
  <c r="L6" i="9"/>
  <c r="M6" i="9"/>
  <c r="N6" i="9"/>
  <c r="J7" i="9"/>
  <c r="K7" i="9"/>
  <c r="L7" i="9"/>
  <c r="M7" i="9"/>
  <c r="V7" i="9" s="1"/>
  <c r="N7" i="9"/>
  <c r="J8" i="9"/>
  <c r="K8" i="9"/>
  <c r="L8" i="9"/>
  <c r="U8" i="9" s="1"/>
  <c r="M8" i="9"/>
  <c r="V8" i="9" s="1"/>
  <c r="N8" i="9"/>
  <c r="J9" i="9"/>
  <c r="S9" i="9" s="1"/>
  <c r="K9" i="9"/>
  <c r="T9" i="9" s="1"/>
  <c r="L9" i="9"/>
  <c r="U9" i="9" s="1"/>
  <c r="M9" i="9"/>
  <c r="V9" i="9" s="1"/>
  <c r="N9" i="9"/>
  <c r="W9" i="9" s="1"/>
  <c r="J10" i="9"/>
  <c r="P10" i="9" s="1"/>
  <c r="K10" i="9"/>
  <c r="L10" i="9"/>
  <c r="M10" i="9"/>
  <c r="N10" i="9"/>
  <c r="J11" i="9"/>
  <c r="K11" i="9"/>
  <c r="L11" i="9"/>
  <c r="M11" i="9"/>
  <c r="N11" i="9"/>
  <c r="K5" i="9"/>
  <c r="L5" i="9"/>
  <c r="M5" i="9"/>
  <c r="N5" i="9"/>
  <c r="J5" i="9"/>
  <c r="Z9" i="1"/>
  <c r="W7" i="6"/>
  <c r="X7" i="6"/>
  <c r="W8" i="6"/>
  <c r="X8" i="6"/>
  <c r="X6" i="6"/>
  <c r="W6" i="6"/>
  <c r="R7" i="6"/>
  <c r="S7" i="6"/>
  <c r="T7" i="6"/>
  <c r="U7" i="6"/>
  <c r="R8" i="6"/>
  <c r="S8" i="6"/>
  <c r="T8" i="6"/>
  <c r="U8" i="6"/>
  <c r="S6" i="6"/>
  <c r="T6" i="6"/>
  <c r="U6" i="6"/>
  <c r="R6" i="6"/>
  <c r="X7" i="7"/>
  <c r="Y7" i="7"/>
  <c r="X8" i="7"/>
  <c r="Y8" i="7"/>
  <c r="Y6" i="7"/>
  <c r="X6" i="7"/>
  <c r="V6" i="7"/>
  <c r="V7" i="7"/>
  <c r="V8" i="7"/>
  <c r="S7" i="7"/>
  <c r="T7" i="7"/>
  <c r="U7" i="7"/>
  <c r="S8" i="7"/>
  <c r="T8" i="7"/>
  <c r="U8" i="7"/>
  <c r="T6" i="7"/>
  <c r="U6" i="7"/>
  <c r="S6" i="7"/>
  <c r="X7" i="8"/>
  <c r="Y7" i="8"/>
  <c r="X8" i="8"/>
  <c r="Y8" i="8"/>
  <c r="Y6" i="8"/>
  <c r="X6" i="8"/>
  <c r="S7" i="8"/>
  <c r="T7" i="8"/>
  <c r="U7" i="8"/>
  <c r="V7" i="8"/>
  <c r="S8" i="8"/>
  <c r="T8" i="8"/>
  <c r="U8" i="8"/>
  <c r="V8" i="8"/>
  <c r="T6" i="8"/>
  <c r="U6" i="8"/>
  <c r="V6" i="8"/>
  <c r="S6" i="8"/>
  <c r="O5" i="8"/>
  <c r="P5" i="8"/>
  <c r="O6" i="8"/>
  <c r="P6" i="8"/>
  <c r="O7" i="8"/>
  <c r="P7" i="8"/>
  <c r="O8" i="8"/>
  <c r="P8" i="8"/>
  <c r="O9" i="8"/>
  <c r="P9" i="8"/>
  <c r="O10" i="8"/>
  <c r="P10" i="8"/>
  <c r="P4" i="8"/>
  <c r="O4" i="8"/>
  <c r="J5" i="8"/>
  <c r="K5" i="8"/>
  <c r="L5" i="8"/>
  <c r="M5" i="8"/>
  <c r="J6" i="8"/>
  <c r="K6" i="8"/>
  <c r="L6" i="8"/>
  <c r="M6" i="8"/>
  <c r="J7" i="8"/>
  <c r="K7" i="8"/>
  <c r="L7" i="8"/>
  <c r="M7" i="8"/>
  <c r="J8" i="8"/>
  <c r="K8" i="8"/>
  <c r="L8" i="8"/>
  <c r="M8" i="8"/>
  <c r="J9" i="8"/>
  <c r="K9" i="8"/>
  <c r="L9" i="8"/>
  <c r="M9" i="8"/>
  <c r="J10" i="8"/>
  <c r="K10" i="8"/>
  <c r="L10" i="8"/>
  <c r="M10" i="8"/>
  <c r="K4" i="8"/>
  <c r="L4" i="8"/>
  <c r="M4" i="8"/>
  <c r="J4" i="8"/>
  <c r="O5" i="7"/>
  <c r="P5" i="7"/>
  <c r="O6" i="7"/>
  <c r="P6" i="7"/>
  <c r="O7" i="7"/>
  <c r="P7" i="7"/>
  <c r="O8" i="7"/>
  <c r="P8" i="7"/>
  <c r="O9" i="7"/>
  <c r="P9" i="7"/>
  <c r="O10" i="7"/>
  <c r="P10" i="7"/>
  <c r="P4" i="7"/>
  <c r="O4" i="7"/>
  <c r="J5" i="7"/>
  <c r="K5" i="7"/>
  <c r="L5" i="7"/>
  <c r="M5" i="7"/>
  <c r="J6" i="7"/>
  <c r="K6" i="7"/>
  <c r="L6" i="7"/>
  <c r="M6" i="7"/>
  <c r="J7" i="7"/>
  <c r="K7" i="7"/>
  <c r="L7" i="7"/>
  <c r="M7" i="7"/>
  <c r="J8" i="7"/>
  <c r="K8" i="7"/>
  <c r="L8" i="7"/>
  <c r="M8" i="7"/>
  <c r="J9" i="7"/>
  <c r="K9" i="7"/>
  <c r="L9" i="7"/>
  <c r="M9" i="7"/>
  <c r="J10" i="7"/>
  <c r="K10" i="7"/>
  <c r="L10" i="7"/>
  <c r="M10" i="7"/>
  <c r="K4" i="7"/>
  <c r="L4" i="7"/>
  <c r="M4" i="7"/>
  <c r="J4" i="7"/>
  <c r="O5" i="6"/>
  <c r="P5" i="6"/>
  <c r="O6" i="6"/>
  <c r="P6" i="6"/>
  <c r="O7" i="6"/>
  <c r="P7" i="6"/>
  <c r="O8" i="6"/>
  <c r="P8" i="6"/>
  <c r="O9" i="6"/>
  <c r="P9" i="6"/>
  <c r="O10" i="6"/>
  <c r="P10" i="6"/>
  <c r="P4" i="6"/>
  <c r="O4" i="6"/>
  <c r="J5" i="6"/>
  <c r="K5" i="6"/>
  <c r="L5" i="6"/>
  <c r="M5" i="6"/>
  <c r="J6" i="6"/>
  <c r="K6" i="6"/>
  <c r="L6" i="6"/>
  <c r="M6" i="6"/>
  <c r="J7" i="6"/>
  <c r="K7" i="6"/>
  <c r="L7" i="6"/>
  <c r="M7" i="6"/>
  <c r="J8" i="6"/>
  <c r="K8" i="6"/>
  <c r="L8" i="6"/>
  <c r="M8" i="6"/>
  <c r="J9" i="6"/>
  <c r="K9" i="6"/>
  <c r="L9" i="6"/>
  <c r="M9" i="6"/>
  <c r="J10" i="6"/>
  <c r="K10" i="6"/>
  <c r="L10" i="6"/>
  <c r="M10" i="6"/>
  <c r="K4" i="6"/>
  <c r="L4" i="6"/>
  <c r="M4" i="6"/>
  <c r="J4" i="6"/>
  <c r="P6" i="2"/>
  <c r="Q6" i="2"/>
  <c r="P7" i="2"/>
  <c r="Q7" i="2"/>
  <c r="P8" i="2"/>
  <c r="Q8" i="2"/>
  <c r="P9" i="2"/>
  <c r="Q9" i="2"/>
  <c r="P10" i="2"/>
  <c r="Q10" i="2"/>
  <c r="P11" i="2"/>
  <c r="Q11" i="2"/>
  <c r="Q5" i="2"/>
  <c r="P5" i="2"/>
  <c r="J6" i="2"/>
  <c r="K6" i="2"/>
  <c r="L6" i="2"/>
  <c r="M6" i="2"/>
  <c r="N6" i="2"/>
  <c r="J7" i="2"/>
  <c r="K7" i="2"/>
  <c r="L7" i="2"/>
  <c r="M7" i="2"/>
  <c r="N7" i="2"/>
  <c r="J8" i="2"/>
  <c r="K8" i="2"/>
  <c r="L8" i="2"/>
  <c r="M8" i="2"/>
  <c r="N8" i="2"/>
  <c r="J9" i="2"/>
  <c r="K9" i="2"/>
  <c r="L9" i="2"/>
  <c r="M9" i="2"/>
  <c r="N9" i="2"/>
  <c r="J10" i="2"/>
  <c r="K10" i="2"/>
  <c r="L10" i="2"/>
  <c r="M10" i="2"/>
  <c r="N10" i="2"/>
  <c r="J11" i="2"/>
  <c r="K11" i="2"/>
  <c r="L11" i="2"/>
  <c r="M11" i="2"/>
  <c r="N11" i="2"/>
  <c r="K5" i="2"/>
  <c r="L5" i="2"/>
  <c r="M5" i="2"/>
  <c r="N5" i="2"/>
  <c r="J5" i="2"/>
  <c r="Q5" i="3"/>
  <c r="J6" i="3"/>
  <c r="K6" i="3"/>
  <c r="L6" i="3"/>
  <c r="M6" i="3"/>
  <c r="N6" i="3"/>
  <c r="J7" i="3"/>
  <c r="K7" i="3"/>
  <c r="L7" i="3"/>
  <c r="M7" i="3"/>
  <c r="N7" i="3"/>
  <c r="Q7" i="3" s="1"/>
  <c r="J8" i="3"/>
  <c r="K8" i="3"/>
  <c r="L8" i="3"/>
  <c r="M8" i="3"/>
  <c r="N8" i="3"/>
  <c r="J9" i="3"/>
  <c r="K9" i="3"/>
  <c r="L9" i="3"/>
  <c r="M9" i="3"/>
  <c r="P9" i="3" s="1"/>
  <c r="N9" i="3"/>
  <c r="J10" i="3"/>
  <c r="K10" i="3"/>
  <c r="L10" i="3"/>
  <c r="M10" i="3"/>
  <c r="N10" i="3"/>
  <c r="J11" i="3"/>
  <c r="K11" i="3"/>
  <c r="L11" i="3"/>
  <c r="M11" i="3"/>
  <c r="N11" i="3"/>
  <c r="Q11" i="3" s="1"/>
  <c r="K5" i="3"/>
  <c r="L5" i="3"/>
  <c r="M5" i="3"/>
  <c r="N5" i="3"/>
  <c r="P5" i="3" s="1"/>
  <c r="J5" i="3"/>
  <c r="P6" i="5"/>
  <c r="Q6" i="5"/>
  <c r="P7" i="5"/>
  <c r="Q7" i="5"/>
  <c r="P8" i="5"/>
  <c r="Q8" i="5"/>
  <c r="P9" i="5"/>
  <c r="Q9" i="5"/>
  <c r="P10" i="5"/>
  <c r="Q10" i="5"/>
  <c r="P11" i="5"/>
  <c r="Q11" i="5"/>
  <c r="Q5" i="5"/>
  <c r="P5" i="5"/>
  <c r="J6" i="5"/>
  <c r="K6" i="5"/>
  <c r="L6" i="5"/>
  <c r="M6" i="5"/>
  <c r="N6" i="5"/>
  <c r="J7" i="5"/>
  <c r="K7" i="5"/>
  <c r="L7" i="5"/>
  <c r="M7" i="5"/>
  <c r="N7" i="5"/>
  <c r="J8" i="5"/>
  <c r="K8" i="5"/>
  <c r="L8" i="5"/>
  <c r="M8" i="5"/>
  <c r="N8" i="5"/>
  <c r="J9" i="5"/>
  <c r="K9" i="5"/>
  <c r="L9" i="5"/>
  <c r="M9" i="5"/>
  <c r="N9" i="5"/>
  <c r="J10" i="5"/>
  <c r="K10" i="5"/>
  <c r="L10" i="5"/>
  <c r="M10" i="5"/>
  <c r="N10" i="5"/>
  <c r="J11" i="5"/>
  <c r="K11" i="5"/>
  <c r="L11" i="5"/>
  <c r="M11" i="5"/>
  <c r="N11" i="5"/>
  <c r="K5" i="5"/>
  <c r="L5" i="5"/>
  <c r="M5" i="5"/>
  <c r="N5" i="5"/>
  <c r="J5" i="5"/>
  <c r="P6" i="4"/>
  <c r="Q6" i="4"/>
  <c r="P7" i="4"/>
  <c r="Q7" i="4"/>
  <c r="P8" i="4"/>
  <c r="Q8" i="4"/>
  <c r="P9" i="4"/>
  <c r="Q9" i="4"/>
  <c r="P10" i="4"/>
  <c r="Q10" i="4"/>
  <c r="P11" i="4"/>
  <c r="Q11" i="4"/>
  <c r="Q5" i="4"/>
  <c r="P5" i="4"/>
  <c r="J6" i="4"/>
  <c r="K6" i="4"/>
  <c r="L6" i="4"/>
  <c r="M6" i="4"/>
  <c r="N6" i="4"/>
  <c r="J7" i="4"/>
  <c r="K7" i="4"/>
  <c r="L7" i="4"/>
  <c r="M7" i="4"/>
  <c r="N7" i="4"/>
  <c r="J8" i="4"/>
  <c r="K8" i="4"/>
  <c r="L8" i="4"/>
  <c r="M8" i="4"/>
  <c r="N8" i="4"/>
  <c r="J9" i="4"/>
  <c r="K9" i="4"/>
  <c r="L9" i="4"/>
  <c r="M9" i="4"/>
  <c r="N9" i="4"/>
  <c r="J10" i="4"/>
  <c r="K10" i="4"/>
  <c r="L10" i="4"/>
  <c r="M10" i="4"/>
  <c r="N10" i="4"/>
  <c r="J11" i="4"/>
  <c r="K11" i="4"/>
  <c r="L11" i="4"/>
  <c r="M11" i="4"/>
  <c r="N11" i="4"/>
  <c r="K5" i="4"/>
  <c r="L5" i="4"/>
  <c r="M5" i="4"/>
  <c r="N5" i="4"/>
  <c r="J5" i="4"/>
  <c r="P6" i="1"/>
  <c r="Q6" i="1"/>
  <c r="P7" i="1"/>
  <c r="Q7" i="1"/>
  <c r="P8" i="1"/>
  <c r="Q8" i="1"/>
  <c r="P9" i="1"/>
  <c r="Q9" i="1"/>
  <c r="P10" i="1"/>
  <c r="Q10" i="1"/>
  <c r="P11" i="1"/>
  <c r="Q11" i="1"/>
  <c r="Q5" i="1"/>
  <c r="P5" i="1"/>
  <c r="L6" i="1"/>
  <c r="M6" i="1"/>
  <c r="L7" i="1"/>
  <c r="M7" i="1"/>
  <c r="L8" i="1"/>
  <c r="M8" i="1"/>
  <c r="L9" i="1"/>
  <c r="M9" i="1"/>
  <c r="L10" i="1"/>
  <c r="M10" i="1"/>
  <c r="L11" i="1"/>
  <c r="M11" i="1"/>
  <c r="M5" i="1"/>
  <c r="J6" i="1"/>
  <c r="K6" i="1"/>
  <c r="N6" i="1"/>
  <c r="J7" i="1"/>
  <c r="K7" i="1"/>
  <c r="N7" i="1"/>
  <c r="J8" i="1"/>
  <c r="K8" i="1"/>
  <c r="N8" i="1"/>
  <c r="J9" i="1"/>
  <c r="K9" i="1"/>
  <c r="N9" i="1"/>
  <c r="J10" i="1"/>
  <c r="K10" i="1"/>
  <c r="N10" i="1"/>
  <c r="J11" i="1"/>
  <c r="K11" i="1"/>
  <c r="N11" i="1"/>
  <c r="K5" i="1"/>
  <c r="L5" i="1"/>
  <c r="N5" i="1"/>
  <c r="J5" i="1"/>
  <c r="P6" i="9" l="1"/>
  <c r="Q5" i="9"/>
  <c r="T8" i="9"/>
  <c r="U7" i="9"/>
  <c r="Q6" i="9"/>
  <c r="P16" i="9"/>
  <c r="Q21" i="9"/>
  <c r="S13" i="9"/>
  <c r="Q17" i="9"/>
  <c r="Q10" i="9"/>
  <c r="P5" i="9"/>
  <c r="S8" i="9"/>
  <c r="T7" i="9"/>
  <c r="P21" i="9"/>
  <c r="U12" i="9"/>
  <c r="P17" i="9"/>
  <c r="P11" i="9"/>
  <c r="P7" i="9"/>
  <c r="Q18" i="9"/>
  <c r="S7" i="9"/>
  <c r="W8" i="9"/>
  <c r="W7" i="9"/>
  <c r="S11" i="9"/>
  <c r="P8" i="9"/>
  <c r="P20" i="9"/>
  <c r="Q8" i="9"/>
  <c r="Q11" i="9"/>
  <c r="Q9" i="9"/>
  <c r="Q7" i="9"/>
  <c r="Q19" i="9"/>
  <c r="S12" i="9"/>
  <c r="Q20" i="9"/>
  <c r="P9" i="9"/>
  <c r="Z8" i="1"/>
  <c r="Y7" i="1"/>
  <c r="Q24" i="2"/>
  <c r="Q22" i="2"/>
  <c r="P22" i="2"/>
  <c r="P8" i="3"/>
  <c r="P11" i="3"/>
  <c r="P7" i="3"/>
  <c r="P10" i="3"/>
  <c r="P6" i="3"/>
  <c r="Q9" i="3"/>
  <c r="Q10" i="3"/>
  <c r="Q8" i="3"/>
  <c r="Q6" i="3"/>
</calcChain>
</file>

<file path=xl/sharedStrings.xml><?xml version="1.0" encoding="utf-8"?>
<sst xmlns="http://schemas.openxmlformats.org/spreadsheetml/2006/main" count="235" uniqueCount="75">
  <si>
    <t>whole-cell</t>
  </si>
  <si>
    <t>WT rTRPV1</t>
  </si>
  <si>
    <t>gap-free; -80mV</t>
  </si>
  <si>
    <t>raw</t>
  </si>
  <si>
    <t>leak-subtracted &amp; norm</t>
  </si>
  <si>
    <t>control</t>
  </si>
  <si>
    <t>60uM 2APB</t>
  </si>
  <si>
    <t>6mM 2APB</t>
  </si>
  <si>
    <t>60uM 2APB + 2 uM CBD</t>
  </si>
  <si>
    <t>60uM 2APB + 10 uM CBD</t>
  </si>
  <si>
    <t>60uM 2APB + 40 uM CBD</t>
  </si>
  <si>
    <t>40uM CBD</t>
  </si>
  <si>
    <t>6mM 2APB + 40uM CBD</t>
  </si>
  <si>
    <t>Ex22</t>
  </si>
  <si>
    <t>Ex21</t>
  </si>
  <si>
    <t>Ex10</t>
  </si>
  <si>
    <t>Ex6</t>
  </si>
  <si>
    <t>Ex3</t>
  </si>
  <si>
    <t>mean</t>
  </si>
  <si>
    <t>sem</t>
  </si>
  <si>
    <t>rTRPV1 + M581L</t>
  </si>
  <si>
    <t>100uM 2APB</t>
  </si>
  <si>
    <t>100uM 2APB + 2 uM CBD</t>
  </si>
  <si>
    <t>100uM 2APB + 10 uM CBD</t>
  </si>
  <si>
    <t>100uM 2APB + 40 uM CBD</t>
  </si>
  <si>
    <t>Ex7</t>
  </si>
  <si>
    <t>Ex11</t>
  </si>
  <si>
    <t>Ex14</t>
  </si>
  <si>
    <t>Ex17</t>
  </si>
  <si>
    <t>rTRPV1 + T593V</t>
  </si>
  <si>
    <t>Ex5</t>
  </si>
  <si>
    <t>Ex16</t>
  </si>
  <si>
    <t>Ex18</t>
  </si>
  <si>
    <t>rTRPV1 + C578L</t>
  </si>
  <si>
    <t>Ex4</t>
  </si>
  <si>
    <t>Ex20</t>
  </si>
  <si>
    <t>Ex23</t>
  </si>
  <si>
    <t>rTRPV1 + M572V</t>
  </si>
  <si>
    <t>Ex2</t>
  </si>
  <si>
    <t>750uM 2APB</t>
  </si>
  <si>
    <t>750uM 2APB + 10 uM CBD</t>
  </si>
  <si>
    <t>750uM 2APB + 40 uM CBD</t>
  </si>
  <si>
    <t>12mM 2APB</t>
  </si>
  <si>
    <t>12mM 2APB + 40uM CBD</t>
  </si>
  <si>
    <t>WT rTRPV2</t>
  </si>
  <si>
    <t>0.5mM 2APB</t>
  </si>
  <si>
    <t>0.5 mM 2APB + 2 uM CBD</t>
  </si>
  <si>
    <t>0.5 mM 2APB + 10 uM CBD</t>
  </si>
  <si>
    <t>0.5 mM 2APB + 40 uM CBD</t>
  </si>
  <si>
    <t>rTRPV2 + L538C</t>
  </si>
  <si>
    <t>rTRPV2 + L541M</t>
  </si>
  <si>
    <t>Ipot/Imax</t>
  </si>
  <si>
    <t>1.5 mM 2APB</t>
  </si>
  <si>
    <t>1.5 mM 2APB + 2 uM CBD</t>
  </si>
  <si>
    <t>1.5 mM 2APB + 10 uM CBD</t>
  </si>
  <si>
    <t>1.5 mM 2APB + 40 uM CBD</t>
  </si>
  <si>
    <t>rTRPV1 + C578L + M581L</t>
  </si>
  <si>
    <t>sust &amp; norm</t>
  </si>
  <si>
    <t>100uM 2APB + 80 uM CBD</t>
  </si>
  <si>
    <t>100uM 2APB + 100 uM CBD</t>
  </si>
  <si>
    <t>0.75 mM 2APB</t>
  </si>
  <si>
    <t>0.75 mM 2APB + 10 uM CBD</t>
  </si>
  <si>
    <t>0.75 mM 2APB + 40 uM CBD</t>
  </si>
  <si>
    <t>0.75 mM 2APB + 80 uM CBD</t>
  </si>
  <si>
    <t>8mM 2APB</t>
  </si>
  <si>
    <t>8mM 2APB + 40uM CBD</t>
  </si>
  <si>
    <t>rTRPV1 + M57V + C578L + M581L</t>
  </si>
  <si>
    <t>750uM 2APB + 80 uM CBD</t>
  </si>
  <si>
    <t>0.2mM 2APB</t>
  </si>
  <si>
    <t>0.2mM2APB + 2uM CBD</t>
  </si>
  <si>
    <t>0.2mM2APB + 10uM CBD</t>
  </si>
  <si>
    <t>0.2mM2APB + 40uM CBD</t>
  </si>
  <si>
    <t>0.5mM2APB/2APB,max</t>
  </si>
  <si>
    <t>Icbd/Icbd,40</t>
  </si>
  <si>
    <t>Icbd/Icbd40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</si>
</sst>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BC14-B2E2-4430-B797-9D7AA9794DA4}">
  <dimension ref="A1:Z19"/>
  <sheetViews>
    <sheetView topLeftCell="H1" workbookViewId="0">
      <selection activeCell="Z7" sqref="Z7:Z9"/>
    </sheetView>
  </sheetViews>
  <sheetFormatPr defaultRowHeight="14.4" x14ac:dyDescent="0.3"/>
  <cols>
    <col min="3" max="3" width="21.44140625" bestFit="1" customWidth="1"/>
    <col min="19" max="19" width="12" bestFit="1" customWidth="1"/>
  </cols>
  <sheetData>
    <row r="1" spans="1:26" x14ac:dyDescent="0.3">
      <c r="A1" t="s">
        <v>0</v>
      </c>
      <c r="C1" s="1" t="s">
        <v>1</v>
      </c>
    </row>
    <row r="2" spans="1:26" x14ac:dyDescent="0.3">
      <c r="A2" t="s">
        <v>2</v>
      </c>
      <c r="D2" t="s">
        <v>3</v>
      </c>
      <c r="J2" t="s">
        <v>4</v>
      </c>
    </row>
    <row r="3" spans="1:26" x14ac:dyDescent="0.3">
      <c r="D3" t="s">
        <v>17</v>
      </c>
      <c r="E3" t="s">
        <v>16</v>
      </c>
      <c r="F3" t="s">
        <v>15</v>
      </c>
      <c r="G3" t="s">
        <v>14</v>
      </c>
      <c r="H3" t="s">
        <v>13</v>
      </c>
    </row>
    <row r="4" spans="1:26" x14ac:dyDescent="0.3">
      <c r="C4" t="s">
        <v>5</v>
      </c>
      <c r="D4">
        <v>-1.77746E-3</v>
      </c>
      <c r="E4">
        <v>-7.7106199999999996E-3</v>
      </c>
      <c r="F4">
        <v>-1.01332E-2</v>
      </c>
      <c r="G4">
        <v>-6.9253999999999996E-2</v>
      </c>
      <c r="H4">
        <v>-3.42078E-3</v>
      </c>
      <c r="P4" t="s">
        <v>18</v>
      </c>
      <c r="Q4" t="s">
        <v>19</v>
      </c>
      <c r="S4" t="s">
        <v>73</v>
      </c>
    </row>
    <row r="5" spans="1:26" x14ac:dyDescent="0.3">
      <c r="C5" t="s">
        <v>7</v>
      </c>
      <c r="D5">
        <v>-1.82507</v>
      </c>
      <c r="E5">
        <v>-8.0555299999999903</v>
      </c>
      <c r="F5">
        <v>-1.5074399999999999</v>
      </c>
      <c r="G5">
        <v>-4.3956299999999997</v>
      </c>
      <c r="H5">
        <v>-0.85724100000000003</v>
      </c>
      <c r="J5">
        <f>(D5-D$4)/(D$6-D$4)</f>
        <v>1232.9457739669058</v>
      </c>
      <c r="K5">
        <f t="shared" ref="K5:N5" si="0">(E5-E$4)/(E$6-E$4)</f>
        <v>342.61814929256752</v>
      </c>
      <c r="L5">
        <f t="shared" si="0"/>
        <v>270.36470991856413</v>
      </c>
      <c r="M5">
        <f t="shared" si="0"/>
        <v>203.97812352663831</v>
      </c>
      <c r="N5">
        <f t="shared" si="0"/>
        <v>662.51811445198837</v>
      </c>
      <c r="P5">
        <f>AVERAGE(J5:N5)</f>
        <v>542.4849742313329</v>
      </c>
      <c r="Q5">
        <f>STDEV(J5:N5)/SQRT(5)</f>
        <v>189.70070435523991</v>
      </c>
    </row>
    <row r="6" spans="1:26" x14ac:dyDescent="0.3">
      <c r="C6" t="s">
        <v>6</v>
      </c>
      <c r="D6">
        <v>-3.2562699999999999E-3</v>
      </c>
      <c r="E6">
        <v>-3.11998E-2</v>
      </c>
      <c r="F6">
        <v>-1.5671299999999999E-2</v>
      </c>
      <c r="G6">
        <v>-9.0464000000000003E-2</v>
      </c>
      <c r="H6">
        <v>-4.70953E-3</v>
      </c>
      <c r="J6">
        <f t="shared" ref="J6:J11" si="1">(D6-D$4)/(D$6-D$4)</f>
        <v>1</v>
      </c>
      <c r="K6">
        <f t="shared" ref="K6:K11" si="2">(E6-E$4)/(E$6-E$4)</f>
        <v>1</v>
      </c>
      <c r="L6">
        <f t="shared" ref="L6:L11" si="3">(F6-F$4)/(F$6-F$4)</f>
        <v>1</v>
      </c>
      <c r="M6">
        <f t="shared" ref="M6:M11" si="4">(G6-G$4)/(G$6-G$4)</f>
        <v>1</v>
      </c>
      <c r="N6">
        <f t="shared" ref="N6:N11" si="5">(H6-H$4)/(H$6-H$4)</f>
        <v>1</v>
      </c>
      <c r="P6">
        <f t="shared" ref="P6:P11" si="6">AVERAGE(J6:N6)</f>
        <v>1</v>
      </c>
      <c r="Q6">
        <f t="shared" ref="Q6:Q11" si="7">STDEV(J6:N6)/SQRT(5)</f>
        <v>0</v>
      </c>
      <c r="Y6" t="s">
        <v>18</v>
      </c>
      <c r="Z6" t="s">
        <v>19</v>
      </c>
    </row>
    <row r="7" spans="1:26" x14ac:dyDescent="0.3">
      <c r="C7" t="s">
        <v>8</v>
      </c>
      <c r="D7">
        <v>-3.9313200000000003E-3</v>
      </c>
      <c r="E7">
        <v>-3.0008099999999999E-2</v>
      </c>
      <c r="F7">
        <v>-1.88982E-2</v>
      </c>
      <c r="G7">
        <v>-9.41081E-2</v>
      </c>
      <c r="H7">
        <v>-5.02938E-3</v>
      </c>
      <c r="J7">
        <f t="shared" si="1"/>
        <v>1.456481900987957</v>
      </c>
      <c r="K7">
        <f t="shared" si="2"/>
        <v>0.94926600247433091</v>
      </c>
      <c r="L7">
        <f t="shared" si="3"/>
        <v>1.5826727578050237</v>
      </c>
      <c r="M7">
        <f t="shared" si="4"/>
        <v>1.1718104667609617</v>
      </c>
      <c r="N7">
        <f t="shared" si="5"/>
        <v>1.2481862269641124</v>
      </c>
      <c r="P7">
        <f t="shared" si="6"/>
        <v>1.2816834709984772</v>
      </c>
      <c r="Q7">
        <f t="shared" si="7"/>
        <v>0.11064460169777286</v>
      </c>
      <c r="S7">
        <f>J7/J$9</f>
        <v>0.14632558948452545</v>
      </c>
      <c r="T7">
        <f t="shared" ref="T7:W7" si="8">K7/K$9</f>
        <v>0.18737003411192285</v>
      </c>
      <c r="U7">
        <f t="shared" si="8"/>
        <v>0.16242309687940143</v>
      </c>
      <c r="V7">
        <f t="shared" si="8"/>
        <v>0.23763134495319868</v>
      </c>
      <c r="W7">
        <f t="shared" si="8"/>
        <v>0.13889608438416345</v>
      </c>
      <c r="Y7">
        <f>AVERAGE(S7:W7)</f>
        <v>0.17452922996264236</v>
      </c>
      <c r="Z7">
        <f>STDEV(S7:W7)/SQRT(5)</f>
        <v>1.7830434691485621E-2</v>
      </c>
    </row>
    <row r="8" spans="1:26" x14ac:dyDescent="0.3">
      <c r="C8" t="s">
        <v>9</v>
      </c>
      <c r="D8">
        <v>-1.36843E-2</v>
      </c>
      <c r="E8">
        <v>-8.9533399999999999E-2</v>
      </c>
      <c r="F8">
        <v>-4.5276299999999998E-2</v>
      </c>
      <c r="G8">
        <v>-0.14203099999999999</v>
      </c>
      <c r="H8">
        <v>-1.2170800000000001E-2</v>
      </c>
      <c r="J8">
        <f t="shared" si="1"/>
        <v>8.0516361128204448</v>
      </c>
      <c r="K8">
        <f t="shared" si="2"/>
        <v>3.4834242830103053</v>
      </c>
      <c r="L8">
        <f t="shared" si="3"/>
        <v>6.3456961773893577</v>
      </c>
      <c r="M8">
        <f t="shared" si="4"/>
        <v>3.4312588401697299</v>
      </c>
      <c r="N8">
        <f t="shared" si="5"/>
        <v>6.7895402521823476</v>
      </c>
      <c r="P8">
        <f t="shared" si="6"/>
        <v>5.6203111331144369</v>
      </c>
      <c r="Q8">
        <f t="shared" si="7"/>
        <v>0.92635999221876242</v>
      </c>
      <c r="S8">
        <f t="shared" ref="S8:S9" si="9">J8/J$9</f>
        <v>0.80890837004165861</v>
      </c>
      <c r="T8">
        <f t="shared" ref="T8:T9" si="10">K8/K$9</f>
        <v>0.68757263510191979</v>
      </c>
      <c r="U8">
        <f t="shared" ref="U8:U9" si="11">L8/L$9</f>
        <v>0.65123230301682722</v>
      </c>
      <c r="V8">
        <f t="shared" ref="V8:V9" si="12">M8/M$9</f>
        <v>0.69582468854872781</v>
      </c>
      <c r="W8">
        <f t="shared" ref="W8:W9" si="13">N8/N$9</f>
        <v>0.75552873074917193</v>
      </c>
      <c r="Y8">
        <f t="shared" ref="Y8:Y9" si="14">AVERAGE(S8:W8)</f>
        <v>0.71981334549166109</v>
      </c>
      <c r="Z8">
        <f t="shared" ref="Z8:Z9" si="15">STDEV(S8:W8)/SQRT(5)</f>
        <v>2.786735599133237E-2</v>
      </c>
    </row>
    <row r="9" spans="1:26" x14ac:dyDescent="0.3">
      <c r="C9" t="s">
        <v>10</v>
      </c>
      <c r="D9">
        <v>-1.6497100000000001E-2</v>
      </c>
      <c r="E9">
        <v>-0.12671299999999999</v>
      </c>
      <c r="F9">
        <v>-6.4097199999999896E-2</v>
      </c>
      <c r="G9">
        <v>-0.173845</v>
      </c>
      <c r="H9">
        <v>-1.5002100000000001E-2</v>
      </c>
      <c r="J9">
        <f t="shared" si="1"/>
        <v>9.9537060203812544</v>
      </c>
      <c r="K9">
        <f t="shared" si="2"/>
        <v>5.0662637009891363</v>
      </c>
      <c r="L9">
        <f t="shared" si="3"/>
        <v>9.744136075549358</v>
      </c>
      <c r="M9">
        <f t="shared" si="4"/>
        <v>4.93121169259783</v>
      </c>
      <c r="N9">
        <f t="shared" si="5"/>
        <v>8.986475266731329</v>
      </c>
      <c r="P9">
        <f t="shared" si="6"/>
        <v>7.7363585512497819</v>
      </c>
      <c r="Q9">
        <f t="shared" si="7"/>
        <v>1.129354851148787</v>
      </c>
      <c r="S9">
        <f t="shared" si="9"/>
        <v>1</v>
      </c>
      <c r="T9">
        <f t="shared" si="10"/>
        <v>1</v>
      </c>
      <c r="U9">
        <f t="shared" si="11"/>
        <v>1</v>
      </c>
      <c r="V9">
        <f t="shared" si="12"/>
        <v>1</v>
      </c>
      <c r="W9">
        <f t="shared" si="13"/>
        <v>1</v>
      </c>
      <c r="Y9">
        <f t="shared" si="14"/>
        <v>1</v>
      </c>
      <c r="Z9">
        <f t="shared" si="15"/>
        <v>0</v>
      </c>
    </row>
    <row r="10" spans="1:26" x14ac:dyDescent="0.3">
      <c r="C10" t="s">
        <v>11</v>
      </c>
      <c r="D10">
        <v>-4.6639200000000002E-3</v>
      </c>
      <c r="E10">
        <v>-2.03202E-2</v>
      </c>
      <c r="F10">
        <v>-3.1385499999999997E-2</v>
      </c>
      <c r="G10">
        <v>-8.2941399999999998E-2</v>
      </c>
      <c r="H10">
        <v>-7.8293500000000005E-3</v>
      </c>
      <c r="J10">
        <f t="shared" si="1"/>
        <v>1.9518802280211796</v>
      </c>
      <c r="K10">
        <f t="shared" si="2"/>
        <v>0.53682504029514877</v>
      </c>
      <c r="L10">
        <f t="shared" si="3"/>
        <v>3.8374713349343637</v>
      </c>
      <c r="M10">
        <f t="shared" si="4"/>
        <v>0.64532767562470528</v>
      </c>
      <c r="N10">
        <f t="shared" si="5"/>
        <v>3.420810863239574</v>
      </c>
      <c r="P10">
        <f t="shared" si="6"/>
        <v>2.0784630284229944</v>
      </c>
      <c r="Q10">
        <f t="shared" si="7"/>
        <v>0.68346747410719777</v>
      </c>
    </row>
    <row r="11" spans="1:26" x14ac:dyDescent="0.3">
      <c r="C11" t="s">
        <v>12</v>
      </c>
      <c r="D11">
        <v>-1.2116499999999999</v>
      </c>
      <c r="E11">
        <v>-6.4370000000000003</v>
      </c>
      <c r="F11">
        <v>-1.0705</v>
      </c>
      <c r="G11">
        <v>-3.7326299999999999</v>
      </c>
      <c r="H11">
        <v>-0.66837500000000005</v>
      </c>
      <c r="J11">
        <f t="shared" si="1"/>
        <v>818.13927414610396</v>
      </c>
      <c r="K11">
        <f t="shared" si="2"/>
        <v>273.71280649218068</v>
      </c>
      <c r="L11">
        <f t="shared" si="3"/>
        <v>191.46761524710644</v>
      </c>
      <c r="M11">
        <f t="shared" si="4"/>
        <v>172.71928335690706</v>
      </c>
      <c r="N11">
        <f t="shared" si="5"/>
        <v>515.96835693501464</v>
      </c>
      <c r="P11">
        <f t="shared" si="6"/>
        <v>394.40146723546252</v>
      </c>
      <c r="Q11">
        <f t="shared" si="7"/>
        <v>122.3158063049637</v>
      </c>
    </row>
    <row r="15" spans="1:26" x14ac:dyDescent="0.3">
      <c r="J15">
        <v>1232.9457739669058</v>
      </c>
      <c r="K15">
        <v>1</v>
      </c>
      <c r="L15">
        <v>1.456481900987957</v>
      </c>
      <c r="M15">
        <v>8.0516361128204448</v>
      </c>
      <c r="N15">
        <v>9.9537060203812544</v>
      </c>
      <c r="O15">
        <v>1.9518802280211796</v>
      </c>
      <c r="P15">
        <v>818.13927414610396</v>
      </c>
    </row>
    <row r="16" spans="1:26" x14ac:dyDescent="0.3">
      <c r="J16">
        <v>342.61814929256752</v>
      </c>
      <c r="K16">
        <v>1</v>
      </c>
      <c r="L16">
        <v>0.94926600247433091</v>
      </c>
      <c r="M16">
        <v>3.4834242830103053</v>
      </c>
      <c r="N16">
        <v>5.0662637009891363</v>
      </c>
      <c r="O16">
        <v>0.53682504029514877</v>
      </c>
      <c r="P16">
        <v>273.71280649218068</v>
      </c>
    </row>
    <row r="17" spans="10:16" x14ac:dyDescent="0.3">
      <c r="J17">
        <v>270.36470991856413</v>
      </c>
      <c r="K17">
        <v>1</v>
      </c>
      <c r="L17">
        <v>1.5826727578050237</v>
      </c>
      <c r="M17">
        <v>6.3456961773893577</v>
      </c>
      <c r="N17">
        <v>9.744136075549358</v>
      </c>
      <c r="O17">
        <v>3.8374713349343637</v>
      </c>
      <c r="P17">
        <v>191.46761524710644</v>
      </c>
    </row>
    <row r="18" spans="10:16" x14ac:dyDescent="0.3">
      <c r="J18">
        <v>203.97812352663831</v>
      </c>
      <c r="K18">
        <v>1</v>
      </c>
      <c r="L18">
        <v>1.1718104667609617</v>
      </c>
      <c r="M18">
        <v>3.4312588401697299</v>
      </c>
      <c r="N18">
        <v>4.93121169259783</v>
      </c>
      <c r="O18">
        <v>0.64532767562470528</v>
      </c>
      <c r="P18">
        <v>172.71928335690706</v>
      </c>
    </row>
    <row r="19" spans="10:16" x14ac:dyDescent="0.3">
      <c r="J19">
        <v>662.51811445198837</v>
      </c>
      <c r="K19">
        <v>1</v>
      </c>
      <c r="L19">
        <v>1.2481862269641124</v>
      </c>
      <c r="M19">
        <v>6.7895402521823476</v>
      </c>
      <c r="N19">
        <v>8.986475266731329</v>
      </c>
      <c r="O19">
        <v>3.420810863239574</v>
      </c>
      <c r="P19">
        <v>515.96835693501464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7DBAF-99E0-4FCC-AE5E-DB487012BD01}">
  <dimension ref="A1:Y17"/>
  <sheetViews>
    <sheetView workbookViewId="0">
      <selection activeCell="S6" sqref="S6"/>
    </sheetView>
  </sheetViews>
  <sheetFormatPr defaultRowHeight="14.4" x14ac:dyDescent="0.3"/>
  <cols>
    <col min="1" max="1" width="15.44140625" bestFit="1" customWidth="1"/>
    <col min="3" max="3" width="24" bestFit="1" customWidth="1"/>
  </cols>
  <sheetData>
    <row r="1" spans="1:25" x14ac:dyDescent="0.3">
      <c r="A1" t="s">
        <v>0</v>
      </c>
      <c r="C1" s="1" t="s">
        <v>50</v>
      </c>
    </row>
    <row r="2" spans="1:25" x14ac:dyDescent="0.3">
      <c r="A2" t="s">
        <v>2</v>
      </c>
      <c r="D2" t="s">
        <v>3</v>
      </c>
      <c r="J2" t="s">
        <v>4</v>
      </c>
    </row>
    <row r="3" spans="1:25" x14ac:dyDescent="0.3">
      <c r="C3" t="s">
        <v>5</v>
      </c>
      <c r="D3">
        <v>-2.0030199999999999E-3</v>
      </c>
      <c r="E3">
        <v>-2.2713500000000001E-3</v>
      </c>
      <c r="F3">
        <v>-2.76458E-3</v>
      </c>
      <c r="G3">
        <v>-0.188967</v>
      </c>
      <c r="O3" t="s">
        <v>18</v>
      </c>
      <c r="P3" t="s">
        <v>19</v>
      </c>
      <c r="S3" t="s">
        <v>51</v>
      </c>
    </row>
    <row r="4" spans="1:25" x14ac:dyDescent="0.3">
      <c r="C4" t="s">
        <v>7</v>
      </c>
      <c r="D4">
        <v>-1.8865000000000001</v>
      </c>
      <c r="E4">
        <v>-0.24146599999999999</v>
      </c>
      <c r="F4">
        <v>-0.83291099999999996</v>
      </c>
      <c r="G4">
        <v>-2.6191200000000001</v>
      </c>
      <c r="J4">
        <f>(D4-D$3)/(D$5-D$3)</f>
        <v>143.02301425754655</v>
      </c>
      <c r="K4">
        <f t="shared" ref="K4:M4" si="0">(E4-E$3)/(E$5-E$3)</f>
        <v>837.10593546580787</v>
      </c>
      <c r="L4">
        <f t="shared" si="0"/>
        <v>20.565578006342989</v>
      </c>
      <c r="M4">
        <f t="shared" si="0"/>
        <v>12.42098349595449</v>
      </c>
      <c r="O4">
        <f>AVERAGE(J4:M4)</f>
        <v>253.27887780641299</v>
      </c>
      <c r="P4">
        <f>STDEV(J4:M4)/SQRT(4)</f>
        <v>196.887953300356</v>
      </c>
    </row>
    <row r="5" spans="1:25" x14ac:dyDescent="0.3">
      <c r="C5" t="s">
        <v>45</v>
      </c>
      <c r="D5">
        <v>-1.51792E-2</v>
      </c>
      <c r="E5">
        <v>-2.5570900000000001E-3</v>
      </c>
      <c r="F5">
        <v>-4.3130399999999999E-2</v>
      </c>
      <c r="G5">
        <v>-0.38461600000000001</v>
      </c>
      <c r="J5">
        <f t="shared" ref="J5:J10" si="1">(D5-D$3)/(D$5-D$3)</f>
        <v>1</v>
      </c>
      <c r="K5">
        <f t="shared" ref="K5:K10" si="2">(E5-E$3)/(E$5-E$3)</f>
        <v>1</v>
      </c>
      <c r="L5">
        <f t="shared" ref="L5:L10" si="3">(F5-F$3)/(F$5-F$3)</f>
        <v>1</v>
      </c>
      <c r="M5">
        <f t="shared" ref="M5:M10" si="4">(G5-G$3)/(G$5-G$3)</f>
        <v>1</v>
      </c>
      <c r="O5">
        <f t="shared" ref="O5:O10" si="5">AVERAGE(J5:M5)</f>
        <v>1</v>
      </c>
      <c r="P5">
        <f t="shared" ref="P5:P10" si="6">STDEV(J5:M5)/SQRT(4)</f>
        <v>0</v>
      </c>
      <c r="X5" t="s">
        <v>18</v>
      </c>
      <c r="Y5" t="s">
        <v>19</v>
      </c>
    </row>
    <row r="6" spans="1:25" x14ac:dyDescent="0.3">
      <c r="C6" t="s">
        <v>46</v>
      </c>
      <c r="D6">
        <v>-1.2789299999999999</v>
      </c>
      <c r="E6">
        <v>-0.123492</v>
      </c>
      <c r="F6">
        <v>-0.62119000000000002</v>
      </c>
      <c r="G6">
        <v>-2.2073999999999998</v>
      </c>
      <c r="J6">
        <f t="shared" si="1"/>
        <v>96.911774125732933</v>
      </c>
      <c r="K6">
        <f t="shared" si="2"/>
        <v>424.23409393154611</v>
      </c>
      <c r="L6">
        <f t="shared" si="3"/>
        <v>15.320521669075472</v>
      </c>
      <c r="M6">
        <f t="shared" si="4"/>
        <v>10.316602691554772</v>
      </c>
      <c r="O6">
        <f t="shared" si="5"/>
        <v>136.6957481044773</v>
      </c>
      <c r="P6">
        <f t="shared" si="6"/>
        <v>97.879474735536405</v>
      </c>
      <c r="S6">
        <f>J6/J$10</f>
        <v>1.0011839265304434</v>
      </c>
      <c r="T6">
        <f t="shared" ref="T6:V6" si="7">K6/K$10</f>
        <v>0.98343374899046876</v>
      </c>
      <c r="U6">
        <f t="shared" si="7"/>
        <v>0.88058359104485584</v>
      </c>
      <c r="V6">
        <f t="shared" si="7"/>
        <v>0.82568254530564356</v>
      </c>
      <c r="X6">
        <f>AVERAGE(S6:V6)</f>
        <v>0.92272095296785284</v>
      </c>
      <c r="Y6">
        <f>STDEV(S6:V6)/SQRT(4)</f>
        <v>4.1867341740126345E-2</v>
      </c>
    </row>
    <row r="7" spans="1:25" x14ac:dyDescent="0.3">
      <c r="C7" t="s">
        <v>47</v>
      </c>
      <c r="D7">
        <v>-1.46096</v>
      </c>
      <c r="E7">
        <v>-0.119391</v>
      </c>
      <c r="F7">
        <v>-0.79889900000000003</v>
      </c>
      <c r="G7">
        <v>-2.6994699999999998</v>
      </c>
      <c r="J7">
        <f t="shared" si="1"/>
        <v>110.72685558333295</v>
      </c>
      <c r="K7">
        <f t="shared" si="2"/>
        <v>409.8818856302932</v>
      </c>
      <c r="L7">
        <f t="shared" si="3"/>
        <v>19.722983950282693</v>
      </c>
      <c r="M7">
        <f t="shared" si="4"/>
        <v>12.831667935946514</v>
      </c>
      <c r="O7">
        <f t="shared" si="5"/>
        <v>138.29084827496382</v>
      </c>
      <c r="P7">
        <f t="shared" si="6"/>
        <v>93.237961531548535</v>
      </c>
      <c r="S7">
        <f t="shared" ref="S7:S8" si="8">J7/J$10</f>
        <v>1.143905877746743</v>
      </c>
      <c r="T7">
        <f t="shared" ref="T7:T8" si="9">K7/K$10</f>
        <v>0.9501633300922866</v>
      </c>
      <c r="U7">
        <f t="shared" ref="U7:U8" si="10">L7/L$10</f>
        <v>1.1336256302627623</v>
      </c>
      <c r="V7">
        <f t="shared" ref="V7:V8" si="11">M7/M$10</f>
        <v>1.0269741462993589</v>
      </c>
      <c r="X7">
        <f t="shared" ref="X7:X8" si="12">AVERAGE(S7:V7)</f>
        <v>1.0636672461002878</v>
      </c>
      <c r="Y7">
        <f t="shared" ref="Y7:Y8" si="13">STDEV(S7:V7)/SQRT(4)</f>
        <v>4.6153670895238849E-2</v>
      </c>
    </row>
    <row r="8" spans="1:25" x14ac:dyDescent="0.3">
      <c r="C8" t="s">
        <v>48</v>
      </c>
      <c r="D8">
        <v>-1.4047400000000001</v>
      </c>
      <c r="E8">
        <v>-0.147843</v>
      </c>
      <c r="F8">
        <v>-0.89356199999999997</v>
      </c>
      <c r="G8">
        <v>-2.79914</v>
      </c>
      <c r="J8">
        <f t="shared" si="1"/>
        <v>106.46006505679188</v>
      </c>
      <c r="K8">
        <f t="shared" si="2"/>
        <v>509.45492405683478</v>
      </c>
      <c r="L8">
        <f t="shared" si="3"/>
        <v>22.068111585494858</v>
      </c>
      <c r="M8">
        <f t="shared" si="4"/>
        <v>13.341100644521566</v>
      </c>
      <c r="O8">
        <f t="shared" si="5"/>
        <v>162.83105033591079</v>
      </c>
      <c r="P8">
        <f t="shared" si="6"/>
        <v>117.43340233192637</v>
      </c>
      <c r="S8">
        <f t="shared" si="8"/>
        <v>1.0998261760636119</v>
      </c>
      <c r="T8">
        <f t="shared" si="9"/>
        <v>1.1809875091927684</v>
      </c>
      <c r="U8">
        <f t="shared" si="10"/>
        <v>1.2684174447374634</v>
      </c>
      <c r="V8">
        <f t="shared" si="11"/>
        <v>1.0677462597609471</v>
      </c>
      <c r="X8">
        <f t="shared" si="12"/>
        <v>1.1542443474386976</v>
      </c>
      <c r="Y8">
        <f t="shared" si="13"/>
        <v>4.490169762484289E-2</v>
      </c>
    </row>
    <row r="9" spans="1:25" x14ac:dyDescent="0.3">
      <c r="C9" t="s">
        <v>11</v>
      </c>
      <c r="D9">
        <v>-2.2605199999999998E-3</v>
      </c>
      <c r="E9">
        <v>-6.4546300000000003E-3</v>
      </c>
      <c r="F9">
        <v>-9.8566499999999998E-3</v>
      </c>
      <c r="G9">
        <v>-0.35514000000000001</v>
      </c>
      <c r="J9">
        <f t="shared" si="1"/>
        <v>1.9542841703741137E-2</v>
      </c>
      <c r="K9">
        <f t="shared" si="2"/>
        <v>14.640162385385313</v>
      </c>
      <c r="L9">
        <f t="shared" si="3"/>
        <v>0.17569493199939951</v>
      </c>
      <c r="M9">
        <f t="shared" si="4"/>
        <v>0.84934244488855037</v>
      </c>
      <c r="O9">
        <f t="shared" si="5"/>
        <v>3.9211856509942513</v>
      </c>
      <c r="P9">
        <f t="shared" si="6"/>
        <v>3.5775247524496541</v>
      </c>
    </row>
    <row r="10" spans="1:25" x14ac:dyDescent="0.3">
      <c r="C10" t="s">
        <v>12</v>
      </c>
      <c r="D10">
        <v>-1.27742</v>
      </c>
      <c r="E10">
        <v>-0.12553400000000001</v>
      </c>
      <c r="F10">
        <v>-0.70505499999999999</v>
      </c>
      <c r="G10">
        <v>-2.6335299999999999</v>
      </c>
      <c r="J10">
        <f t="shared" si="1"/>
        <v>96.797173384091579</v>
      </c>
      <c r="K10">
        <f t="shared" si="2"/>
        <v>431.3804507594316</v>
      </c>
      <c r="L10">
        <f t="shared" si="3"/>
        <v>17.398145757970482</v>
      </c>
      <c r="M10">
        <f t="shared" si="4"/>
        <v>12.494635801869673</v>
      </c>
      <c r="O10">
        <f t="shared" si="5"/>
        <v>139.51760142584084</v>
      </c>
      <c r="P10">
        <f t="shared" si="6"/>
        <v>99.187093011859034</v>
      </c>
    </row>
    <row r="14" spans="1:25" x14ac:dyDescent="0.3">
      <c r="K14">
        <v>143.02301425754655</v>
      </c>
      <c r="L14">
        <v>1</v>
      </c>
      <c r="M14">
        <v>96.911774125732933</v>
      </c>
      <c r="N14">
        <v>110.72685558333295</v>
      </c>
      <c r="O14">
        <v>106.46006505679188</v>
      </c>
      <c r="P14">
        <v>1.9542841703741137E-2</v>
      </c>
      <c r="Q14">
        <v>96.797173384091579</v>
      </c>
    </row>
    <row r="15" spans="1:25" x14ac:dyDescent="0.3">
      <c r="K15">
        <v>837.10593546580787</v>
      </c>
      <c r="L15">
        <v>1</v>
      </c>
      <c r="M15">
        <v>424.23409393154611</v>
      </c>
      <c r="N15">
        <v>409.8818856302932</v>
      </c>
      <c r="O15">
        <v>509.45492405683478</v>
      </c>
      <c r="P15">
        <v>14.640162385385313</v>
      </c>
      <c r="Q15">
        <v>431.3804507594316</v>
      </c>
    </row>
    <row r="16" spans="1:25" x14ac:dyDescent="0.3">
      <c r="K16">
        <v>20.565578006342989</v>
      </c>
      <c r="L16">
        <v>1</v>
      </c>
      <c r="M16">
        <v>15.320521669075472</v>
      </c>
      <c r="N16">
        <v>19.722983950282693</v>
      </c>
      <c r="O16">
        <v>22.068111585494858</v>
      </c>
      <c r="P16">
        <v>0.17569493199939951</v>
      </c>
      <c r="Q16">
        <v>17.398145757970482</v>
      </c>
    </row>
    <row r="17" spans="11:17" x14ac:dyDescent="0.3">
      <c r="K17">
        <v>12.42098349595449</v>
      </c>
      <c r="L17">
        <v>1</v>
      </c>
      <c r="M17">
        <v>10.316602691554772</v>
      </c>
      <c r="N17">
        <v>12.831667935946514</v>
      </c>
      <c r="O17">
        <v>13.341100644521566</v>
      </c>
      <c r="P17">
        <v>0.84934244488855037</v>
      </c>
      <c r="Q17">
        <v>12.494635801869673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8F26-E1B9-42D9-8925-7E5A66CE8E9E}">
  <dimension ref="A1:Y17"/>
  <sheetViews>
    <sheetView workbookViewId="0">
      <selection activeCell="X7" sqref="X7:Y11"/>
    </sheetView>
  </sheetViews>
  <sheetFormatPr defaultRowHeight="14.4" x14ac:dyDescent="0.3"/>
  <cols>
    <col min="1" max="1" width="15.44140625" bestFit="1" customWidth="1"/>
    <col min="3" max="3" width="22.6640625" bestFit="1" customWidth="1"/>
  </cols>
  <sheetData>
    <row r="1" spans="1:25" x14ac:dyDescent="0.3">
      <c r="A1" t="s">
        <v>0</v>
      </c>
      <c r="C1" s="1" t="s">
        <v>50</v>
      </c>
    </row>
    <row r="2" spans="1:25" x14ac:dyDescent="0.3">
      <c r="A2" t="s">
        <v>2</v>
      </c>
      <c r="D2" t="s">
        <v>3</v>
      </c>
      <c r="J2" t="s">
        <v>4</v>
      </c>
    </row>
    <row r="4" spans="1:25" x14ac:dyDescent="0.3">
      <c r="C4" t="s">
        <v>5</v>
      </c>
      <c r="D4">
        <v>-2.34685E-2</v>
      </c>
      <c r="E4">
        <v>-3.1954099999999999E-2</v>
      </c>
      <c r="F4">
        <v>-7.6403600000000002E-2</v>
      </c>
      <c r="G4">
        <v>-1.18789E-2</v>
      </c>
      <c r="O4" t="s">
        <v>18</v>
      </c>
      <c r="P4" t="s">
        <v>19</v>
      </c>
      <c r="S4" t="s">
        <v>51</v>
      </c>
    </row>
    <row r="5" spans="1:25" x14ac:dyDescent="0.3">
      <c r="C5" t="s">
        <v>64</v>
      </c>
      <c r="D5">
        <v>-1.9545399999999999</v>
      </c>
      <c r="E5">
        <v>-8.2020499999999998</v>
      </c>
      <c r="F5">
        <v>-8.8198799999999906</v>
      </c>
      <c r="G5">
        <v>-9.7965499999999999</v>
      </c>
      <c r="I5">
        <f>(D5-D$4)/(D$6-D$4)</f>
        <v>98.349936591850138</v>
      </c>
      <c r="J5">
        <f t="shared" ref="J5:L5" si="0">(E5-E$4)/(E$6-E$4)</f>
        <v>252.62504019690294</v>
      </c>
      <c r="K5">
        <f t="shared" si="0"/>
        <v>197.61322984988246</v>
      </c>
      <c r="L5">
        <f t="shared" si="0"/>
        <v>67.793697226011773</v>
      </c>
      <c r="O5">
        <f>AVERAGE(I5:L5)</f>
        <v>154.09547596616184</v>
      </c>
      <c r="P5">
        <f>STDEV(I5:L5)/SQRT(4)</f>
        <v>42.970369737404084</v>
      </c>
    </row>
    <row r="6" spans="1:25" x14ac:dyDescent="0.3">
      <c r="C6" t="s">
        <v>68</v>
      </c>
      <c r="D6">
        <v>-4.3103200000000001E-2</v>
      </c>
      <c r="E6">
        <v>-6.4294900000000002E-2</v>
      </c>
      <c r="F6">
        <v>-0.12064900000000001</v>
      </c>
      <c r="G6">
        <v>-0.15620899999999999</v>
      </c>
      <c r="I6">
        <f t="shared" ref="I6:I11" si="1">(D6-D$4)/(D$6-D$4)</f>
        <v>1</v>
      </c>
      <c r="J6">
        <f t="shared" ref="J6:J11" si="2">(E6-E$4)/(E$6-E$4)</f>
        <v>1</v>
      </c>
      <c r="K6">
        <f t="shared" ref="K6:K11" si="3">(F6-F$4)/(F$6-F$4)</f>
        <v>1</v>
      </c>
      <c r="L6">
        <f t="shared" ref="L6:L11" si="4">(G6-G$4)/(G$6-G$4)</f>
        <v>1</v>
      </c>
      <c r="O6">
        <f t="shared" ref="O6:O11" si="5">AVERAGE(I6:L6)</f>
        <v>1</v>
      </c>
      <c r="P6">
        <f t="shared" ref="P6:P11" si="6">STDEV(I6:L6)/SQRT(4)</f>
        <v>0</v>
      </c>
      <c r="X6" t="s">
        <v>18</v>
      </c>
      <c r="Y6" t="s">
        <v>19</v>
      </c>
    </row>
    <row r="7" spans="1:25" x14ac:dyDescent="0.3">
      <c r="C7" t="s">
        <v>69</v>
      </c>
      <c r="D7">
        <v>-0.403424</v>
      </c>
      <c r="E7">
        <v>-0.76531099999999996</v>
      </c>
      <c r="F7">
        <v>-0.63567700000000005</v>
      </c>
      <c r="G7">
        <v>-0.99776600000000004</v>
      </c>
      <c r="I7">
        <f t="shared" si="1"/>
        <v>19.351225126943625</v>
      </c>
      <c r="J7">
        <f t="shared" si="2"/>
        <v>22.675904739524064</v>
      </c>
      <c r="K7">
        <f t="shared" si="3"/>
        <v>12.640260908478622</v>
      </c>
      <c r="L7">
        <f t="shared" si="4"/>
        <v>6.8307795809744478</v>
      </c>
      <c r="O7">
        <f t="shared" si="5"/>
        <v>15.374542588980191</v>
      </c>
      <c r="P7">
        <f t="shared" si="6"/>
        <v>3.5307704058561069</v>
      </c>
      <c r="S7">
        <f>I7/I$11</f>
        <v>0.24333636578763918</v>
      </c>
      <c r="T7">
        <f t="shared" ref="T7:V9" si="7">J7/J$11</f>
        <v>0.10982234076730311</v>
      </c>
      <c r="U7">
        <f t="shared" si="7"/>
        <v>8.466711449167251E-2</v>
      </c>
      <c r="V7">
        <f t="shared" si="7"/>
        <v>0.10289774766000592</v>
      </c>
      <c r="X7">
        <f>AVERAGE(S7:V7)</f>
        <v>0.13518089217665519</v>
      </c>
      <c r="Y7">
        <f>STDEV(S7:V7)/SQRT(4)</f>
        <v>3.6440025792947001E-2</v>
      </c>
    </row>
    <row r="8" spans="1:25" x14ac:dyDescent="0.3">
      <c r="C8" t="s">
        <v>70</v>
      </c>
      <c r="D8">
        <v>-1.32277</v>
      </c>
      <c r="E8">
        <v>-7.04434</v>
      </c>
      <c r="F8">
        <v>-6.1261900000000002</v>
      </c>
      <c r="G8">
        <v>-6.4030699999999996</v>
      </c>
      <c r="I8">
        <f t="shared" si="1"/>
        <v>66.173738330608572</v>
      </c>
      <c r="J8">
        <f t="shared" si="2"/>
        <v>216.82784284866173</v>
      </c>
      <c r="K8">
        <f t="shared" si="3"/>
        <v>136.7325507284373</v>
      </c>
      <c r="L8">
        <f t="shared" si="4"/>
        <v>44.281761739235264</v>
      </c>
      <c r="O8">
        <f t="shared" si="5"/>
        <v>116.00397341173571</v>
      </c>
      <c r="P8">
        <f t="shared" si="6"/>
        <v>38.968207705389069</v>
      </c>
      <c r="S8">
        <f t="shared" ref="S8:S9" si="8">I8/I$11</f>
        <v>0.8321166691163262</v>
      </c>
      <c r="T8">
        <f t="shared" si="7"/>
        <v>1.0501252990210246</v>
      </c>
      <c r="U8">
        <f t="shared" si="7"/>
        <v>0.91586325718148442</v>
      </c>
      <c r="V8">
        <f t="shared" si="7"/>
        <v>0.66705322450681781</v>
      </c>
      <c r="X8">
        <f t="shared" ref="X8:X9" si="9">AVERAGE(S8:V8)</f>
        <v>0.86628961245641323</v>
      </c>
      <c r="Y8">
        <f t="shared" ref="Y8:Y9" si="10">STDEV(S8:V8)/SQRT(4)</f>
        <v>8.0164432182512735E-2</v>
      </c>
    </row>
    <row r="9" spans="1:25" x14ac:dyDescent="0.3">
      <c r="C9" t="s">
        <v>71</v>
      </c>
      <c r="D9">
        <v>-1.3132900000000001</v>
      </c>
      <c r="E9">
        <v>-7.3611700000000004</v>
      </c>
      <c r="F9">
        <v>-7.1241399999999997</v>
      </c>
      <c r="G9">
        <v>-8.5339799999999997</v>
      </c>
      <c r="I9">
        <f t="shared" si="1"/>
        <v>65.69091964735901</v>
      </c>
      <c r="J9">
        <f t="shared" si="2"/>
        <v>226.62444651956662</v>
      </c>
      <c r="K9">
        <f t="shared" si="3"/>
        <v>159.28743779014314</v>
      </c>
      <c r="L9">
        <f t="shared" si="4"/>
        <v>59.045903106836349</v>
      </c>
      <c r="O9">
        <f t="shared" si="5"/>
        <v>127.66217676597628</v>
      </c>
      <c r="P9">
        <f t="shared" si="6"/>
        <v>40.147973889679683</v>
      </c>
      <c r="S9">
        <f t="shared" si="8"/>
        <v>0.8260453561660811</v>
      </c>
      <c r="T9">
        <f t="shared" si="7"/>
        <v>1.0975715182156689</v>
      </c>
      <c r="U9">
        <f t="shared" si="7"/>
        <v>1.066940613814152</v>
      </c>
      <c r="V9">
        <f t="shared" si="7"/>
        <v>0.8894578380433813</v>
      </c>
      <c r="X9">
        <f t="shared" si="9"/>
        <v>0.97000383155982095</v>
      </c>
      <c r="Y9">
        <f t="shared" si="10"/>
        <v>6.638395522877244E-2</v>
      </c>
    </row>
    <row r="10" spans="1:25" x14ac:dyDescent="0.3">
      <c r="C10" t="s">
        <v>11</v>
      </c>
      <c r="D10">
        <v>-2.18239E-2</v>
      </c>
      <c r="E10">
        <v>-4.3997399999999999E-2</v>
      </c>
      <c r="F10">
        <v>-8.9048600000000006E-2</v>
      </c>
      <c r="G10">
        <v>-5.6180599999999997E-2</v>
      </c>
      <c r="I10">
        <f t="shared" si="1"/>
        <v>-8.3759874100444595E-2</v>
      </c>
      <c r="J10">
        <f t="shared" si="2"/>
        <v>0.3723872013060901</v>
      </c>
      <c r="K10">
        <f t="shared" si="3"/>
        <v>0.28579242135905658</v>
      </c>
      <c r="L10">
        <f t="shared" si="4"/>
        <v>0.30694706093877855</v>
      </c>
      <c r="O10">
        <f t="shared" si="5"/>
        <v>0.22034170237587014</v>
      </c>
      <c r="P10">
        <f t="shared" si="6"/>
        <v>0.10302907652193199</v>
      </c>
    </row>
    <row r="11" spans="1:25" x14ac:dyDescent="0.3">
      <c r="C11" t="s">
        <v>65</v>
      </c>
      <c r="D11">
        <v>-1.58491</v>
      </c>
      <c r="E11">
        <v>-6.7096200000000001</v>
      </c>
      <c r="F11">
        <v>-6.6819600000000001</v>
      </c>
      <c r="G11">
        <v>-9.5931099999999905</v>
      </c>
      <c r="I11">
        <f t="shared" si="1"/>
        <v>79.524591666793995</v>
      </c>
      <c r="J11">
        <f t="shared" si="2"/>
        <v>206.47806795131845</v>
      </c>
      <c r="K11">
        <f t="shared" si="3"/>
        <v>149.29363052430307</v>
      </c>
      <c r="L11">
        <f t="shared" si="4"/>
        <v>66.38415063801655</v>
      </c>
      <c r="O11">
        <f t="shared" si="5"/>
        <v>125.42011019510801</v>
      </c>
      <c r="P11">
        <f t="shared" si="6"/>
        <v>32.572970172528834</v>
      </c>
    </row>
    <row r="14" spans="1:25" x14ac:dyDescent="0.3">
      <c r="J14">
        <v>98.349936591850138</v>
      </c>
      <c r="K14">
        <v>19.351225126943625</v>
      </c>
      <c r="L14">
        <v>66.173738330608572</v>
      </c>
      <c r="M14">
        <v>65.69091964735901</v>
      </c>
      <c r="N14">
        <v>-8.3759874100444595E-2</v>
      </c>
      <c r="O14">
        <v>79.524591666793995</v>
      </c>
    </row>
    <row r="15" spans="1:25" x14ac:dyDescent="0.3">
      <c r="J15">
        <v>252.62504019690294</v>
      </c>
      <c r="K15">
        <v>22.675904739524064</v>
      </c>
      <c r="L15">
        <v>216.82784284866173</v>
      </c>
      <c r="M15">
        <v>226.62444651956662</v>
      </c>
      <c r="N15">
        <v>0.3723872013060901</v>
      </c>
      <c r="O15">
        <v>206.47806795131845</v>
      </c>
    </row>
    <row r="16" spans="1:25" x14ac:dyDescent="0.3">
      <c r="J16">
        <v>197.61322984988246</v>
      </c>
      <c r="K16">
        <v>12.640260908478622</v>
      </c>
      <c r="L16">
        <v>136.7325507284373</v>
      </c>
      <c r="M16">
        <v>159.28743779014314</v>
      </c>
      <c r="N16">
        <v>0.28579242135905658</v>
      </c>
      <c r="O16">
        <v>149.29363052430307</v>
      </c>
    </row>
    <row r="17" spans="10:15" x14ac:dyDescent="0.3">
      <c r="J17">
        <v>67.793697226011773</v>
      </c>
      <c r="K17">
        <v>6.8307795809744478</v>
      </c>
      <c r="L17">
        <v>44.281761739235264</v>
      </c>
      <c r="M17">
        <v>59.045903106836349</v>
      </c>
      <c r="N17">
        <v>0.30694706093877855</v>
      </c>
      <c r="O17">
        <v>66.38415063801655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3014-0F97-4830-B9D6-880C220336A0}">
  <dimension ref="A1:Z35"/>
  <sheetViews>
    <sheetView topLeftCell="K11" workbookViewId="0">
      <selection activeCell="Z24" sqref="Z24:Z26"/>
    </sheetView>
  </sheetViews>
  <sheetFormatPr defaultRowHeight="14.4" x14ac:dyDescent="0.3"/>
  <cols>
    <col min="3" max="3" width="23.44140625" bestFit="1" customWidth="1"/>
    <col min="19" max="19" width="42.109375" bestFit="1" customWidth="1"/>
  </cols>
  <sheetData>
    <row r="1" spans="1:17" x14ac:dyDescent="0.3">
      <c r="A1" t="s">
        <v>0</v>
      </c>
      <c r="C1" s="1" t="s">
        <v>37</v>
      </c>
    </row>
    <row r="2" spans="1:17" x14ac:dyDescent="0.3">
      <c r="A2" t="s">
        <v>2</v>
      </c>
      <c r="D2" t="s">
        <v>3</v>
      </c>
      <c r="J2" t="s">
        <v>4</v>
      </c>
    </row>
    <row r="4" spans="1:17" x14ac:dyDescent="0.3">
      <c r="C4" t="s">
        <v>5</v>
      </c>
      <c r="D4">
        <v>-4.46694E-3</v>
      </c>
      <c r="E4">
        <v>-4.5478599999999999E-3</v>
      </c>
      <c r="F4">
        <v>-1.65772E-2</v>
      </c>
      <c r="G4">
        <v>-8.9579499999999906E-3</v>
      </c>
      <c r="H4">
        <v>-0.21177699999999999</v>
      </c>
      <c r="P4" t="s">
        <v>18</v>
      </c>
      <c r="Q4" t="s">
        <v>19</v>
      </c>
    </row>
    <row r="5" spans="1:17" x14ac:dyDescent="0.3">
      <c r="C5" t="s">
        <v>42</v>
      </c>
      <c r="D5">
        <v>-3.6048399999999998</v>
      </c>
      <c r="E5">
        <v>-4.1872800000000003</v>
      </c>
      <c r="F5">
        <v>-5.9443099999999998</v>
      </c>
      <c r="G5">
        <v>-1.32762</v>
      </c>
      <c r="H5">
        <v>-20.4009</v>
      </c>
      <c r="J5">
        <f>(D5-D$4)/(D$6-D$4)</f>
        <v>16.961365259732151</v>
      </c>
      <c r="K5">
        <f t="shared" ref="K5:N5" si="0">(E5-E$4)/(E$6-E$4)</f>
        <v>11.239186165247739</v>
      </c>
      <c r="L5">
        <f t="shared" si="0"/>
        <v>10.525060111668674</v>
      </c>
      <c r="M5">
        <f t="shared" si="0"/>
        <v>9.4580595393626758</v>
      </c>
      <c r="N5">
        <f t="shared" si="0"/>
        <v>9.4058071618619188</v>
      </c>
      <c r="P5">
        <f>AVERAGE(J5:N5)</f>
        <v>11.51789564757463</v>
      </c>
      <c r="Q5">
        <f>STDEV(J5:N5)/SQRT(5)</f>
        <v>1.4035420435375836</v>
      </c>
    </row>
    <row r="6" spans="1:17" x14ac:dyDescent="0.3">
      <c r="C6" t="s">
        <v>52</v>
      </c>
      <c r="D6">
        <v>-0.21673600000000001</v>
      </c>
      <c r="E6">
        <v>-0.37670399999999998</v>
      </c>
      <c r="F6">
        <v>-0.57977900000000004</v>
      </c>
      <c r="G6">
        <v>-0.14838000000000001</v>
      </c>
      <c r="H6">
        <v>-2.3582299999999998</v>
      </c>
      <c r="J6">
        <f t="shared" ref="J6:J11" si="1">(D6-D$4)/(D$6-D$4)</f>
        <v>1</v>
      </c>
      <c r="K6">
        <f t="shared" ref="K6:K11" si="2">(E6-E$4)/(E$6-E$4)</f>
        <v>1</v>
      </c>
      <c r="L6">
        <f t="shared" ref="L6:L11" si="3">(F6-F$4)/(F$6-F$4)</f>
        <v>1</v>
      </c>
      <c r="M6">
        <f t="shared" ref="M6:M11" si="4">(G6-G$4)/(G$6-G$4)</f>
        <v>1</v>
      </c>
      <c r="N6">
        <f t="shared" ref="N6:N11" si="5">(H6-H$4)/(H$6-H$4)</f>
        <v>1</v>
      </c>
      <c r="P6">
        <f t="shared" ref="P6:P11" si="6">AVERAGE(J6:N6)</f>
        <v>1</v>
      </c>
      <c r="Q6">
        <f t="shared" ref="Q6:Q11" si="7">STDEV(J6:N6)/SQRT(5)</f>
        <v>0</v>
      </c>
    </row>
    <row r="7" spans="1:17" x14ac:dyDescent="0.3">
      <c r="C7" t="s">
        <v>53</v>
      </c>
      <c r="D7">
        <v>-0.236596</v>
      </c>
      <c r="E7">
        <v>-0.33154800000000001</v>
      </c>
      <c r="F7">
        <v>-0.487566</v>
      </c>
      <c r="G7">
        <v>-0.12501699999999999</v>
      </c>
      <c r="H7">
        <v>-2.0120200000000001</v>
      </c>
      <c r="J7">
        <f t="shared" si="1"/>
        <v>1.0935605028825208</v>
      </c>
      <c r="K7">
        <f t="shared" si="2"/>
        <v>0.87866383179920138</v>
      </c>
      <c r="L7">
        <f t="shared" si="3"/>
        <v>0.83627005453462666</v>
      </c>
      <c r="M7">
        <f t="shared" si="4"/>
        <v>0.83242966230951254</v>
      </c>
      <c r="N7">
        <f t="shared" si="5"/>
        <v>0.83870599542594237</v>
      </c>
      <c r="P7">
        <f t="shared" si="6"/>
        <v>0.89592600939036071</v>
      </c>
      <c r="Q7">
        <f t="shared" si="7"/>
        <v>5.011093934139605E-2</v>
      </c>
    </row>
    <row r="8" spans="1:17" x14ac:dyDescent="0.3">
      <c r="C8" t="s">
        <v>54</v>
      </c>
      <c r="D8">
        <v>-0.22344700000000001</v>
      </c>
      <c r="E8">
        <v>-0.33065099999999997</v>
      </c>
      <c r="F8">
        <v>-0.49896299999999999</v>
      </c>
      <c r="G8">
        <v>-0.12775</v>
      </c>
      <c r="H8">
        <v>-2.0638800000000002</v>
      </c>
      <c r="J8">
        <f t="shared" si="1"/>
        <v>1.0316155354906644</v>
      </c>
      <c r="K8">
        <f t="shared" si="2"/>
        <v>0.87625355314573072</v>
      </c>
      <c r="L8">
        <f t="shared" si="3"/>
        <v>0.85650614042781803</v>
      </c>
      <c r="M8">
        <f t="shared" si="4"/>
        <v>0.85203201358752068</v>
      </c>
      <c r="N8">
        <f t="shared" si="5"/>
        <v>0.86286678534307548</v>
      </c>
      <c r="P8">
        <f t="shared" si="6"/>
        <v>0.89585480559896191</v>
      </c>
      <c r="Q8">
        <f t="shared" si="7"/>
        <v>3.4184900840352535E-2</v>
      </c>
    </row>
    <row r="9" spans="1:17" x14ac:dyDescent="0.3">
      <c r="C9" t="s">
        <v>55</v>
      </c>
      <c r="D9">
        <v>-0.17704600000000001</v>
      </c>
      <c r="E9">
        <v>-0.21793999999999999</v>
      </c>
      <c r="F9">
        <v>-0.32024000000000002</v>
      </c>
      <c r="G9">
        <v>-7.6014300000000007E-2</v>
      </c>
      <c r="H9">
        <v>-1.3821399999999999</v>
      </c>
      <c r="J9">
        <f t="shared" si="1"/>
        <v>0.81302032429973548</v>
      </c>
      <c r="K9">
        <f t="shared" si="2"/>
        <v>0.57339411355674541</v>
      </c>
      <c r="L9">
        <f t="shared" si="3"/>
        <v>0.53917228247494942</v>
      </c>
      <c r="M9">
        <f t="shared" si="4"/>
        <v>0.48095943217016252</v>
      </c>
      <c r="N9">
        <f t="shared" si="5"/>
        <v>0.54525442672166602</v>
      </c>
      <c r="P9">
        <f t="shared" si="6"/>
        <v>0.59036011584465176</v>
      </c>
      <c r="Q9">
        <f t="shared" si="7"/>
        <v>5.7657887893888427E-2</v>
      </c>
    </row>
    <row r="10" spans="1:17" x14ac:dyDescent="0.3">
      <c r="C10" t="s">
        <v>11</v>
      </c>
      <c r="D10">
        <v>-5.3249200000000003E-3</v>
      </c>
      <c r="E10">
        <v>-6.0520399999999999E-3</v>
      </c>
      <c r="F10">
        <v>-2.95716E-2</v>
      </c>
      <c r="G10">
        <v>-9.7393600000000007E-3</v>
      </c>
      <c r="H10">
        <v>-0.311635</v>
      </c>
      <c r="J10">
        <f t="shared" si="1"/>
        <v>4.0419456325853625E-3</v>
      </c>
      <c r="K10">
        <f t="shared" si="2"/>
        <v>4.0417981549357215E-3</v>
      </c>
      <c r="L10">
        <f t="shared" si="3"/>
        <v>2.307236944200107E-2</v>
      </c>
      <c r="M10">
        <f t="shared" si="4"/>
        <v>5.6046371431205467E-3</v>
      </c>
      <c r="N10">
        <f t="shared" si="5"/>
        <v>4.652233242470253E-2</v>
      </c>
      <c r="P10">
        <f t="shared" si="6"/>
        <v>1.6656616559469047E-2</v>
      </c>
      <c r="Q10">
        <f t="shared" si="7"/>
        <v>8.287136671326488E-3</v>
      </c>
    </row>
    <row r="11" spans="1:17" x14ac:dyDescent="0.3">
      <c r="C11" t="s">
        <v>43</v>
      </c>
      <c r="D11">
        <v>-1.7740499999999999</v>
      </c>
      <c r="E11">
        <v>-1.74413</v>
      </c>
      <c r="F11">
        <v>-2.54386</v>
      </c>
      <c r="G11">
        <v>-0.469198</v>
      </c>
      <c r="H11">
        <v>-11.5199</v>
      </c>
      <c r="J11">
        <f t="shared" si="1"/>
        <v>8.3365096166158175</v>
      </c>
      <c r="K11">
        <f t="shared" si="2"/>
        <v>4.6743341114834225</v>
      </c>
      <c r="L11">
        <f t="shared" si="3"/>
        <v>4.4873485844683021</v>
      </c>
      <c r="M11">
        <f t="shared" si="4"/>
        <v>3.3010563967464255</v>
      </c>
      <c r="N11">
        <f t="shared" si="5"/>
        <v>5.2682835356749029</v>
      </c>
      <c r="P11">
        <f t="shared" si="6"/>
        <v>5.2135064489977738</v>
      </c>
      <c r="Q11">
        <f t="shared" si="7"/>
        <v>0.84355280126059873</v>
      </c>
    </row>
    <row r="14" spans="1:17" x14ac:dyDescent="0.3">
      <c r="J14">
        <v>16.961365259732151</v>
      </c>
      <c r="K14">
        <v>1</v>
      </c>
      <c r="L14">
        <v>1.0935605028825208</v>
      </c>
      <c r="M14">
        <v>1.0316155354906644</v>
      </c>
      <c r="N14">
        <v>0.81302032429973548</v>
      </c>
      <c r="O14">
        <v>4.0419456325853625E-3</v>
      </c>
      <c r="P14">
        <v>8.3365096166158175</v>
      </c>
    </row>
    <row r="15" spans="1:17" x14ac:dyDescent="0.3">
      <c r="J15">
        <v>11.239186165247739</v>
      </c>
      <c r="K15">
        <v>1</v>
      </c>
      <c r="L15">
        <v>0.87866383179920138</v>
      </c>
      <c r="M15">
        <v>0.87625355314573072</v>
      </c>
      <c r="N15">
        <v>0.57339411355674541</v>
      </c>
      <c r="O15">
        <v>4.0417981549357215E-3</v>
      </c>
      <c r="P15">
        <v>4.6743341114834225</v>
      </c>
    </row>
    <row r="16" spans="1:17" x14ac:dyDescent="0.3">
      <c r="J16">
        <v>10.525060111668674</v>
      </c>
      <c r="K16">
        <v>1</v>
      </c>
      <c r="L16">
        <v>0.83627005453462666</v>
      </c>
      <c r="M16">
        <v>0.85650614042781803</v>
      </c>
      <c r="N16">
        <v>0.53917228247494942</v>
      </c>
      <c r="O16">
        <v>2.307236944200107E-2</v>
      </c>
      <c r="P16">
        <v>4.4873485844683021</v>
      </c>
    </row>
    <row r="17" spans="3:26" x14ac:dyDescent="0.3">
      <c r="J17">
        <v>9.4580595393626758</v>
      </c>
      <c r="K17">
        <v>1</v>
      </c>
      <c r="L17">
        <v>0.83242966230951254</v>
      </c>
      <c r="M17">
        <v>0.85203201358752068</v>
      </c>
      <c r="N17">
        <v>0.48095943217016252</v>
      </c>
      <c r="O17">
        <v>5.6046371431205467E-3</v>
      </c>
      <c r="P17">
        <v>3.3010563967464255</v>
      </c>
    </row>
    <row r="18" spans="3:26" x14ac:dyDescent="0.3">
      <c r="J18">
        <v>9.4058071618619188</v>
      </c>
      <c r="K18">
        <v>1</v>
      </c>
      <c r="L18">
        <v>0.83870599542594237</v>
      </c>
      <c r="M18">
        <v>0.86286678534307548</v>
      </c>
      <c r="N18">
        <v>0.54525442672166602</v>
      </c>
      <c r="O18">
        <v>4.652233242470253E-2</v>
      </c>
      <c r="P18">
        <v>5.2682835356749029</v>
      </c>
    </row>
    <row r="21" spans="3:26" x14ac:dyDescent="0.3">
      <c r="C21" t="s">
        <v>5</v>
      </c>
      <c r="D21">
        <v>-9.20315E-4</v>
      </c>
      <c r="E21">
        <v>-7.7215300000000001E-2</v>
      </c>
      <c r="F21">
        <v>-1.9749099999999999E-2</v>
      </c>
      <c r="G21">
        <v>-6.1160899999999997E-2</v>
      </c>
      <c r="H21">
        <v>-6.3614100000000001E-4</v>
      </c>
      <c r="P21" t="s">
        <v>19</v>
      </c>
      <c r="Q21" t="s">
        <v>18</v>
      </c>
      <c r="S21" t="s">
        <v>74</v>
      </c>
    </row>
    <row r="22" spans="3:26" x14ac:dyDescent="0.3">
      <c r="C22" t="s">
        <v>42</v>
      </c>
      <c r="D22">
        <v>-0.75046100000000004</v>
      </c>
      <c r="E22">
        <v>-12.6091</v>
      </c>
      <c r="F22">
        <v>-14.7903</v>
      </c>
      <c r="G22">
        <v>-49.482900000000001</v>
      </c>
      <c r="H22">
        <v>-5.8662400000000003</v>
      </c>
      <c r="J22">
        <f>(D22-D$21)/(D$23-D$21)</f>
        <v>111.36486766575118</v>
      </c>
      <c r="K22">
        <f t="shared" ref="K22:N22" si="8">(E22-E$21)/(E$23-E$21)</f>
        <v>30.971089758909145</v>
      </c>
      <c r="L22">
        <f t="shared" si="8"/>
        <v>23.338004815634307</v>
      </c>
      <c r="M22">
        <f t="shared" si="8"/>
        <v>29.195967163904186</v>
      </c>
      <c r="N22">
        <f t="shared" si="8"/>
        <v>31.391902024919247</v>
      </c>
      <c r="P22">
        <f>STDEV(J22:N22)/SQRT(5)</f>
        <v>16.590625905741806</v>
      </c>
      <c r="Q22">
        <f>AVERAGE(J22:N22)</f>
        <v>45.252366285823612</v>
      </c>
    </row>
    <row r="23" spans="3:26" x14ac:dyDescent="0.3">
      <c r="C23" t="s">
        <v>60</v>
      </c>
      <c r="D23">
        <v>-7.6508100000000001E-3</v>
      </c>
      <c r="E23">
        <v>-0.48184700000000003</v>
      </c>
      <c r="F23">
        <v>-0.65264599999999895</v>
      </c>
      <c r="G23">
        <v>-1.7539199999999999</v>
      </c>
      <c r="H23">
        <v>-0.18748699999999999</v>
      </c>
      <c r="J23">
        <f t="shared" ref="J23:J28" si="9">(D23-D$21)/(D$23-D$21)</f>
        <v>1</v>
      </c>
      <c r="K23">
        <f t="shared" ref="K23:K28" si="10">(E23-E$21)/(E$23-E$21)</f>
        <v>1</v>
      </c>
      <c r="L23">
        <f t="shared" ref="L23:L28" si="11">(F23-F$21)/(F$23-F$21)</f>
        <v>1</v>
      </c>
      <c r="M23">
        <f t="shared" ref="M23:M28" si="12">(G23-G$21)/(G$23-G$21)</f>
        <v>1</v>
      </c>
      <c r="N23">
        <f t="shared" ref="N23:N28" si="13">(H23-H$21)/(H$23-H$21)</f>
        <v>1</v>
      </c>
      <c r="P23">
        <f t="shared" ref="P23:P28" si="14">STDEV(J23:N23)/SQRT(5)</f>
        <v>0</v>
      </c>
      <c r="Q23">
        <f t="shared" ref="Q23:Q28" si="15">AVERAGE(J23:N23)</f>
        <v>1</v>
      </c>
      <c r="Y23" t="s">
        <v>18</v>
      </c>
      <c r="Z23" t="s">
        <v>19</v>
      </c>
    </row>
    <row r="24" spans="3:26" x14ac:dyDescent="0.3">
      <c r="C24" t="s">
        <v>61</v>
      </c>
      <c r="D24">
        <v>-6.2856400000000003E-3</v>
      </c>
      <c r="E24">
        <v>-0.42031000000000002</v>
      </c>
      <c r="F24">
        <v>-0.524034</v>
      </c>
      <c r="G24">
        <v>-1.3359799999999999</v>
      </c>
      <c r="H24">
        <v>-0.13042699999999999</v>
      </c>
      <c r="J24">
        <f t="shared" si="9"/>
        <v>0.7971664788399665</v>
      </c>
      <c r="K24">
        <f t="shared" si="10"/>
        <v>0.8479184898266745</v>
      </c>
      <c r="L24">
        <f t="shared" si="11"/>
        <v>0.7967883868604837</v>
      </c>
      <c r="M24">
        <f t="shared" si="12"/>
        <v>0.75310131252580481</v>
      </c>
      <c r="N24">
        <f t="shared" si="13"/>
        <v>0.69462275792909245</v>
      </c>
      <c r="P24">
        <f t="shared" si="14"/>
        <v>2.5671608180736587E-2</v>
      </c>
      <c r="Q24">
        <f t="shared" si="15"/>
        <v>0.7779194851964043</v>
      </c>
      <c r="S24">
        <f>J24/J$26</f>
        <v>0.55296182527155591</v>
      </c>
      <c r="T24">
        <f t="shared" ref="T24:W26" si="16">K24/K$26</f>
        <v>1.3471086581043521</v>
      </c>
      <c r="U24">
        <f t="shared" si="16"/>
        <v>1.4563894611197641</v>
      </c>
      <c r="V24">
        <f t="shared" si="16"/>
        <v>1.38981655197872</v>
      </c>
      <c r="W24">
        <f t="shared" si="16"/>
        <v>1.4761162860768806</v>
      </c>
      <c r="Y24">
        <f>AVERAGE(S24:W24)</f>
        <v>1.2444785565102545</v>
      </c>
      <c r="Z24">
        <f>STDEV(S24:W24)/SQRT(5)</f>
        <v>0.1744152701907522</v>
      </c>
    </row>
    <row r="25" spans="3:26" x14ac:dyDescent="0.3">
      <c r="C25" t="s">
        <v>62</v>
      </c>
      <c r="D25">
        <v>-7.1833499999999998E-3</v>
      </c>
      <c r="E25">
        <v>-0.38083699999999998</v>
      </c>
      <c r="F25">
        <v>-0.39885100000000001</v>
      </c>
      <c r="G25">
        <v>-1.14784</v>
      </c>
      <c r="H25">
        <v>-0.110031</v>
      </c>
      <c r="J25">
        <f t="shared" si="9"/>
        <v>0.93054597024438768</v>
      </c>
      <c r="K25">
        <f t="shared" si="10"/>
        <v>0.75036557936513615</v>
      </c>
      <c r="L25">
        <f t="shared" si="11"/>
        <v>0.59899471778104874</v>
      </c>
      <c r="M25">
        <f t="shared" si="12"/>
        <v>0.64195732281102491</v>
      </c>
      <c r="N25">
        <f t="shared" si="13"/>
        <v>0.58546618188145449</v>
      </c>
      <c r="P25">
        <f t="shared" si="14"/>
        <v>6.4174140342181399E-2</v>
      </c>
      <c r="Q25">
        <f t="shared" si="15"/>
        <v>0.7014659544166103</v>
      </c>
      <c r="S25">
        <f t="shared" ref="S25:S26" si="17">J25/J$26</f>
        <v>0.64548173043378343</v>
      </c>
      <c r="T25">
        <f t="shared" si="16"/>
        <v>1.1921239845977281</v>
      </c>
      <c r="U25">
        <f t="shared" si="16"/>
        <v>1.0948573154787673</v>
      </c>
      <c r="V25">
        <f t="shared" si="16"/>
        <v>1.1847050298111619</v>
      </c>
      <c r="W25">
        <f t="shared" si="16"/>
        <v>1.2441518164463652</v>
      </c>
      <c r="Y25">
        <f t="shared" ref="Y25:Y26" si="18">AVERAGE(S25:W25)</f>
        <v>1.0722639753535612</v>
      </c>
      <c r="Z25">
        <f t="shared" ref="Z25:Z26" si="19">STDEV(S25:W25)/SQRT(5)</f>
        <v>0.10936370194353158</v>
      </c>
    </row>
    <row r="26" spans="3:26" x14ac:dyDescent="0.3">
      <c r="C26" t="s">
        <v>63</v>
      </c>
      <c r="D26">
        <v>-1.0623199999999999E-2</v>
      </c>
      <c r="E26">
        <v>-0.33190500000000001</v>
      </c>
      <c r="F26">
        <v>-0.366006</v>
      </c>
      <c r="G26">
        <v>-0.97841800000000001</v>
      </c>
      <c r="H26">
        <v>-8.85634E-2</v>
      </c>
      <c r="J26">
        <f t="shared" si="9"/>
        <v>1.4416302218484671</v>
      </c>
      <c r="K26">
        <f t="shared" si="10"/>
        <v>0.62943585487741072</v>
      </c>
      <c r="L26">
        <f t="shared" si="11"/>
        <v>0.54709842945983866</v>
      </c>
      <c r="M26">
        <f t="shared" si="12"/>
        <v>0.54187101992244502</v>
      </c>
      <c r="N26">
        <f t="shared" si="13"/>
        <v>0.47057455058314718</v>
      </c>
      <c r="P26">
        <f t="shared" si="14"/>
        <v>0.18063811717953759</v>
      </c>
      <c r="Q26">
        <f t="shared" si="15"/>
        <v>0.72612201533826171</v>
      </c>
      <c r="S26">
        <f t="shared" si="17"/>
        <v>1</v>
      </c>
      <c r="T26">
        <f t="shared" si="16"/>
        <v>1</v>
      </c>
      <c r="U26">
        <f t="shared" si="16"/>
        <v>1</v>
      </c>
      <c r="V26">
        <f t="shared" si="16"/>
        <v>1</v>
      </c>
      <c r="W26">
        <f t="shared" si="16"/>
        <v>1</v>
      </c>
      <c r="Y26">
        <f t="shared" si="18"/>
        <v>1</v>
      </c>
      <c r="Z26">
        <f t="shared" si="19"/>
        <v>0</v>
      </c>
    </row>
    <row r="27" spans="3:26" x14ac:dyDescent="0.3">
      <c r="C27" t="s">
        <v>11</v>
      </c>
      <c r="D27">
        <v>-7.5544399999999997E-4</v>
      </c>
      <c r="E27">
        <v>-8.0044000000000004E-2</v>
      </c>
      <c r="F27">
        <v>-1.8028800000000001E-2</v>
      </c>
      <c r="G27">
        <v>-4.3968899999999998E-2</v>
      </c>
      <c r="H27">
        <v>-7.6827099999999897E-4</v>
      </c>
      <c r="J27">
        <f t="shared" si="9"/>
        <v>-2.4496118041837937E-2</v>
      </c>
      <c r="K27">
        <f t="shared" si="10"/>
        <v>6.9908017587351733E-3</v>
      </c>
      <c r="L27">
        <f t="shared" si="11"/>
        <v>-2.7181362398836211E-3</v>
      </c>
      <c r="M27">
        <f t="shared" si="12"/>
        <v>-1.0156200016883677E-2</v>
      </c>
      <c r="N27">
        <f t="shared" si="13"/>
        <v>7.0714151761003664E-4</v>
      </c>
      <c r="P27">
        <f t="shared" si="14"/>
        <v>5.4031298281820355E-3</v>
      </c>
      <c r="Q27">
        <f t="shared" si="15"/>
        <v>-5.934502204452006E-3</v>
      </c>
    </row>
    <row r="28" spans="3:26" x14ac:dyDescent="0.3">
      <c r="C28" t="s">
        <v>43</v>
      </c>
      <c r="D28">
        <v>-0.188615</v>
      </c>
      <c r="E28">
        <v>-6.6942700000000004</v>
      </c>
      <c r="F28">
        <v>-6.8391400000000004</v>
      </c>
      <c r="G28">
        <v>-20.562999999999999</v>
      </c>
      <c r="H28">
        <v>-5.6004300000000002</v>
      </c>
      <c r="J28">
        <f t="shared" si="9"/>
        <v>27.887203690070343</v>
      </c>
      <c r="K28">
        <f t="shared" si="10"/>
        <v>16.353278055080708</v>
      </c>
      <c r="L28">
        <f t="shared" si="11"/>
        <v>10.774884345301757</v>
      </c>
      <c r="M28">
        <f t="shared" si="12"/>
        <v>12.111492474032483</v>
      </c>
      <c r="N28">
        <f t="shared" si="13"/>
        <v>29.969323603698289</v>
      </c>
      <c r="P28">
        <f t="shared" si="14"/>
        <v>4.0033664230070247</v>
      </c>
      <c r="Q28">
        <f t="shared" si="15"/>
        <v>19.419236433636716</v>
      </c>
    </row>
    <row r="31" spans="3:26" x14ac:dyDescent="0.3">
      <c r="K31">
        <v>111.36486766575118</v>
      </c>
      <c r="L31">
        <v>1</v>
      </c>
      <c r="M31">
        <v>0.7971664788399665</v>
      </c>
      <c r="N31">
        <v>0.93054597024438768</v>
      </c>
      <c r="O31">
        <v>1.4416302218484671</v>
      </c>
      <c r="P31">
        <v>-2.4496118041837937E-2</v>
      </c>
      <c r="Q31">
        <v>27.887203690070343</v>
      </c>
    </row>
    <row r="32" spans="3:26" x14ac:dyDescent="0.3">
      <c r="K32">
        <v>30.971089758909145</v>
      </c>
      <c r="L32">
        <v>1</v>
      </c>
      <c r="M32">
        <v>0.8479184898266745</v>
      </c>
      <c r="N32">
        <v>0.75036557936513615</v>
      </c>
      <c r="O32">
        <v>0.62943585487741072</v>
      </c>
      <c r="P32">
        <v>6.9908017587351733E-3</v>
      </c>
      <c r="Q32">
        <v>16.353278055080708</v>
      </c>
    </row>
    <row r="33" spans="11:17" x14ac:dyDescent="0.3">
      <c r="K33">
        <v>23.338004815634307</v>
      </c>
      <c r="L33">
        <v>1</v>
      </c>
      <c r="M33">
        <v>0.7967883868604837</v>
      </c>
      <c r="N33">
        <v>0.59899471778104874</v>
      </c>
      <c r="O33">
        <v>0.54709842945983866</v>
      </c>
      <c r="P33">
        <v>-2.7181362398836211E-3</v>
      </c>
      <c r="Q33">
        <v>10.774884345301757</v>
      </c>
    </row>
    <row r="34" spans="11:17" x14ac:dyDescent="0.3">
      <c r="K34">
        <v>29.195967163904186</v>
      </c>
      <c r="L34">
        <v>1</v>
      </c>
      <c r="M34">
        <v>0.75310131252580481</v>
      </c>
      <c r="N34">
        <v>0.64195732281102491</v>
      </c>
      <c r="O34">
        <v>0.54187101992244502</v>
      </c>
      <c r="P34">
        <v>-1.0156200016883677E-2</v>
      </c>
      <c r="Q34">
        <v>12.111492474032483</v>
      </c>
    </row>
    <row r="35" spans="11:17" x14ac:dyDescent="0.3">
      <c r="K35">
        <v>31.391902024919247</v>
      </c>
      <c r="L35">
        <v>1</v>
      </c>
      <c r="M35">
        <v>0.69462275792909245</v>
      </c>
      <c r="N35">
        <v>0.58546618188145449</v>
      </c>
      <c r="O35">
        <v>0.47057455058314718</v>
      </c>
      <c r="P35">
        <v>7.0714151761003664E-4</v>
      </c>
      <c r="Q35">
        <v>29.969323603698289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785A-0F9D-4BB3-8CC6-25F15E6FB4EE}">
  <dimension ref="A1:Z19"/>
  <sheetViews>
    <sheetView topLeftCell="G1" workbookViewId="0">
      <selection activeCell="Z7" sqref="Z7:Z9"/>
    </sheetView>
  </sheetViews>
  <sheetFormatPr defaultRowHeight="14.4" x14ac:dyDescent="0.3"/>
  <cols>
    <col min="3" max="3" width="23.44140625" bestFit="1" customWidth="1"/>
  </cols>
  <sheetData>
    <row r="1" spans="1:26" x14ac:dyDescent="0.3">
      <c r="A1" t="s">
        <v>0</v>
      </c>
      <c r="C1" s="1" t="s">
        <v>33</v>
      </c>
    </row>
    <row r="2" spans="1:26" x14ac:dyDescent="0.3">
      <c r="A2" t="s">
        <v>2</v>
      </c>
      <c r="D2" t="s">
        <v>3</v>
      </c>
      <c r="J2" t="s">
        <v>4</v>
      </c>
    </row>
    <row r="3" spans="1:26" x14ac:dyDescent="0.3">
      <c r="D3" t="s">
        <v>34</v>
      </c>
      <c r="E3" t="s">
        <v>35</v>
      </c>
      <c r="F3" t="s">
        <v>36</v>
      </c>
      <c r="G3" t="s">
        <v>38</v>
      </c>
      <c r="H3" t="s">
        <v>30</v>
      </c>
    </row>
    <row r="4" spans="1:26" x14ac:dyDescent="0.3">
      <c r="C4" t="s">
        <v>5</v>
      </c>
      <c r="D4">
        <v>-3.48833E-3</v>
      </c>
      <c r="E4">
        <v>-6.2479600000000003E-3</v>
      </c>
      <c r="F4">
        <v>-0.21366599999999999</v>
      </c>
      <c r="G4">
        <v>-2.26297E-3</v>
      </c>
      <c r="H4">
        <v>-3.3870400000000002E-2</v>
      </c>
      <c r="P4" t="s">
        <v>18</v>
      </c>
      <c r="Q4" t="s">
        <v>19</v>
      </c>
    </row>
    <row r="5" spans="1:26" x14ac:dyDescent="0.3">
      <c r="C5" t="s">
        <v>7</v>
      </c>
      <c r="D5">
        <v>-2.3119800000000001</v>
      </c>
      <c r="E5">
        <v>-8.4039199999999905</v>
      </c>
      <c r="F5">
        <v>-2.9989300000000001</v>
      </c>
      <c r="G5">
        <v>-1.2018200000000001</v>
      </c>
      <c r="H5">
        <v>-4.1344200000000004</v>
      </c>
      <c r="J5">
        <f>(D5-D$4)/(D$6-D$4)</f>
        <v>216.42102643092926</v>
      </c>
      <c r="K5">
        <f t="shared" ref="K5:N5" si="0">(E5-E$4)/(E$6-E$4)</f>
        <v>301.90359990422655</v>
      </c>
      <c r="L5">
        <f t="shared" si="0"/>
        <v>303.76965863234778</v>
      </c>
      <c r="M5">
        <f t="shared" si="0"/>
        <v>374.89671844235397</v>
      </c>
      <c r="N5">
        <f t="shared" si="0"/>
        <v>167.57524959235639</v>
      </c>
      <c r="P5">
        <f>AVERAGE(J5:N5)</f>
        <v>272.91325060044278</v>
      </c>
      <c r="Q5">
        <f>STDEV(J5:N5)/SQRT(5)</f>
        <v>36.387258642584769</v>
      </c>
    </row>
    <row r="6" spans="1:26" x14ac:dyDescent="0.3">
      <c r="C6" t="s">
        <v>21</v>
      </c>
      <c r="D6">
        <v>-1.4154999999999999E-2</v>
      </c>
      <c r="E6">
        <v>-3.4063700000000002E-2</v>
      </c>
      <c r="F6">
        <v>-0.22283500000000001</v>
      </c>
      <c r="G6">
        <v>-5.4626700000000002E-3</v>
      </c>
      <c r="H6">
        <v>-5.8340299999999998E-2</v>
      </c>
      <c r="J6">
        <f t="shared" ref="J6:J11" si="1">(D6-D$4)/(D$6-D$4)</f>
        <v>1</v>
      </c>
      <c r="K6">
        <f t="shared" ref="K6:K11" si="2">(E6-E$4)/(E$6-E$4)</f>
        <v>1</v>
      </c>
      <c r="L6">
        <f t="shared" ref="L6:L11" si="3">(F6-F$4)/(F$6-F$4)</f>
        <v>1</v>
      </c>
      <c r="M6">
        <f t="shared" ref="M6:M11" si="4">(G6-G$4)/(G$6-G$4)</f>
        <v>1</v>
      </c>
      <c r="N6">
        <f t="shared" ref="N6:N11" si="5">(H6-H$4)/(H$6-H$4)</f>
        <v>1</v>
      </c>
      <c r="P6">
        <f t="shared" ref="P6:P11" si="6">AVERAGE(J6:N6)</f>
        <v>1</v>
      </c>
      <c r="Q6">
        <f t="shared" ref="Q6:Q11" si="7">STDEV(J6:N6)/SQRT(5)</f>
        <v>0</v>
      </c>
      <c r="S6" t="s">
        <v>73</v>
      </c>
      <c r="Y6" t="s">
        <v>18</v>
      </c>
      <c r="Z6" t="s">
        <v>19</v>
      </c>
    </row>
    <row r="7" spans="1:26" x14ac:dyDescent="0.3">
      <c r="C7" t="s">
        <v>22</v>
      </c>
      <c r="D7">
        <v>-1.10613E-2</v>
      </c>
      <c r="E7">
        <v>-5.8228799999999997E-2</v>
      </c>
      <c r="F7">
        <v>-0.240564</v>
      </c>
      <c r="G7">
        <v>-8.6151300000000004E-3</v>
      </c>
      <c r="H7">
        <v>-5.7319799999999997E-2</v>
      </c>
      <c r="J7">
        <f t="shared" si="1"/>
        <v>0.70996571563571387</v>
      </c>
      <c r="K7">
        <f t="shared" si="2"/>
        <v>1.8687563228589279</v>
      </c>
      <c r="L7">
        <f t="shared" si="3"/>
        <v>2.9335805431344721</v>
      </c>
      <c r="M7">
        <f t="shared" si="4"/>
        <v>1.9852361158858645</v>
      </c>
      <c r="N7">
        <f t="shared" si="5"/>
        <v>0.95829570206662062</v>
      </c>
      <c r="P7">
        <f t="shared" si="6"/>
        <v>1.6911668799163198</v>
      </c>
      <c r="Q7">
        <f t="shared" si="7"/>
        <v>0.39758409955932272</v>
      </c>
      <c r="S7">
        <f>J7/J$9</f>
        <v>0.13247292935664573</v>
      </c>
      <c r="T7">
        <f t="shared" ref="T7:W9" si="8">K7/K$9</f>
        <v>0.16211233386093318</v>
      </c>
      <c r="U7">
        <f t="shared" si="8"/>
        <v>0.27054918527459276</v>
      </c>
      <c r="V7">
        <f t="shared" si="8"/>
        <v>0.11698693304342718</v>
      </c>
      <c r="W7">
        <f t="shared" si="8"/>
        <v>0.11050633460195021</v>
      </c>
      <c r="Y7">
        <f>AVERAGE(S7:W7)</f>
        <v>0.15852554322750984</v>
      </c>
      <c r="Z7">
        <f>STDEV(S7:W7)/SQRT(5)</f>
        <v>2.9387242697381039E-2</v>
      </c>
    </row>
    <row r="8" spans="1:26" x14ac:dyDescent="0.3">
      <c r="C8" t="s">
        <v>23</v>
      </c>
      <c r="D8">
        <v>-4.3316100000000003E-2</v>
      </c>
      <c r="E8">
        <v>-0.24423800000000001</v>
      </c>
      <c r="F8">
        <v>-0.26852799999999999</v>
      </c>
      <c r="G8">
        <v>-5.2415799999999999E-2</v>
      </c>
      <c r="H8">
        <v>-0.230572</v>
      </c>
      <c r="J8">
        <f t="shared" si="1"/>
        <v>3.7338522706711661</v>
      </c>
      <c r="K8">
        <f t="shared" si="2"/>
        <v>8.5559485384893588</v>
      </c>
      <c r="L8">
        <f t="shared" si="3"/>
        <v>5.9834224015705022</v>
      </c>
      <c r="M8">
        <f t="shared" si="4"/>
        <v>15.674228833953181</v>
      </c>
      <c r="N8">
        <f t="shared" si="5"/>
        <v>8.0385126216290228</v>
      </c>
      <c r="P8">
        <f t="shared" si="6"/>
        <v>8.3971929332626463</v>
      </c>
      <c r="Q8">
        <f t="shared" si="7"/>
        <v>2.0085086597165569</v>
      </c>
      <c r="S8">
        <f t="shared" ref="S8:S9" si="9">J8/J$9</f>
        <v>0.69670173810839531</v>
      </c>
      <c r="T8">
        <f t="shared" si="8"/>
        <v>0.74221810998161719</v>
      </c>
      <c r="U8">
        <f t="shared" si="8"/>
        <v>0.55182055924361306</v>
      </c>
      <c r="V8">
        <f t="shared" si="8"/>
        <v>0.92365837213615287</v>
      </c>
      <c r="W8">
        <f t="shared" si="8"/>
        <v>0.92696498956642692</v>
      </c>
      <c r="Y8">
        <f t="shared" ref="Y8:Y9" si="10">AVERAGE(S8:W8)</f>
        <v>0.76827275380724114</v>
      </c>
      <c r="Z8">
        <f t="shared" ref="Z8:Z9" si="11">STDEV(S8:W8)/SQRT(5)</f>
        <v>7.1407535792156251E-2</v>
      </c>
    </row>
    <row r="9" spans="1:26" x14ac:dyDescent="0.3">
      <c r="C9" t="s">
        <v>24</v>
      </c>
      <c r="D9">
        <v>-6.06545E-2</v>
      </c>
      <c r="E9">
        <v>-0.32689499999999999</v>
      </c>
      <c r="F9">
        <v>-0.31308599999999998</v>
      </c>
      <c r="G9">
        <v>-5.6561E-2</v>
      </c>
      <c r="H9">
        <v>-0.24607000000000001</v>
      </c>
      <c r="J9">
        <f t="shared" si="1"/>
        <v>5.3593267627103867</v>
      </c>
      <c r="K9">
        <f t="shared" si="2"/>
        <v>11.527539443494941</v>
      </c>
      <c r="L9">
        <f t="shared" si="3"/>
        <v>10.843058130657637</v>
      </c>
      <c r="M9">
        <f t="shared" si="4"/>
        <v>16.969725286745632</v>
      </c>
      <c r="N9">
        <f t="shared" si="5"/>
        <v>8.6718621653541721</v>
      </c>
      <c r="P9">
        <f t="shared" si="6"/>
        <v>10.674302357792552</v>
      </c>
      <c r="Q9">
        <f t="shared" si="7"/>
        <v>1.9058800354467891</v>
      </c>
      <c r="S9">
        <f t="shared" si="9"/>
        <v>1</v>
      </c>
      <c r="T9">
        <f t="shared" si="8"/>
        <v>1</v>
      </c>
      <c r="U9">
        <f t="shared" si="8"/>
        <v>1</v>
      </c>
      <c r="V9">
        <f t="shared" si="8"/>
        <v>1</v>
      </c>
      <c r="W9">
        <f t="shared" si="8"/>
        <v>1</v>
      </c>
      <c r="Y9">
        <f t="shared" si="10"/>
        <v>1</v>
      </c>
      <c r="Z9">
        <f t="shared" si="11"/>
        <v>0</v>
      </c>
    </row>
    <row r="10" spans="1:26" x14ac:dyDescent="0.3">
      <c r="C10" t="s">
        <v>11</v>
      </c>
      <c r="D10">
        <v>-7.8860600000000003E-3</v>
      </c>
      <c r="E10">
        <v>-3.4711899999999997E-2</v>
      </c>
      <c r="F10">
        <v>-0.22783300000000001</v>
      </c>
      <c r="G10">
        <v>-6.8733099999999997E-3</v>
      </c>
      <c r="H10">
        <v>-4.7830699999999997E-2</v>
      </c>
      <c r="J10">
        <f t="shared" si="1"/>
        <v>0.41228705866029425</v>
      </c>
      <c r="K10">
        <f t="shared" si="2"/>
        <v>1.0233033527060575</v>
      </c>
      <c r="L10">
        <f t="shared" si="3"/>
        <v>1.545097611517068</v>
      </c>
      <c r="M10">
        <f t="shared" si="4"/>
        <v>1.4408663312185515</v>
      </c>
      <c r="N10">
        <f t="shared" si="5"/>
        <v>0.57050907441387166</v>
      </c>
      <c r="P10">
        <f t="shared" si="6"/>
        <v>0.99841268570316866</v>
      </c>
      <c r="Q10">
        <f t="shared" si="7"/>
        <v>0.22604136049367976</v>
      </c>
    </row>
    <row r="11" spans="1:26" x14ac:dyDescent="0.3">
      <c r="C11" t="s">
        <v>12</v>
      </c>
      <c r="D11">
        <v>-1.46729</v>
      </c>
      <c r="E11">
        <v>-7.9124400000000001</v>
      </c>
      <c r="F11">
        <v>-2.3923000000000001</v>
      </c>
      <c r="G11">
        <v>-0.42048400000000002</v>
      </c>
      <c r="H11">
        <v>-1.9903599999999999</v>
      </c>
      <c r="J11">
        <f t="shared" si="1"/>
        <v>137.23136367769885</v>
      </c>
      <c r="K11">
        <f t="shared" si="2"/>
        <v>284.23446724768064</v>
      </c>
      <c r="L11">
        <f t="shared" si="3"/>
        <v>237.60868142654573</v>
      </c>
      <c r="M11">
        <f t="shared" si="4"/>
        <v>130.70632559302436</v>
      </c>
      <c r="N11">
        <f t="shared" si="5"/>
        <v>79.954948732933119</v>
      </c>
      <c r="P11">
        <f t="shared" si="6"/>
        <v>173.94715733557652</v>
      </c>
      <c r="Q11">
        <f t="shared" si="7"/>
        <v>37.595501518766817</v>
      </c>
    </row>
    <row r="15" spans="1:26" x14ac:dyDescent="0.3">
      <c r="J15">
        <v>216.42102643092926</v>
      </c>
      <c r="K15">
        <v>1</v>
      </c>
      <c r="L15">
        <v>0.70996571563571387</v>
      </c>
      <c r="M15">
        <v>3.7338522706711661</v>
      </c>
      <c r="N15">
        <v>5.3593267627103867</v>
      </c>
      <c r="O15">
        <v>0.41228705866029425</v>
      </c>
      <c r="P15">
        <v>137.23136367769885</v>
      </c>
    </row>
    <row r="16" spans="1:26" x14ac:dyDescent="0.3">
      <c r="J16">
        <v>301.90359990422655</v>
      </c>
      <c r="K16">
        <v>1</v>
      </c>
      <c r="L16">
        <v>1.8687563228589279</v>
      </c>
      <c r="M16">
        <v>8.5559485384893588</v>
      </c>
      <c r="N16">
        <v>11.527539443494941</v>
      </c>
      <c r="O16">
        <v>1.0233033527060575</v>
      </c>
      <c r="P16">
        <v>284.23446724768064</v>
      </c>
    </row>
    <row r="17" spans="10:16" x14ac:dyDescent="0.3">
      <c r="J17">
        <v>303.76965863234778</v>
      </c>
      <c r="K17">
        <v>1</v>
      </c>
      <c r="L17">
        <v>2.9335805431344721</v>
      </c>
      <c r="M17">
        <v>5.9834224015705022</v>
      </c>
      <c r="N17">
        <v>10.843058130657637</v>
      </c>
      <c r="O17">
        <v>1.545097611517068</v>
      </c>
      <c r="P17">
        <v>237.60868142654573</v>
      </c>
    </row>
    <row r="18" spans="10:16" x14ac:dyDescent="0.3">
      <c r="J18">
        <v>374.89671844235397</v>
      </c>
      <c r="K18">
        <v>1</v>
      </c>
      <c r="L18">
        <v>1.9852361158858645</v>
      </c>
      <c r="M18">
        <v>15.674228833953181</v>
      </c>
      <c r="N18">
        <v>16.969725286745632</v>
      </c>
      <c r="O18">
        <v>1.4408663312185515</v>
      </c>
      <c r="P18">
        <v>130.70632559302436</v>
      </c>
    </row>
    <row r="19" spans="10:16" x14ac:dyDescent="0.3">
      <c r="J19">
        <v>167.57524959235639</v>
      </c>
      <c r="K19">
        <v>1</v>
      </c>
      <c r="L19">
        <v>0.95829570206662062</v>
      </c>
      <c r="M19">
        <v>8.0385126216290228</v>
      </c>
      <c r="N19">
        <v>8.6718621653541721</v>
      </c>
      <c r="O19">
        <v>0.57050907441387166</v>
      </c>
      <c r="P19">
        <v>79.954948732933119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0221-AB15-48A2-94AA-491B12D938F0}">
  <dimension ref="A1:Z18"/>
  <sheetViews>
    <sheetView topLeftCell="I1" workbookViewId="0">
      <selection activeCell="Z7" sqref="Z7:Z9"/>
    </sheetView>
  </sheetViews>
  <sheetFormatPr defaultRowHeight="14.4" x14ac:dyDescent="0.3"/>
  <cols>
    <col min="3" max="3" width="23.44140625" bestFit="1" customWidth="1"/>
  </cols>
  <sheetData>
    <row r="1" spans="1:26" x14ac:dyDescent="0.3">
      <c r="A1" t="s">
        <v>0</v>
      </c>
      <c r="C1" s="1" t="s">
        <v>20</v>
      </c>
    </row>
    <row r="2" spans="1:26" x14ac:dyDescent="0.3">
      <c r="A2" t="s">
        <v>2</v>
      </c>
      <c r="D2" t="s">
        <v>3</v>
      </c>
      <c r="J2" t="s">
        <v>4</v>
      </c>
    </row>
    <row r="3" spans="1:26" x14ac:dyDescent="0.3">
      <c r="D3" t="s">
        <v>25</v>
      </c>
      <c r="E3" t="s">
        <v>15</v>
      </c>
      <c r="F3" t="s">
        <v>26</v>
      </c>
      <c r="G3" t="s">
        <v>27</v>
      </c>
      <c r="H3" t="s">
        <v>28</v>
      </c>
    </row>
    <row r="4" spans="1:26" x14ac:dyDescent="0.3">
      <c r="C4" t="s">
        <v>5</v>
      </c>
      <c r="D4">
        <v>-3.7121799999999998E-3</v>
      </c>
      <c r="E4">
        <v>-6.0932199999999999E-3</v>
      </c>
      <c r="F4">
        <v>-9.5666499999999908E-3</v>
      </c>
      <c r="G4">
        <v>-6.4481E-3</v>
      </c>
      <c r="H4">
        <v>-4.9613299999999999E-3</v>
      </c>
      <c r="P4" t="s">
        <v>18</v>
      </c>
      <c r="Q4" t="s">
        <v>19</v>
      </c>
    </row>
    <row r="5" spans="1:26" x14ac:dyDescent="0.3">
      <c r="C5" t="s">
        <v>7</v>
      </c>
      <c r="D5">
        <v>-7.6267899999999997</v>
      </c>
      <c r="E5">
        <v>-2.3960699999999999</v>
      </c>
      <c r="F5">
        <v>-21.540199999999999</v>
      </c>
      <c r="G5">
        <v>-12.261699999999999</v>
      </c>
      <c r="H5">
        <v>-1.7452000000000001</v>
      </c>
      <c r="J5">
        <f>(D5-D$4)/(D$6-D$4)</f>
        <v>837.74504809044868</v>
      </c>
      <c r="K5">
        <f t="shared" ref="K5:N5" si="0">(E5-E$4)/(E$6-E$4)</f>
        <v>297.89140444074394</v>
      </c>
      <c r="L5">
        <f t="shared" si="0"/>
        <v>127.74461647631615</v>
      </c>
      <c r="M5">
        <f t="shared" si="0"/>
        <v>271.83814483983946</v>
      </c>
      <c r="N5">
        <f t="shared" si="0"/>
        <v>531.26838806580724</v>
      </c>
      <c r="P5">
        <f>AVERAGE(J5:N5)</f>
        <v>413.29752038263115</v>
      </c>
      <c r="Q5">
        <f>STDEV(J5:N5)/SQRT(5)</f>
        <v>124.28648696746518</v>
      </c>
    </row>
    <row r="6" spans="1:26" x14ac:dyDescent="0.3">
      <c r="C6" t="s">
        <v>21</v>
      </c>
      <c r="D6">
        <v>-1.2811700000000001E-2</v>
      </c>
      <c r="E6">
        <v>-1.4116200000000001E-2</v>
      </c>
      <c r="F6">
        <v>-0.17811099999999999</v>
      </c>
      <c r="G6">
        <v>-5.1531E-2</v>
      </c>
      <c r="H6">
        <v>-8.2369599999999998E-3</v>
      </c>
      <c r="J6">
        <f t="shared" ref="J6:J11" si="1">(D6-D$4)/(D$6-D$4)</f>
        <v>1</v>
      </c>
      <c r="K6">
        <f t="shared" ref="K6:K11" si="2">(E6-E$4)/(E$6-E$4)</f>
        <v>1</v>
      </c>
      <c r="L6">
        <f t="shared" ref="L6:L11" si="3">(F6-F$4)/(F$6-F$4)</f>
        <v>1</v>
      </c>
      <c r="M6">
        <f t="shared" ref="M6:M11" si="4">(G6-G$4)/(G$6-G$4)</f>
        <v>1</v>
      </c>
      <c r="N6">
        <f t="shared" ref="N6:N11" si="5">(H6-H$4)/(H$6-H$4)</f>
        <v>1</v>
      </c>
      <c r="P6">
        <f t="shared" ref="P6:P11" si="6">AVERAGE(J6:N6)</f>
        <v>1</v>
      </c>
      <c r="Q6">
        <f t="shared" ref="Q6:Q11" si="7">STDEV(J6:N6)/SQRT(5)</f>
        <v>0</v>
      </c>
      <c r="S6" t="s">
        <v>73</v>
      </c>
      <c r="Y6" t="s">
        <v>18</v>
      </c>
      <c r="Z6" t="s">
        <v>19</v>
      </c>
    </row>
    <row r="7" spans="1:26" x14ac:dyDescent="0.3">
      <c r="C7" t="s">
        <v>22</v>
      </c>
      <c r="D7">
        <v>-1.8291399999999999E-2</v>
      </c>
      <c r="E7">
        <v>-1.8306699999999999E-2</v>
      </c>
      <c r="F7">
        <v>-0.19778200000000001</v>
      </c>
      <c r="G7">
        <v>-4.8309999999999999E-2</v>
      </c>
      <c r="H7">
        <v>-9.5621100000000004E-3</v>
      </c>
      <c r="J7">
        <f t="shared" si="1"/>
        <v>1.6021965993810663</v>
      </c>
      <c r="K7">
        <f t="shared" si="2"/>
        <v>1.5223121583252106</v>
      </c>
      <c r="L7">
        <f t="shared" si="3"/>
        <v>1.1167111208414879</v>
      </c>
      <c r="M7">
        <f t="shared" si="4"/>
        <v>0.92855384192232526</v>
      </c>
      <c r="N7">
        <f t="shared" si="5"/>
        <v>1.4045481327256133</v>
      </c>
      <c r="P7">
        <f t="shared" si="6"/>
        <v>1.3148643706391407</v>
      </c>
      <c r="Q7">
        <f t="shared" si="7"/>
        <v>0.12691298327485398</v>
      </c>
      <c r="S7">
        <f>J7/J$9</f>
        <v>6.2812003438731889E-2</v>
      </c>
      <c r="T7">
        <f t="shared" ref="T7:W9" si="8">K7/K$9</f>
        <v>0.10835835689300811</v>
      </c>
      <c r="U7">
        <f t="shared" si="8"/>
        <v>0.10213312488009361</v>
      </c>
      <c r="V7">
        <f t="shared" si="8"/>
        <v>6.6700615622244996E-2</v>
      </c>
      <c r="W7">
        <f t="shared" si="8"/>
        <v>5.8005281872375476E-2</v>
      </c>
      <c r="Y7">
        <f>AVERAGE(S7:W7)</f>
        <v>7.960187654129082E-2</v>
      </c>
      <c r="Z7">
        <f>STDEV(S7:W7)/SQRT(5)</f>
        <v>1.0605063854872025E-2</v>
      </c>
    </row>
    <row r="8" spans="1:26" x14ac:dyDescent="0.3">
      <c r="C8" t="s">
        <v>23</v>
      </c>
      <c r="D8">
        <v>-0.150314</v>
      </c>
      <c r="E8">
        <v>-9.4110600000000003E-2</v>
      </c>
      <c r="F8">
        <v>-1.98933</v>
      </c>
      <c r="G8">
        <v>-0.54898899999999895</v>
      </c>
      <c r="H8">
        <v>-6.9207199999999996E-2</v>
      </c>
      <c r="J8">
        <f t="shared" si="1"/>
        <v>16.110939917709945</v>
      </c>
      <c r="K8">
        <f t="shared" si="2"/>
        <v>10.97065928121471</v>
      </c>
      <c r="L8">
        <f t="shared" si="3"/>
        <v>11.746245721081721</v>
      </c>
      <c r="M8">
        <f t="shared" si="4"/>
        <v>12.034294599504445</v>
      </c>
      <c r="N8">
        <f t="shared" si="5"/>
        <v>19.613286604408923</v>
      </c>
      <c r="P8">
        <f t="shared" si="6"/>
        <v>14.095085224783949</v>
      </c>
      <c r="Q8">
        <f t="shared" si="7"/>
        <v>1.6437785602283446</v>
      </c>
      <c r="S8">
        <f t="shared" ref="S8:S9" si="9">J8/J$9</f>
        <v>0.63160813966483487</v>
      </c>
      <c r="T8">
        <f t="shared" si="8"/>
        <v>0.78089280654060222</v>
      </c>
      <c r="U8">
        <f t="shared" si="8"/>
        <v>1.074298230503423</v>
      </c>
      <c r="V8">
        <f t="shared" si="8"/>
        <v>0.86445698905799284</v>
      </c>
      <c r="W8">
        <f t="shared" si="8"/>
        <v>0.80999304432856845</v>
      </c>
      <c r="Y8">
        <f t="shared" ref="Y8:Y9" si="10">AVERAGE(S8:W8)</f>
        <v>0.83224984201908436</v>
      </c>
      <c r="Z8">
        <f t="shared" ref="Z8:Z9" si="11">STDEV(S8:W8)/SQRT(5)</f>
        <v>7.1768630176573797E-2</v>
      </c>
    </row>
    <row r="9" spans="1:26" x14ac:dyDescent="0.3">
      <c r="C9" t="s">
        <v>24</v>
      </c>
      <c r="D9">
        <v>-0.235821</v>
      </c>
      <c r="E9">
        <v>-0.118807</v>
      </c>
      <c r="F9">
        <v>-1.8524099999999999</v>
      </c>
      <c r="G9">
        <v>-0.63405699999999998</v>
      </c>
      <c r="H9">
        <v>-8.4277900000000003E-2</v>
      </c>
      <c r="J9">
        <f t="shared" si="1"/>
        <v>25.5078092031228</v>
      </c>
      <c r="K9">
        <f t="shared" si="2"/>
        <v>14.048867129171454</v>
      </c>
      <c r="L9">
        <f t="shared" si="3"/>
        <v>10.93387793776534</v>
      </c>
      <c r="M9">
        <f t="shared" si="4"/>
        <v>13.921218466425186</v>
      </c>
      <c r="N9">
        <f t="shared" si="5"/>
        <v>24.214142012376247</v>
      </c>
      <c r="P9">
        <f t="shared" si="6"/>
        <v>17.725182949772204</v>
      </c>
      <c r="Q9">
        <f t="shared" si="7"/>
        <v>2.9730718851464686</v>
      </c>
      <c r="S9">
        <f t="shared" si="9"/>
        <v>1</v>
      </c>
      <c r="T9">
        <f t="shared" si="8"/>
        <v>1</v>
      </c>
      <c r="U9">
        <f t="shared" si="8"/>
        <v>1</v>
      </c>
      <c r="V9">
        <f t="shared" si="8"/>
        <v>1</v>
      </c>
      <c r="W9">
        <f t="shared" si="8"/>
        <v>1</v>
      </c>
      <c r="Y9">
        <f t="shared" si="10"/>
        <v>1</v>
      </c>
      <c r="Z9">
        <f t="shared" si="11"/>
        <v>0</v>
      </c>
    </row>
    <row r="10" spans="1:26" x14ac:dyDescent="0.3">
      <c r="C10" t="s">
        <v>11</v>
      </c>
      <c r="D10">
        <v>-2.19816E-2</v>
      </c>
      <c r="E10">
        <v>-2.2297999999999998E-2</v>
      </c>
      <c r="F10">
        <v>-0.108598</v>
      </c>
      <c r="G10">
        <v>-3.0359500000000001E-2</v>
      </c>
      <c r="H10">
        <v>-1.7273199999999999E-2</v>
      </c>
      <c r="J10">
        <f t="shared" si="1"/>
        <v>2.0077344739063161</v>
      </c>
      <c r="K10">
        <f t="shared" si="2"/>
        <v>2.0197956370326233</v>
      </c>
      <c r="L10">
        <f t="shared" si="3"/>
        <v>0.5875684945831765</v>
      </c>
      <c r="M10">
        <f t="shared" si="4"/>
        <v>0.53038735307622176</v>
      </c>
      <c r="N10">
        <f t="shared" si="5"/>
        <v>3.7586265848096394</v>
      </c>
      <c r="P10">
        <f t="shared" si="6"/>
        <v>1.7808225086815952</v>
      </c>
      <c r="Q10">
        <f t="shared" si="7"/>
        <v>0.59193535880704717</v>
      </c>
    </row>
    <row r="11" spans="1:26" x14ac:dyDescent="0.3">
      <c r="C11" t="s">
        <v>12</v>
      </c>
      <c r="D11">
        <v>-4.2307399999999999</v>
      </c>
      <c r="E11">
        <v>-1.8703000000000001</v>
      </c>
      <c r="F11">
        <v>-7.6192099999999998</v>
      </c>
      <c r="G11">
        <v>-4.8269000000000002</v>
      </c>
      <c r="H11">
        <v>-1.10568</v>
      </c>
      <c r="J11">
        <f t="shared" si="1"/>
        <v>464.53305449078636</v>
      </c>
      <c r="K11">
        <f t="shared" si="2"/>
        <v>232.35839800174</v>
      </c>
      <c r="L11">
        <f t="shared" si="3"/>
        <v>45.149204645542845</v>
      </c>
      <c r="M11">
        <f t="shared" si="4"/>
        <v>106.92417524161046</v>
      </c>
      <c r="N11">
        <f t="shared" si="5"/>
        <v>336.03266241913769</v>
      </c>
      <c r="P11">
        <f t="shared" si="6"/>
        <v>236.99949895976346</v>
      </c>
      <c r="Q11">
        <f t="shared" si="7"/>
        <v>75.936404788578884</v>
      </c>
    </row>
    <row r="14" spans="1:26" x14ac:dyDescent="0.3">
      <c r="J14">
        <v>837.74504809044868</v>
      </c>
      <c r="K14">
        <v>1</v>
      </c>
      <c r="L14">
        <v>1.6021965993810663</v>
      </c>
      <c r="M14">
        <v>16.110939917709945</v>
      </c>
      <c r="N14">
        <v>25.5078092031228</v>
      </c>
      <c r="O14">
        <v>2.0077344739063161</v>
      </c>
      <c r="P14">
        <v>464.53305449078636</v>
      </c>
    </row>
    <row r="15" spans="1:26" x14ac:dyDescent="0.3">
      <c r="J15">
        <v>297.89140444074394</v>
      </c>
      <c r="K15">
        <v>1</v>
      </c>
      <c r="L15">
        <v>1.5223121583252106</v>
      </c>
      <c r="M15">
        <v>10.97065928121471</v>
      </c>
      <c r="N15">
        <v>14.048867129171454</v>
      </c>
      <c r="O15">
        <v>2.0197956370326233</v>
      </c>
      <c r="P15">
        <v>232.35839800174</v>
      </c>
    </row>
    <row r="16" spans="1:26" x14ac:dyDescent="0.3">
      <c r="J16">
        <v>127.74461647631615</v>
      </c>
      <c r="K16">
        <v>1</v>
      </c>
      <c r="L16">
        <v>1.1167111208414879</v>
      </c>
      <c r="M16">
        <v>11.746245721081721</v>
      </c>
      <c r="N16">
        <v>10.93387793776534</v>
      </c>
      <c r="O16">
        <v>0.5875684945831765</v>
      </c>
      <c r="P16">
        <v>45.149204645542845</v>
      </c>
    </row>
    <row r="17" spans="10:16" x14ac:dyDescent="0.3">
      <c r="J17">
        <v>271.83814483983946</v>
      </c>
      <c r="K17">
        <v>1</v>
      </c>
      <c r="L17">
        <v>0.92855384192232526</v>
      </c>
      <c r="M17">
        <v>12.034294599504445</v>
      </c>
      <c r="N17">
        <v>13.921218466425186</v>
      </c>
      <c r="O17">
        <v>0.53038735307622176</v>
      </c>
      <c r="P17">
        <v>106.92417524161046</v>
      </c>
    </row>
    <row r="18" spans="10:16" x14ac:dyDescent="0.3">
      <c r="J18">
        <v>531.26838806580724</v>
      </c>
      <c r="K18">
        <v>1</v>
      </c>
      <c r="L18">
        <v>1.4045481327256133</v>
      </c>
      <c r="M18">
        <v>19.613286604408923</v>
      </c>
      <c r="N18">
        <v>24.214142012376247</v>
      </c>
      <c r="O18">
        <v>3.7586265848096394</v>
      </c>
      <c r="P18">
        <v>336.03266241913769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3CC6-28F9-4DA2-A335-616724F594EF}">
  <dimension ref="A1:Q19"/>
  <sheetViews>
    <sheetView workbookViewId="0">
      <selection activeCell="G18" sqref="G18"/>
    </sheetView>
  </sheetViews>
  <sheetFormatPr defaultRowHeight="14.4" x14ac:dyDescent="0.3"/>
  <cols>
    <col min="3" max="3" width="22.44140625" bestFit="1" customWidth="1"/>
  </cols>
  <sheetData>
    <row r="1" spans="1:17" x14ac:dyDescent="0.3">
      <c r="A1" t="s">
        <v>0</v>
      </c>
      <c r="C1" s="1" t="s">
        <v>29</v>
      </c>
    </row>
    <row r="2" spans="1:17" x14ac:dyDescent="0.3">
      <c r="A2" t="s">
        <v>2</v>
      </c>
      <c r="D2" t="s">
        <v>3</v>
      </c>
      <c r="J2" t="s">
        <v>4</v>
      </c>
    </row>
    <row r="3" spans="1:17" x14ac:dyDescent="0.3">
      <c r="D3" t="s">
        <v>30</v>
      </c>
      <c r="E3" t="s">
        <v>16</v>
      </c>
      <c r="F3" t="s">
        <v>31</v>
      </c>
      <c r="G3" t="s">
        <v>28</v>
      </c>
      <c r="H3" t="s">
        <v>32</v>
      </c>
    </row>
    <row r="4" spans="1:17" x14ac:dyDescent="0.3">
      <c r="C4" t="s">
        <v>5</v>
      </c>
      <c r="D4">
        <v>-4.2152700000000001E-3</v>
      </c>
      <c r="E4">
        <v>-1.14606E-2</v>
      </c>
      <c r="F4">
        <v>-8.1655500000000006E-2</v>
      </c>
      <c r="G4">
        <v>-8.8699099999999999E-3</v>
      </c>
      <c r="H4">
        <v>-2.30414E-2</v>
      </c>
      <c r="P4" t="s">
        <v>18</v>
      </c>
      <c r="Q4" t="s">
        <v>19</v>
      </c>
    </row>
    <row r="5" spans="1:17" x14ac:dyDescent="0.3">
      <c r="C5" t="s">
        <v>7</v>
      </c>
      <c r="D5">
        <v>-2.2200299999999999</v>
      </c>
      <c r="E5">
        <v>-1.45374</v>
      </c>
      <c r="F5">
        <v>-0.828179</v>
      </c>
      <c r="G5">
        <v>-0.56809799999999999</v>
      </c>
      <c r="H5">
        <v>-0.67733699999999997</v>
      </c>
      <c r="J5">
        <f>(D5-D$4)/(D$6-D$4)</f>
        <v>120.03765737976406</v>
      </c>
      <c r="K5">
        <f t="shared" ref="K5:N5" si="0">(E5-E$4)/(E$6-E$4)</f>
        <v>27.476855900188035</v>
      </c>
      <c r="L5">
        <f t="shared" si="0"/>
        <v>14.70040860532664</v>
      </c>
      <c r="M5">
        <f t="shared" si="0"/>
        <v>26.477361619886189</v>
      </c>
      <c r="N5">
        <f t="shared" si="0"/>
        <v>10.945314878568585</v>
      </c>
      <c r="P5">
        <f>AVERAGE(J5:N5)</f>
        <v>39.927519676746698</v>
      </c>
      <c r="Q5">
        <f>STDEV(J5:N5)/SQRT(5)</f>
        <v>20.285383002301369</v>
      </c>
    </row>
    <row r="6" spans="1:17" x14ac:dyDescent="0.3">
      <c r="C6" t="s">
        <v>6</v>
      </c>
      <c r="D6">
        <v>-2.26746E-2</v>
      </c>
      <c r="E6">
        <v>-6.3951300000000003E-2</v>
      </c>
      <c r="F6">
        <v>-0.132438</v>
      </c>
      <c r="G6">
        <v>-2.9990900000000001E-2</v>
      </c>
      <c r="H6">
        <v>-8.2820000000000005E-2</v>
      </c>
      <c r="J6">
        <f t="shared" ref="J6:J11" si="1">(D6-D$4)/(D$6-D$4)</f>
        <v>1</v>
      </c>
      <c r="K6">
        <f t="shared" ref="K6:K11" si="2">(E6-E$4)/(E$6-E$4)</f>
        <v>1</v>
      </c>
      <c r="L6">
        <f t="shared" ref="L6:L11" si="3">(F6-F$4)/(F$6-F$4)</f>
        <v>1</v>
      </c>
      <c r="M6">
        <f t="shared" ref="M6:M11" si="4">(G6-G$4)/(G$6-G$4)</f>
        <v>1</v>
      </c>
      <c r="N6">
        <f t="shared" ref="N6:N11" si="5">(H6-H$4)/(H$6-H$4)</f>
        <v>1</v>
      </c>
      <c r="P6">
        <f t="shared" ref="P6:P11" si="6">AVERAGE(J6:N6)</f>
        <v>1</v>
      </c>
      <c r="Q6">
        <f t="shared" ref="Q6:Q11" si="7">STDEV(J6:N6)/SQRT(5)</f>
        <v>0</v>
      </c>
    </row>
    <row r="7" spans="1:17" x14ac:dyDescent="0.3">
      <c r="C7" t="s">
        <v>8</v>
      </c>
      <c r="D7">
        <v>-3.1504900000000002E-2</v>
      </c>
      <c r="E7">
        <v>-9.4374200000000005E-2</v>
      </c>
      <c r="F7">
        <v>-0.132241</v>
      </c>
      <c r="G7">
        <v>-4.67073E-2</v>
      </c>
      <c r="H7">
        <v>-8.0703800000000006E-2</v>
      </c>
      <c r="J7">
        <f t="shared" si="1"/>
        <v>1.4783651410966705</v>
      </c>
      <c r="K7">
        <f t="shared" si="2"/>
        <v>1.5795864791286838</v>
      </c>
      <c r="L7">
        <f t="shared" si="3"/>
        <v>0.99612071087480913</v>
      </c>
      <c r="M7">
        <f t="shared" si="4"/>
        <v>1.7914591124753148</v>
      </c>
      <c r="N7">
        <f t="shared" si="5"/>
        <v>0.96459937168150478</v>
      </c>
      <c r="P7">
        <f t="shared" si="6"/>
        <v>1.3620261630513968</v>
      </c>
      <c r="Q7">
        <f t="shared" si="7"/>
        <v>0.16387720424548241</v>
      </c>
    </row>
    <row r="8" spans="1:17" x14ac:dyDescent="0.3">
      <c r="C8" t="s">
        <v>9</v>
      </c>
      <c r="D8">
        <v>-8.9426900000000004E-2</v>
      </c>
      <c r="E8">
        <v>-0.21723899999999999</v>
      </c>
      <c r="F8">
        <v>-0.227103</v>
      </c>
      <c r="G8">
        <v>-9.7904699999999997E-2</v>
      </c>
      <c r="H8">
        <v>-0.150002</v>
      </c>
      <c r="J8">
        <f t="shared" si="1"/>
        <v>4.6161821691253158</v>
      </c>
      <c r="K8">
        <f t="shared" si="2"/>
        <v>3.9202830215638196</v>
      </c>
      <c r="L8">
        <f t="shared" si="3"/>
        <v>2.864126421503471</v>
      </c>
      <c r="M8">
        <f t="shared" si="4"/>
        <v>4.2154648053902779</v>
      </c>
      <c r="N8">
        <f t="shared" si="5"/>
        <v>2.1238469954130745</v>
      </c>
      <c r="P8">
        <f t="shared" si="6"/>
        <v>3.5479806825991913</v>
      </c>
      <c r="Q8">
        <f t="shared" si="7"/>
        <v>0.45940243311232337</v>
      </c>
    </row>
    <row r="9" spans="1:17" x14ac:dyDescent="0.3">
      <c r="C9" t="s">
        <v>10</v>
      </c>
      <c r="D9">
        <v>-0.13830300000000001</v>
      </c>
      <c r="E9">
        <v>-0.33335999999999999</v>
      </c>
      <c r="F9">
        <v>-0.28812700000000002</v>
      </c>
      <c r="G9">
        <v>-0.15746399999999999</v>
      </c>
      <c r="H9">
        <v>-0.18423300000000001</v>
      </c>
      <c r="J9">
        <f t="shared" si="1"/>
        <v>7.2639543255361936</v>
      </c>
      <c r="K9">
        <f t="shared" si="2"/>
        <v>6.1325034720436191</v>
      </c>
      <c r="L9">
        <f t="shared" si="3"/>
        <v>4.0658002264559654</v>
      </c>
      <c r="M9">
        <f t="shared" si="4"/>
        <v>7.0353752357252191</v>
      </c>
      <c r="N9">
        <f t="shared" si="5"/>
        <v>2.6964766655625927</v>
      </c>
      <c r="P9">
        <f t="shared" si="6"/>
        <v>5.4388219850647186</v>
      </c>
      <c r="Q9">
        <f t="shared" si="7"/>
        <v>0.88788881479651005</v>
      </c>
    </row>
    <row r="10" spans="1:17" x14ac:dyDescent="0.3">
      <c r="C10" t="s">
        <v>11</v>
      </c>
      <c r="D10">
        <v>-2.5542100000000002E-2</v>
      </c>
      <c r="E10">
        <v>-8.0466499999999996E-2</v>
      </c>
      <c r="F10">
        <v>-0.109344</v>
      </c>
      <c r="G10">
        <v>-5.0523100000000001E-2</v>
      </c>
      <c r="H10">
        <v>-9.1675400000000004E-2</v>
      </c>
      <c r="J10">
        <f t="shared" si="1"/>
        <v>1.1553414993935318</v>
      </c>
      <c r="K10">
        <f t="shared" si="2"/>
        <v>1.3146309727246921</v>
      </c>
      <c r="L10">
        <f t="shared" si="3"/>
        <v>0.54523704031900744</v>
      </c>
      <c r="M10">
        <f t="shared" si="4"/>
        <v>1.9721229923407946</v>
      </c>
      <c r="N10">
        <f t="shared" si="5"/>
        <v>1.1481366241430879</v>
      </c>
      <c r="P10">
        <f t="shared" si="6"/>
        <v>1.2270938257842228</v>
      </c>
      <c r="Q10">
        <f t="shared" si="7"/>
        <v>0.22793009049189691</v>
      </c>
    </row>
    <row r="11" spans="1:17" x14ac:dyDescent="0.3">
      <c r="C11" t="s">
        <v>12</v>
      </c>
      <c r="D11">
        <v>-1.38914</v>
      </c>
      <c r="E11">
        <v>-1.22366</v>
      </c>
      <c r="F11">
        <v>-0.66842400000000002</v>
      </c>
      <c r="G11">
        <v>-0.49250500000000003</v>
      </c>
      <c r="H11">
        <v>-0.53207800000000005</v>
      </c>
      <c r="J11">
        <f t="shared" si="1"/>
        <v>75.025731161423522</v>
      </c>
      <c r="K11">
        <f t="shared" si="2"/>
        <v>23.093603247813423</v>
      </c>
      <c r="L11">
        <f t="shared" si="3"/>
        <v>11.554541426672577</v>
      </c>
      <c r="M11">
        <f t="shared" si="4"/>
        <v>22.89831537252752</v>
      </c>
      <c r="N11">
        <f t="shared" si="5"/>
        <v>8.5153650302951238</v>
      </c>
      <c r="P11">
        <f t="shared" si="6"/>
        <v>28.217511247746433</v>
      </c>
      <c r="Q11">
        <f t="shared" si="7"/>
        <v>12.06521209566937</v>
      </c>
    </row>
    <row r="15" spans="1:17" x14ac:dyDescent="0.3">
      <c r="J15">
        <v>120.03765737976406</v>
      </c>
      <c r="K15">
        <v>1</v>
      </c>
      <c r="L15">
        <v>1.4783651410966705</v>
      </c>
      <c r="M15">
        <v>4.6161821691253158</v>
      </c>
      <c r="N15">
        <v>7.2639543255361936</v>
      </c>
      <c r="O15">
        <v>1.1553414993935318</v>
      </c>
      <c r="P15">
        <v>75.025731161423522</v>
      </c>
    </row>
    <row r="16" spans="1:17" x14ac:dyDescent="0.3">
      <c r="J16">
        <v>27.476855900188035</v>
      </c>
      <c r="K16">
        <v>1</v>
      </c>
      <c r="L16">
        <v>1.5795864791286838</v>
      </c>
      <c r="M16">
        <v>3.9202830215638196</v>
      </c>
      <c r="N16">
        <v>6.1325034720436191</v>
      </c>
      <c r="O16">
        <v>1.3146309727246921</v>
      </c>
      <c r="P16">
        <v>23.093603247813423</v>
      </c>
    </row>
    <row r="17" spans="10:16" x14ac:dyDescent="0.3">
      <c r="J17">
        <v>14.70040860532664</v>
      </c>
      <c r="K17">
        <v>1</v>
      </c>
      <c r="L17">
        <v>0.99612071087480913</v>
      </c>
      <c r="M17">
        <v>2.864126421503471</v>
      </c>
      <c r="N17">
        <v>4.0658002264559654</v>
      </c>
      <c r="O17">
        <v>0.54523704031900744</v>
      </c>
      <c r="P17">
        <v>11.554541426672577</v>
      </c>
    </row>
    <row r="18" spans="10:16" x14ac:dyDescent="0.3">
      <c r="J18">
        <v>26.477361619886189</v>
      </c>
      <c r="K18">
        <v>1</v>
      </c>
      <c r="L18">
        <v>1.7914591124753148</v>
      </c>
      <c r="M18">
        <v>4.2154648053902779</v>
      </c>
      <c r="N18">
        <v>7.0353752357252191</v>
      </c>
      <c r="O18">
        <v>1.9721229923407946</v>
      </c>
      <c r="P18">
        <v>22.89831537252752</v>
      </c>
    </row>
    <row r="19" spans="10:16" x14ac:dyDescent="0.3">
      <c r="J19">
        <v>10.945314878568585</v>
      </c>
      <c r="K19">
        <v>1</v>
      </c>
      <c r="L19">
        <v>0.96459937168150478</v>
      </c>
      <c r="M19">
        <v>2.1238469954130745</v>
      </c>
      <c r="N19">
        <v>2.6964766655625927</v>
      </c>
      <c r="O19">
        <v>1.1481366241430879</v>
      </c>
      <c r="P19">
        <v>8.5153650302951238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5355-BE5E-4EDA-8F02-E476A299476A}">
  <dimension ref="A1:Z28"/>
  <sheetViews>
    <sheetView topLeftCell="B1" workbookViewId="0">
      <selection activeCell="Z7" sqref="Z7:Z11"/>
    </sheetView>
  </sheetViews>
  <sheetFormatPr defaultRowHeight="14.4" x14ac:dyDescent="0.3"/>
  <cols>
    <col min="3" max="3" width="23.44140625" bestFit="1" customWidth="1"/>
  </cols>
  <sheetData>
    <row r="1" spans="1:26" x14ac:dyDescent="0.3">
      <c r="A1" t="s">
        <v>0</v>
      </c>
      <c r="C1" s="1" t="s">
        <v>56</v>
      </c>
    </row>
    <row r="2" spans="1:26" x14ac:dyDescent="0.3">
      <c r="A2" t="s">
        <v>2</v>
      </c>
    </row>
    <row r="3" spans="1:26" x14ac:dyDescent="0.3">
      <c r="J3" t="s">
        <v>57</v>
      </c>
    </row>
    <row r="4" spans="1:26" x14ac:dyDescent="0.3">
      <c r="C4" t="s">
        <v>5</v>
      </c>
      <c r="D4">
        <v>-1.2949199999999999E-2</v>
      </c>
      <c r="E4">
        <v>-4.4969099999999998E-3</v>
      </c>
      <c r="F4">
        <v>-2.5300300000000001E-2</v>
      </c>
      <c r="G4">
        <v>-2.5010399999999999E-2</v>
      </c>
      <c r="H4">
        <v>-1.0680800000000001E-2</v>
      </c>
      <c r="P4" t="s">
        <v>19</v>
      </c>
      <c r="Q4" t="s">
        <v>18</v>
      </c>
    </row>
    <row r="5" spans="1:26" x14ac:dyDescent="0.3">
      <c r="C5" t="s">
        <v>7</v>
      </c>
      <c r="D5">
        <v>-17.4285</v>
      </c>
      <c r="E5">
        <v>-4.5486399999999998</v>
      </c>
      <c r="F5">
        <v>-4.3753700000000002</v>
      </c>
      <c r="G5">
        <v>-4.0974399999999997</v>
      </c>
      <c r="H5">
        <v>-5.5945799999999997</v>
      </c>
      <c r="J5">
        <f>(D5-D$4)/(D$6-D$4)</f>
        <v>50.675538412385443</v>
      </c>
      <c r="K5">
        <f t="shared" ref="K5:N5" si="0">(E5-E$4)/(E$6-E$4)</f>
        <v>199.06276500162738</v>
      </c>
      <c r="L5">
        <f t="shared" si="0"/>
        <v>203.62634929551098</v>
      </c>
      <c r="M5">
        <f t="shared" si="0"/>
        <v>41.200741373240142</v>
      </c>
      <c r="N5">
        <f t="shared" si="0"/>
        <v>236.86785809730253</v>
      </c>
      <c r="P5">
        <f>STDEV(J5:N5)/SQRT(5)</f>
        <v>41.510629687624871</v>
      </c>
      <c r="Q5">
        <f>AVERAGE(J5:N5)</f>
        <v>146.2866504360133</v>
      </c>
    </row>
    <row r="6" spans="1:26" x14ac:dyDescent="0.3">
      <c r="C6" t="s">
        <v>21</v>
      </c>
      <c r="D6">
        <v>-0.35661700000000002</v>
      </c>
      <c r="E6">
        <v>-2.7324600000000001E-2</v>
      </c>
      <c r="F6">
        <v>-4.6663299999999998E-2</v>
      </c>
      <c r="G6">
        <v>-0.12385400000000001</v>
      </c>
      <c r="H6">
        <v>-3.4254699999999999E-2</v>
      </c>
      <c r="J6">
        <f t="shared" ref="J6:J11" si="1">(D6-D$4)/(D$6-D$4)</f>
        <v>1</v>
      </c>
      <c r="K6">
        <f t="shared" ref="K6:K11" si="2">(E6-E$4)/(E$6-E$4)</f>
        <v>1</v>
      </c>
      <c r="L6">
        <f t="shared" ref="L6:L11" si="3">(F6-F$4)/(F$6-F$4)</f>
        <v>1</v>
      </c>
      <c r="M6">
        <f t="shared" ref="M6:M11" si="4">(G6-G$4)/(G$6-G$4)</f>
        <v>1</v>
      </c>
      <c r="N6">
        <f t="shared" ref="N6:N11" si="5">(H6-H$4)/(H$6-H$4)</f>
        <v>1</v>
      </c>
      <c r="P6">
        <f t="shared" ref="P6:P11" si="6">STDEV(J6:N6)/SQRT(5)</f>
        <v>0</v>
      </c>
      <c r="Q6">
        <f t="shared" ref="Q6:Q11" si="7">AVERAGE(J6:N6)</f>
        <v>1</v>
      </c>
      <c r="S6" t="s">
        <v>73</v>
      </c>
      <c r="Y6" t="s">
        <v>18</v>
      </c>
      <c r="Z6" t="s">
        <v>19</v>
      </c>
    </row>
    <row r="7" spans="1:26" x14ac:dyDescent="0.3">
      <c r="C7" t="s">
        <v>22</v>
      </c>
      <c r="D7">
        <v>-0.285806</v>
      </c>
      <c r="E7">
        <v>-2.3345999999999999E-2</v>
      </c>
      <c r="F7">
        <v>-4.9532899999999998E-2</v>
      </c>
      <c r="G7">
        <v>-0.128384</v>
      </c>
      <c r="H7">
        <v>-3.7167199999999997E-2</v>
      </c>
      <c r="J7">
        <f t="shared" si="1"/>
        <v>0.79395509267961673</v>
      </c>
      <c r="K7">
        <f t="shared" si="2"/>
        <v>0.82571166859195999</v>
      </c>
      <c r="L7">
        <f t="shared" si="3"/>
        <v>1.1343257033188223</v>
      </c>
      <c r="M7">
        <f t="shared" si="4"/>
        <v>1.0458299778640194</v>
      </c>
      <c r="N7">
        <f t="shared" si="5"/>
        <v>1.1235476522764583</v>
      </c>
      <c r="P7">
        <f t="shared" si="6"/>
        <v>7.3165668741387982E-2</v>
      </c>
      <c r="Q7">
        <f t="shared" si="7"/>
        <v>0.98467401894617534</v>
      </c>
      <c r="S7">
        <f>J7/J$9</f>
        <v>0.12258154018777308</v>
      </c>
      <c r="T7">
        <f t="shared" ref="T7:W9" si="8">K7/K$9</f>
        <v>3.6988076254217794E-2</v>
      </c>
      <c r="U7">
        <f t="shared" si="8"/>
        <v>3.1575818723428802E-2</v>
      </c>
      <c r="V7">
        <f t="shared" si="8"/>
        <v>4.1942684033803565E-2</v>
      </c>
      <c r="W7">
        <f t="shared" si="8"/>
        <v>3.7974139092843834E-2</v>
      </c>
      <c r="Y7">
        <f>AVERAGE(S7:W7)</f>
        <v>5.4212451658413416E-2</v>
      </c>
      <c r="Z7">
        <f>STDEV(S7:W7)/SQRT(5)</f>
        <v>1.717215553966998E-2</v>
      </c>
    </row>
    <row r="8" spans="1:26" x14ac:dyDescent="0.3">
      <c r="C8" t="s">
        <v>23</v>
      </c>
      <c r="D8">
        <v>-0.77447100000000002</v>
      </c>
      <c r="E8">
        <v>-0.113424</v>
      </c>
      <c r="F8">
        <v>-0.18929299999999999</v>
      </c>
      <c r="G8">
        <v>-0.58147599999999999</v>
      </c>
      <c r="H8">
        <v>-0.121236</v>
      </c>
      <c r="J8">
        <f t="shared" si="1"/>
        <v>2.2158660194525059</v>
      </c>
      <c r="K8">
        <f t="shared" si="2"/>
        <v>4.7717088325625587</v>
      </c>
      <c r="L8">
        <f t="shared" si="3"/>
        <v>7.6764827037401124</v>
      </c>
      <c r="M8">
        <f t="shared" si="4"/>
        <v>5.62975852761332</v>
      </c>
      <c r="N8">
        <f t="shared" si="5"/>
        <v>4.6897288950916058</v>
      </c>
      <c r="P8">
        <f t="shared" si="6"/>
        <v>0.8792010108696745</v>
      </c>
      <c r="Q8">
        <f t="shared" si="7"/>
        <v>4.9967089956920203</v>
      </c>
      <c r="S8">
        <f>J8/J$9</f>
        <v>0.34211540680153579</v>
      </c>
      <c r="T8">
        <f t="shared" si="8"/>
        <v>0.2137505583065307</v>
      </c>
      <c r="U8">
        <f t="shared" si="8"/>
        <v>0.21368750225587196</v>
      </c>
      <c r="V8">
        <f t="shared" si="8"/>
        <v>0.22577970426183203</v>
      </c>
      <c r="W8">
        <f t="shared" si="8"/>
        <v>0.15850544212264289</v>
      </c>
      <c r="Y8">
        <f>AVERAGE(S8:W8)</f>
        <v>0.23076772274968266</v>
      </c>
      <c r="Z8">
        <f>STDEV(S8:W8)/SQRT(5)</f>
        <v>3.0188029160057774E-2</v>
      </c>
    </row>
    <row r="9" spans="1:26" x14ac:dyDescent="0.3">
      <c r="C9" t="s">
        <v>24</v>
      </c>
      <c r="D9">
        <v>-2.2388699999999999</v>
      </c>
      <c r="E9">
        <v>-0.514096</v>
      </c>
      <c r="F9">
        <v>-0.79274199999999895</v>
      </c>
      <c r="G9">
        <v>-2.4896500000000001</v>
      </c>
      <c r="H9">
        <v>-0.70816599999999996</v>
      </c>
      <c r="J9">
        <f t="shared" si="1"/>
        <v>6.4769547801685228</v>
      </c>
      <c r="K9">
        <f t="shared" si="2"/>
        <v>22.323725703301562</v>
      </c>
      <c r="L9">
        <f t="shared" si="3"/>
        <v>35.923873051537662</v>
      </c>
      <c r="M9">
        <f t="shared" si="4"/>
        <v>24.934741348959363</v>
      </c>
      <c r="N9">
        <f t="shared" si="5"/>
        <v>29.587179041227799</v>
      </c>
      <c r="P9">
        <f t="shared" si="6"/>
        <v>4.9194639370683682</v>
      </c>
      <c r="Q9">
        <f t="shared" si="7"/>
        <v>23.849294785038982</v>
      </c>
      <c r="S9">
        <f>J9/J$9</f>
        <v>1</v>
      </c>
      <c r="T9">
        <f t="shared" si="8"/>
        <v>1</v>
      </c>
      <c r="U9">
        <f t="shared" si="8"/>
        <v>1</v>
      </c>
      <c r="V9">
        <f t="shared" si="8"/>
        <v>1</v>
      </c>
      <c r="W9">
        <f t="shared" si="8"/>
        <v>1</v>
      </c>
      <c r="Y9">
        <v>1</v>
      </c>
    </row>
    <row r="10" spans="1:26" x14ac:dyDescent="0.3">
      <c r="C10" t="s">
        <v>11</v>
      </c>
      <c r="D10">
        <v>-6.8433900000000006E-2</v>
      </c>
      <c r="E10">
        <v>-1.1994700000000001E-2</v>
      </c>
      <c r="F10">
        <v>-5.4489000000000003E-2</v>
      </c>
      <c r="G10">
        <v>-3.2203500000000003E-2</v>
      </c>
      <c r="H10">
        <v>-2.12742E-2</v>
      </c>
      <c r="J10">
        <f t="shared" si="1"/>
        <v>0.16144864313735532</v>
      </c>
      <c r="K10">
        <f t="shared" si="2"/>
        <v>0.32845154284117228</v>
      </c>
      <c r="L10">
        <f t="shared" si="3"/>
        <v>1.3663202733698454</v>
      </c>
      <c r="M10">
        <f t="shared" si="4"/>
        <v>7.2772541671893815E-2</v>
      </c>
      <c r="N10">
        <f t="shared" si="5"/>
        <v>0.44936985394864659</v>
      </c>
      <c r="P10">
        <f t="shared" si="6"/>
        <v>0.23202201450154769</v>
      </c>
      <c r="Q10">
        <f t="shared" si="7"/>
        <v>0.47567257099378268</v>
      </c>
      <c r="Y10">
        <f>AVERAGE(S12:U12)</f>
        <v>1.1309992924196781</v>
      </c>
      <c r="Z10">
        <f>STDEV(S12:U12)/SQRT(3)</f>
        <v>7.0150578894333834E-2</v>
      </c>
    </row>
    <row r="11" spans="1:26" x14ac:dyDescent="0.3">
      <c r="C11" t="s">
        <v>12</v>
      </c>
      <c r="D11">
        <v>-5.4291400000000003</v>
      </c>
      <c r="E11">
        <v>-2.0953400000000002</v>
      </c>
      <c r="F11">
        <v>-3.6232899999999999</v>
      </c>
      <c r="G11">
        <v>-3.28017</v>
      </c>
      <c r="H11">
        <v>-2.8807800000000001</v>
      </c>
      <c r="J11">
        <f t="shared" si="1"/>
        <v>15.759960054447928</v>
      </c>
      <c r="K11">
        <f t="shared" si="2"/>
        <v>91.592407729384803</v>
      </c>
      <c r="L11">
        <f t="shared" si="3"/>
        <v>168.42155596124141</v>
      </c>
      <c r="M11">
        <f t="shared" si="4"/>
        <v>32.932426580982479</v>
      </c>
      <c r="N11">
        <f t="shared" si="5"/>
        <v>121.74901904224589</v>
      </c>
      <c r="P11">
        <f t="shared" si="6"/>
        <v>28.153480567817752</v>
      </c>
      <c r="Q11">
        <f t="shared" si="7"/>
        <v>86.091073873660505</v>
      </c>
      <c r="S11">
        <f t="shared" ref="S11:U13" si="9">J18/J$18</f>
        <v>1</v>
      </c>
      <c r="T11">
        <f t="shared" si="9"/>
        <v>1</v>
      </c>
      <c r="U11">
        <f t="shared" si="9"/>
        <v>1</v>
      </c>
      <c r="Y11">
        <f>AVERAGE(S13:U13)</f>
        <v>0.91363557811759799</v>
      </c>
      <c r="Z11">
        <f>STDEV(S13:U13)/SQRT(3)</f>
        <v>4.9953292487610997E-2</v>
      </c>
    </row>
    <row r="12" spans="1:26" x14ac:dyDescent="0.3">
      <c r="S12">
        <f t="shared" si="9"/>
        <v>1.2662793736052846</v>
      </c>
      <c r="T12">
        <f t="shared" si="9"/>
        <v>1.0955739361097019</v>
      </c>
      <c r="U12">
        <f t="shared" si="9"/>
        <v>1.0311445675440476</v>
      </c>
    </row>
    <row r="13" spans="1:26" x14ac:dyDescent="0.3">
      <c r="S13">
        <f t="shared" si="9"/>
        <v>1.0117081644566959</v>
      </c>
      <c r="T13">
        <f t="shared" si="9"/>
        <v>0.88110141049685564</v>
      </c>
      <c r="U13">
        <f t="shared" si="9"/>
        <v>0.84809715939924235</v>
      </c>
    </row>
    <row r="15" spans="1:26" x14ac:dyDescent="0.3">
      <c r="C15" t="s">
        <v>5</v>
      </c>
      <c r="D15">
        <v>-5.5852899999999997E-3</v>
      </c>
      <c r="E15">
        <v>-2.11819E-4</v>
      </c>
      <c r="F15">
        <v>-3.5753099999999999E-3</v>
      </c>
      <c r="P15" t="s">
        <v>19</v>
      </c>
      <c r="Q15" t="s">
        <v>18</v>
      </c>
    </row>
    <row r="16" spans="1:26" x14ac:dyDescent="0.3">
      <c r="C16" t="s">
        <v>64</v>
      </c>
      <c r="D16">
        <v>-1.44964</v>
      </c>
      <c r="E16">
        <v>-1.81311</v>
      </c>
      <c r="F16">
        <v>-6.5697000000000001</v>
      </c>
      <c r="J16">
        <f>(D16-D$15)/(D$17-D$15)</f>
        <v>52.707901250159232</v>
      </c>
      <c r="K16">
        <f t="shared" ref="K16:L16" si="10">(E16-E$15)/(E$17-E$15)</f>
        <v>165.49526449737326</v>
      </c>
      <c r="L16">
        <f t="shared" si="10"/>
        <v>39.293009094968006</v>
      </c>
      <c r="P16">
        <f>STDEV(J16:L16)/SQRT(3)</f>
        <v>40.01941050460411</v>
      </c>
      <c r="Q16">
        <f>AVERAGE(J16:L16)</f>
        <v>85.832058280833508</v>
      </c>
    </row>
    <row r="17" spans="3:18" x14ac:dyDescent="0.3">
      <c r="C17" t="s">
        <v>21</v>
      </c>
      <c r="D17">
        <v>-3.2982600000000001E-2</v>
      </c>
      <c r="E17">
        <v>-1.1166199999999999E-2</v>
      </c>
      <c r="F17">
        <v>-0.170682</v>
      </c>
      <c r="J17">
        <f t="shared" ref="J17:J21" si="11">(D17-D$15)/(D$17-D$15)</f>
        <v>1</v>
      </c>
      <c r="K17">
        <f t="shared" ref="K17:K21" si="12">(E17-E$15)/(E$17-E$15)</f>
        <v>1</v>
      </c>
      <c r="L17">
        <f t="shared" ref="L17:L21" si="13">(F17-F$15)/(F$17-F$15)</f>
        <v>1</v>
      </c>
      <c r="P17">
        <f t="shared" ref="P17:P21" si="14">STDEV(J17:L17)/SQRT(3)</f>
        <v>0</v>
      </c>
      <c r="Q17">
        <f t="shared" ref="Q17:Q21" si="15">AVERAGE(J17:L17)</f>
        <v>1</v>
      </c>
    </row>
    <row r="18" spans="3:18" x14ac:dyDescent="0.3">
      <c r="C18" t="s">
        <v>24</v>
      </c>
      <c r="D18">
        <v>-0.23294799999999999</v>
      </c>
      <c r="E18">
        <v>-0.19271199999999999</v>
      </c>
      <c r="F18">
        <v>-1.98787</v>
      </c>
      <c r="J18">
        <f t="shared" si="11"/>
        <v>8.2987238528162059</v>
      </c>
      <c r="K18">
        <f t="shared" si="12"/>
        <v>17.57289444287176</v>
      </c>
      <c r="L18">
        <f t="shared" si="13"/>
        <v>11.874418014024453</v>
      </c>
      <c r="P18">
        <f t="shared" si="14"/>
        <v>2.7004985391392511</v>
      </c>
      <c r="Q18">
        <f t="shared" si="15"/>
        <v>12.582012103237474</v>
      </c>
    </row>
    <row r="19" spans="3:18" x14ac:dyDescent="0.3">
      <c r="C19" t="s">
        <v>58</v>
      </c>
      <c r="D19">
        <v>-0.29348999999999997</v>
      </c>
      <c r="E19">
        <v>-0.21110999999999999</v>
      </c>
      <c r="F19">
        <v>-2.0496699999999999</v>
      </c>
      <c r="J19">
        <f t="shared" si="11"/>
        <v>10.50850284206734</v>
      </c>
      <c r="K19">
        <f t="shared" si="12"/>
        <v>19.252405133617319</v>
      </c>
      <c r="L19">
        <f t="shared" si="13"/>
        <v>12.244241627908492</v>
      </c>
      <c r="P19">
        <f t="shared" si="14"/>
        <v>2.6727323944233041</v>
      </c>
      <c r="Q19">
        <f t="shared" si="15"/>
        <v>14.001716534531051</v>
      </c>
    </row>
    <row r="20" spans="3:18" x14ac:dyDescent="0.3">
      <c r="C20" t="s">
        <v>59</v>
      </c>
      <c r="D20">
        <v>-0.23561000000000001</v>
      </c>
      <c r="E20">
        <v>-0.169824</v>
      </c>
      <c r="F20">
        <v>-1.68645</v>
      </c>
      <c r="J20">
        <f t="shared" si="11"/>
        <v>8.3958866764656825</v>
      </c>
      <c r="K20">
        <f t="shared" si="12"/>
        <v>15.483502080126664</v>
      </c>
      <c r="L20">
        <f t="shared" si="13"/>
        <v>10.070660187213331</v>
      </c>
      <c r="P20">
        <f t="shared" si="14"/>
        <v>2.1387693213646624</v>
      </c>
      <c r="Q20">
        <f t="shared" si="15"/>
        <v>11.316682981268562</v>
      </c>
    </row>
    <row r="21" spans="3:18" x14ac:dyDescent="0.3">
      <c r="C21" t="s">
        <v>65</v>
      </c>
      <c r="D21">
        <v>-0.79665600000000003</v>
      </c>
      <c r="E21">
        <v>-0.76798999999999995</v>
      </c>
      <c r="F21">
        <v>-2.64757</v>
      </c>
      <c r="J21">
        <f t="shared" si="11"/>
        <v>28.874028508638258</v>
      </c>
      <c r="K21">
        <f t="shared" si="12"/>
        <v>70.08868698286102</v>
      </c>
      <c r="L21">
        <f t="shared" si="13"/>
        <v>15.822195329223504</v>
      </c>
      <c r="P21">
        <f t="shared" si="14"/>
        <v>16.35347489217914</v>
      </c>
      <c r="Q21">
        <f t="shared" si="15"/>
        <v>38.261636940240926</v>
      </c>
    </row>
    <row r="24" spans="3:18" x14ac:dyDescent="0.3">
      <c r="L24">
        <v>50.675538412385443</v>
      </c>
      <c r="M24">
        <v>1</v>
      </c>
      <c r="N24">
        <v>0.79395509267961673</v>
      </c>
      <c r="O24">
        <v>2.2158660194525059</v>
      </c>
      <c r="P24">
        <v>6.4769547801685228</v>
      </c>
      <c r="Q24">
        <v>0.16144864313735532</v>
      </c>
      <c r="R24">
        <v>15.759960054447928</v>
      </c>
    </row>
    <row r="25" spans="3:18" x14ac:dyDescent="0.3">
      <c r="L25">
        <v>199.06276500162738</v>
      </c>
      <c r="M25">
        <v>1</v>
      </c>
      <c r="N25">
        <v>0.82571166859195999</v>
      </c>
      <c r="O25">
        <v>4.7717088325625587</v>
      </c>
      <c r="P25">
        <v>22.323725703301562</v>
      </c>
      <c r="Q25">
        <v>0.32845154284117228</v>
      </c>
      <c r="R25">
        <v>91.592407729384803</v>
      </c>
    </row>
    <row r="26" spans="3:18" x14ac:dyDescent="0.3">
      <c r="L26">
        <v>203.62634929551098</v>
      </c>
      <c r="M26">
        <v>1</v>
      </c>
      <c r="N26">
        <v>1.1343257033188223</v>
      </c>
      <c r="O26">
        <v>7.6764827037401124</v>
      </c>
      <c r="P26">
        <v>35.923873051537662</v>
      </c>
      <c r="Q26">
        <v>1.3663202733698454</v>
      </c>
      <c r="R26">
        <v>168.42155596124141</v>
      </c>
    </row>
    <row r="27" spans="3:18" x14ac:dyDescent="0.3">
      <c r="L27">
        <v>41.200741373240142</v>
      </c>
      <c r="M27">
        <v>1</v>
      </c>
      <c r="N27">
        <v>1.0458299778640194</v>
      </c>
      <c r="O27">
        <v>5.62975852761332</v>
      </c>
      <c r="P27">
        <v>24.934741348959363</v>
      </c>
      <c r="Q27">
        <v>7.2772541671893815E-2</v>
      </c>
      <c r="R27">
        <v>32.932426580982479</v>
      </c>
    </row>
    <row r="28" spans="3:18" x14ac:dyDescent="0.3">
      <c r="L28">
        <v>236.86785809730253</v>
      </c>
      <c r="M28">
        <v>1</v>
      </c>
      <c r="N28">
        <v>1.1235476522764583</v>
      </c>
      <c r="O28">
        <v>4.6897288950916058</v>
      </c>
      <c r="P28">
        <v>29.587179041227799</v>
      </c>
      <c r="Q28">
        <v>0.44936985394864659</v>
      </c>
      <c r="R28">
        <v>121.74901904224589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5724-AA7D-4670-975C-9CCA3D10B90C}">
  <dimension ref="A1:AC20"/>
  <sheetViews>
    <sheetView tabSelected="1" topLeftCell="E1" workbookViewId="0">
      <selection activeCell="R11" sqref="R11"/>
    </sheetView>
  </sheetViews>
  <sheetFormatPr defaultRowHeight="14.4" x14ac:dyDescent="0.3"/>
  <cols>
    <col min="1" max="1" width="15.44140625" bestFit="1" customWidth="1"/>
    <col min="3" max="3" width="29.33203125" bestFit="1" customWidth="1"/>
  </cols>
  <sheetData>
    <row r="1" spans="1:29" x14ac:dyDescent="0.3">
      <c r="A1" t="s">
        <v>0</v>
      </c>
      <c r="C1" s="1" t="s">
        <v>66</v>
      </c>
    </row>
    <row r="2" spans="1:29" x14ac:dyDescent="0.3">
      <c r="A2" t="s">
        <v>2</v>
      </c>
    </row>
    <row r="3" spans="1:29" x14ac:dyDescent="0.3">
      <c r="K3" t="s">
        <v>57</v>
      </c>
    </row>
    <row r="4" spans="1:29" x14ac:dyDescent="0.3">
      <c r="C4" t="s">
        <v>5</v>
      </c>
      <c r="D4">
        <v>-3.9746499999999997E-3</v>
      </c>
      <c r="E4">
        <v>-1.6012999999999999E-3</v>
      </c>
      <c r="F4">
        <v>-7.0381999999999997E-3</v>
      </c>
      <c r="G4">
        <v>-6.7716999999999999E-2</v>
      </c>
      <c r="H4">
        <v>-2.97985E-3</v>
      </c>
      <c r="I4">
        <v>-1.5966500000000002E-2</v>
      </c>
      <c r="R4" t="s">
        <v>19</v>
      </c>
      <c r="S4" t="s">
        <v>18</v>
      </c>
    </row>
    <row r="5" spans="1:29" x14ac:dyDescent="0.3">
      <c r="C5" t="s">
        <v>42</v>
      </c>
      <c r="D5">
        <v>-36.458399999999997</v>
      </c>
      <c r="E5">
        <v>-3.9077000000000002</v>
      </c>
      <c r="F5">
        <v>-1.8811100000000001</v>
      </c>
      <c r="G5">
        <v>-7.6890200000000002</v>
      </c>
      <c r="H5">
        <v>-3.1619899999999999</v>
      </c>
      <c r="I5">
        <v>-8.5603099999999905</v>
      </c>
      <c r="K5">
        <f>(D5-D$4)/(D$6-D$4)</f>
        <v>415.87272017901455</v>
      </c>
      <c r="L5">
        <f t="shared" ref="L5:P5" si="0">(E5-E$4)/(E$6-E$4)</f>
        <v>802.09012505390263</v>
      </c>
      <c r="M5">
        <f t="shared" si="0"/>
        <v>176.89434884796543</v>
      </c>
      <c r="N5">
        <f t="shared" si="0"/>
        <v>278.86216611781919</v>
      </c>
      <c r="O5">
        <f t="shared" si="0"/>
        <v>287.72025465756485</v>
      </c>
      <c r="P5">
        <f t="shared" si="0"/>
        <v>740.31482043061919</v>
      </c>
      <c r="R5">
        <f>STDEV(K5:P5)/SQRT(6)</f>
        <v>106.39922931556524</v>
      </c>
      <c r="S5">
        <f>AVERAGE(K5:P5)</f>
        <v>450.29240588114754</v>
      </c>
    </row>
    <row r="6" spans="1:29" x14ac:dyDescent="0.3">
      <c r="C6" t="s">
        <v>39</v>
      </c>
      <c r="D6">
        <v>-9.16323E-2</v>
      </c>
      <c r="E6">
        <v>-6.4711999999999999E-3</v>
      </c>
      <c r="F6">
        <v>-1.7632499999999999E-2</v>
      </c>
      <c r="G6">
        <v>-9.5047000000000006E-2</v>
      </c>
      <c r="H6">
        <v>-1.3959299999999999E-2</v>
      </c>
      <c r="I6">
        <v>-2.7508000000000001E-2</v>
      </c>
      <c r="K6">
        <f t="shared" ref="K6:K11" si="1">(D6-D$4)/(D$6-D$4)</f>
        <v>1</v>
      </c>
      <c r="L6">
        <f t="shared" ref="L6:L11" si="2">(E6-E$4)/(E$6-E$4)</f>
        <v>1</v>
      </c>
      <c r="M6">
        <f t="shared" ref="M6:M9" si="3">(F6-F$4)/(F$6-F$4)</f>
        <v>1</v>
      </c>
      <c r="N6">
        <f t="shared" ref="N6:N11" si="4">(G6-G$4)/(G$6-G$4)</f>
        <v>1</v>
      </c>
      <c r="O6">
        <f t="shared" ref="O6:O11" si="5">(H6-H$4)/(H$6-H$4)</f>
        <v>1</v>
      </c>
      <c r="P6">
        <f t="shared" ref="P6:P11" si="6">(I6-I$4)/(I$6-I$4)</f>
        <v>1</v>
      </c>
      <c r="R6">
        <f t="shared" ref="R6:R8" si="7">STDEV(K6:P6)/SQRT(6)</f>
        <v>0</v>
      </c>
      <c r="S6">
        <f t="shared" ref="S6:S11" si="8">AVERAGE(K6:P6)</f>
        <v>1</v>
      </c>
      <c r="U6" t="s">
        <v>73</v>
      </c>
      <c r="AB6" t="s">
        <v>18</v>
      </c>
      <c r="AC6" t="s">
        <v>19</v>
      </c>
    </row>
    <row r="7" spans="1:29" x14ac:dyDescent="0.3">
      <c r="C7" t="s">
        <v>40</v>
      </c>
      <c r="D7">
        <v>-0.110582</v>
      </c>
      <c r="E7">
        <v>-9.8591400000000006E-3</v>
      </c>
      <c r="F7">
        <v>-2.12385E-2</v>
      </c>
      <c r="G7">
        <v>-8.8492399999999999E-2</v>
      </c>
      <c r="H7">
        <v>-1.4517199999999999E-2</v>
      </c>
      <c r="I7">
        <v>-4.7428699999999997E-2</v>
      </c>
      <c r="K7">
        <f t="shared" si="1"/>
        <v>1.2161785080937031</v>
      </c>
      <c r="L7">
        <f t="shared" si="2"/>
        <v>1.6956898498942485</v>
      </c>
      <c r="M7">
        <f t="shared" si="3"/>
        <v>1.3403717093153869</v>
      </c>
      <c r="N7">
        <f t="shared" si="4"/>
        <v>0.76016831320892775</v>
      </c>
      <c r="O7">
        <f t="shared" si="5"/>
        <v>1.0508131099463087</v>
      </c>
      <c r="P7">
        <f t="shared" si="6"/>
        <v>2.7260061517133818</v>
      </c>
      <c r="R7">
        <f t="shared" si="7"/>
        <v>0.282201881304324</v>
      </c>
      <c r="S7">
        <f t="shared" si="8"/>
        <v>1.4648712736953262</v>
      </c>
      <c r="U7">
        <f>K7/K$8</f>
        <v>4.3694664456207899E-2</v>
      </c>
      <c r="V7">
        <f t="shared" ref="V7:Z9" si="9">L7/L$8</f>
        <v>8.2826299113245946E-2</v>
      </c>
      <c r="W7">
        <f t="shared" si="9"/>
        <v>8.1410761357994549E-2</v>
      </c>
      <c r="X7">
        <f t="shared" si="9"/>
        <v>4.6234132706653136E-2</v>
      </c>
      <c r="Y7">
        <f t="shared" si="9"/>
        <v>0.16497377186779905</v>
      </c>
      <c r="Z7">
        <f t="shared" si="9"/>
        <v>0.19850907771661117</v>
      </c>
      <c r="AB7">
        <f>AVERAGE(U7:Z7)</f>
        <v>0.10294145120308529</v>
      </c>
      <c r="AC7">
        <f>STDEV(U7:Z7)/SQRT(6)</f>
        <v>2.6188592748349598E-2</v>
      </c>
    </row>
    <row r="8" spans="1:29" x14ac:dyDescent="0.3">
      <c r="C8" t="s">
        <v>41</v>
      </c>
      <c r="D8">
        <v>-2.4438</v>
      </c>
      <c r="E8">
        <v>-0.101302</v>
      </c>
      <c r="F8">
        <v>-0.18146599999999999</v>
      </c>
      <c r="G8">
        <v>-0.517069</v>
      </c>
      <c r="H8">
        <v>-7.2914300000000001E-2</v>
      </c>
      <c r="I8">
        <v>-0.174459</v>
      </c>
      <c r="K8">
        <f t="shared" si="1"/>
        <v>27.833570144762035</v>
      </c>
      <c r="L8">
        <f t="shared" si="2"/>
        <v>20.472843384874434</v>
      </c>
      <c r="M8">
        <f t="shared" si="3"/>
        <v>16.464306277904157</v>
      </c>
      <c r="N8">
        <f t="shared" si="4"/>
        <v>16.441712403951698</v>
      </c>
      <c r="O8">
        <f t="shared" si="5"/>
        <v>6.3695768002950972</v>
      </c>
      <c r="P8">
        <f t="shared" si="6"/>
        <v>13.732400467876793</v>
      </c>
      <c r="R8">
        <f t="shared" si="7"/>
        <v>2.9076353571704572</v>
      </c>
      <c r="S8">
        <f t="shared" si="8"/>
        <v>16.885734913277371</v>
      </c>
      <c r="U8">
        <f t="shared" ref="U8:U9" si="10">K8/K$8</f>
        <v>1</v>
      </c>
      <c r="V8">
        <f t="shared" si="9"/>
        <v>1</v>
      </c>
      <c r="W8">
        <f t="shared" si="9"/>
        <v>1</v>
      </c>
      <c r="X8">
        <f t="shared" si="9"/>
        <v>1</v>
      </c>
      <c r="Y8">
        <f t="shared" si="9"/>
        <v>1</v>
      </c>
      <c r="Z8">
        <f t="shared" si="9"/>
        <v>1</v>
      </c>
      <c r="AB8">
        <f t="shared" ref="AB8:AB9" si="11">AVERAGE(U8:Z8)</f>
        <v>1</v>
      </c>
      <c r="AC8">
        <f t="shared" ref="AC8:AC9" si="12">STDEV(U8:Z8)/SQRT(6)</f>
        <v>0</v>
      </c>
    </row>
    <row r="9" spans="1:29" x14ac:dyDescent="0.3">
      <c r="C9" t="s">
        <v>67</v>
      </c>
      <c r="D9">
        <v>-2.27318</v>
      </c>
      <c r="E9">
        <v>-8.6836700000000003E-2</v>
      </c>
      <c r="F9">
        <v>-0.16540299999999999</v>
      </c>
      <c r="G9">
        <v>-0.50454200000000005</v>
      </c>
      <c r="H9">
        <v>-6.1607299999999997E-2</v>
      </c>
      <c r="K9">
        <f t="shared" si="1"/>
        <v>25.887134209050778</v>
      </c>
      <c r="L9">
        <f t="shared" si="2"/>
        <v>17.502494917760121</v>
      </c>
      <c r="M9">
        <f t="shared" si="3"/>
        <v>14.948113608261048</v>
      </c>
      <c r="N9">
        <f t="shared" si="4"/>
        <v>15.983351628247345</v>
      </c>
      <c r="O9">
        <f t="shared" si="5"/>
        <v>5.3397437940880472</v>
      </c>
      <c r="R9">
        <f>STDEV(K9:P9)/SQRT(5)</f>
        <v>3.2767187262540149</v>
      </c>
      <c r="S9">
        <f t="shared" si="8"/>
        <v>15.932167631481468</v>
      </c>
      <c r="U9">
        <f t="shared" si="10"/>
        <v>0.93006876496303315</v>
      </c>
      <c r="V9">
        <f t="shared" si="9"/>
        <v>0.85491275387234</v>
      </c>
      <c r="W9">
        <f t="shared" si="9"/>
        <v>0.90791032163451013</v>
      </c>
      <c r="X9">
        <f t="shared" si="9"/>
        <v>0.9721220780145633</v>
      </c>
      <c r="Y9">
        <f t="shared" si="9"/>
        <v>0.83832002682511986</v>
      </c>
      <c r="AB9">
        <f t="shared" si="11"/>
        <v>0.90066678906191344</v>
      </c>
      <c r="AC9">
        <f t="shared" si="12"/>
        <v>2.2363804245427266E-2</v>
      </c>
    </row>
    <row r="10" spans="1:29" x14ac:dyDescent="0.3">
      <c r="C10" t="s">
        <v>11</v>
      </c>
      <c r="D10">
        <v>-6.1969599999999996E-3</v>
      </c>
      <c r="E10">
        <v>-2.8657000000000001E-3</v>
      </c>
      <c r="G10" s="2">
        <v>-4.3532700000000001E-2</v>
      </c>
      <c r="H10">
        <v>-4.9091400000000002E-3</v>
      </c>
      <c r="I10">
        <v>-1.36156E-2</v>
      </c>
      <c r="K10">
        <f t="shared" si="1"/>
        <v>2.5352151238368811E-2</v>
      </c>
      <c r="L10">
        <f t="shared" si="2"/>
        <v>0.25963572147272024</v>
      </c>
      <c r="O10">
        <f t="shared" si="5"/>
        <v>0.17571827368401882</v>
      </c>
      <c r="P10">
        <f t="shared" si="6"/>
        <v>-0.20369102802928574</v>
      </c>
      <c r="R10">
        <f>STDEV(K10:P10)/SQRT(4)</f>
        <v>0.10161454672603176</v>
      </c>
      <c r="S10">
        <f t="shared" si="8"/>
        <v>6.4253779591455534E-2</v>
      </c>
    </row>
    <row r="11" spans="1:29" x14ac:dyDescent="0.3">
      <c r="C11" t="s">
        <v>43</v>
      </c>
      <c r="D11">
        <v>-16.890899999999998</v>
      </c>
      <c r="E11">
        <v>-1.36757</v>
      </c>
      <c r="G11">
        <v>-8.1108899999999906</v>
      </c>
      <c r="H11">
        <v>-1.94838</v>
      </c>
      <c r="I11">
        <v>-8.4388799999999904</v>
      </c>
      <c r="K11">
        <f t="shared" si="1"/>
        <v>192.6463389105229</v>
      </c>
      <c r="L11">
        <f t="shared" si="2"/>
        <v>280.49214562927369</v>
      </c>
      <c r="N11">
        <f t="shared" si="4"/>
        <v>294.29831686791027</v>
      </c>
      <c r="O11">
        <f t="shared" si="5"/>
        <v>177.18557395862274</v>
      </c>
      <c r="P11">
        <f t="shared" si="6"/>
        <v>729.7936576701461</v>
      </c>
      <c r="R11">
        <f t="shared" ref="R10:R11" si="13">STDEV(K11:P11)/SQRT(5)</f>
        <v>101.40504302630168</v>
      </c>
      <c r="S11">
        <f t="shared" si="8"/>
        <v>334.88320660729516</v>
      </c>
    </row>
    <row r="15" spans="1:29" x14ac:dyDescent="0.3">
      <c r="L15">
        <v>415.87272017901455</v>
      </c>
      <c r="M15">
        <v>1</v>
      </c>
      <c r="N15">
        <v>1.2161785080937031</v>
      </c>
      <c r="O15">
        <v>27.833570144762035</v>
      </c>
      <c r="P15">
        <v>25.887134209050778</v>
      </c>
      <c r="Q15">
        <v>2.5352151238368811E-2</v>
      </c>
      <c r="R15">
        <v>192.6463389105229</v>
      </c>
    </row>
    <row r="16" spans="1:29" x14ac:dyDescent="0.3">
      <c r="L16">
        <v>802.09012505390263</v>
      </c>
      <c r="M16">
        <v>1</v>
      </c>
      <c r="N16">
        <v>1.6956898498942485</v>
      </c>
      <c r="O16">
        <v>20.472843384874434</v>
      </c>
      <c r="P16">
        <v>17.502494917760121</v>
      </c>
      <c r="Q16">
        <v>0.25963572147272024</v>
      </c>
      <c r="R16">
        <v>280.49214562927369</v>
      </c>
    </row>
    <row r="17" spans="12:18" x14ac:dyDescent="0.3">
      <c r="L17">
        <v>176.89434884796543</v>
      </c>
      <c r="M17">
        <v>1</v>
      </c>
      <c r="N17">
        <v>1.3403717093153869</v>
      </c>
      <c r="O17">
        <v>16.464306277904157</v>
      </c>
      <c r="P17">
        <v>14.948113608261048</v>
      </c>
    </row>
    <row r="18" spans="12:18" x14ac:dyDescent="0.3">
      <c r="L18">
        <v>278.86216611781919</v>
      </c>
      <c r="M18">
        <v>1</v>
      </c>
      <c r="N18">
        <v>0.76016831320892775</v>
      </c>
      <c r="O18">
        <v>16.441712403951698</v>
      </c>
      <c r="P18">
        <v>15.983351628247345</v>
      </c>
      <c r="Q18">
        <v>-0.88489937797292328</v>
      </c>
      <c r="R18">
        <v>294.29831686791027</v>
      </c>
    </row>
    <row r="19" spans="12:18" x14ac:dyDescent="0.3">
      <c r="L19">
        <v>287.72025465756485</v>
      </c>
      <c r="M19">
        <v>1</v>
      </c>
      <c r="N19">
        <v>1.0508131099463087</v>
      </c>
      <c r="O19">
        <v>6.3695768002950972</v>
      </c>
      <c r="P19">
        <v>5.3397437940880472</v>
      </c>
      <c r="Q19">
        <v>0.17571827368401882</v>
      </c>
      <c r="R19">
        <v>177.18557395862274</v>
      </c>
    </row>
    <row r="20" spans="12:18" x14ac:dyDescent="0.3">
      <c r="L20">
        <v>740.31482043061919</v>
      </c>
      <c r="M20">
        <v>1</v>
      </c>
      <c r="N20">
        <v>2.7260061517133818</v>
      </c>
      <c r="O20">
        <v>13.732400467876793</v>
      </c>
      <c r="Q20">
        <v>-0.20369102802928574</v>
      </c>
      <c r="R20">
        <v>729.7936576701461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3905-D358-4745-BE59-BB9625276519}">
  <dimension ref="A1:X17"/>
  <sheetViews>
    <sheetView workbookViewId="0">
      <selection activeCell="I19" sqref="I19"/>
    </sheetView>
  </sheetViews>
  <sheetFormatPr defaultRowHeight="14.4" x14ac:dyDescent="0.3"/>
  <cols>
    <col min="1" max="1" width="15.44140625" bestFit="1" customWidth="1"/>
    <col min="2" max="2" width="9.88671875" customWidth="1"/>
    <col min="3" max="3" width="24" bestFit="1" customWidth="1"/>
    <col min="4" max="4" width="21.6640625" bestFit="1" customWidth="1"/>
    <col min="18" max="18" width="12" bestFit="1" customWidth="1"/>
  </cols>
  <sheetData>
    <row r="1" spans="1:24" x14ac:dyDescent="0.3">
      <c r="A1" t="s">
        <v>0</v>
      </c>
      <c r="C1" s="1" t="s">
        <v>44</v>
      </c>
    </row>
    <row r="2" spans="1:24" x14ac:dyDescent="0.3">
      <c r="A2" t="s">
        <v>2</v>
      </c>
      <c r="D2" s="1" t="s">
        <v>3</v>
      </c>
      <c r="J2" s="1" t="s">
        <v>4</v>
      </c>
    </row>
    <row r="3" spans="1:24" x14ac:dyDescent="0.3">
      <c r="C3" t="s">
        <v>5</v>
      </c>
      <c r="D3">
        <v>-9.1801499999999998E-3</v>
      </c>
      <c r="E3">
        <v>-9.4052800000000002E-3</v>
      </c>
      <c r="F3">
        <v>-4.5547799999999996E-3</v>
      </c>
      <c r="G3">
        <v>-6.4474099999999998E-3</v>
      </c>
      <c r="O3" t="s">
        <v>18</v>
      </c>
      <c r="P3" t="s">
        <v>19</v>
      </c>
      <c r="R3" t="s">
        <v>51</v>
      </c>
    </row>
    <row r="4" spans="1:24" x14ac:dyDescent="0.3">
      <c r="C4" t="s">
        <v>7</v>
      </c>
      <c r="D4">
        <v>-2.4866899999999998</v>
      </c>
      <c r="E4">
        <v>-5.8311799999999998</v>
      </c>
      <c r="F4">
        <v>-2.7452200000000002</v>
      </c>
      <c r="G4">
        <v>-5.3537100000000004</v>
      </c>
      <c r="J4">
        <f>(D4-D$3)/(D$5-D$3)</f>
        <v>778.00243370126691</v>
      </c>
      <c r="K4">
        <f t="shared" ref="K4:M4" si="0">(E4-E$3)/(E$5-E$3)</f>
        <v>2143.3369609236365</v>
      </c>
      <c r="L4">
        <f t="shared" si="0"/>
        <v>590.57405811217313</v>
      </c>
      <c r="M4">
        <f t="shared" si="0"/>
        <v>270.12666029818058</v>
      </c>
      <c r="O4">
        <f>AVERAGE(J4:M4)</f>
        <v>945.51002825881426</v>
      </c>
      <c r="P4">
        <f>STDEV(J4:M4)/SQRT(4)</f>
        <v>412.81254739827722</v>
      </c>
    </row>
    <row r="5" spans="1:24" x14ac:dyDescent="0.3">
      <c r="C5" t="s">
        <v>45</v>
      </c>
      <c r="D5">
        <v>-1.23646E-2</v>
      </c>
      <c r="E5">
        <v>-1.21215E-2</v>
      </c>
      <c r="F5">
        <v>-9.1954600000000008E-3</v>
      </c>
      <c r="G5">
        <v>-2.62428E-2</v>
      </c>
      <c r="J5">
        <f t="shared" ref="J5:J10" si="1">(D5-D$3)/(D$5-D$3)</f>
        <v>1</v>
      </c>
      <c r="K5">
        <f t="shared" ref="K5:K10" si="2">(E5-E$3)/(E$5-E$3)</f>
        <v>1</v>
      </c>
      <c r="L5">
        <f t="shared" ref="L5:L10" si="3">(F5-F$3)/(F$5-F$3)</f>
        <v>1</v>
      </c>
      <c r="M5">
        <f t="shared" ref="M5:M10" si="4">(G5-G$3)/(G$5-G$3)</f>
        <v>1</v>
      </c>
      <c r="O5">
        <f t="shared" ref="O5:O10" si="5">AVERAGE(J5:M5)</f>
        <v>1</v>
      </c>
      <c r="P5">
        <f t="shared" ref="P5:P10" si="6">STDEV(J5:M5)/SQRT(4)</f>
        <v>0</v>
      </c>
      <c r="W5" t="s">
        <v>18</v>
      </c>
      <c r="X5" t="s">
        <v>19</v>
      </c>
    </row>
    <row r="6" spans="1:24" x14ac:dyDescent="0.3">
      <c r="C6" t="s">
        <v>46</v>
      </c>
      <c r="D6">
        <v>-0.97758500000000004</v>
      </c>
      <c r="E6">
        <v>-1.65733</v>
      </c>
      <c r="F6">
        <v>-1.08453</v>
      </c>
      <c r="G6">
        <v>-3.06331</v>
      </c>
      <c r="J6">
        <f t="shared" si="1"/>
        <v>304.10427232332114</v>
      </c>
      <c r="K6">
        <f t="shared" si="2"/>
        <v>606.6978079831531</v>
      </c>
      <c r="L6">
        <f t="shared" si="3"/>
        <v>232.71917477611032</v>
      </c>
      <c r="M6">
        <f t="shared" si="4"/>
        <v>154.42295352604825</v>
      </c>
      <c r="O6">
        <f t="shared" si="5"/>
        <v>324.48605215215821</v>
      </c>
      <c r="P6">
        <f t="shared" si="6"/>
        <v>98.911369996860003</v>
      </c>
      <c r="R6">
        <f>J6/J$10</f>
        <v>0.62414116166821842</v>
      </c>
      <c r="S6">
        <f t="shared" ref="S6:U6" si="7">K6/K$10</f>
        <v>1.1283409524476233</v>
      </c>
      <c r="T6">
        <f t="shared" si="7"/>
        <v>0.68426692694412394</v>
      </c>
      <c r="U6">
        <f t="shared" si="7"/>
        <v>1.0722287431259707</v>
      </c>
      <c r="W6">
        <f>AVERAGE(R6:U6)</f>
        <v>0.87724444604648411</v>
      </c>
      <c r="X6">
        <f>STDEV(R6:U6)/SQRT(4)</f>
        <v>0.12986208295611346</v>
      </c>
    </row>
    <row r="7" spans="1:24" x14ac:dyDescent="0.3">
      <c r="C7" t="s">
        <v>47</v>
      </c>
      <c r="D7">
        <v>-1.6070500000000001</v>
      </c>
      <c r="E7">
        <v>-2.3452199999999999</v>
      </c>
      <c r="F7">
        <v>-2.02155</v>
      </c>
      <c r="G7">
        <v>-3.9940099999999998</v>
      </c>
      <c r="J7">
        <f t="shared" si="1"/>
        <v>501.77262949645939</v>
      </c>
      <c r="K7">
        <f t="shared" si="2"/>
        <v>859.95049001921768</v>
      </c>
      <c r="L7">
        <f t="shared" si="3"/>
        <v>434.63354939362324</v>
      </c>
      <c r="M7">
        <f t="shared" si="4"/>
        <v>201.43895068498273</v>
      </c>
      <c r="O7">
        <f t="shared" si="5"/>
        <v>499.44890489857079</v>
      </c>
      <c r="P7">
        <f t="shared" si="6"/>
        <v>136.31390112840151</v>
      </c>
      <c r="R7">
        <f t="shared" ref="R7:R8" si="8">J7/J$10</f>
        <v>1.0298341074743915</v>
      </c>
      <c r="S7">
        <f t="shared" ref="S7:S8" si="9">K7/K$10</f>
        <v>1.5993421143084603</v>
      </c>
      <c r="T7">
        <f t="shared" ref="T7:T8" si="10">L7/L$10</f>
        <v>1.277958137641702</v>
      </c>
      <c r="U7">
        <f t="shared" ref="U7:U8" si="11">M7/M$10</f>
        <v>1.3986821776021803</v>
      </c>
      <c r="W7">
        <f t="shared" ref="W7:W8" si="12">AVERAGE(R7:U7)</f>
        <v>1.3264541342566836</v>
      </c>
      <c r="X7">
        <f t="shared" ref="X7:X8" si="13">STDEV(R7:U7)/SQRT(4)</f>
        <v>0.11903082299635158</v>
      </c>
    </row>
    <row r="8" spans="1:24" x14ac:dyDescent="0.3">
      <c r="C8" t="s">
        <v>48</v>
      </c>
      <c r="D8">
        <v>-1.2653000000000001</v>
      </c>
      <c r="E8">
        <v>-1.63619</v>
      </c>
      <c r="F8">
        <v>-1.68774</v>
      </c>
      <c r="G8">
        <v>-3.78241</v>
      </c>
      <c r="J8">
        <f t="shared" si="1"/>
        <v>394.45425426682789</v>
      </c>
      <c r="K8">
        <f t="shared" si="2"/>
        <v>598.91493325282931</v>
      </c>
      <c r="L8">
        <f t="shared" si="3"/>
        <v>362.70228070024211</v>
      </c>
      <c r="M8">
        <f t="shared" si="4"/>
        <v>190.74959321336939</v>
      </c>
      <c r="O8">
        <f t="shared" si="5"/>
        <v>386.70526535831721</v>
      </c>
      <c r="P8">
        <f t="shared" si="6"/>
        <v>83.6997404890826</v>
      </c>
      <c r="R8">
        <f t="shared" si="8"/>
        <v>0.8095747376456327</v>
      </c>
      <c r="S8">
        <f t="shared" si="9"/>
        <v>1.1138663059754574</v>
      </c>
      <c r="T8">
        <f t="shared" si="10"/>
        <v>1.0664577822139005</v>
      </c>
      <c r="U8">
        <f t="shared" si="11"/>
        <v>1.3244611109478708</v>
      </c>
      <c r="W8">
        <f t="shared" si="12"/>
        <v>1.0785899841957154</v>
      </c>
      <c r="X8">
        <f t="shared" si="13"/>
        <v>0.10575656916160962</v>
      </c>
    </row>
    <row r="9" spans="1:24" x14ac:dyDescent="0.3">
      <c r="C9" t="s">
        <v>11</v>
      </c>
      <c r="D9">
        <v>-5.0502900000000003E-2</v>
      </c>
      <c r="E9">
        <v>-8.2399799999999905E-3</v>
      </c>
      <c r="F9">
        <v>-5.2368900000000001E-3</v>
      </c>
      <c r="G9">
        <v>-6.50184E-3</v>
      </c>
      <c r="J9">
        <f t="shared" si="1"/>
        <v>12.976416649656928</v>
      </c>
      <c r="K9">
        <f t="shared" si="2"/>
        <v>-0.42901532276472809</v>
      </c>
      <c r="L9">
        <f t="shared" si="3"/>
        <v>0.14698492462311566</v>
      </c>
      <c r="M9">
        <f t="shared" si="4"/>
        <v>2.7496300906423303E-3</v>
      </c>
      <c r="O9">
        <f t="shared" si="5"/>
        <v>3.1742839704014894</v>
      </c>
      <c r="P9">
        <f t="shared" si="6"/>
        <v>3.2696679296502622</v>
      </c>
    </row>
    <row r="10" spans="1:24" x14ac:dyDescent="0.3">
      <c r="C10" t="s">
        <v>12</v>
      </c>
      <c r="D10">
        <v>-1.5607599999999999</v>
      </c>
      <c r="E10">
        <v>-1.4698899999999999</v>
      </c>
      <c r="F10">
        <v>-1.5828500000000001</v>
      </c>
      <c r="G10">
        <v>-2.8573900000000001</v>
      </c>
      <c r="J10">
        <f t="shared" si="1"/>
        <v>487.23636734757963</v>
      </c>
      <c r="K10">
        <f t="shared" si="2"/>
        <v>537.69014291920382</v>
      </c>
      <c r="L10">
        <f t="shared" si="3"/>
        <v>340.09998965668814</v>
      </c>
      <c r="M10">
        <f t="shared" si="4"/>
        <v>144.02053154800186</v>
      </c>
      <c r="O10">
        <f t="shared" si="5"/>
        <v>377.26175786786837</v>
      </c>
      <c r="P10">
        <f t="shared" si="6"/>
        <v>88.324283246535728</v>
      </c>
    </row>
    <row r="13" spans="1:24" x14ac:dyDescent="0.3">
      <c r="D13" s="1" t="s">
        <v>72</v>
      </c>
      <c r="J13">
        <v>778.00243370126691</v>
      </c>
      <c r="K13">
        <v>1</v>
      </c>
      <c r="L13">
        <v>304.10427232332114</v>
      </c>
      <c r="M13">
        <v>501.77262949645939</v>
      </c>
      <c r="N13">
        <v>394.45425426682789</v>
      </c>
      <c r="O13">
        <v>12.976416649656928</v>
      </c>
      <c r="P13">
        <v>487.23636734757963</v>
      </c>
    </row>
    <row r="14" spans="1:24" x14ac:dyDescent="0.3">
      <c r="D14">
        <f>(D5-D3)/(D4-D3)</f>
        <v>1.2853430229550855E-3</v>
      </c>
      <c r="E14">
        <f t="shared" ref="E14:G14" si="14">(E5-E3)/(E4-E3)</f>
        <v>4.6656219634688993E-4</v>
      </c>
      <c r="F14">
        <f t="shared" si="14"/>
        <v>1.6932677388448053E-3</v>
      </c>
      <c r="G14">
        <f t="shared" si="14"/>
        <v>3.701967065731851E-3</v>
      </c>
      <c r="J14">
        <v>2143.3369609236365</v>
      </c>
      <c r="K14">
        <v>1</v>
      </c>
      <c r="L14">
        <v>606.6978079831531</v>
      </c>
      <c r="M14">
        <v>859.95049001921768</v>
      </c>
      <c r="N14">
        <v>598.91493325282931</v>
      </c>
      <c r="O14">
        <v>-0.42901532276472809</v>
      </c>
      <c r="P14">
        <v>537.69014291920382</v>
      </c>
    </row>
    <row r="15" spans="1:24" x14ac:dyDescent="0.3">
      <c r="J15">
        <v>590.57405811217313</v>
      </c>
      <c r="K15">
        <v>1</v>
      </c>
      <c r="L15">
        <v>232.71917477611032</v>
      </c>
      <c r="M15">
        <v>434.63354939362324</v>
      </c>
      <c r="N15">
        <v>362.70228070024211</v>
      </c>
      <c r="O15">
        <v>0.14698492462311566</v>
      </c>
      <c r="P15">
        <v>340.09998965668814</v>
      </c>
    </row>
    <row r="16" spans="1:24" x14ac:dyDescent="0.3">
      <c r="D16" t="s">
        <v>18</v>
      </c>
      <c r="E16" t="s">
        <v>19</v>
      </c>
      <c r="J16">
        <v>270.12666029818058</v>
      </c>
      <c r="K16">
        <v>1</v>
      </c>
      <c r="L16">
        <v>154.42295352604825</v>
      </c>
      <c r="M16">
        <v>201.43895068498273</v>
      </c>
      <c r="N16">
        <v>190.74959321336939</v>
      </c>
      <c r="O16">
        <v>2.7496300906423303E-3</v>
      </c>
      <c r="P16">
        <v>144.02053154800186</v>
      </c>
    </row>
    <row r="17" spans="4:5" x14ac:dyDescent="0.3">
      <c r="D17">
        <f>AVERAGE(D14:G14)</f>
        <v>1.7867850059696579E-3</v>
      </c>
      <c r="E17">
        <f>STDEV(D14:G14)/SQRT(4)</f>
        <v>6.8745303661797382E-4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56DC-DB53-4C79-9698-ACE01D8EFC6C}">
  <dimension ref="A1:Y16"/>
  <sheetViews>
    <sheetView workbookViewId="0">
      <selection activeCell="G17" sqref="G17"/>
    </sheetView>
  </sheetViews>
  <sheetFormatPr defaultRowHeight="14.4" x14ac:dyDescent="0.3"/>
  <cols>
    <col min="1" max="1" width="15.44140625" bestFit="1" customWidth="1"/>
    <col min="3" max="3" width="24" bestFit="1" customWidth="1"/>
    <col min="19" max="19" width="9.6640625" bestFit="1" customWidth="1"/>
  </cols>
  <sheetData>
    <row r="1" spans="1:25" x14ac:dyDescent="0.3">
      <c r="A1" t="s">
        <v>0</v>
      </c>
      <c r="C1" s="1" t="s">
        <v>49</v>
      </c>
    </row>
    <row r="2" spans="1:25" x14ac:dyDescent="0.3">
      <c r="A2" t="s">
        <v>2</v>
      </c>
      <c r="D2" t="s">
        <v>3</v>
      </c>
      <c r="J2" t="s">
        <v>4</v>
      </c>
    </row>
    <row r="3" spans="1:25" x14ac:dyDescent="0.3">
      <c r="C3" t="s">
        <v>5</v>
      </c>
      <c r="D3">
        <v>-2.7500199999999999E-2</v>
      </c>
      <c r="E3">
        <v>-7.4204300000000004E-3</v>
      </c>
      <c r="F3">
        <v>-8.8700800000000007E-3</v>
      </c>
      <c r="G3">
        <v>-2.7751E-3</v>
      </c>
      <c r="O3" t="s">
        <v>18</v>
      </c>
      <c r="P3" t="s">
        <v>19</v>
      </c>
      <c r="S3" t="s">
        <v>51</v>
      </c>
    </row>
    <row r="4" spans="1:25" x14ac:dyDescent="0.3">
      <c r="C4" t="s">
        <v>7</v>
      </c>
      <c r="D4">
        <v>-6.6164399999999999</v>
      </c>
      <c r="E4">
        <v>-5.1718799999999998</v>
      </c>
      <c r="F4">
        <v>-0.16950399999999999</v>
      </c>
      <c r="G4">
        <v>-0.759517</v>
      </c>
      <c r="J4">
        <f>(D4-D$3)/(D$5-D$3)</f>
        <v>60.751744473375574</v>
      </c>
      <c r="K4">
        <f t="shared" ref="K4:M4" si="0">(E4-E$3)/(E$5-E$3)</f>
        <v>5.34954544356086</v>
      </c>
      <c r="L4">
        <f t="shared" si="0"/>
        <v>11.098852900085815</v>
      </c>
      <c r="M4">
        <f t="shared" si="0"/>
        <v>15.057982059567964</v>
      </c>
      <c r="O4">
        <f>AVERAGE(J4:M4)</f>
        <v>23.064531219147554</v>
      </c>
      <c r="P4">
        <f>STDEV(J4:M4)/SQRT(4)</f>
        <v>12.719502908850014</v>
      </c>
    </row>
    <row r="5" spans="1:25" x14ac:dyDescent="0.3">
      <c r="C5" t="s">
        <v>45</v>
      </c>
      <c r="D5">
        <v>-0.13595699999999999</v>
      </c>
      <c r="E5">
        <v>-0.97282199999999996</v>
      </c>
      <c r="F5">
        <v>-2.3343099999999999E-2</v>
      </c>
      <c r="G5">
        <v>-5.3030300000000002E-2</v>
      </c>
      <c r="J5">
        <f t="shared" ref="J5:J10" si="1">(D5-D$3)/(D$5-D$3)</f>
        <v>1</v>
      </c>
      <c r="K5">
        <f t="shared" ref="K5:K10" si="2">(E5-E$3)/(E$5-E$3)</f>
        <v>1</v>
      </c>
      <c r="L5">
        <f t="shared" ref="L5:L10" si="3">(F5-F$3)/(F$5-F$3)</f>
        <v>1</v>
      </c>
      <c r="M5">
        <f t="shared" ref="M5:M10" si="4">(G5-G$3)/(G$5-G$3)</f>
        <v>1</v>
      </c>
      <c r="O5">
        <f t="shared" ref="O5:O10" si="5">AVERAGE(J5:M5)</f>
        <v>1</v>
      </c>
      <c r="P5">
        <f t="shared" ref="P5:P10" si="6">STDEV(J5:M5)/SQRT(4)</f>
        <v>0</v>
      </c>
      <c r="X5" t="s">
        <v>18</v>
      </c>
      <c r="Y5" t="s">
        <v>19</v>
      </c>
    </row>
    <row r="6" spans="1:25" x14ac:dyDescent="0.3">
      <c r="C6" t="s">
        <v>46</v>
      </c>
      <c r="D6">
        <v>-3.3042099999999999</v>
      </c>
      <c r="E6">
        <v>-6.0797699999999999</v>
      </c>
      <c r="F6">
        <v>-0.13497300000000001</v>
      </c>
      <c r="G6">
        <v>-0.65181900000000004</v>
      </c>
      <c r="J6">
        <f t="shared" si="1"/>
        <v>30.212119479829759</v>
      </c>
      <c r="K6">
        <f t="shared" si="2"/>
        <v>6.289972751960617</v>
      </c>
      <c r="L6">
        <f t="shared" si="3"/>
        <v>8.7129652277133616</v>
      </c>
      <c r="M6">
        <f t="shared" si="4"/>
        <v>12.914960043935752</v>
      </c>
      <c r="O6">
        <f t="shared" si="5"/>
        <v>14.532504375859872</v>
      </c>
      <c r="P6">
        <f t="shared" si="6"/>
        <v>5.402724181236179</v>
      </c>
      <c r="S6">
        <f>J6/J$10</f>
        <v>1.1244599488996303</v>
      </c>
      <c r="T6">
        <f t="shared" ref="T6:V6" si="7">K6/K$10</f>
        <v>1.3349462587665408</v>
      </c>
      <c r="U6">
        <f t="shared" si="7"/>
        <v>0.8952045690296776</v>
      </c>
      <c r="V6">
        <f t="shared" si="7"/>
        <v>1.0132573176349957</v>
      </c>
      <c r="X6">
        <f>AVERAGE(S6:V6)</f>
        <v>1.091967023582711</v>
      </c>
      <c r="Y6">
        <f>STDEV(S6:V6)/SQRT(4)</f>
        <v>9.3543831196165383E-2</v>
      </c>
    </row>
    <row r="7" spans="1:25" x14ac:dyDescent="0.3">
      <c r="C7" t="s">
        <v>47</v>
      </c>
      <c r="D7">
        <v>-7.1993499999999999</v>
      </c>
      <c r="E7">
        <v>-6.4508000000000001</v>
      </c>
      <c r="F7">
        <v>-0.168105</v>
      </c>
      <c r="G7">
        <v>-0.77580899999999997</v>
      </c>
      <c r="J7">
        <f t="shared" si="1"/>
        <v>66.126326795553624</v>
      </c>
      <c r="K7">
        <f t="shared" si="2"/>
        <v>6.6742998667383571</v>
      </c>
      <c r="L7">
        <f t="shared" si="3"/>
        <v>11.002190282332231</v>
      </c>
      <c r="M7">
        <f t="shared" si="4"/>
        <v>15.382167417501073</v>
      </c>
      <c r="O7">
        <f t="shared" si="5"/>
        <v>24.796246090531319</v>
      </c>
      <c r="P7">
        <f t="shared" si="6"/>
        <v>13.890888377288352</v>
      </c>
      <c r="S7">
        <f t="shared" ref="S7:S8" si="8">J7/J$10</f>
        <v>2.4611449752504244</v>
      </c>
      <c r="T7">
        <f t="shared" ref="T7:T8" si="9">K7/K$10</f>
        <v>1.4165135507480777</v>
      </c>
      <c r="U7">
        <f t="shared" ref="U7:V8" si="10">L7/L$10</f>
        <v>1.1304086212521895</v>
      </c>
      <c r="V7">
        <f t="shared" si="10"/>
        <v>1.2068247709514248</v>
      </c>
      <c r="X7">
        <f t="shared" ref="X7:X8" si="11">AVERAGE(S7:V7)</f>
        <v>1.553722979550529</v>
      </c>
      <c r="Y7">
        <f t="shared" ref="Y7:Y8" si="12">STDEV(S7:V7)/SQRT(4)</f>
        <v>0.30846049432397316</v>
      </c>
    </row>
    <row r="8" spans="1:25" x14ac:dyDescent="0.3">
      <c r="C8" t="s">
        <v>48</v>
      </c>
      <c r="D8">
        <v>-7.7927200000000001</v>
      </c>
      <c r="E8">
        <v>-6.1940099999999996</v>
      </c>
      <c r="F8">
        <v>-0.164133</v>
      </c>
      <c r="G8">
        <v>-0.73525499999999999</v>
      </c>
      <c r="J8">
        <f t="shared" si="1"/>
        <v>71.597353047480652</v>
      </c>
      <c r="K8">
        <f t="shared" si="2"/>
        <v>6.4083069286908243</v>
      </c>
      <c r="L8">
        <f t="shared" si="3"/>
        <v>10.727748597044709</v>
      </c>
      <c r="M8">
        <f t="shared" si="4"/>
        <v>14.575206147821518</v>
      </c>
      <c r="O8">
        <f t="shared" si="5"/>
        <v>25.827153680259425</v>
      </c>
      <c r="P8">
        <f t="shared" si="6"/>
        <v>15.347641285704217</v>
      </c>
      <c r="S8">
        <f t="shared" si="8"/>
        <v>2.6647702092820049</v>
      </c>
      <c r="T8">
        <f t="shared" si="9"/>
        <v>1.3600607978495549</v>
      </c>
      <c r="U8">
        <f t="shared" si="10"/>
        <v>1.1022113951436594</v>
      </c>
      <c r="V8">
        <f t="shared" si="10"/>
        <v>1.143513741821701</v>
      </c>
      <c r="X8">
        <f t="shared" si="11"/>
        <v>1.56763903602423</v>
      </c>
      <c r="Y8">
        <f t="shared" si="12"/>
        <v>0.37005525379954157</v>
      </c>
    </row>
    <row r="9" spans="1:25" x14ac:dyDescent="0.3">
      <c r="C9" t="s">
        <v>11</v>
      </c>
      <c r="D9">
        <v>-0.153475</v>
      </c>
      <c r="E9">
        <v>-4.2064799999999999E-2</v>
      </c>
      <c r="F9">
        <v>-7.6058200000000001E-3</v>
      </c>
      <c r="G9">
        <v>-4.0086999999999996E-3</v>
      </c>
      <c r="J9">
        <f t="shared" si="1"/>
        <v>1.1615205316771287</v>
      </c>
      <c r="K9">
        <f t="shared" si="2"/>
        <v>3.5885968157271596E-2</v>
      </c>
      <c r="L9">
        <f t="shared" si="3"/>
        <v>-8.7352881430413337E-2</v>
      </c>
      <c r="M9">
        <f t="shared" si="4"/>
        <v>2.4546713573918712E-2</v>
      </c>
      <c r="O9">
        <f t="shared" si="5"/>
        <v>0.28365008299447642</v>
      </c>
      <c r="P9">
        <f t="shared" si="6"/>
        <v>0.29394179368945461</v>
      </c>
    </row>
    <row r="10" spans="1:25" x14ac:dyDescent="0.3">
      <c r="C10" t="s">
        <v>12</v>
      </c>
      <c r="D10">
        <v>-2.9415300000000002</v>
      </c>
      <c r="E10">
        <v>-4.5561800000000003</v>
      </c>
      <c r="F10">
        <v>-0.14973500000000001</v>
      </c>
      <c r="G10">
        <v>-0.64332699999999998</v>
      </c>
      <c r="J10">
        <f t="shared" si="1"/>
        <v>26.868115231133505</v>
      </c>
      <c r="K10">
        <f t="shared" si="2"/>
        <v>4.7117797519223021</v>
      </c>
      <c r="L10">
        <f t="shared" si="3"/>
        <v>9.7329320349173862</v>
      </c>
      <c r="M10">
        <f t="shared" si="4"/>
        <v>12.745982505292984</v>
      </c>
      <c r="O10">
        <f t="shared" si="5"/>
        <v>13.514702380816544</v>
      </c>
      <c r="P10">
        <f t="shared" si="6"/>
        <v>4.7495420722901933</v>
      </c>
    </row>
    <row r="13" spans="1:25" x14ac:dyDescent="0.3">
      <c r="K13">
        <v>60.751744473375574</v>
      </c>
      <c r="L13">
        <v>1</v>
      </c>
      <c r="M13">
        <v>30.212119479829759</v>
      </c>
      <c r="N13">
        <v>66.126326795553624</v>
      </c>
      <c r="O13">
        <v>71.597353047480652</v>
      </c>
      <c r="P13">
        <v>1.1615205316771287</v>
      </c>
      <c r="Q13">
        <v>26.868115231133505</v>
      </c>
    </row>
    <row r="14" spans="1:25" x14ac:dyDescent="0.3">
      <c r="K14">
        <v>5.34954544356086</v>
      </c>
      <c r="L14">
        <v>1</v>
      </c>
      <c r="M14">
        <v>6.289972751960617</v>
      </c>
      <c r="N14">
        <v>6.6742998667383571</v>
      </c>
      <c r="O14">
        <v>6.4083069286908243</v>
      </c>
      <c r="P14">
        <v>3.5885968157271596E-2</v>
      </c>
      <c r="Q14">
        <v>4.7117797519223021</v>
      </c>
    </row>
    <row r="15" spans="1:25" x14ac:dyDescent="0.3">
      <c r="K15">
        <v>11.098852900085815</v>
      </c>
      <c r="L15">
        <v>1</v>
      </c>
      <c r="M15">
        <v>8.7129652277133616</v>
      </c>
      <c r="N15">
        <v>11.002190282332231</v>
      </c>
      <c r="O15">
        <v>10.727748597044709</v>
      </c>
      <c r="P15">
        <v>-8.7352881430413337E-2</v>
      </c>
      <c r="Q15">
        <v>9.7329320349173862</v>
      </c>
    </row>
    <row r="16" spans="1:25" x14ac:dyDescent="0.3">
      <c r="K16">
        <v>15.057982059567964</v>
      </c>
      <c r="L16">
        <v>1</v>
      </c>
      <c r="M16">
        <v>12.914960043935752</v>
      </c>
      <c r="N16">
        <v>15.382167417501073</v>
      </c>
      <c r="O16">
        <v>14.575206147821518</v>
      </c>
      <c r="P16">
        <v>2.4546713573918712E-2</v>
      </c>
      <c r="Q16">
        <v>12.745982505292984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WT rTRPV1</vt:lpstr>
      <vt:lpstr>V1 + M572V</vt:lpstr>
      <vt:lpstr>V1 + C578L</vt:lpstr>
      <vt:lpstr>V1 + M581L</vt:lpstr>
      <vt:lpstr>V1 + T593V</vt:lpstr>
      <vt:lpstr>V1 + C578L + M581L</vt:lpstr>
      <vt:lpstr>V1+M572V+C578L+M581L</vt:lpstr>
      <vt:lpstr>WT rTRPV2</vt:lpstr>
      <vt:lpstr>V2 + L538C</vt:lpstr>
      <vt:lpstr>V2 + L541M</vt:lpstr>
      <vt:lpstr>V2 + L538C + L541M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Jara</dc:creator>
  <cp:lastModifiedBy>Jara-Oseguera, Andres</cp:lastModifiedBy>
  <dcterms:created xsi:type="dcterms:W3CDTF">2021-01-22T18:07:35Z</dcterms:created>
  <dcterms:modified xsi:type="dcterms:W3CDTF">2023-04-07T18:17:38Z</dcterms:modified>
</cp:coreProperties>
</file>