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Source data files\"/>
    </mc:Choice>
  </mc:AlternateContent>
  <xr:revisionPtr revIDLastSave="100" documentId="8_{EA95AF57-9C73-4216-9C05-4C12B7EA1E40}" xr6:coauthVersionLast="36" xr6:coauthVersionMax="36" xr10:uidLastSave="{79778818-1053-4441-8E11-E3383A9684F0}"/>
  <bookViews>
    <workbookView xWindow="0" yWindow="0" windowWidth="23040" windowHeight="10500" activeTab="1" xr2:uid="{CA05CA67-360B-457D-A656-3701D5298615}"/>
  </bookViews>
  <sheets>
    <sheet name="rTRPV1-12M" sheetId="1" r:id="rId1"/>
    <sheet name="rTRPV1-14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L15" i="2"/>
  <c r="M15" i="2"/>
  <c r="L14" i="2"/>
  <c r="M14" i="2"/>
  <c r="K14" i="2"/>
  <c r="L29" i="1"/>
  <c r="L28" i="1"/>
  <c r="K5" i="2"/>
  <c r="L5" i="2"/>
  <c r="M5" i="2"/>
  <c r="K6" i="2"/>
  <c r="L6" i="2"/>
  <c r="M6" i="2"/>
  <c r="K7" i="2"/>
  <c r="L7" i="2"/>
  <c r="M7" i="2"/>
  <c r="K8" i="2"/>
  <c r="L8" i="2"/>
  <c r="M8" i="2"/>
  <c r="K11" i="2"/>
  <c r="L11" i="2"/>
  <c r="M11" i="2"/>
  <c r="J6" i="2"/>
  <c r="J7" i="2"/>
  <c r="J8" i="2"/>
  <c r="J11" i="2"/>
  <c r="J5" i="2"/>
  <c r="K25" i="1" l="1"/>
  <c r="L25" i="1"/>
  <c r="K24" i="1"/>
  <c r="L24" i="1"/>
  <c r="K12" i="1"/>
  <c r="L12" i="1"/>
  <c r="K11" i="1"/>
  <c r="L11" i="1"/>
  <c r="K19" i="1"/>
  <c r="L19" i="1"/>
  <c r="K20" i="1"/>
  <c r="L20" i="1"/>
  <c r="K21" i="1"/>
  <c r="L21" i="1"/>
  <c r="K22" i="1"/>
  <c r="L22" i="1"/>
  <c r="J20" i="1"/>
  <c r="J21" i="1"/>
  <c r="J22" i="1"/>
  <c r="J19" i="1"/>
  <c r="K6" i="1"/>
  <c r="L6" i="1"/>
  <c r="K7" i="1"/>
  <c r="L7" i="1"/>
  <c r="K8" i="1"/>
  <c r="L8" i="1"/>
  <c r="K9" i="1"/>
  <c r="L9" i="1"/>
  <c r="J7" i="1"/>
  <c r="J8" i="1"/>
  <c r="J9" i="1"/>
  <c r="J6" i="1"/>
</calcChain>
</file>

<file path=xl/sharedStrings.xml><?xml version="1.0" encoding="utf-8"?>
<sst xmlns="http://schemas.openxmlformats.org/spreadsheetml/2006/main" count="50" uniqueCount="24">
  <si>
    <t>whole-cell</t>
  </si>
  <si>
    <t>gap-free -80mV</t>
  </si>
  <si>
    <t>Exp2</t>
  </si>
  <si>
    <t>ctrl</t>
  </si>
  <si>
    <t>12mM 2APB</t>
  </si>
  <si>
    <t>10uM capsaicin</t>
  </si>
  <si>
    <t>Exp3</t>
  </si>
  <si>
    <t>Exp4</t>
  </si>
  <si>
    <t>Ex5</t>
  </si>
  <si>
    <t>12mM 2APB+100uM CBD</t>
  </si>
  <si>
    <t>12mM 2APB+60uM CBD</t>
  </si>
  <si>
    <t>Ex6</t>
  </si>
  <si>
    <t>Ex7</t>
  </si>
  <si>
    <t>Ex8</t>
  </si>
  <si>
    <t>Ex9</t>
  </si>
  <si>
    <t>leak-substracted &amp;norm</t>
  </si>
  <si>
    <t>mean</t>
  </si>
  <si>
    <t>sem</t>
  </si>
  <si>
    <t>Ex3</t>
  </si>
  <si>
    <t>Ex10</t>
  </si>
  <si>
    <t>Ex17</t>
  </si>
  <si>
    <t>Ex21</t>
  </si>
  <si>
    <t>Total mean caps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</si>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</sst>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5B44-A1C5-4783-A9CC-52FDFCC1D6EA}">
  <dimension ref="A2:P29"/>
  <sheetViews>
    <sheetView workbookViewId="0">
      <selection activeCell="L29" sqref="L29"/>
    </sheetView>
  </sheetViews>
  <sheetFormatPr defaultRowHeight="14.4"/>
  <cols>
    <col min="1" max="1" width="13.77734375" bestFit="1" customWidth="1"/>
    <col min="2" max="3" width="9.44140625" bestFit="1" customWidth="1"/>
    <col min="4" max="4" width="10.88671875" bestFit="1" customWidth="1"/>
    <col min="5" max="5" width="21.77734375" bestFit="1" customWidth="1"/>
    <col min="6" max="6" width="13.6640625" bestFit="1" customWidth="1"/>
    <col min="9" max="9" width="20.77734375" bestFit="1" customWidth="1"/>
    <col min="10" max="10" width="10.88671875" bestFit="1" customWidth="1"/>
    <col min="11" max="11" width="21.77734375" bestFit="1" customWidth="1"/>
    <col min="12" max="12" width="13.6640625" bestFit="1" customWidth="1"/>
  </cols>
  <sheetData>
    <row r="2" spans="1:16">
      <c r="A2" t="s">
        <v>0</v>
      </c>
      <c r="I2" t="s">
        <v>15</v>
      </c>
    </row>
    <row r="3" spans="1:16">
      <c r="A3" t="s">
        <v>1</v>
      </c>
      <c r="B3" s="1">
        <v>44545</v>
      </c>
    </row>
    <row r="4" spans="1:16">
      <c r="C4" t="s">
        <v>3</v>
      </c>
      <c r="D4" t="s">
        <v>4</v>
      </c>
      <c r="E4" t="s">
        <v>10</v>
      </c>
      <c r="F4" t="s">
        <v>5</v>
      </c>
      <c r="J4" t="s">
        <v>4</v>
      </c>
      <c r="K4" t="s">
        <v>10</v>
      </c>
      <c r="L4" t="s">
        <v>5</v>
      </c>
    </row>
    <row r="6" spans="1:16">
      <c r="B6" t="s">
        <v>2</v>
      </c>
      <c r="C6" s="2">
        <v>-7.7867761939276702E-12</v>
      </c>
      <c r="D6" s="2">
        <v>-5.2328022260273999E-11</v>
      </c>
      <c r="E6" s="3">
        <v>-9.1474099999999997E-11</v>
      </c>
      <c r="F6" s="2">
        <v>-6.8168802170283796E-9</v>
      </c>
      <c r="J6" s="2">
        <f>(D6-$C6)/($D6-$C6)</f>
        <v>1</v>
      </c>
      <c r="K6" s="2">
        <f t="shared" ref="K6:L9" si="0">(E6-$C6)/($D6-$C6)</f>
        <v>1.8788725326951123</v>
      </c>
      <c r="L6" s="2">
        <f t="shared" si="0"/>
        <v>152.87164240290852</v>
      </c>
    </row>
    <row r="7" spans="1:16">
      <c r="B7" t="s">
        <v>6</v>
      </c>
      <c r="C7" s="3">
        <v>-1.21987E-11</v>
      </c>
      <c r="D7" s="3">
        <v>-3.85499E-10</v>
      </c>
      <c r="E7" s="3">
        <v>-8.0830799999999996E-10</v>
      </c>
      <c r="F7" s="3">
        <v>-1.22755E-8</v>
      </c>
      <c r="J7" s="2">
        <f t="shared" ref="J7:J9" si="1">(D7-$C7)/($D7-$C7)</f>
        <v>1</v>
      </c>
      <c r="K7" s="2">
        <f t="shared" si="0"/>
        <v>2.1326243241701119</v>
      </c>
      <c r="L7" s="2">
        <f t="shared" si="0"/>
        <v>32.851035212133503</v>
      </c>
    </row>
    <row r="8" spans="1:16">
      <c r="B8" t="s">
        <v>7</v>
      </c>
      <c r="C8" s="3">
        <v>-8.1431499999999997E-12</v>
      </c>
      <c r="D8" s="3">
        <v>-1.58226E-10</v>
      </c>
      <c r="E8" s="3">
        <v>-5.2499900000000004E-10</v>
      </c>
      <c r="F8" s="3">
        <v>-4.82686E-9</v>
      </c>
      <c r="J8" s="2">
        <f t="shared" si="1"/>
        <v>1</v>
      </c>
      <c r="K8" s="2">
        <f t="shared" si="0"/>
        <v>3.4438035391785276</v>
      </c>
      <c r="L8" s="2">
        <f t="shared" si="0"/>
        <v>32.107045208696398</v>
      </c>
      <c r="O8">
        <v>1</v>
      </c>
    </row>
    <row r="9" spans="1:16">
      <c r="B9" t="s">
        <v>8</v>
      </c>
      <c r="C9" s="3">
        <v>-9.6896100000000004E-12</v>
      </c>
      <c r="D9" s="3">
        <v>-7.3137299999999998E-11</v>
      </c>
      <c r="E9" s="3">
        <v>-1.57566E-10</v>
      </c>
      <c r="F9" s="3">
        <v>-1.5693E-8</v>
      </c>
      <c r="J9" s="2">
        <f t="shared" si="1"/>
        <v>1</v>
      </c>
      <c r="K9" s="2">
        <f t="shared" si="0"/>
        <v>2.3306820153736094</v>
      </c>
      <c r="L9" s="2">
        <f t="shared" si="0"/>
        <v>247.18489183766977</v>
      </c>
      <c r="O9">
        <v>2.4464956028543403</v>
      </c>
      <c r="P9">
        <v>0.34505398566265716</v>
      </c>
    </row>
    <row r="10" spans="1:16">
      <c r="O10">
        <v>116.25365366535205</v>
      </c>
      <c r="P10">
        <v>52.058072307224727</v>
      </c>
    </row>
    <row r="11" spans="1:16">
      <c r="J11">
        <v>1</v>
      </c>
      <c r="K11" s="2">
        <f>AVERAGE(K6:K9)</f>
        <v>2.4464956028543403</v>
      </c>
      <c r="L11" s="2">
        <f>AVERAGE(L6:L9)</f>
        <v>116.25365366535205</v>
      </c>
      <c r="M11" t="s">
        <v>16</v>
      </c>
    </row>
    <row r="12" spans="1:16">
      <c r="K12" s="2">
        <f>STDEV(K6:K9)/2</f>
        <v>0.34505398566265716</v>
      </c>
      <c r="L12" s="2">
        <f>STDEV(L6:L9)/2</f>
        <v>52.058072307224727</v>
      </c>
      <c r="M12" t="s">
        <v>17</v>
      </c>
    </row>
    <row r="17" spans="2:16">
      <c r="C17" t="s">
        <v>3</v>
      </c>
      <c r="D17" t="s">
        <v>4</v>
      </c>
      <c r="E17" t="s">
        <v>9</v>
      </c>
      <c r="F17" t="s">
        <v>5</v>
      </c>
      <c r="J17" t="s">
        <v>4</v>
      </c>
      <c r="K17" t="s">
        <v>9</v>
      </c>
      <c r="L17" t="s">
        <v>5</v>
      </c>
    </row>
    <row r="19" spans="2:16">
      <c r="B19" t="s">
        <v>11</v>
      </c>
      <c r="C19" s="3">
        <v>-1.5168500000000001E-11</v>
      </c>
      <c r="D19" s="3">
        <v>-4.8321699999999999E-10</v>
      </c>
      <c r="E19" s="3">
        <v>-1.14878E-9</v>
      </c>
      <c r="F19" s="3">
        <v>-1.69642E-8</v>
      </c>
      <c r="J19" s="2">
        <f t="shared" ref="J19:L22" si="2">(D19-$C19)/($D19-$C19)</f>
        <v>1</v>
      </c>
      <c r="K19" s="2">
        <f t="shared" si="2"/>
        <v>2.4219957974440685</v>
      </c>
      <c r="L19" s="2">
        <f t="shared" si="2"/>
        <v>36.212126521076343</v>
      </c>
      <c r="O19">
        <v>1</v>
      </c>
    </row>
    <row r="20" spans="2:16">
      <c r="B20" t="s">
        <v>12</v>
      </c>
      <c r="C20" s="3">
        <v>-7.2306999999999999E-12</v>
      </c>
      <c r="D20" s="3">
        <v>-1.03017E-10</v>
      </c>
      <c r="E20" s="3">
        <v>-3.01471E-10</v>
      </c>
      <c r="F20" s="3">
        <v>-1.0520700000000001E-8</v>
      </c>
      <c r="J20" s="2">
        <f t="shared" si="2"/>
        <v>1</v>
      </c>
      <c r="K20" s="2">
        <f t="shared" si="2"/>
        <v>3.0718411714410099</v>
      </c>
      <c r="L20" s="2">
        <f t="shared" si="2"/>
        <v>109.75963472855722</v>
      </c>
      <c r="O20">
        <v>2.7543022053651791</v>
      </c>
      <c r="P20">
        <v>0.1563020295564094</v>
      </c>
    </row>
    <row r="21" spans="2:16">
      <c r="B21" t="s">
        <v>13</v>
      </c>
      <c r="C21" s="3">
        <v>-2.03901E-11</v>
      </c>
      <c r="D21" s="3">
        <v>-1.3365700000000001E-10</v>
      </c>
      <c r="E21" s="3">
        <v>-3.5610400000000002E-10</v>
      </c>
      <c r="F21" s="3">
        <v>-5.6781999999999997E-9</v>
      </c>
      <c r="J21" s="2">
        <f t="shared" si="2"/>
        <v>1</v>
      </c>
      <c r="K21" s="2">
        <f t="shared" si="2"/>
        <v>2.9639188500788847</v>
      </c>
      <c r="L21" s="2">
        <f t="shared" si="2"/>
        <v>49.951132237220229</v>
      </c>
      <c r="O21">
        <v>70.17666934494234</v>
      </c>
      <c r="P21">
        <v>16.690420067881586</v>
      </c>
    </row>
    <row r="22" spans="2:16">
      <c r="B22" t="s">
        <v>14</v>
      </c>
      <c r="C22" s="3">
        <v>-1.22116E-11</v>
      </c>
      <c r="D22" s="3">
        <v>-8.6508099999999996E-11</v>
      </c>
      <c r="E22" s="3">
        <v>-2.0236999999999999E-10</v>
      </c>
      <c r="F22" s="3">
        <v>-6.3113500000000001E-9</v>
      </c>
      <c r="J22" s="2">
        <f t="shared" si="2"/>
        <v>1</v>
      </c>
      <c r="K22" s="2">
        <f t="shared" si="2"/>
        <v>2.559453002496753</v>
      </c>
      <c r="L22" s="2">
        <f t="shared" si="2"/>
        <v>84.783783892915551</v>
      </c>
    </row>
    <row r="24" spans="2:16">
      <c r="J24">
        <v>1</v>
      </c>
      <c r="K24" s="2">
        <f>AVERAGE(K19:K22)</f>
        <v>2.7543022053651791</v>
      </c>
      <c r="L24" s="2">
        <f>AVERAGE(L19:L22)</f>
        <v>70.17666934494234</v>
      </c>
      <c r="M24" t="s">
        <v>16</v>
      </c>
    </row>
    <row r="25" spans="2:16">
      <c r="K25" s="2">
        <f>STDEV(K19:K22)/2</f>
        <v>0.1563020295564094</v>
      </c>
      <c r="L25" s="2">
        <f>STDEV(L19:L22)/2</f>
        <v>16.690420067881586</v>
      </c>
      <c r="M25" t="s">
        <v>17</v>
      </c>
    </row>
    <row r="28" spans="2:16">
      <c r="J28" t="s">
        <v>22</v>
      </c>
      <c r="L28" s="2">
        <f>AVERAGE(L6:L9,L19:L22)</f>
        <v>93.215161505147194</v>
      </c>
    </row>
    <row r="29" spans="2:16">
      <c r="J29" t="s">
        <v>23</v>
      </c>
      <c r="L29" s="2">
        <f>STDEV(L6:L9,L19:L22)/SQRT(8)</f>
        <v>26.762691628981496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2542-7E89-4535-8611-11628631A418}">
  <dimension ref="A2:N15"/>
  <sheetViews>
    <sheetView tabSelected="1" topLeftCell="C1" workbookViewId="0">
      <selection activeCell="F19" sqref="F19"/>
    </sheetView>
  </sheetViews>
  <sheetFormatPr defaultRowHeight="14.4"/>
  <cols>
    <col min="1" max="1" width="13.77734375" bestFit="1" customWidth="1"/>
    <col min="2" max="2" width="9.44140625" bestFit="1" customWidth="1"/>
    <col min="5" max="5" width="20.6640625" bestFit="1" customWidth="1"/>
    <col min="6" max="6" width="21.77734375" bestFit="1" customWidth="1"/>
    <col min="10" max="10" width="10.88671875" bestFit="1" customWidth="1"/>
    <col min="11" max="11" width="20.6640625" bestFit="1" customWidth="1"/>
    <col min="12" max="12" width="21.77734375" bestFit="1" customWidth="1"/>
  </cols>
  <sheetData>
    <row r="2" spans="1:14">
      <c r="A2" t="s">
        <v>0</v>
      </c>
      <c r="I2" t="s">
        <v>15</v>
      </c>
    </row>
    <row r="3" spans="1:14">
      <c r="A3" t="s">
        <v>1</v>
      </c>
      <c r="B3" s="1">
        <v>44550</v>
      </c>
    </row>
    <row r="4" spans="1:14">
      <c r="C4" t="s">
        <v>3</v>
      </c>
      <c r="D4" t="s">
        <v>4</v>
      </c>
      <c r="E4" t="s">
        <v>10</v>
      </c>
      <c r="F4" t="s">
        <v>9</v>
      </c>
      <c r="G4" t="s">
        <v>5</v>
      </c>
      <c r="J4" t="s">
        <v>4</v>
      </c>
      <c r="K4" t="s">
        <v>10</v>
      </c>
      <c r="L4" t="s">
        <v>9</v>
      </c>
      <c r="M4" t="s">
        <v>5</v>
      </c>
    </row>
    <row r="5" spans="1:14">
      <c r="B5" t="s">
        <v>18</v>
      </c>
      <c r="C5" s="3">
        <v>-4.2092700000000003E-12</v>
      </c>
      <c r="D5" s="3">
        <v>-6.9587099999999995E-11</v>
      </c>
      <c r="E5" s="3">
        <v>-7.4193699999999995E-11</v>
      </c>
      <c r="F5" s="3">
        <v>-1.0479299999999999E-10</v>
      </c>
      <c r="G5" s="3">
        <v>-6.8900899999999997E-9</v>
      </c>
      <c r="J5" s="2">
        <f>(D5-$C5)/($D5-$C5)</f>
        <v>1</v>
      </c>
      <c r="K5" s="2">
        <f t="shared" ref="K5:M11" si="0">(E5-$C5)/($D5-$C5)</f>
        <v>1.0704611945670268</v>
      </c>
      <c r="L5" s="2">
        <f t="shared" si="0"/>
        <v>1.5384990600024504</v>
      </c>
      <c r="M5" s="2">
        <f t="shared" si="0"/>
        <v>105.32440018275308</v>
      </c>
    </row>
    <row r="6" spans="1:14">
      <c r="B6" t="s">
        <v>19</v>
      </c>
      <c r="C6" s="3">
        <v>-1.0883300000000001E-11</v>
      </c>
      <c r="D6" s="3">
        <v>-1.00486E-10</v>
      </c>
      <c r="E6" s="3">
        <v>-1.7467799999999999E-10</v>
      </c>
      <c r="F6" s="3">
        <v>-2.4371500000000002E-10</v>
      </c>
      <c r="G6" s="3">
        <v>-1.13301E-8</v>
      </c>
      <c r="J6" s="2">
        <f t="shared" ref="J6:J11" si="1">(D6-$C6)/($D6-$C6)</f>
        <v>1</v>
      </c>
      <c r="K6" s="2">
        <f t="shared" si="0"/>
        <v>1.8280107630685234</v>
      </c>
      <c r="L6" s="2">
        <f t="shared" si="0"/>
        <v>2.5984897776517899</v>
      </c>
      <c r="M6" s="2">
        <f t="shared" si="0"/>
        <v>126.32673680592214</v>
      </c>
    </row>
    <row r="7" spans="1:14">
      <c r="B7" t="s">
        <v>20</v>
      </c>
      <c r="C7" s="3">
        <v>-1.75492E-11</v>
      </c>
      <c r="D7" s="3">
        <v>-2.6563999999999999E-11</v>
      </c>
      <c r="E7" s="3">
        <v>-3.7938699999999999E-11</v>
      </c>
      <c r="F7" s="3">
        <v>-4.5906800000000001E-11</v>
      </c>
      <c r="G7" s="3">
        <v>-1.1488E-9</v>
      </c>
      <c r="J7" s="2">
        <f t="shared" si="1"/>
        <v>1</v>
      </c>
      <c r="K7" s="2">
        <f t="shared" si="0"/>
        <v>2.2617806274126995</v>
      </c>
      <c r="L7" s="2">
        <f t="shared" si="0"/>
        <v>3.1456715623197415</v>
      </c>
      <c r="M7" s="2">
        <f t="shared" si="0"/>
        <v>125.48817500110931</v>
      </c>
    </row>
    <row r="8" spans="1:14">
      <c r="B8" t="s">
        <v>21</v>
      </c>
      <c r="C8" s="3">
        <v>-8.5580600000000004E-12</v>
      </c>
      <c r="D8" s="3">
        <v>-1.38739E-11</v>
      </c>
      <c r="E8" s="3">
        <v>-1.6908900000000001E-11</v>
      </c>
      <c r="F8" s="3">
        <v>-1.7591E-11</v>
      </c>
      <c r="G8" s="3">
        <v>-3.1193500000000002E-10</v>
      </c>
      <c r="J8" s="2">
        <f t="shared" si="1"/>
        <v>1</v>
      </c>
      <c r="K8" s="2">
        <f t="shared" si="0"/>
        <v>1.5709351673489045</v>
      </c>
      <c r="L8" s="2">
        <f t="shared" si="0"/>
        <v>1.6992497893089331</v>
      </c>
      <c r="M8" s="2">
        <f t="shared" si="0"/>
        <v>57.070367053936913</v>
      </c>
    </row>
    <row r="9" spans="1:14">
      <c r="J9" s="2"/>
      <c r="K9" s="2"/>
      <c r="L9" s="2"/>
      <c r="M9" s="2"/>
    </row>
    <row r="10" spans="1:14">
      <c r="B10" s="1">
        <v>44551</v>
      </c>
      <c r="J10" s="2"/>
      <c r="K10" s="2"/>
      <c r="L10" s="2"/>
      <c r="M10" s="2"/>
    </row>
    <row r="11" spans="1:14">
      <c r="B11" t="s">
        <v>14</v>
      </c>
      <c r="C11" s="3">
        <v>-7.5002500000000005E-12</v>
      </c>
      <c r="D11" s="3">
        <v>-4.5293499999999997E-11</v>
      </c>
      <c r="E11" s="3">
        <v>-4.1748399999999998E-11</v>
      </c>
      <c r="F11" s="3">
        <v>-5.8583800000000002E-11</v>
      </c>
      <c r="G11" s="3">
        <v>-3.5681599999999998E-9</v>
      </c>
      <c r="J11" s="2">
        <f t="shared" si="1"/>
        <v>1</v>
      </c>
      <c r="K11" s="2">
        <f t="shared" si="0"/>
        <v>0.90619753527415614</v>
      </c>
      <c r="L11" s="2">
        <f t="shared" si="0"/>
        <v>1.3516580341727691</v>
      </c>
      <c r="M11" s="2">
        <f t="shared" si="0"/>
        <v>94.214171842855549</v>
      </c>
    </row>
    <row r="14" spans="1:14">
      <c r="K14" s="2">
        <f>AVERAGE(K5:K8,K11)</f>
        <v>1.5274770575342622</v>
      </c>
      <c r="L14" s="2">
        <f t="shared" ref="L14:M14" si="2">AVERAGE(L5:L8,L11)</f>
        <v>2.0667136446911365</v>
      </c>
      <c r="M14" s="2">
        <f t="shared" si="2"/>
        <v>101.6847701773154</v>
      </c>
      <c r="N14" t="s">
        <v>16</v>
      </c>
    </row>
    <row r="15" spans="1:14">
      <c r="K15" s="2">
        <f t="shared" ref="K15:L15" si="3">STDEV(K5:K8,K11)/SQRT(5)</f>
        <v>0.24761488161966999</v>
      </c>
      <c r="L15" s="2">
        <f t="shared" si="3"/>
        <v>0.34440389822300482</v>
      </c>
      <c r="M15" s="2">
        <f>STDEV(M5:M8,M11)/SQRT(5)</f>
        <v>12.714814809185036</v>
      </c>
      <c r="N15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B3BD95D1E8A43AB9B55AE6849336C" ma:contentTypeVersion="13" ma:contentTypeDescription="Create a new document." ma:contentTypeScope="" ma:versionID="93d0e2a73939d898ab23239a48ae8eb2">
  <xsd:schema xmlns:xsd="http://www.w3.org/2001/XMLSchema" xmlns:xs="http://www.w3.org/2001/XMLSchema" xmlns:p="http://schemas.microsoft.com/office/2006/metadata/properties" xmlns:ns3="e6952d78-fb0a-4b6b-8688-5a021f067e2e" xmlns:ns4="938c7d1c-397d-4ec5-af89-7a4baf3febe5" targetNamespace="http://schemas.microsoft.com/office/2006/metadata/properties" ma:root="true" ma:fieldsID="6ce72104df1e03de1dd96aaf5949f75d" ns3:_="" ns4:_="">
    <xsd:import namespace="e6952d78-fb0a-4b6b-8688-5a021f067e2e"/>
    <xsd:import namespace="938c7d1c-397d-4ec5-af89-7a4baf3feb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52d78-fb0a-4b6b-8688-5a021f06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c7d1c-397d-4ec5-af89-7a4baf3fe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64EEC-5BF7-43B0-A7C6-63FEBAC14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D2E69-1379-4CFC-A4F0-FE4434D3C060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38c7d1c-397d-4ec5-af89-7a4baf3febe5"/>
    <ds:schemaRef ds:uri="e6952d78-fb0a-4b6b-8688-5a021f067e2e"/>
  </ds:schemaRefs>
</ds:datastoreItem>
</file>

<file path=customXml/itemProps3.xml><?xml version="1.0" encoding="utf-8"?>
<ds:datastoreItem xmlns:ds="http://schemas.openxmlformats.org/officeDocument/2006/customXml" ds:itemID="{6D01E551-7858-44C1-82F3-48F2B0B92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52d78-fb0a-4b6b-8688-5a021f067e2e"/>
    <ds:schemaRef ds:uri="938c7d1c-397d-4ec5-af89-7a4baf3fe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rTRPV1-12M</vt:lpstr>
      <vt:lpstr>rTRPV1-14M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Jara-Oseguera, Andres</dc:creator>
  <cp:lastModifiedBy>Jara-Oseguera, Andres</cp:lastModifiedBy>
  <dcterms:created xsi:type="dcterms:W3CDTF">2021-12-18T22:45:13Z</dcterms:created>
  <dcterms:modified xsi:type="dcterms:W3CDTF">2023-01-20T23:03:49Z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0x0101004B1B3BD95D1E8A43AB9B55AE6849336C</vt:lpwstr>
  </property>
</Properties>
</file>