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ved\Desktop\"/>
    </mc:Choice>
  </mc:AlternateContent>
  <xr:revisionPtr revIDLastSave="0" documentId="13_ncr:1_{AEA5A176-EDE5-4179-9DD8-D999333D8BDC}" xr6:coauthVersionLast="47" xr6:coauthVersionMax="47" xr10:uidLastSave="{00000000-0000-0000-0000-000000000000}"/>
  <bookViews>
    <workbookView xWindow="-120" yWindow="-120" windowWidth="20730" windowHeight="11160" xr2:uid="{BCAF1E52-70C8-4E19-8002-66A7B3C9FCC9}"/>
  </bookViews>
  <sheets>
    <sheet name="Figure 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48" i="1" l="1"/>
  <c r="AG48" i="1"/>
  <c r="AD48" i="1"/>
  <c r="AC25" i="1"/>
  <c r="AC24" i="1"/>
  <c r="AC23" i="1"/>
  <c r="AC22" i="1"/>
  <c r="AC21" i="1"/>
  <c r="AC20" i="1"/>
  <c r="AC19" i="1"/>
  <c r="AC18" i="1"/>
  <c r="AC48" i="1" s="1"/>
  <c r="AC17" i="1"/>
  <c r="AC16" i="1"/>
  <c r="AC15" i="1"/>
  <c r="Q15" i="1"/>
  <c r="P15" i="1"/>
  <c r="AC14" i="1"/>
</calcChain>
</file>

<file path=xl/sharedStrings.xml><?xml version="1.0" encoding="utf-8"?>
<sst xmlns="http://schemas.openxmlformats.org/spreadsheetml/2006/main" count="79" uniqueCount="53">
  <si>
    <t>Figure 2E and F</t>
  </si>
  <si>
    <t>Fig. 2K</t>
  </si>
  <si>
    <t>Fig. 2L</t>
  </si>
  <si>
    <t>Fig. 2M</t>
  </si>
  <si>
    <t>density of PV and SST cells in the SO and SP of the CA1 hippocampus</t>
  </si>
  <si>
    <r>
      <t>total length of PV myelinated axons/10</t>
    </r>
    <r>
      <rPr>
        <vertAlign val="superscript"/>
        <sz val="10"/>
        <color rgb="FF000000"/>
        <rFont val="Arial"/>
        <family val="2"/>
      </rPr>
      <t>5</t>
    </r>
    <r>
      <rPr>
        <sz val="10"/>
        <color rgb="FF000000"/>
        <rFont val="Arial"/>
        <family val="2"/>
      </rPr>
      <t xml:space="preserve"> µm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 xml:space="preserve"> in the stratum radiatum at P70 </t>
    </r>
  </si>
  <si>
    <t>total length of myelinated SSTaxons in the SR</t>
  </si>
  <si>
    <t xml:space="preserve"> myelin coverage of SST axons crossing the SR (%)</t>
  </si>
  <si>
    <t>P35</t>
  </si>
  <si>
    <t>n= 14-20 ROIs, 3 mice/genotype</t>
  </si>
  <si>
    <t>n=10 ROIs</t>
  </si>
  <si>
    <t>axon with length&gt;100 µm</t>
  </si>
  <si>
    <t>n=4-5 ROIs, 3 mice/genotype</t>
  </si>
  <si>
    <t>n= 3 mice/genotype at P35</t>
  </si>
  <si>
    <r>
      <t>Neuron density/10</t>
    </r>
    <r>
      <rPr>
        <vertAlign val="superscript"/>
        <sz val="10"/>
        <color rgb="FF000000"/>
        <rFont val="Arial"/>
        <family val="2"/>
      </rPr>
      <t>5</t>
    </r>
    <r>
      <rPr>
        <sz val="10"/>
        <color rgb="FF000000"/>
        <rFont val="Arial"/>
        <family val="2"/>
      </rPr>
      <t xml:space="preserve"> µm</t>
    </r>
    <r>
      <rPr>
        <vertAlign val="superscript"/>
        <sz val="10"/>
        <color rgb="FF000000"/>
        <rFont val="Arial"/>
        <family val="2"/>
      </rPr>
      <t>2</t>
    </r>
  </si>
  <si>
    <t>z-depth 5 µm</t>
  </si>
  <si>
    <r>
      <t>µm/ROI 10</t>
    </r>
    <r>
      <rPr>
        <vertAlign val="superscript"/>
        <sz val="12"/>
        <color rgb="FF000000"/>
        <rFont val="Arial"/>
        <family val="2"/>
      </rPr>
      <t>5</t>
    </r>
    <r>
      <rPr>
        <sz val="12"/>
        <color rgb="FF000000"/>
        <rFont val="Arial"/>
        <family val="2"/>
      </rPr>
      <t xml:space="preserve"> µm</t>
    </r>
    <r>
      <rPr>
        <vertAlign val="superscript"/>
        <sz val="12"/>
        <color rgb="FF000000"/>
        <rFont val="Arial"/>
        <family val="2"/>
      </rPr>
      <t>2</t>
    </r>
  </si>
  <si>
    <t xml:space="preserve"> z-depth 5-8µm</t>
  </si>
  <si>
    <t>WT</t>
  </si>
  <si>
    <t xml:space="preserve"> 4.1B KO</t>
  </si>
  <si>
    <t>SST SO</t>
  </si>
  <si>
    <t>SST SP</t>
  </si>
  <si>
    <t>PV SO</t>
  </si>
  <si>
    <t>PV SP</t>
  </si>
  <si>
    <t>WT</t>
    <phoneticPr fontId="0" type="noConversion"/>
  </si>
  <si>
    <t>%</t>
  </si>
  <si>
    <t>length SST axon (µm)</t>
  </si>
  <si>
    <t>Mean</t>
  </si>
  <si>
    <t>SEM</t>
  </si>
  <si>
    <t>Mann-Whitney</t>
  </si>
  <si>
    <t>P=0.0317</t>
  </si>
  <si>
    <t>two-tailed</t>
  </si>
  <si>
    <t>U=1</t>
  </si>
  <si>
    <t>P&lt;0.0001</t>
  </si>
  <si>
    <t>U=3</t>
  </si>
  <si>
    <t>Student's t test</t>
  </si>
  <si>
    <t>P=0,4927</t>
  </si>
  <si>
    <t>P=0,0575</t>
  </si>
  <si>
    <t>P=0,1078</t>
  </si>
  <si>
    <t>P=0,4118</t>
  </si>
  <si>
    <t>comparison with WT</t>
  </si>
  <si>
    <t>Two-tailed</t>
  </si>
  <si>
    <t>t=0,6956, df=32</t>
  </si>
  <si>
    <t>t=2,000, df=23</t>
  </si>
  <si>
    <t>t=1,676, df=22</t>
  </si>
  <si>
    <t>t=0,8309, df=34</t>
  </si>
  <si>
    <t>SD</t>
  </si>
  <si>
    <t>% myelin coverage</t>
  </si>
  <si>
    <t>length of SST axons</t>
  </si>
  <si>
    <t>P</t>
  </si>
  <si>
    <t>&lt;0,0001</t>
  </si>
  <si>
    <t>U</t>
  </si>
  <si>
    <t xml:space="preserve">Mann-Whitney WT vs 4.1B KO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</si>
</sst>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sz val="12"/>
      <color indexed="8"/>
      <name val="Calibri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3" fillId="0" borderId="1" xfId="0" applyFont="1" applyBorder="1"/>
    <xf numFmtId="0" fontId="3" fillId="0" borderId="4" xfId="0" applyFont="1" applyBorder="1"/>
    <xf numFmtId="0" fontId="3" fillId="0" borderId="0" xfId="0" applyFont="1" applyAlignment="1">
      <alignment horizontal="left" vertical="center" readingOrder="1"/>
    </xf>
    <xf numFmtId="0" fontId="5" fillId="0" borderId="0" xfId="0" applyFont="1" applyAlignment="1">
      <alignment horizontal="left" vertical="center" readingOrder="1"/>
    </xf>
    <xf numFmtId="1" fontId="0" fillId="0" borderId="0" xfId="0" applyNumberFormat="1"/>
    <xf numFmtId="1" fontId="7" fillId="0" borderId="0" xfId="0" applyNumberFormat="1" applyFont="1"/>
    <xf numFmtId="164" fontId="0" fillId="0" borderId="0" xfId="0" applyNumberFormat="1"/>
    <xf numFmtId="0" fontId="8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9" fillId="0" borderId="0" xfId="0" applyFont="1"/>
    <xf numFmtId="0" fontId="9" fillId="0" borderId="7" xfId="0" applyFont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4" xfId="0" applyFont="1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93405-3329-49EE-8D3E-A1E51B061D93}">
  <dimension ref="A1:AI59"/>
  <sheetViews>
    <sheetView tabSelected="1" topLeftCell="A25" zoomScale="70" zoomScaleNormal="70" workbookViewId="0">
      <selection activeCell="W42" sqref="W42"/>
    </sheetView>
  </sheetViews>
  <sheetFormatPr baseColWidth="10" defaultRowHeight="15" x14ac:dyDescent="0.25"/>
  <sheetData>
    <row r="1" spans="1:35" ht="15.75" x14ac:dyDescent="0.2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O1" s="5" t="s">
        <v>1</v>
      </c>
      <c r="V1" s="5" t="s">
        <v>2</v>
      </c>
      <c r="AB1" s="6" t="s">
        <v>3</v>
      </c>
    </row>
    <row r="2" spans="1:35" x14ac:dyDescent="0.25">
      <c r="A2" s="7"/>
      <c r="B2" t="s">
        <v>4</v>
      </c>
      <c r="M2" s="8"/>
      <c r="O2" s="9" t="s">
        <v>5</v>
      </c>
      <c r="P2" s="3"/>
      <c r="Q2" s="3"/>
      <c r="R2" s="3"/>
      <c r="S2" s="3"/>
      <c r="T2" s="4"/>
      <c r="V2" s="1"/>
      <c r="W2" s="3" t="s">
        <v>6</v>
      </c>
      <c r="X2" s="3"/>
      <c r="Y2" s="3"/>
      <c r="Z2" s="4"/>
      <c r="AB2" s="1"/>
      <c r="AC2" s="3" t="s">
        <v>7</v>
      </c>
      <c r="AD2" s="3"/>
      <c r="AE2" s="3"/>
      <c r="AF2" s="3"/>
      <c r="AG2" s="3"/>
      <c r="AH2" s="3"/>
      <c r="AI2" s="4"/>
    </row>
    <row r="3" spans="1:35" x14ac:dyDescent="0.25">
      <c r="A3" s="7"/>
      <c r="B3" t="s">
        <v>8</v>
      </c>
      <c r="C3" t="s">
        <v>9</v>
      </c>
      <c r="M3" s="8"/>
      <c r="O3" s="7"/>
      <c r="T3" s="8"/>
      <c r="V3" s="7"/>
      <c r="W3" t="s">
        <v>10</v>
      </c>
      <c r="Z3" s="8"/>
      <c r="AB3" s="7"/>
      <c r="AC3" t="s">
        <v>11</v>
      </c>
      <c r="AI3" s="8"/>
    </row>
    <row r="4" spans="1:35" x14ac:dyDescent="0.25">
      <c r="A4" s="7"/>
      <c r="M4" s="8"/>
      <c r="O4" s="10" t="s">
        <v>12</v>
      </c>
      <c r="T4" s="8"/>
      <c r="V4" s="7"/>
      <c r="W4" t="s">
        <v>13</v>
      </c>
      <c r="Z4" s="8"/>
      <c r="AB4" s="7"/>
      <c r="AC4" t="s">
        <v>13</v>
      </c>
      <c r="AI4" s="8"/>
    </row>
    <row r="5" spans="1:35" ht="18" x14ac:dyDescent="0.25">
      <c r="A5" s="7"/>
      <c r="C5" s="11" t="s">
        <v>14</v>
      </c>
      <c r="M5" s="8"/>
      <c r="O5" s="7" t="s">
        <v>15</v>
      </c>
      <c r="T5" s="8"/>
      <c r="V5" s="7"/>
      <c r="W5" s="12" t="s">
        <v>16</v>
      </c>
      <c r="Y5" t="s">
        <v>17</v>
      </c>
      <c r="Z5" s="8"/>
      <c r="AB5" s="7"/>
      <c r="AI5" s="8"/>
    </row>
    <row r="6" spans="1:35" x14ac:dyDescent="0.25">
      <c r="A6" s="7"/>
      <c r="M6" s="8"/>
      <c r="O6" s="7"/>
      <c r="T6" s="8"/>
      <c r="V6" s="7"/>
      <c r="Z6" s="8"/>
      <c r="AB6" s="7"/>
      <c r="AI6" s="8"/>
    </row>
    <row r="7" spans="1:35" x14ac:dyDescent="0.25">
      <c r="A7" s="7"/>
      <c r="M7" s="8"/>
      <c r="O7" s="7"/>
      <c r="P7" t="s">
        <v>18</v>
      </c>
      <c r="Q7" t="s">
        <v>19</v>
      </c>
      <c r="T7" s="8"/>
      <c r="V7" s="7"/>
      <c r="Z7" s="8"/>
      <c r="AB7" s="7"/>
      <c r="AI7" s="8"/>
    </row>
    <row r="8" spans="1:35" x14ac:dyDescent="0.25">
      <c r="A8" s="7"/>
      <c r="B8" t="s">
        <v>20</v>
      </c>
      <c r="E8" t="s">
        <v>21</v>
      </c>
      <c r="H8" t="s">
        <v>22</v>
      </c>
      <c r="K8" t="s">
        <v>23</v>
      </c>
      <c r="M8" s="8"/>
      <c r="O8" s="7"/>
      <c r="P8" s="13">
        <v>1081</v>
      </c>
      <c r="Q8">
        <v>265</v>
      </c>
      <c r="T8" s="8"/>
      <c r="V8" s="7"/>
      <c r="W8" t="s">
        <v>24</v>
      </c>
      <c r="X8" t="s">
        <v>19</v>
      </c>
      <c r="Z8" s="8"/>
      <c r="AB8" s="7" t="s">
        <v>24</v>
      </c>
      <c r="AC8" t="s">
        <v>25</v>
      </c>
      <c r="AD8" t="s">
        <v>26</v>
      </c>
      <c r="AF8" t="s">
        <v>19</v>
      </c>
      <c r="AG8" t="s">
        <v>25</v>
      </c>
      <c r="AH8" t="s">
        <v>26</v>
      </c>
      <c r="AI8" s="8"/>
    </row>
    <row r="9" spans="1:35" ht="15.75" x14ac:dyDescent="0.25">
      <c r="A9" s="7"/>
      <c r="B9" t="s">
        <v>18</v>
      </c>
      <c r="C9" t="s">
        <v>19</v>
      </c>
      <c r="E9" t="s">
        <v>18</v>
      </c>
      <c r="F9" t="s">
        <v>19</v>
      </c>
      <c r="H9" t="s">
        <v>18</v>
      </c>
      <c r="I9" t="s">
        <v>19</v>
      </c>
      <c r="K9" t="s">
        <v>18</v>
      </c>
      <c r="L9" t="s">
        <v>19</v>
      </c>
      <c r="M9" s="8"/>
      <c r="O9" s="7"/>
      <c r="P9" s="13">
        <v>864</v>
      </c>
      <c r="Q9">
        <v>575</v>
      </c>
      <c r="T9" s="8"/>
      <c r="V9" s="7"/>
      <c r="W9">
        <v>1057</v>
      </c>
      <c r="X9">
        <v>495</v>
      </c>
      <c r="Z9" s="8"/>
      <c r="AB9" s="7"/>
      <c r="AC9" s="14">
        <v>52</v>
      </c>
      <c r="AD9">
        <v>267</v>
      </c>
      <c r="AG9">
        <v>45</v>
      </c>
      <c r="AH9">
        <v>313</v>
      </c>
      <c r="AI9" s="8"/>
    </row>
    <row r="10" spans="1:35" ht="15.75" x14ac:dyDescent="0.25">
      <c r="A10" s="7"/>
      <c r="B10">
        <v>17.399999999999999</v>
      </c>
      <c r="C10">
        <v>35.4</v>
      </c>
      <c r="E10">
        <v>1.1000000000000001</v>
      </c>
      <c r="F10">
        <v>8.8000000000000007</v>
      </c>
      <c r="H10">
        <v>1.7</v>
      </c>
      <c r="I10">
        <v>4.0999999999999996</v>
      </c>
      <c r="K10">
        <v>8.4</v>
      </c>
      <c r="L10">
        <v>14.2</v>
      </c>
      <c r="M10" s="8"/>
      <c r="O10" s="7"/>
      <c r="P10" s="13">
        <v>1248</v>
      </c>
      <c r="Q10">
        <v>203</v>
      </c>
      <c r="T10" s="8"/>
      <c r="V10" s="7"/>
      <c r="W10">
        <v>914</v>
      </c>
      <c r="X10">
        <v>310</v>
      </c>
      <c r="Z10" s="8"/>
      <c r="AB10" s="7"/>
      <c r="AC10" s="14">
        <v>72</v>
      </c>
      <c r="AD10">
        <v>98</v>
      </c>
      <c r="AG10">
        <v>56</v>
      </c>
      <c r="AH10">
        <v>215</v>
      </c>
      <c r="AI10" s="8"/>
    </row>
    <row r="11" spans="1:35" ht="15.75" x14ac:dyDescent="0.25">
      <c r="A11" s="7"/>
      <c r="B11">
        <v>27</v>
      </c>
      <c r="C11">
        <v>34</v>
      </c>
      <c r="E11">
        <v>2.9</v>
      </c>
      <c r="F11">
        <v>5.3</v>
      </c>
      <c r="H11">
        <v>0.5</v>
      </c>
      <c r="I11">
        <v>3.5</v>
      </c>
      <c r="K11">
        <v>7.7</v>
      </c>
      <c r="L11">
        <v>16</v>
      </c>
      <c r="M11" s="8"/>
      <c r="O11" s="7"/>
      <c r="P11" s="13">
        <v>1727</v>
      </c>
      <c r="Q11">
        <v>881</v>
      </c>
      <c r="T11" s="8"/>
      <c r="V11" s="7"/>
      <c r="W11">
        <v>1154</v>
      </c>
      <c r="X11">
        <v>401</v>
      </c>
      <c r="Z11" s="8"/>
      <c r="AB11" s="7"/>
      <c r="AC11" s="14">
        <v>68</v>
      </c>
      <c r="AD11">
        <v>125</v>
      </c>
      <c r="AG11">
        <v>37</v>
      </c>
      <c r="AH11">
        <v>309</v>
      </c>
      <c r="AI11" s="8"/>
    </row>
    <row r="12" spans="1:35" ht="15.75" x14ac:dyDescent="0.25">
      <c r="A12" s="7"/>
      <c r="B12">
        <v>28.1</v>
      </c>
      <c r="C12">
        <v>34.5</v>
      </c>
      <c r="E12">
        <v>2.6</v>
      </c>
      <c r="F12">
        <v>2.7</v>
      </c>
      <c r="H12">
        <v>2.5</v>
      </c>
      <c r="I12">
        <v>1.7</v>
      </c>
      <c r="K12">
        <v>6</v>
      </c>
      <c r="L12">
        <v>7.1</v>
      </c>
      <c r="M12" s="8"/>
      <c r="O12" s="7"/>
      <c r="P12" s="13">
        <v>1591</v>
      </c>
      <c r="T12" s="8"/>
      <c r="V12" s="7"/>
      <c r="W12">
        <v>883</v>
      </c>
      <c r="X12">
        <v>516</v>
      </c>
      <c r="Z12" s="8"/>
      <c r="AB12" s="7"/>
      <c r="AC12" s="14">
        <v>83</v>
      </c>
      <c r="AD12">
        <v>148</v>
      </c>
      <c r="AG12">
        <v>41</v>
      </c>
      <c r="AH12" s="14">
        <v>261</v>
      </c>
      <c r="AI12" s="8"/>
    </row>
    <row r="13" spans="1:35" ht="15.75" x14ac:dyDescent="0.25">
      <c r="A13" s="7"/>
      <c r="B13">
        <v>25.6</v>
      </c>
      <c r="C13">
        <v>30.1</v>
      </c>
      <c r="E13">
        <v>1.8</v>
      </c>
      <c r="F13">
        <v>0</v>
      </c>
      <c r="H13">
        <v>2</v>
      </c>
      <c r="I13">
        <v>0.6</v>
      </c>
      <c r="K13">
        <v>8.3000000000000007</v>
      </c>
      <c r="L13">
        <v>4</v>
      </c>
      <c r="M13" s="8"/>
      <c r="O13" s="7"/>
      <c r="T13" s="8"/>
      <c r="V13" s="7"/>
      <c r="W13">
        <v>636</v>
      </c>
      <c r="X13">
        <v>231</v>
      </c>
      <c r="Z13" s="8"/>
      <c r="AB13" s="7"/>
      <c r="AC13" s="14">
        <v>100</v>
      </c>
      <c r="AD13">
        <v>107</v>
      </c>
      <c r="AG13">
        <v>36</v>
      </c>
      <c r="AH13" s="14">
        <v>251</v>
      </c>
      <c r="AI13" s="8"/>
    </row>
    <row r="14" spans="1:35" x14ac:dyDescent="0.25">
      <c r="A14" s="7"/>
      <c r="B14">
        <v>22.3</v>
      </c>
      <c r="C14">
        <v>24.6</v>
      </c>
      <c r="E14">
        <v>1.8</v>
      </c>
      <c r="F14">
        <v>4.4000000000000004</v>
      </c>
      <c r="H14">
        <v>3</v>
      </c>
      <c r="I14">
        <v>3.9</v>
      </c>
      <c r="K14">
        <v>10.1</v>
      </c>
      <c r="L14">
        <v>13.2</v>
      </c>
      <c r="M14" s="8"/>
      <c r="O14" s="7" t="s">
        <v>27</v>
      </c>
      <c r="P14">
        <v>1302.2</v>
      </c>
      <c r="Q14">
        <v>481</v>
      </c>
      <c r="T14" s="8"/>
      <c r="V14" s="7"/>
      <c r="W14">
        <v>966</v>
      </c>
      <c r="X14">
        <v>608</v>
      </c>
      <c r="Z14" s="8"/>
      <c r="AB14" s="7"/>
      <c r="AC14" s="13">
        <f>170/175*100</f>
        <v>97.142857142857139</v>
      </c>
      <c r="AD14">
        <v>175</v>
      </c>
      <c r="AG14">
        <v>69</v>
      </c>
      <c r="AH14">
        <v>226</v>
      </c>
      <c r="AI14" s="8"/>
    </row>
    <row r="15" spans="1:35" x14ac:dyDescent="0.25">
      <c r="A15" s="7"/>
      <c r="B15">
        <v>21.3</v>
      </c>
      <c r="C15">
        <v>34.5</v>
      </c>
      <c r="E15">
        <v>1</v>
      </c>
      <c r="F15">
        <v>5.4</v>
      </c>
      <c r="H15">
        <v>1.3</v>
      </c>
      <c r="I15">
        <v>7.2</v>
      </c>
      <c r="K15">
        <v>9</v>
      </c>
      <c r="L15">
        <v>14.9</v>
      </c>
      <c r="M15" s="8"/>
      <c r="O15" s="7" t="s">
        <v>28</v>
      </c>
      <c r="P15" s="15">
        <f>STDEV(P8:P12)/SQRT(4)</f>
        <v>178.14088525658573</v>
      </c>
      <c r="Q15" s="15">
        <f>STDEV(Q8:Q12)/SQRT(3)</f>
        <v>180.36259774872025</v>
      </c>
      <c r="T15" s="8"/>
      <c r="V15" s="7"/>
      <c r="W15">
        <v>1521</v>
      </c>
      <c r="X15">
        <v>416</v>
      </c>
      <c r="Z15" s="8"/>
      <c r="AB15" s="7"/>
      <c r="AC15" s="13">
        <f>112/125*100</f>
        <v>89.600000000000009</v>
      </c>
      <c r="AD15">
        <v>125</v>
      </c>
      <c r="AG15">
        <v>89</v>
      </c>
      <c r="AH15">
        <v>203</v>
      </c>
      <c r="AI15" s="8"/>
    </row>
    <row r="16" spans="1:35" x14ac:dyDescent="0.25">
      <c r="A16" s="7"/>
      <c r="B16">
        <v>28</v>
      </c>
      <c r="C16">
        <v>27.4</v>
      </c>
      <c r="E16">
        <v>4.8</v>
      </c>
      <c r="F16">
        <v>2.6</v>
      </c>
      <c r="H16">
        <v>3.4</v>
      </c>
      <c r="I16">
        <v>1.2</v>
      </c>
      <c r="K16">
        <v>9.6</v>
      </c>
      <c r="L16">
        <v>12</v>
      </c>
      <c r="M16" s="8"/>
      <c r="O16" s="7"/>
      <c r="T16" s="8"/>
      <c r="V16" s="7"/>
      <c r="W16">
        <v>705</v>
      </c>
      <c r="X16">
        <v>400</v>
      </c>
      <c r="Z16" s="8"/>
      <c r="AB16" s="7"/>
      <c r="AC16" s="13">
        <f>134/198*100</f>
        <v>67.676767676767682</v>
      </c>
      <c r="AD16">
        <v>198</v>
      </c>
      <c r="AG16">
        <v>75</v>
      </c>
      <c r="AH16">
        <v>118</v>
      </c>
      <c r="AI16" s="8"/>
    </row>
    <row r="17" spans="1:35" x14ac:dyDescent="0.25">
      <c r="A17" s="7"/>
      <c r="B17">
        <v>22.7</v>
      </c>
      <c r="C17">
        <v>40</v>
      </c>
      <c r="E17">
        <v>1.2</v>
      </c>
      <c r="F17">
        <v>4.9000000000000004</v>
      </c>
      <c r="H17">
        <v>0.5</v>
      </c>
      <c r="I17">
        <v>5.7</v>
      </c>
      <c r="K17">
        <v>10.8</v>
      </c>
      <c r="L17">
        <v>15.8</v>
      </c>
      <c r="M17" s="8"/>
      <c r="O17" s="7"/>
      <c r="T17" s="8"/>
      <c r="V17" s="7"/>
      <c r="W17">
        <v>1156</v>
      </c>
      <c r="X17">
        <v>269</v>
      </c>
      <c r="Z17" s="8"/>
      <c r="AB17" s="7"/>
      <c r="AC17" s="13">
        <f>109/115*100</f>
        <v>94.782608695652172</v>
      </c>
      <c r="AD17">
        <v>115</v>
      </c>
      <c r="AG17">
        <v>44</v>
      </c>
      <c r="AH17">
        <v>319</v>
      </c>
      <c r="AI17" s="8"/>
    </row>
    <row r="18" spans="1:35" ht="15.75" x14ac:dyDescent="0.25">
      <c r="A18" s="7"/>
      <c r="B18">
        <v>23.1</v>
      </c>
      <c r="C18">
        <v>35.5</v>
      </c>
      <c r="E18">
        <v>6.4</v>
      </c>
      <c r="F18">
        <v>4.5</v>
      </c>
      <c r="H18">
        <v>4.4000000000000004</v>
      </c>
      <c r="I18">
        <v>3.8</v>
      </c>
      <c r="K18">
        <v>4</v>
      </c>
      <c r="L18">
        <v>7.5</v>
      </c>
      <c r="M18" s="8"/>
      <c r="O18" s="16" t="s">
        <v>29</v>
      </c>
      <c r="Q18" t="s">
        <v>30</v>
      </c>
      <c r="T18" s="8"/>
      <c r="V18" s="7"/>
      <c r="W18">
        <v>427</v>
      </c>
      <c r="X18">
        <v>312</v>
      </c>
      <c r="Z18" s="8"/>
      <c r="AB18" s="7"/>
      <c r="AC18" s="13">
        <f>160/165*100</f>
        <v>96.969696969696969</v>
      </c>
      <c r="AD18">
        <v>165</v>
      </c>
      <c r="AG18">
        <v>36</v>
      </c>
      <c r="AH18">
        <v>152</v>
      </c>
      <c r="AI18" s="8"/>
    </row>
    <row r="19" spans="1:35" x14ac:dyDescent="0.25">
      <c r="A19" s="7"/>
      <c r="B19">
        <v>36.700000000000003</v>
      </c>
      <c r="C19">
        <v>22.6</v>
      </c>
      <c r="E19">
        <v>4</v>
      </c>
      <c r="F19">
        <v>3.9</v>
      </c>
      <c r="H19">
        <v>3.4</v>
      </c>
      <c r="I19">
        <v>2.8</v>
      </c>
      <c r="K19">
        <v>3.5</v>
      </c>
      <c r="L19">
        <v>6.8</v>
      </c>
      <c r="M19" s="8"/>
      <c r="O19" s="17" t="s">
        <v>31</v>
      </c>
      <c r="P19" s="18"/>
      <c r="Q19" s="18" t="s">
        <v>32</v>
      </c>
      <c r="R19" s="18"/>
      <c r="S19" s="18"/>
      <c r="T19" s="19"/>
      <c r="V19" s="7"/>
      <c r="Z19" s="8"/>
      <c r="AB19" s="7"/>
      <c r="AC19" s="13">
        <f>129/134*100</f>
        <v>96.268656716417908</v>
      </c>
      <c r="AD19">
        <v>134</v>
      </c>
      <c r="AG19">
        <v>22</v>
      </c>
      <c r="AH19">
        <v>237</v>
      </c>
      <c r="AI19" s="8"/>
    </row>
    <row r="20" spans="1:35" x14ac:dyDescent="0.25">
      <c r="A20" s="7"/>
      <c r="B20">
        <v>25.8</v>
      </c>
      <c r="C20">
        <v>22.6</v>
      </c>
      <c r="E20">
        <v>4.2</v>
      </c>
      <c r="F20">
        <v>4.2</v>
      </c>
      <c r="I20">
        <v>2.9</v>
      </c>
      <c r="K20" s="15">
        <v>11.674241952555882</v>
      </c>
      <c r="L20">
        <v>9.1</v>
      </c>
      <c r="M20" s="8"/>
      <c r="V20" s="7"/>
      <c r="Z20" s="8"/>
      <c r="AB20" s="7"/>
      <c r="AC20" s="13">
        <f>176/206*100</f>
        <v>85.436893203883486</v>
      </c>
      <c r="AD20">
        <v>206</v>
      </c>
      <c r="AG20">
        <v>16</v>
      </c>
      <c r="AH20">
        <v>118</v>
      </c>
      <c r="AI20" s="8"/>
    </row>
    <row r="21" spans="1:35" x14ac:dyDescent="0.25">
      <c r="A21" s="7"/>
      <c r="B21" s="15">
        <v>30.603099656808098</v>
      </c>
      <c r="C21">
        <v>30.2</v>
      </c>
      <c r="F21">
        <v>5.6</v>
      </c>
      <c r="I21">
        <v>2.7</v>
      </c>
      <c r="K21" s="15">
        <v>14.70023765384207</v>
      </c>
      <c r="L21">
        <v>5.6</v>
      </c>
      <c r="M21" s="8"/>
      <c r="V21" s="7" t="s">
        <v>27</v>
      </c>
      <c r="W21">
        <v>941.9</v>
      </c>
      <c r="X21">
        <v>395.8</v>
      </c>
      <c r="Z21" s="8"/>
      <c r="AB21" s="7"/>
      <c r="AC21" s="13">
        <f>170/180*100</f>
        <v>94.444444444444443</v>
      </c>
      <c r="AD21">
        <v>180</v>
      </c>
      <c r="AG21">
        <v>33</v>
      </c>
      <c r="AH21">
        <v>213</v>
      </c>
      <c r="AI21" s="8"/>
    </row>
    <row r="22" spans="1:35" x14ac:dyDescent="0.25">
      <c r="A22" s="7"/>
      <c r="B22" s="15">
        <v>22.577185753795789</v>
      </c>
      <c r="C22">
        <v>27.7</v>
      </c>
      <c r="F22">
        <v>4.9000000000000004</v>
      </c>
      <c r="I22">
        <v>3.4</v>
      </c>
      <c r="K22" s="15">
        <v>19.167900156537851</v>
      </c>
      <c r="L22">
        <v>4.9000000000000004</v>
      </c>
      <c r="M22" s="8"/>
      <c r="V22" s="7" t="s">
        <v>28</v>
      </c>
      <c r="W22" s="15">
        <v>102.98489041758016</v>
      </c>
      <c r="X22" s="15">
        <v>39.657733198824374</v>
      </c>
      <c r="Z22" s="8"/>
      <c r="AB22" s="7"/>
      <c r="AC22" s="13">
        <f>177/239*100</f>
        <v>74.058577405857733</v>
      </c>
      <c r="AD22">
        <v>239</v>
      </c>
      <c r="AG22">
        <v>74</v>
      </c>
      <c r="AH22">
        <v>121</v>
      </c>
      <c r="AI22" s="8"/>
    </row>
    <row r="23" spans="1:35" x14ac:dyDescent="0.25">
      <c r="A23" s="7"/>
      <c r="B23" s="15">
        <v>32.841621281370585</v>
      </c>
      <c r="C23">
        <v>21.8</v>
      </c>
      <c r="F23">
        <v>4.3</v>
      </c>
      <c r="I23">
        <v>3.3</v>
      </c>
      <c r="K23" s="15">
        <v>19.839387221709465</v>
      </c>
      <c r="L23">
        <v>6.5</v>
      </c>
      <c r="M23" s="8"/>
      <c r="V23" s="7"/>
      <c r="Z23" s="8"/>
      <c r="AB23" s="7"/>
      <c r="AC23" s="13">
        <f>172/219*100</f>
        <v>78.538812785388117</v>
      </c>
      <c r="AD23">
        <v>219</v>
      </c>
      <c r="AG23">
        <v>46</v>
      </c>
      <c r="AH23">
        <v>210</v>
      </c>
      <c r="AI23" s="8"/>
    </row>
    <row r="24" spans="1:35" x14ac:dyDescent="0.25">
      <c r="A24" s="7"/>
      <c r="B24" s="15">
        <v>30.224503649237203</v>
      </c>
      <c r="K24" s="15">
        <v>18.516282252545988</v>
      </c>
      <c r="M24" s="8"/>
      <c r="V24" s="7"/>
      <c r="Z24" s="8"/>
      <c r="AB24" s="7"/>
      <c r="AC24" s="13">
        <f>121/131*100</f>
        <v>92.36641221374046</v>
      </c>
      <c r="AD24">
        <v>111</v>
      </c>
      <c r="AG24">
        <v>14</v>
      </c>
      <c r="AH24">
        <v>98</v>
      </c>
      <c r="AI24" s="8"/>
    </row>
    <row r="25" spans="1:35" ht="15.75" x14ac:dyDescent="0.25">
      <c r="A25" s="7"/>
      <c r="B25" s="15">
        <v>39.839257257673388</v>
      </c>
      <c r="K25" s="15">
        <v>12.289738602603288</v>
      </c>
      <c r="M25" s="8"/>
      <c r="V25" s="16" t="s">
        <v>29</v>
      </c>
      <c r="X25" t="s">
        <v>33</v>
      </c>
      <c r="Z25" s="8"/>
      <c r="AB25" s="7"/>
      <c r="AC25" s="13">
        <f>196/206*100</f>
        <v>95.145631067961162</v>
      </c>
      <c r="AD25">
        <v>206</v>
      </c>
      <c r="AG25">
        <v>82</v>
      </c>
      <c r="AH25">
        <v>129</v>
      </c>
      <c r="AI25" s="8"/>
    </row>
    <row r="26" spans="1:35" x14ac:dyDescent="0.25">
      <c r="A26" s="7"/>
      <c r="B26" s="15">
        <v>27.798134997851964</v>
      </c>
      <c r="K26" s="15">
        <v>6.6430837194625747</v>
      </c>
      <c r="M26" s="8"/>
      <c r="V26" s="17" t="s">
        <v>31</v>
      </c>
      <c r="W26" s="18"/>
      <c r="X26" s="18" t="s">
        <v>34</v>
      </c>
      <c r="Y26" s="18"/>
      <c r="Z26" s="19"/>
      <c r="AB26" s="7"/>
      <c r="AC26">
        <v>73</v>
      </c>
      <c r="AD26">
        <v>264</v>
      </c>
      <c r="AG26">
        <v>59</v>
      </c>
      <c r="AH26">
        <v>198</v>
      </c>
      <c r="AI26" s="8"/>
    </row>
    <row r="27" spans="1:35" x14ac:dyDescent="0.25">
      <c r="A27" s="7"/>
      <c r="B27" s="15">
        <v>25.162625114163763</v>
      </c>
      <c r="K27" s="15">
        <v>10.126030128834261</v>
      </c>
      <c r="M27" s="8"/>
      <c r="AB27" s="7"/>
      <c r="AC27">
        <v>76</v>
      </c>
      <c r="AD27">
        <v>199</v>
      </c>
      <c r="AG27">
        <v>63</v>
      </c>
      <c r="AH27">
        <v>242</v>
      </c>
      <c r="AI27" s="8"/>
    </row>
    <row r="28" spans="1:35" ht="15.75" x14ac:dyDescent="0.25">
      <c r="A28" s="7"/>
      <c r="B28" s="15">
        <v>45.420791186924582</v>
      </c>
      <c r="K28" s="15">
        <v>20.473710476141729</v>
      </c>
      <c r="M28" s="8"/>
      <c r="AB28" s="7"/>
      <c r="AC28" s="14">
        <v>68</v>
      </c>
      <c r="AD28">
        <v>167</v>
      </c>
      <c r="AG28">
        <v>7</v>
      </c>
      <c r="AH28">
        <v>147</v>
      </c>
      <c r="AI28" s="8"/>
    </row>
    <row r="29" spans="1:35" ht="15.75" x14ac:dyDescent="0.25">
      <c r="A29" s="7"/>
      <c r="B29" s="15">
        <v>37.280312444523346</v>
      </c>
      <c r="K29" s="15">
        <v>10.75905105169724</v>
      </c>
      <c r="M29" s="8"/>
      <c r="AB29" s="7"/>
      <c r="AC29" s="14">
        <v>89</v>
      </c>
      <c r="AD29">
        <v>187</v>
      </c>
      <c r="AG29">
        <v>32</v>
      </c>
      <c r="AH29" s="14">
        <v>184</v>
      </c>
      <c r="AI29" s="8"/>
    </row>
    <row r="30" spans="1:35" ht="15.75" x14ac:dyDescent="0.25">
      <c r="A30" s="7"/>
      <c r="K30" s="15">
        <v>12.6350369574831</v>
      </c>
      <c r="M30" s="8"/>
      <c r="AB30" s="7"/>
      <c r="AC30" s="14">
        <v>66</v>
      </c>
      <c r="AD30">
        <v>173</v>
      </c>
      <c r="AG30">
        <v>27</v>
      </c>
      <c r="AH30">
        <v>196</v>
      </c>
      <c r="AI30" s="8"/>
    </row>
    <row r="31" spans="1:35" ht="15.75" x14ac:dyDescent="0.25">
      <c r="A31" s="7"/>
      <c r="K31" s="15">
        <v>11.071806199104291</v>
      </c>
      <c r="M31" s="8"/>
      <c r="AB31" s="7"/>
      <c r="AC31" s="14">
        <v>100</v>
      </c>
      <c r="AD31">
        <v>188</v>
      </c>
      <c r="AG31">
        <v>14</v>
      </c>
      <c r="AH31">
        <v>194</v>
      </c>
      <c r="AI31" s="8"/>
    </row>
    <row r="32" spans="1:35" ht="15.75" x14ac:dyDescent="0.25">
      <c r="A32" s="7"/>
      <c r="M32" s="8"/>
      <c r="AB32" s="7"/>
      <c r="AC32" s="14">
        <v>91</v>
      </c>
      <c r="AD32">
        <v>204</v>
      </c>
      <c r="AG32">
        <v>39</v>
      </c>
      <c r="AH32">
        <v>144</v>
      </c>
      <c r="AI32" s="8"/>
    </row>
    <row r="33" spans="1:35" ht="15.75" x14ac:dyDescent="0.25">
      <c r="A33" s="7"/>
      <c r="M33" s="8"/>
      <c r="AB33" s="7"/>
      <c r="AC33" s="14">
        <v>100</v>
      </c>
      <c r="AD33">
        <v>281</v>
      </c>
      <c r="AG33">
        <v>16</v>
      </c>
      <c r="AH33">
        <v>147</v>
      </c>
      <c r="AI33" s="8"/>
    </row>
    <row r="34" spans="1:35" ht="15.75" x14ac:dyDescent="0.25">
      <c r="A34" s="7" t="s">
        <v>27</v>
      </c>
      <c r="B34" s="15">
        <v>28.487376567117433</v>
      </c>
      <c r="C34" s="15">
        <v>30.064285714285717</v>
      </c>
      <c r="D34" s="15"/>
      <c r="E34" s="15">
        <v>2.8909090909090911</v>
      </c>
      <c r="F34" s="15">
        <v>4.3928571428571432</v>
      </c>
      <c r="G34" s="15"/>
      <c r="H34" s="15">
        <v>2.27</v>
      </c>
      <c r="I34" s="15">
        <v>3.3428571428571425</v>
      </c>
      <c r="J34" s="15"/>
      <c r="K34" s="15">
        <v>11.149841198750805</v>
      </c>
      <c r="L34" s="15">
        <v>9.8285714285714274</v>
      </c>
      <c r="M34" s="8"/>
      <c r="AB34" s="7"/>
      <c r="AC34" s="14">
        <v>35</v>
      </c>
      <c r="AD34">
        <v>188</v>
      </c>
      <c r="AG34">
        <v>38</v>
      </c>
      <c r="AH34">
        <v>110</v>
      </c>
      <c r="AI34" s="8"/>
    </row>
    <row r="35" spans="1:35" ht="15.75" x14ac:dyDescent="0.25">
      <c r="A35" s="7"/>
      <c r="M35" s="8"/>
      <c r="AB35" s="7"/>
      <c r="AC35" s="14">
        <v>31</v>
      </c>
      <c r="AD35">
        <v>135</v>
      </c>
      <c r="AG35">
        <v>44</v>
      </c>
      <c r="AH35">
        <v>218</v>
      </c>
      <c r="AI35" s="8"/>
    </row>
    <row r="36" spans="1:35" ht="15.75" x14ac:dyDescent="0.25">
      <c r="A36" s="7" t="s">
        <v>28</v>
      </c>
      <c r="B36" s="15">
        <v>1.6023093269548137</v>
      </c>
      <c r="C36" s="15">
        <v>1.6022767507946116</v>
      </c>
      <c r="D36" s="15"/>
      <c r="E36" s="15">
        <v>0.55685806907228086</v>
      </c>
      <c r="F36" s="15">
        <v>0.53796287741904736</v>
      </c>
      <c r="G36" s="15"/>
      <c r="H36" s="15">
        <v>0.43434355179702439</v>
      </c>
      <c r="I36" s="15">
        <v>0.46963592668664822</v>
      </c>
      <c r="J36" s="15"/>
      <c r="K36" s="15">
        <v>1.0550536883306985</v>
      </c>
      <c r="L36" s="15">
        <v>1.2026808600192473</v>
      </c>
      <c r="M36" s="8"/>
      <c r="AB36" s="7"/>
      <c r="AC36" s="14">
        <v>100</v>
      </c>
      <c r="AD36">
        <v>209</v>
      </c>
      <c r="AG36">
        <v>33</v>
      </c>
      <c r="AH36">
        <v>245</v>
      </c>
      <c r="AI36" s="8"/>
    </row>
    <row r="37" spans="1:35" ht="15.75" x14ac:dyDescent="0.25">
      <c r="A37" s="7"/>
      <c r="M37" s="8"/>
      <c r="AB37" s="7"/>
      <c r="AC37" s="14">
        <v>87</v>
      </c>
      <c r="AD37">
        <v>179</v>
      </c>
      <c r="AG37">
        <v>41</v>
      </c>
      <c r="AH37">
        <v>182</v>
      </c>
      <c r="AI37" s="8"/>
    </row>
    <row r="38" spans="1:35" ht="15.75" x14ac:dyDescent="0.25">
      <c r="A38" s="1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4"/>
      <c r="AB38" s="7"/>
      <c r="AC38" s="14">
        <v>97</v>
      </c>
      <c r="AD38">
        <v>294</v>
      </c>
      <c r="AI38" s="8"/>
    </row>
    <row r="39" spans="1:35" ht="15.75" x14ac:dyDescent="0.25">
      <c r="A39" s="7"/>
      <c r="M39" s="8"/>
      <c r="AB39" s="7"/>
      <c r="AC39" s="14">
        <v>68</v>
      </c>
      <c r="AD39">
        <v>95</v>
      </c>
      <c r="AI39" s="8"/>
    </row>
    <row r="40" spans="1:35" ht="15.75" x14ac:dyDescent="0.25">
      <c r="A40" s="7" t="s">
        <v>35</v>
      </c>
      <c r="C40" t="s">
        <v>36</v>
      </c>
      <c r="F40" t="s">
        <v>37</v>
      </c>
      <c r="I40" t="s">
        <v>38</v>
      </c>
      <c r="L40" t="s">
        <v>39</v>
      </c>
      <c r="M40" s="8"/>
      <c r="AB40" s="7"/>
      <c r="AC40" s="14">
        <v>31</v>
      </c>
      <c r="AD40">
        <v>120</v>
      </c>
      <c r="AI40" s="8"/>
    </row>
    <row r="41" spans="1:35" ht="15.75" x14ac:dyDescent="0.25">
      <c r="A41" s="7" t="s">
        <v>40</v>
      </c>
      <c r="M41" s="8"/>
      <c r="AB41" s="7"/>
      <c r="AC41" s="14">
        <v>100</v>
      </c>
      <c r="AD41">
        <v>169</v>
      </c>
      <c r="AI41" s="8"/>
    </row>
    <row r="42" spans="1:35" ht="15.75" x14ac:dyDescent="0.25">
      <c r="A42" s="7"/>
      <c r="C42" s="20" t="s">
        <v>41</v>
      </c>
      <c r="F42" s="20" t="s">
        <v>41</v>
      </c>
      <c r="I42" s="20" t="s">
        <v>41</v>
      </c>
      <c r="L42" s="20" t="s">
        <v>41</v>
      </c>
      <c r="M42" s="8"/>
      <c r="AB42" s="7"/>
      <c r="AC42" s="14">
        <v>72</v>
      </c>
      <c r="AD42" s="14">
        <v>95</v>
      </c>
      <c r="AI42" s="8"/>
    </row>
    <row r="43" spans="1:35" ht="15.75" x14ac:dyDescent="0.25">
      <c r="A43" s="17"/>
      <c r="B43" s="18"/>
      <c r="C43" s="21" t="s">
        <v>42</v>
      </c>
      <c r="D43" s="18"/>
      <c r="E43" s="18"/>
      <c r="F43" s="21" t="s">
        <v>43</v>
      </c>
      <c r="G43" s="18"/>
      <c r="H43" s="18"/>
      <c r="I43" s="21" t="s">
        <v>44</v>
      </c>
      <c r="J43" s="18"/>
      <c r="K43" s="18"/>
      <c r="L43" s="21" t="s">
        <v>45</v>
      </c>
      <c r="M43" s="19"/>
      <c r="AB43" s="7"/>
      <c r="AC43" s="14">
        <v>67</v>
      </c>
      <c r="AD43">
        <v>127</v>
      </c>
      <c r="AI43" s="8"/>
    </row>
    <row r="44" spans="1:35" x14ac:dyDescent="0.25">
      <c r="AB44" s="7"/>
      <c r="AI44" s="8"/>
    </row>
    <row r="45" spans="1:35" x14ac:dyDescent="0.25">
      <c r="AB45" s="7"/>
      <c r="AI45" s="8"/>
    </row>
    <row r="46" spans="1:35" x14ac:dyDescent="0.25">
      <c r="A46" s="22"/>
      <c r="B46" s="23"/>
      <c r="AB46" s="7" t="s">
        <v>27</v>
      </c>
      <c r="AC46" s="15">
        <v>79.669467380647632</v>
      </c>
      <c r="AD46" s="15">
        <v>174.05714285714285</v>
      </c>
      <c r="AG46" s="15">
        <v>42.344827586206897</v>
      </c>
      <c r="AH46" s="15">
        <v>196.55172413793105</v>
      </c>
      <c r="AI46" s="8"/>
    </row>
    <row r="47" spans="1:35" x14ac:dyDescent="0.25">
      <c r="A47" s="22"/>
      <c r="B47" s="23"/>
      <c r="AB47" s="7" t="s">
        <v>28</v>
      </c>
      <c r="AC47" s="15">
        <v>3.3680255071132827</v>
      </c>
      <c r="AD47" s="15">
        <v>9.2505440649070465</v>
      </c>
      <c r="AG47" s="15">
        <v>4.0346951501021184</v>
      </c>
      <c r="AH47" s="15">
        <v>11.648397696470717</v>
      </c>
      <c r="AI47" s="8"/>
    </row>
    <row r="48" spans="1:35" x14ac:dyDescent="0.25">
      <c r="A48" s="22"/>
      <c r="B48" s="23"/>
      <c r="AB48" s="7" t="s">
        <v>46</v>
      </c>
      <c r="AC48" s="15">
        <f>STDEV(AC9:AC43)</f>
        <v>19.638794712589501</v>
      </c>
      <c r="AD48" s="15">
        <f>STDEV(AD9:AD43)</f>
        <v>53.939477443619694</v>
      </c>
      <c r="AG48" s="15">
        <f>STDEV(AG9:AG37)</f>
        <v>21.349599966257252</v>
      </c>
      <c r="AH48" s="15">
        <f>STDEV(AH9:AH43)</f>
        <v>61.637526954478318</v>
      </c>
      <c r="AI48" s="8"/>
    </row>
    <row r="49" spans="1:35" x14ac:dyDescent="0.25">
      <c r="A49" s="22"/>
      <c r="B49" s="23"/>
      <c r="AB49" s="7"/>
      <c r="AI49" s="8"/>
    </row>
    <row r="50" spans="1:35" ht="15.75" x14ac:dyDescent="0.25">
      <c r="A50" s="22"/>
      <c r="B50" s="23"/>
      <c r="AB50" s="24"/>
      <c r="AI50" s="8"/>
    </row>
    <row r="51" spans="1:35" x14ac:dyDescent="0.25">
      <c r="AB51" s="7"/>
      <c r="AI51" s="8"/>
    </row>
    <row r="52" spans="1:35" x14ac:dyDescent="0.25">
      <c r="AB52" s="17"/>
      <c r="AC52" s="18"/>
      <c r="AD52" s="18"/>
      <c r="AE52" s="18"/>
      <c r="AF52" s="18"/>
      <c r="AG52" s="18"/>
      <c r="AH52" s="18"/>
      <c r="AI52" s="19"/>
    </row>
    <row r="53" spans="1:35" x14ac:dyDescent="0.25">
      <c r="AB53" s="1"/>
      <c r="AC53" s="3"/>
      <c r="AD53" s="3"/>
      <c r="AE53" s="3"/>
      <c r="AF53" s="3"/>
      <c r="AG53" s="3"/>
      <c r="AH53" s="3"/>
      <c r="AI53" s="4"/>
    </row>
    <row r="54" spans="1:35" x14ac:dyDescent="0.25">
      <c r="AB54" s="7"/>
      <c r="AI54" s="8"/>
    </row>
    <row r="55" spans="1:35" x14ac:dyDescent="0.25">
      <c r="AB55" s="25" t="s">
        <v>52</v>
      </c>
      <c r="AC55" s="26"/>
      <c r="AD55" s="26"/>
      <c r="AI55" s="8"/>
    </row>
    <row r="56" spans="1:35" x14ac:dyDescent="0.25">
      <c r="AB56" s="7" t="s">
        <v>47</v>
      </c>
      <c r="AF56" t="s">
        <v>48</v>
      </c>
      <c r="AI56" s="8"/>
    </row>
    <row r="57" spans="1:35" x14ac:dyDescent="0.25">
      <c r="AB57" s="7" t="s">
        <v>49</v>
      </c>
      <c r="AC57" s="23" t="s">
        <v>50</v>
      </c>
      <c r="AF57">
        <v>0.1174</v>
      </c>
      <c r="AI57" s="8"/>
    </row>
    <row r="58" spans="1:35" x14ac:dyDescent="0.25">
      <c r="AB58" s="7" t="s">
        <v>51</v>
      </c>
      <c r="AC58" s="23">
        <v>124</v>
      </c>
      <c r="AF58">
        <v>391</v>
      </c>
      <c r="AI58" s="8"/>
    </row>
    <row r="59" spans="1:35" x14ac:dyDescent="0.25">
      <c r="AB59" s="17" t="s">
        <v>31</v>
      </c>
      <c r="AC59" s="18"/>
      <c r="AD59" s="18"/>
      <c r="AE59" s="18"/>
      <c r="AF59" s="18"/>
      <c r="AG59" s="18"/>
      <c r="AH59" s="18"/>
      <c r="AI59" s="19"/>
    </row>
  </sheetData>
  <mergeCells count="1">
    <mergeCell ref="AB55:AD5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Pinatel</dc:creator>
  <cp:lastModifiedBy>Delphine Pinatel</cp:lastModifiedBy>
  <dcterms:created xsi:type="dcterms:W3CDTF">2023-08-02T08:40:58Z</dcterms:created>
  <dcterms:modified xsi:type="dcterms:W3CDTF">2023-08-02T09:16:37Z</dcterms:modified>
</cp:coreProperties>
</file>