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FAT32-DISK/1AGFP_IHC_定量data/source_data_files_for _eLife/"/>
    </mc:Choice>
  </mc:AlternateContent>
  <xr:revisionPtr revIDLastSave="0" documentId="13_ncr:1_{EDC5FDF3-332E-7E48-9F74-420F6FBE78D5}" xr6:coauthVersionLast="36" xr6:coauthVersionMax="36" xr10:uidLastSave="{00000000-0000-0000-0000-000000000000}"/>
  <bookViews>
    <workbookView xWindow="15160" yWindow="1720" windowWidth="36040" windowHeight="25020" xr2:uid="{27534AA7-90BF-8D47-BFD1-1C62CB802C27}"/>
  </bookViews>
  <sheets>
    <sheet name="per_AnkG" sheetId="5" r:id="rId1"/>
    <sheet name="P15" sheetId="6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0" i="5" l="1"/>
  <c r="K80" i="5"/>
  <c r="L79" i="5"/>
  <c r="K79" i="5"/>
  <c r="L78" i="5"/>
  <c r="L81" i="5" s="1"/>
  <c r="K78" i="5"/>
  <c r="K81" i="5" s="1"/>
  <c r="L72" i="5"/>
  <c r="K72" i="5"/>
  <c r="L71" i="5"/>
  <c r="L73" i="5" s="1"/>
  <c r="K71" i="5"/>
  <c r="L70" i="5"/>
  <c r="L74" i="5" s="1"/>
  <c r="L75" i="5" s="1"/>
  <c r="K70" i="5"/>
  <c r="K73" i="5" s="1"/>
  <c r="L62" i="5"/>
  <c r="K62" i="5"/>
  <c r="L64" i="5"/>
  <c r="K64" i="5"/>
  <c r="L63" i="5"/>
  <c r="K63" i="5"/>
  <c r="L65" i="5"/>
  <c r="K65" i="5"/>
  <c r="E82" i="5"/>
  <c r="E83" i="5" s="1"/>
  <c r="F82" i="5"/>
  <c r="F83" i="5" s="1"/>
  <c r="G82" i="5"/>
  <c r="G83" i="5" s="1"/>
  <c r="H82" i="5"/>
  <c r="H83" i="5" s="1"/>
  <c r="E81" i="5"/>
  <c r="F81" i="5"/>
  <c r="G81" i="5"/>
  <c r="H81" i="5"/>
  <c r="E74" i="5"/>
  <c r="E75" i="5" s="1"/>
  <c r="F74" i="5"/>
  <c r="F75" i="5" s="1"/>
  <c r="G74" i="5"/>
  <c r="G75" i="5" s="1"/>
  <c r="H74" i="5"/>
  <c r="H75" i="5" s="1"/>
  <c r="E73" i="5"/>
  <c r="F73" i="5"/>
  <c r="G73" i="5"/>
  <c r="H73" i="5"/>
  <c r="E66" i="5"/>
  <c r="E67" i="5" s="1"/>
  <c r="F66" i="5"/>
  <c r="F67" i="5" s="1"/>
  <c r="G66" i="5"/>
  <c r="G67" i="5" s="1"/>
  <c r="H66" i="5"/>
  <c r="H67" i="5" s="1"/>
  <c r="E65" i="5"/>
  <c r="F65" i="5"/>
  <c r="G65" i="5"/>
  <c r="H65" i="5"/>
  <c r="K82" i="5" l="1"/>
  <c r="K83" i="5" s="1"/>
  <c r="L82" i="5"/>
  <c r="L83" i="5" s="1"/>
  <c r="K74" i="5"/>
  <c r="K75" i="5" s="1"/>
  <c r="K66" i="5"/>
  <c r="K67" i="5" s="1"/>
  <c r="L66" i="5"/>
  <c r="L67" i="5" s="1"/>
  <c r="Q28" i="5" l="1"/>
  <c r="U49" i="5"/>
  <c r="S49" i="5"/>
  <c r="U51" i="5"/>
  <c r="S51" i="5"/>
  <c r="U50" i="5"/>
  <c r="U52" i="5" s="1"/>
  <c r="S50" i="5"/>
  <c r="S52" i="5"/>
  <c r="U42" i="5"/>
  <c r="S41" i="5"/>
  <c r="U33" i="5"/>
  <c r="U41" i="5"/>
  <c r="U43" i="5"/>
  <c r="U44" i="5" s="1"/>
  <c r="U45" i="5"/>
  <c r="U46" i="5" s="1"/>
  <c r="S42" i="5"/>
  <c r="S33" i="5"/>
  <c r="S44" i="5"/>
  <c r="S43" i="5"/>
  <c r="S45" i="5"/>
  <c r="S46" i="5" s="1"/>
  <c r="U36" i="5"/>
  <c r="S36" i="5"/>
  <c r="U37" i="5"/>
  <c r="U38" i="5" s="1"/>
  <c r="S37" i="5"/>
  <c r="S38" i="5" s="1"/>
  <c r="S35" i="5"/>
  <c r="U35" i="5"/>
  <c r="U34" i="5"/>
  <c r="S34" i="5"/>
  <c r="U53" i="5" l="1"/>
  <c r="U54" i="5" s="1"/>
  <c r="S53" i="5"/>
  <c r="S54" i="5" s="1"/>
  <c r="AE30" i="5"/>
  <c r="AE31" i="5" s="1"/>
  <c r="AJ30" i="5"/>
  <c r="AJ31" i="5" s="1"/>
  <c r="AA30" i="5"/>
  <c r="AA31" i="5" s="1"/>
  <c r="Z29" i="5"/>
  <c r="Z30" i="5"/>
  <c r="Z31" i="5" s="1"/>
  <c r="E34" i="6"/>
  <c r="E42" i="6"/>
  <c r="E23" i="6"/>
  <c r="E77" i="6"/>
  <c r="E76" i="6"/>
  <c r="E75" i="6"/>
  <c r="E69" i="6"/>
  <c r="E68" i="6"/>
  <c r="E67" i="6"/>
  <c r="M59" i="6"/>
  <c r="H59" i="6"/>
  <c r="M58" i="6"/>
  <c r="H58" i="6"/>
  <c r="C58" i="6"/>
  <c r="C59" i="6" s="1"/>
  <c r="M57" i="6"/>
  <c r="H57" i="6"/>
  <c r="C57" i="6"/>
  <c r="M51" i="6"/>
  <c r="M50" i="6"/>
  <c r="H50" i="6"/>
  <c r="H51" i="6" s="1"/>
  <c r="C50" i="6"/>
  <c r="C51" i="6" s="1"/>
  <c r="M49" i="6"/>
  <c r="H49" i="6"/>
  <c r="C49" i="6"/>
  <c r="H38" i="6"/>
  <c r="O36" i="6"/>
  <c r="M36" i="6"/>
  <c r="J36" i="6"/>
  <c r="H36" i="6"/>
  <c r="E36" i="6"/>
  <c r="C36" i="6"/>
  <c r="O35" i="6"/>
  <c r="O37" i="6" s="1"/>
  <c r="M35" i="6"/>
  <c r="M37" i="6" s="1"/>
  <c r="J35" i="6"/>
  <c r="H35" i="6"/>
  <c r="E35" i="6"/>
  <c r="E37" i="6" s="1"/>
  <c r="C35" i="6"/>
  <c r="C37" i="6" s="1"/>
  <c r="O34" i="6"/>
  <c r="M34" i="6"/>
  <c r="J34" i="6"/>
  <c r="J37" i="6" s="1"/>
  <c r="H34" i="6"/>
  <c r="H37" i="6" s="1"/>
  <c r="C34" i="6"/>
  <c r="O33" i="6"/>
  <c r="N33" i="6"/>
  <c r="O38" i="6" s="1"/>
  <c r="M33" i="6"/>
  <c r="L33" i="6"/>
  <c r="M38" i="6" s="1"/>
  <c r="J33" i="6"/>
  <c r="I33" i="6"/>
  <c r="J38" i="6" s="1"/>
  <c r="H33" i="6"/>
  <c r="G33" i="6"/>
  <c r="E33" i="6"/>
  <c r="D33" i="6"/>
  <c r="E38" i="6" s="1"/>
  <c r="C33" i="6"/>
  <c r="B33" i="6"/>
  <c r="C38" i="6" s="1"/>
  <c r="O24" i="6"/>
  <c r="E24" i="6"/>
  <c r="O22" i="6"/>
  <c r="M22" i="6"/>
  <c r="J22" i="6"/>
  <c r="H22" i="6"/>
  <c r="E22" i="6"/>
  <c r="C22" i="6"/>
  <c r="O21" i="6"/>
  <c r="M21" i="6"/>
  <c r="J21" i="6"/>
  <c r="J23" i="6" s="1"/>
  <c r="H21" i="6"/>
  <c r="H23" i="6" s="1"/>
  <c r="E21" i="6"/>
  <c r="C21" i="6"/>
  <c r="O20" i="6"/>
  <c r="O23" i="6" s="1"/>
  <c r="M20" i="6"/>
  <c r="M23" i="6" s="1"/>
  <c r="J20" i="6"/>
  <c r="H20" i="6"/>
  <c r="E20" i="6"/>
  <c r="C20" i="6"/>
  <c r="C23" i="6" s="1"/>
  <c r="O19" i="6"/>
  <c r="N19" i="6"/>
  <c r="M19" i="6"/>
  <c r="L19" i="6"/>
  <c r="M24" i="6" s="1"/>
  <c r="J19" i="6"/>
  <c r="I19" i="6"/>
  <c r="J24" i="6" s="1"/>
  <c r="H19" i="6"/>
  <c r="G19" i="6"/>
  <c r="H24" i="6" s="1"/>
  <c r="E19" i="6"/>
  <c r="D19" i="6"/>
  <c r="C19" i="6"/>
  <c r="B19" i="6"/>
  <c r="C24" i="6" s="1"/>
  <c r="H11" i="6"/>
  <c r="O9" i="6"/>
  <c r="M9" i="6"/>
  <c r="J9" i="6"/>
  <c r="H9" i="6"/>
  <c r="E9" i="6"/>
  <c r="C9" i="6"/>
  <c r="O8" i="6"/>
  <c r="O10" i="6" s="1"/>
  <c r="O40" i="6" s="1"/>
  <c r="M8" i="6"/>
  <c r="M10" i="6" s="1"/>
  <c r="J8" i="6"/>
  <c r="H8" i="6"/>
  <c r="E8" i="6"/>
  <c r="E10" i="6" s="1"/>
  <c r="E40" i="6" s="1"/>
  <c r="C8" i="6"/>
  <c r="C10" i="6" s="1"/>
  <c r="O7" i="6"/>
  <c r="M7" i="6"/>
  <c r="J7" i="6"/>
  <c r="J10" i="6" s="1"/>
  <c r="J40" i="6" s="1"/>
  <c r="H7" i="6"/>
  <c r="H10" i="6" s="1"/>
  <c r="E7" i="6"/>
  <c r="C7" i="6"/>
  <c r="O6" i="6"/>
  <c r="N6" i="6"/>
  <c r="O11" i="6" s="1"/>
  <c r="M6" i="6"/>
  <c r="L6" i="6"/>
  <c r="M11" i="6" s="1"/>
  <c r="J6" i="6"/>
  <c r="I6" i="6"/>
  <c r="J11" i="6" s="1"/>
  <c r="H6" i="6"/>
  <c r="G6" i="6"/>
  <c r="E6" i="6"/>
  <c r="D6" i="6"/>
  <c r="E11" i="6" s="1"/>
  <c r="C6" i="6"/>
  <c r="B6" i="6"/>
  <c r="C11" i="6" s="1"/>
  <c r="C42" i="6" l="1"/>
  <c r="M42" i="6"/>
  <c r="J42" i="6"/>
  <c r="O42" i="6"/>
  <c r="H40" i="6"/>
  <c r="C40" i="6"/>
  <c r="M40" i="6"/>
  <c r="H42" i="6"/>
  <c r="AD29" i="5" l="1"/>
  <c r="AI29" i="5"/>
  <c r="AI20" i="5"/>
  <c r="AD20" i="5"/>
  <c r="AI13" i="5"/>
  <c r="AD13" i="5"/>
  <c r="AI6" i="5"/>
  <c r="AD6" i="5"/>
  <c r="Y29" i="5"/>
  <c r="Y20" i="5"/>
  <c r="Y13" i="5"/>
  <c r="Y6" i="5"/>
  <c r="Z17" i="5"/>
  <c r="Y17" i="5"/>
  <c r="P38" i="5"/>
  <c r="K38" i="5"/>
  <c r="F38" i="5"/>
  <c r="P33" i="5"/>
  <c r="K33" i="5"/>
  <c r="F33" i="5"/>
  <c r="P19" i="5"/>
  <c r="K19" i="5"/>
  <c r="F19" i="5"/>
  <c r="K6" i="5"/>
  <c r="F6" i="5"/>
  <c r="P6" i="5"/>
  <c r="P3" i="5"/>
  <c r="N7" i="5" s="1"/>
  <c r="I7" i="5"/>
  <c r="T11" i="5"/>
  <c r="O7" i="5" l="1"/>
  <c r="AK29" i="5"/>
  <c r="AJ29" i="5"/>
  <c r="AF29" i="5"/>
  <c r="AE29" i="5"/>
  <c r="AA29" i="5"/>
  <c r="AK18" i="5"/>
  <c r="AK20" i="5"/>
  <c r="AJ20" i="5"/>
  <c r="AF20" i="5"/>
  <c r="AE20" i="5"/>
  <c r="AA20" i="5"/>
  <c r="Z20" i="5"/>
  <c r="AF17" i="5"/>
  <c r="AE17" i="5"/>
  <c r="AD17" i="5"/>
  <c r="AI19" i="5"/>
  <c r="AK19" i="5" s="1"/>
  <c r="AI18" i="5"/>
  <c r="AJ18" i="5" s="1"/>
  <c r="AK17" i="5"/>
  <c r="AJ17" i="5"/>
  <c r="AI17" i="5"/>
  <c r="AD19" i="5"/>
  <c r="AF19" i="5" s="1"/>
  <c r="AF18" i="5"/>
  <c r="AD18" i="5"/>
  <c r="AE18" i="5" s="1"/>
  <c r="Z19" i="5"/>
  <c r="Z18" i="5"/>
  <c r="AA19" i="5"/>
  <c r="AA18" i="5"/>
  <c r="AA17" i="5"/>
  <c r="Y19" i="5"/>
  <c r="Y18" i="5"/>
  <c r="AK13" i="5"/>
  <c r="AJ13" i="5"/>
  <c r="AF13" i="5"/>
  <c r="AE13" i="5"/>
  <c r="AA13" i="5"/>
  <c r="Z13" i="5"/>
  <c r="AK6" i="5"/>
  <c r="AJ6" i="5"/>
  <c r="AF6" i="5"/>
  <c r="AE6" i="5"/>
  <c r="AA6" i="5"/>
  <c r="Z6" i="5"/>
  <c r="AJ11" i="5"/>
  <c r="AE11" i="5"/>
  <c r="AE10" i="5"/>
  <c r="Z10" i="5"/>
  <c r="AD10" i="5"/>
  <c r="AI12" i="5"/>
  <c r="AK12" i="5" s="1"/>
  <c r="AK11" i="5"/>
  <c r="AI11" i="5"/>
  <c r="AK10" i="5"/>
  <c r="AJ10" i="5"/>
  <c r="AI10" i="5"/>
  <c r="AD12" i="5"/>
  <c r="AF12" i="5" s="1"/>
  <c r="AF11" i="5"/>
  <c r="AD11" i="5"/>
  <c r="AF10" i="5"/>
  <c r="AA12" i="5"/>
  <c r="AA11" i="5"/>
  <c r="AA10" i="5"/>
  <c r="Z12" i="5"/>
  <c r="Z11" i="5"/>
  <c r="Y11" i="5"/>
  <c r="Y12" i="5"/>
  <c r="Y10" i="5"/>
  <c r="AK3" i="5"/>
  <c r="AJ3" i="5"/>
  <c r="AK5" i="5"/>
  <c r="AJ5" i="5"/>
  <c r="AK4" i="5"/>
  <c r="AJ4" i="5"/>
  <c r="AI5" i="5"/>
  <c r="AI4" i="5"/>
  <c r="AI3" i="5"/>
  <c r="AE3" i="5"/>
  <c r="AF5" i="5"/>
  <c r="AE5" i="5"/>
  <c r="AF4" i="5"/>
  <c r="AE4" i="5"/>
  <c r="AF3" i="5"/>
  <c r="AD5" i="5"/>
  <c r="AD4" i="5"/>
  <c r="AD3" i="5"/>
  <c r="AA4" i="5"/>
  <c r="Y4" i="5"/>
  <c r="Z4" i="5" s="1"/>
  <c r="Y5" i="5"/>
  <c r="Z5" i="5" s="1"/>
  <c r="Y3" i="5"/>
  <c r="Z3" i="5" s="1"/>
  <c r="S17" i="5"/>
  <c r="V26" i="5"/>
  <c r="V27" i="5" s="1"/>
  <c r="U26" i="5"/>
  <c r="U27" i="5" s="1"/>
  <c r="T26" i="5"/>
  <c r="T27" i="5" s="1"/>
  <c r="S26" i="5"/>
  <c r="S27" i="5" s="1"/>
  <c r="V25" i="5"/>
  <c r="U25" i="5"/>
  <c r="T25" i="5"/>
  <c r="S25" i="5"/>
  <c r="V18" i="5"/>
  <c r="V19" i="5" s="1"/>
  <c r="U18" i="5"/>
  <c r="U19" i="5" s="1"/>
  <c r="T18" i="5"/>
  <c r="T19" i="5" s="1"/>
  <c r="S18" i="5"/>
  <c r="S19" i="5" s="1"/>
  <c r="V17" i="5"/>
  <c r="U17" i="5"/>
  <c r="T17" i="5"/>
  <c r="V10" i="5"/>
  <c r="V11" i="5" s="1"/>
  <c r="U10" i="5"/>
  <c r="U11" i="5" s="1"/>
  <c r="T10" i="5"/>
  <c r="S10" i="5"/>
  <c r="S11" i="5" s="1"/>
  <c r="V9" i="5"/>
  <c r="U9" i="5"/>
  <c r="T9" i="5"/>
  <c r="S9" i="5"/>
  <c r="F31" i="5"/>
  <c r="AJ19" i="5" l="1"/>
  <c r="AE19" i="5"/>
  <c r="AJ12" i="5"/>
  <c r="AE12" i="5"/>
  <c r="AA3" i="5"/>
  <c r="AA5" i="5"/>
  <c r="N36" i="5" l="1"/>
  <c r="J36" i="5"/>
  <c r="I36" i="5"/>
  <c r="M35" i="5"/>
  <c r="H35" i="5"/>
  <c r="E35" i="5"/>
  <c r="D35" i="5"/>
  <c r="C35" i="5"/>
  <c r="B35" i="5"/>
  <c r="H34" i="5"/>
  <c r="E34" i="5"/>
  <c r="D34" i="5"/>
  <c r="C34" i="5"/>
  <c r="P32" i="5"/>
  <c r="M36" i="5" s="1"/>
  <c r="P31" i="5"/>
  <c r="L35" i="5" s="1"/>
  <c r="P30" i="5"/>
  <c r="L34" i="5" s="1"/>
  <c r="K32" i="5"/>
  <c r="H36" i="5" s="1"/>
  <c r="K31" i="5"/>
  <c r="G35" i="5" s="1"/>
  <c r="K30" i="5"/>
  <c r="G34" i="5" s="1"/>
  <c r="F32" i="5"/>
  <c r="B36" i="5" s="1"/>
  <c r="F30" i="5"/>
  <c r="B34" i="5" s="1"/>
  <c r="N22" i="5"/>
  <c r="I22" i="5"/>
  <c r="E22" i="5"/>
  <c r="D22" i="5"/>
  <c r="I21" i="5"/>
  <c r="E21" i="5"/>
  <c r="D21" i="5"/>
  <c r="O20" i="5"/>
  <c r="N20" i="5"/>
  <c r="L20" i="5"/>
  <c r="D20" i="5"/>
  <c r="D23" i="5" s="1"/>
  <c r="P18" i="5"/>
  <c r="M22" i="5" s="1"/>
  <c r="P17" i="5"/>
  <c r="M21" i="5" s="1"/>
  <c r="P16" i="5"/>
  <c r="M20" i="5" s="1"/>
  <c r="M23" i="5" s="1"/>
  <c r="K18" i="5"/>
  <c r="H22" i="5" s="1"/>
  <c r="K17" i="5"/>
  <c r="H21" i="5" s="1"/>
  <c r="K16" i="5"/>
  <c r="H20" i="5" s="1"/>
  <c r="F18" i="5"/>
  <c r="C22" i="5" s="1"/>
  <c r="F17" i="5"/>
  <c r="C21" i="5" s="1"/>
  <c r="F16" i="5"/>
  <c r="C20" i="5" s="1"/>
  <c r="O9" i="5"/>
  <c r="L9" i="5"/>
  <c r="H9" i="5"/>
  <c r="I8" i="5"/>
  <c r="H8" i="5"/>
  <c r="H7" i="5"/>
  <c r="H10" i="5" s="1"/>
  <c r="F4" i="5"/>
  <c r="C8" i="5" s="1"/>
  <c r="F5" i="5"/>
  <c r="D9" i="5" s="1"/>
  <c r="P5" i="5"/>
  <c r="N9" i="5" s="1"/>
  <c r="K5" i="5"/>
  <c r="G9" i="5" s="1"/>
  <c r="P4" i="5"/>
  <c r="N8" i="5" s="1"/>
  <c r="K4" i="5"/>
  <c r="G8" i="5" s="1"/>
  <c r="L7" i="5"/>
  <c r="K3" i="5"/>
  <c r="F3" i="5"/>
  <c r="D7" i="5" s="1"/>
  <c r="D10" i="5" l="1"/>
  <c r="H23" i="5"/>
  <c r="N10" i="5"/>
  <c r="C23" i="5"/>
  <c r="B37" i="5"/>
  <c r="D36" i="5"/>
  <c r="O8" i="5"/>
  <c r="O10" i="5" s="1"/>
  <c r="L8" i="5"/>
  <c r="L10" i="5" s="1"/>
  <c r="I20" i="5"/>
  <c r="I23" i="5" s="1"/>
  <c r="N21" i="5"/>
  <c r="M34" i="5"/>
  <c r="M37" i="5" s="1"/>
  <c r="B7" i="5"/>
  <c r="E20" i="5"/>
  <c r="E23" i="5" s="1"/>
  <c r="J20" i="5"/>
  <c r="J21" i="5"/>
  <c r="O21" i="5"/>
  <c r="J22" i="5"/>
  <c r="O22" i="5"/>
  <c r="O23" i="5" s="1"/>
  <c r="D37" i="5"/>
  <c r="I34" i="5"/>
  <c r="N34" i="5"/>
  <c r="I35" i="5"/>
  <c r="N35" i="5"/>
  <c r="E36" i="5"/>
  <c r="O36" i="5"/>
  <c r="B9" i="5"/>
  <c r="N23" i="5"/>
  <c r="H37" i="5"/>
  <c r="E8" i="5"/>
  <c r="I9" i="5"/>
  <c r="I10" i="5" s="1"/>
  <c r="C9" i="5"/>
  <c r="E9" i="5"/>
  <c r="J7" i="5"/>
  <c r="J8" i="5"/>
  <c r="J9" i="5"/>
  <c r="M8" i="5"/>
  <c r="M9" i="5"/>
  <c r="G7" i="5"/>
  <c r="G10" i="5" s="1"/>
  <c r="G20" i="5"/>
  <c r="G23" i="5" s="1"/>
  <c r="B21" i="5"/>
  <c r="G21" i="5"/>
  <c r="L21" i="5"/>
  <c r="L23" i="5" s="1"/>
  <c r="B22" i="5"/>
  <c r="G22" i="5"/>
  <c r="L22" i="5"/>
  <c r="B20" i="5"/>
  <c r="B23" i="5" s="1"/>
  <c r="E37" i="5"/>
  <c r="J34" i="5"/>
  <c r="O34" i="5"/>
  <c r="O37" i="5" s="1"/>
  <c r="J35" i="5"/>
  <c r="O35" i="5"/>
  <c r="G36" i="5"/>
  <c r="G37" i="5" s="1"/>
  <c r="L36" i="5"/>
  <c r="L37" i="5" s="1"/>
  <c r="E7" i="5"/>
  <c r="E10" i="5" s="1"/>
  <c r="C7" i="5"/>
  <c r="D8" i="5"/>
  <c r="M7" i="5"/>
  <c r="M10" i="5" s="1"/>
  <c r="M41" i="5" s="1"/>
  <c r="C36" i="5"/>
  <c r="C37" i="5" s="1"/>
  <c r="E41" i="5"/>
  <c r="H41" i="5"/>
  <c r="B8" i="5"/>
  <c r="O41" i="5" l="1"/>
  <c r="B10" i="5"/>
  <c r="J37" i="5"/>
  <c r="J10" i="5"/>
  <c r="J41" i="5" s="1"/>
  <c r="N37" i="5"/>
  <c r="J23" i="5"/>
  <c r="C10" i="5"/>
  <c r="C41" i="5" s="1"/>
  <c r="I37" i="5"/>
</calcChain>
</file>

<file path=xl/sharedStrings.xml><?xml version="1.0" encoding="utf-8"?>
<sst xmlns="http://schemas.openxmlformats.org/spreadsheetml/2006/main" count="350" uniqueCount="45">
  <si>
    <t>L2</t>
    <phoneticPr fontId="1"/>
  </si>
  <si>
    <t>L5</t>
    <phoneticPr fontId="1"/>
  </si>
  <si>
    <t>L6</t>
    <phoneticPr fontId="1"/>
  </si>
  <si>
    <t>1st</t>
    <phoneticPr fontId="1"/>
  </si>
  <si>
    <t>2nd</t>
    <phoneticPr fontId="1"/>
  </si>
  <si>
    <t>3rd</t>
    <phoneticPr fontId="1"/>
  </si>
  <si>
    <t>GFP-, 2A-</t>
    <phoneticPr fontId="1"/>
  </si>
  <si>
    <t>GFP-,2A+</t>
    <phoneticPr fontId="1"/>
  </si>
  <si>
    <t>GFP+, 2A-</t>
    <phoneticPr fontId="1"/>
  </si>
  <si>
    <t>GFP+,2A+</t>
    <phoneticPr fontId="1"/>
  </si>
  <si>
    <t>P15, 4R1</t>
    <phoneticPr fontId="1"/>
  </si>
  <si>
    <t>P15, 1R1</t>
    <phoneticPr fontId="1"/>
  </si>
  <si>
    <t>P15, 6R</t>
    <phoneticPr fontId="1"/>
  </si>
  <si>
    <t>L2/3</t>
    <phoneticPr fontId="1"/>
  </si>
  <si>
    <t>AnkG+:</t>
    <phoneticPr fontId="1"/>
  </si>
  <si>
    <t>GFP-,Nav1.2+</t>
    <phoneticPr fontId="1"/>
  </si>
  <si>
    <t>GFP-,Nav1.2-</t>
    <phoneticPr fontId="1"/>
  </si>
  <si>
    <t>GFP+,Nav1.2+</t>
    <phoneticPr fontId="1"/>
  </si>
  <si>
    <t>GFP+,Nav1.2-</t>
    <phoneticPr fontId="1"/>
  </si>
  <si>
    <t>1R1</t>
    <phoneticPr fontId="1"/>
  </si>
  <si>
    <t>4R1</t>
    <phoneticPr fontId="1"/>
  </si>
  <si>
    <t>6R</t>
    <phoneticPr fontId="1"/>
  </si>
  <si>
    <t>Ave.</t>
    <phoneticPr fontId="1"/>
  </si>
  <si>
    <t>SEM</t>
    <phoneticPr fontId="1"/>
  </si>
  <si>
    <t>Toal</t>
    <phoneticPr fontId="1"/>
  </si>
  <si>
    <t>2A</t>
    <phoneticPr fontId="1"/>
  </si>
  <si>
    <t>total</t>
    <phoneticPr fontId="1"/>
  </si>
  <si>
    <t>% GFP+/2A</t>
    <phoneticPr fontId="1"/>
  </si>
  <si>
    <t>% GFP-/2A</t>
    <phoneticPr fontId="1"/>
  </si>
  <si>
    <t>SD</t>
    <phoneticPr fontId="1"/>
  </si>
  <si>
    <t>N=</t>
    <phoneticPr fontId="1"/>
  </si>
  <si>
    <t>L2,AnkG+</t>
    <phoneticPr fontId="1"/>
  </si>
  <si>
    <t>L5, AnkG+</t>
    <phoneticPr fontId="1"/>
  </si>
  <si>
    <t>L6, AnkG+</t>
    <phoneticPr fontId="1"/>
  </si>
  <si>
    <t>SUM</t>
    <phoneticPr fontId="1"/>
  </si>
  <si>
    <t>N(SUM)=</t>
    <phoneticPr fontId="1"/>
  </si>
  <si>
    <t>Nav1.2+/GFP-</t>
    <phoneticPr fontId="1"/>
  </si>
  <si>
    <t>Average</t>
    <phoneticPr fontId="1"/>
  </si>
  <si>
    <t>Nav1.2+/GFP+</t>
    <phoneticPr fontId="1"/>
  </si>
  <si>
    <t>GFP+</t>
    <phoneticPr fontId="1"/>
  </si>
  <si>
    <t>GFP-</t>
    <phoneticPr fontId="1"/>
  </si>
  <si>
    <t>2A+,2A-</t>
    <phoneticPr fontId="1"/>
  </si>
  <si>
    <t>Supplementary table S19</t>
    <phoneticPr fontId="1"/>
  </si>
  <si>
    <t>Supplementary table S18</t>
    <phoneticPr fontId="1"/>
  </si>
  <si>
    <t>Supplementary table S20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</si>
</sst>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_ "/>
    <numFmt numFmtId="178" formatCode="0.000"/>
    <numFmt numFmtId="179" formatCode="0.0_ "/>
  </numFmts>
  <fonts count="4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2" fontId="0" fillId="0" borderId="0" xfId="0" applyNumberFormat="1">
      <alignment vertical="center"/>
    </xf>
    <xf numFmtId="0" fontId="0" fillId="0" borderId="1" xfId="0" applyBorder="1">
      <alignment vertical="center"/>
    </xf>
    <xf numFmtId="2" fontId="0" fillId="0" borderId="1" xfId="0" applyNumberFormat="1" applyBorder="1">
      <alignment vertical="center"/>
    </xf>
    <xf numFmtId="0" fontId="0" fillId="0" borderId="0" xfId="0" applyBorder="1">
      <alignment vertical="center"/>
    </xf>
    <xf numFmtId="2" fontId="0" fillId="0" borderId="0" xfId="0" applyNumberFormat="1" applyBorder="1">
      <alignment vertical="center"/>
    </xf>
    <xf numFmtId="0" fontId="0" fillId="0" borderId="2" xfId="0" applyBorder="1">
      <alignment vertical="center"/>
    </xf>
    <xf numFmtId="1" fontId="0" fillId="0" borderId="0" xfId="0" applyNumberFormat="1">
      <alignment vertical="center"/>
    </xf>
    <xf numFmtId="2" fontId="0" fillId="0" borderId="2" xfId="0" applyNumberFormat="1" applyBorder="1">
      <alignment vertical="center"/>
    </xf>
    <xf numFmtId="1" fontId="0" fillId="0" borderId="1" xfId="0" applyNumberFormat="1" applyBorder="1">
      <alignment vertical="center"/>
    </xf>
    <xf numFmtId="2" fontId="2" fillId="0" borderId="0" xfId="0" applyNumberFormat="1" applyFont="1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179" fontId="0" fillId="0" borderId="2" xfId="0" applyNumberFormat="1" applyBorder="1">
      <alignment vertical="center"/>
    </xf>
    <xf numFmtId="0" fontId="0" fillId="0" borderId="0" xfId="0" applyFont="1">
      <alignment vertical="center"/>
    </xf>
    <xf numFmtId="2" fontId="3" fillId="0" borderId="1" xfId="0" applyNumberFormat="1" applyFont="1" applyBorder="1">
      <alignment vertical="center"/>
    </xf>
    <xf numFmtId="1" fontId="3" fillId="0" borderId="0" xfId="0" applyNumberFormat="1" applyFont="1" applyBorder="1">
      <alignment vertical="center"/>
    </xf>
    <xf numFmtId="2" fontId="3" fillId="0" borderId="0" xfId="0" applyNumberFormat="1" applyFont="1">
      <alignment vertical="center"/>
    </xf>
    <xf numFmtId="0" fontId="3" fillId="0" borderId="2" xfId="0" applyFont="1" applyBorder="1">
      <alignment vertical="center"/>
    </xf>
    <xf numFmtId="2" fontId="3" fillId="0" borderId="2" xfId="0" applyNumberFormat="1" applyFont="1" applyBorder="1">
      <alignment vertical="center"/>
    </xf>
    <xf numFmtId="2" fontId="3" fillId="0" borderId="0" xfId="0" applyNumberFormat="1" applyFont="1" applyBorder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8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>
      <alignment vertical="center"/>
    </xf>
    <xf numFmtId="177" fontId="3" fillId="0" borderId="2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per_AnkG!$B$46:$B$48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per_AnkG!$F$46:$F$48</c:f>
              <c:numCache>
                <c:formatCode>0.00</c:formatCode>
                <c:ptCount val="3"/>
                <c:pt idx="0">
                  <c:v>6.9986256136689819</c:v>
                </c:pt>
                <c:pt idx="1">
                  <c:v>5.2487810568172977</c:v>
                </c:pt>
                <c:pt idx="2">
                  <c:v>3.1540265378699037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D-3F4C-B776-8804EE07C3B4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per_AnkG!$B$46:$B$48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per_AnkG!$E$46:$E$48</c:f>
              <c:numCache>
                <c:formatCode>0.00</c:formatCode>
                <c:ptCount val="3"/>
                <c:pt idx="0">
                  <c:v>15.555324520033457</c:v>
                </c:pt>
                <c:pt idx="1">
                  <c:v>24.954022604173375</c:v>
                </c:pt>
                <c:pt idx="2">
                  <c:v>17.560731041553325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8D-3F4C-B776-8804EE07C3B4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per_AnkG!$B$46:$B$48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per_AnkG!$D$46:$D$48</c:f>
              <c:numCache>
                <c:formatCode>0.00</c:formatCode>
                <c:ptCount val="3"/>
                <c:pt idx="0">
                  <c:v>53.308641289369405</c:v>
                </c:pt>
                <c:pt idx="1">
                  <c:v>46.953944869645603</c:v>
                </c:pt>
                <c:pt idx="2">
                  <c:v>59.321356880961666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8D-3F4C-B776-8804EE07C3B4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per_AnkG!$B$46:$B$48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per_AnkG!$C$46:$C$48</c:f>
              <c:numCache>
                <c:formatCode>0.00</c:formatCode>
                <c:ptCount val="3"/>
                <c:pt idx="0">
                  <c:v>24.137408576928152</c:v>
                </c:pt>
                <c:pt idx="1">
                  <c:v>22.843251469363718</c:v>
                </c:pt>
                <c:pt idx="2">
                  <c:v>19.963885539615109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8D-3F4C-B776-8804EE07C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550024256"/>
        <c:axId val="1550080416"/>
      </c:barChart>
      <c:catAx>
        <c:axId val="15500242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50080416"/>
        <c:crosses val="autoZero"/>
        <c:auto val="1"/>
        <c:lblAlgn val="ctr"/>
        <c:lblOffset val="100"/>
        <c:noMultiLvlLbl val="0"/>
      </c:catAx>
      <c:valAx>
        <c:axId val="1550080416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50024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per_AnkG!$Y$33:$Y$35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per_AnkG!$Z$33:$Z$35</c:f>
              <c:numCache>
                <c:formatCode>0.00</c:formatCode>
                <c:ptCount val="3"/>
                <c:pt idx="0">
                  <c:v>11.837071306898508</c:v>
                </c:pt>
                <c:pt idx="1">
                  <c:v>10.03210324892189</c:v>
                </c:pt>
                <c:pt idx="2">
                  <c:v>4.9667235071729339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88-0D40-BB1C-FFE7A65EEFA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per_AnkG!$Y$33:$Y$35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per_AnkG!$AA$33:$AA$35</c:f>
              <c:numCache>
                <c:formatCode>0.00</c:formatCode>
                <c:ptCount val="3"/>
                <c:pt idx="0">
                  <c:v>88.162928693101492</c:v>
                </c:pt>
                <c:pt idx="1">
                  <c:v>89.967896751078115</c:v>
                </c:pt>
                <c:pt idx="2">
                  <c:v>95.033276492827056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88-0D40-BB1C-FFE7A65EE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559517504"/>
        <c:axId val="1559519184"/>
      </c:barChart>
      <c:catAx>
        <c:axId val="15595175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59519184"/>
        <c:crosses val="autoZero"/>
        <c:auto val="1"/>
        <c:lblAlgn val="ctr"/>
        <c:lblOffset val="100"/>
        <c:noMultiLvlLbl val="0"/>
      </c:catAx>
      <c:valAx>
        <c:axId val="1559519184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5951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[1]Sheet1!$C$12</c:f>
              <c:strCache>
                <c:ptCount val="1"/>
                <c:pt idx="0">
                  <c:v>GFP+,Nav1.2+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[1]Sheet1!$B$13:$B$15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[1]Sheet1!$C$13:$C$15</c:f>
              <c:numCache>
                <c:formatCode>General</c:formatCode>
                <c:ptCount val="3"/>
                <c:pt idx="0">
                  <c:v>31.51</c:v>
                </c:pt>
                <c:pt idx="1">
                  <c:v>17.13</c:v>
                </c:pt>
                <c:pt idx="2">
                  <c:v>14.35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9D-4C45-9777-6BE81AC7B6A1}"/>
            </c:ext>
          </c:extLst>
        </c:ser>
        <c:ser>
          <c:idx val="1"/>
          <c:order val="1"/>
          <c:tx>
            <c:strRef>
              <c:f>[1]Sheet1!$D$12</c:f>
              <c:strCache>
                <c:ptCount val="1"/>
                <c:pt idx="0">
                  <c:v>GFP+,Nav1.2-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[1]Sheet1!$B$13:$B$15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[1]Sheet1!$D$13:$D$15</c:f>
              <c:numCache>
                <c:formatCode>General</c:formatCode>
                <c:ptCount val="3"/>
                <c:pt idx="0">
                  <c:v>68.489999999999995</c:v>
                </c:pt>
                <c:pt idx="1">
                  <c:v>82.87</c:v>
                </c:pt>
                <c:pt idx="2">
                  <c:v>85.65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9D-4C45-9777-6BE81AC7B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528472911"/>
        <c:axId val="1528474591"/>
      </c:barChart>
      <c:catAx>
        <c:axId val="152847291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28474591"/>
        <c:crosses val="autoZero"/>
        <c:auto val="1"/>
        <c:lblAlgn val="ctr"/>
        <c:lblOffset val="100"/>
        <c:noMultiLvlLbl val="0"/>
      </c:catAx>
      <c:valAx>
        <c:axId val="1528474591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28472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469900</xdr:colOff>
      <xdr:row>44</xdr:row>
      <xdr:rowOff>25400</xdr:rowOff>
    </xdr:from>
    <xdr:to>
      <xdr:col>13</xdr:col>
      <xdr:colOff>114300</xdr:colOff>
      <xdr:row>52</xdr:row>
      <xdr:rowOff>63500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960C7D2-D6C9-1B40-81F7-553F4B087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120650</xdr:colOff>
      <xdr:row>36</xdr:row>
      <xdr:rowOff>215900</xdr:rowOff>
    </xdr:from>
    <xdr:to>
      <xdr:col>27</xdr:col>
      <xdr:colOff>882650</xdr:colOff>
      <xdr:row>44</xdr:row>
      <xdr:rowOff>158750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AF27943-BFC3-814B-B668-6EA8C09C52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95918</xdr:colOff>
      <xdr:row>69</xdr:row>
      <xdr:rowOff>127000</xdr:rowOff>
    </xdr:from>
    <xdr:to>
      <xdr:col>10</xdr:col>
      <xdr:colOff>857918</xdr:colOff>
      <xdr:row>80</xdr:row>
      <xdr:rowOff>35426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FE9F0D2-50D9-5E40-A835-26031D8A8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FAT32-DISK/P15_2A_GFP&#23450;&#37327;&#32080;&#265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C4" t="str">
            <v>GFP-,Nav1.2+</v>
          </cell>
          <cell r="D4" t="str">
            <v>GFP-,Nav1.2-</v>
          </cell>
        </row>
        <row r="5">
          <cell r="B5" t="str">
            <v>L2/3</v>
          </cell>
          <cell r="C5">
            <v>68.58</v>
          </cell>
          <cell r="D5">
            <v>31.42</v>
          </cell>
        </row>
        <row r="6">
          <cell r="B6" t="str">
            <v>L5</v>
          </cell>
          <cell r="C6">
            <v>67.209999999999994</v>
          </cell>
          <cell r="D6">
            <v>32.790000000000006</v>
          </cell>
        </row>
        <row r="7">
          <cell r="B7" t="str">
            <v>L6</v>
          </cell>
          <cell r="C7">
            <v>75.08</v>
          </cell>
          <cell r="D7">
            <v>24.92</v>
          </cell>
        </row>
        <row r="12">
          <cell r="C12" t="str">
            <v>GFP+,Nav1.2+</v>
          </cell>
          <cell r="D12" t="str">
            <v>GFP+,Nav1.2-</v>
          </cell>
        </row>
        <row r="13">
          <cell r="B13" t="str">
            <v>L2/3</v>
          </cell>
          <cell r="C13">
            <v>31.51</v>
          </cell>
          <cell r="D13">
            <v>68.489999999999995</v>
          </cell>
        </row>
        <row r="14">
          <cell r="B14" t="str">
            <v>L5</v>
          </cell>
          <cell r="C14">
            <v>17.13</v>
          </cell>
          <cell r="D14">
            <v>82.87</v>
          </cell>
        </row>
        <row r="15">
          <cell r="B15" t="str">
            <v>L6</v>
          </cell>
          <cell r="C15">
            <v>14.35</v>
          </cell>
          <cell r="D15">
            <v>85.65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7A201-FA0C-9042-A660-50FF63162109}">
  <dimension ref="A1:AM83"/>
  <sheetViews>
    <sheetView tabSelected="1" topLeftCell="J23" workbookViewId="0">
      <selection activeCell="S68" sqref="S68"/>
    </sheetView>
  </sheetViews>
  <sheetFormatPr baseColWidth="10" defaultRowHeight="20"/>
  <cols>
    <col min="19" max="19" width="13.28515625" customWidth="1"/>
    <col min="21" max="21" width="12" customWidth="1"/>
    <col min="23" max="23" width="15.85546875" customWidth="1"/>
    <col min="36" max="36" width="10.85546875" bestFit="1" customWidth="1"/>
    <col min="37" max="37" width="11.140625" bestFit="1" customWidth="1"/>
  </cols>
  <sheetData>
    <row r="1" spans="1:39">
      <c r="A1" t="s">
        <v>11</v>
      </c>
      <c r="B1" t="s">
        <v>0</v>
      </c>
      <c r="F1" t="s">
        <v>24</v>
      </c>
      <c r="G1" t="s">
        <v>1</v>
      </c>
      <c r="K1" t="s">
        <v>24</v>
      </c>
      <c r="L1" t="s">
        <v>2</v>
      </c>
      <c r="N1" s="23"/>
      <c r="O1" s="23"/>
      <c r="P1" s="23" t="s">
        <v>24</v>
      </c>
      <c r="Q1" s="23"/>
      <c r="R1" s="23"/>
      <c r="S1" s="23"/>
      <c r="T1" s="23"/>
      <c r="U1" s="23"/>
      <c r="V1" s="23"/>
      <c r="W1" s="23"/>
      <c r="X1" s="23" t="s">
        <v>11</v>
      </c>
      <c r="Y1" s="23" t="s">
        <v>26</v>
      </c>
      <c r="Z1" s="23"/>
      <c r="AA1" s="23"/>
      <c r="AB1" s="23"/>
      <c r="AC1" s="23"/>
      <c r="AD1" s="23" t="s">
        <v>26</v>
      </c>
      <c r="AE1" s="23"/>
      <c r="AF1" s="23"/>
      <c r="AG1" s="23"/>
      <c r="AH1" s="23"/>
      <c r="AI1" s="23" t="s">
        <v>26</v>
      </c>
      <c r="AJ1" s="23"/>
      <c r="AK1" s="23"/>
      <c r="AL1" s="23"/>
      <c r="AM1" s="23"/>
    </row>
    <row r="2" spans="1:39">
      <c r="A2" s="14"/>
      <c r="B2" s="14" t="s">
        <v>6</v>
      </c>
      <c r="C2" s="14" t="s">
        <v>7</v>
      </c>
      <c r="D2" s="14" t="s">
        <v>8</v>
      </c>
      <c r="E2" s="14" t="s">
        <v>9</v>
      </c>
      <c r="F2" s="14" t="s">
        <v>14</v>
      </c>
      <c r="G2" s="14" t="s">
        <v>6</v>
      </c>
      <c r="H2" s="14" t="s">
        <v>7</v>
      </c>
      <c r="I2" s="14" t="s">
        <v>8</v>
      </c>
      <c r="J2" s="14" t="s">
        <v>9</v>
      </c>
      <c r="K2" s="14" t="s">
        <v>14</v>
      </c>
      <c r="L2" s="14" t="s">
        <v>6</v>
      </c>
      <c r="M2" s="14" t="s">
        <v>7</v>
      </c>
      <c r="N2" s="23" t="s">
        <v>8</v>
      </c>
      <c r="O2" s="23" t="s">
        <v>9</v>
      </c>
      <c r="P2" s="23" t="s">
        <v>14</v>
      </c>
      <c r="Q2" s="23"/>
      <c r="R2" s="23"/>
      <c r="S2" s="23"/>
      <c r="T2" s="23"/>
      <c r="U2" s="23"/>
      <c r="V2" s="23"/>
      <c r="W2" s="23"/>
      <c r="X2" s="18" t="s">
        <v>13</v>
      </c>
      <c r="Y2" s="18" t="s">
        <v>25</v>
      </c>
      <c r="Z2" s="18" t="s">
        <v>27</v>
      </c>
      <c r="AA2" s="18" t="s">
        <v>28</v>
      </c>
      <c r="AB2" s="18"/>
      <c r="AC2" s="18" t="s">
        <v>1</v>
      </c>
      <c r="AD2" s="18" t="s">
        <v>25</v>
      </c>
      <c r="AE2" s="18" t="s">
        <v>27</v>
      </c>
      <c r="AF2" s="18" t="s">
        <v>28</v>
      </c>
      <c r="AG2" s="18"/>
      <c r="AH2" s="18" t="s">
        <v>2</v>
      </c>
      <c r="AI2" s="18" t="s">
        <v>25</v>
      </c>
      <c r="AJ2" s="18" t="s">
        <v>27</v>
      </c>
      <c r="AK2" s="18" t="s">
        <v>28</v>
      </c>
      <c r="AL2" s="23"/>
      <c r="AM2" s="23"/>
    </row>
    <row r="3" spans="1:39">
      <c r="A3" s="14" t="s">
        <v>3</v>
      </c>
      <c r="B3" s="14">
        <v>19</v>
      </c>
      <c r="C3" s="14">
        <v>42</v>
      </c>
      <c r="D3" s="14">
        <v>24</v>
      </c>
      <c r="E3" s="14">
        <v>11</v>
      </c>
      <c r="F3" s="14">
        <f>SUM(B3:E3)</f>
        <v>96</v>
      </c>
      <c r="G3" s="14">
        <v>14</v>
      </c>
      <c r="H3" s="14">
        <v>32</v>
      </c>
      <c r="I3" s="14">
        <v>17</v>
      </c>
      <c r="J3" s="14">
        <v>4</v>
      </c>
      <c r="K3" s="14">
        <f t="shared" ref="K3:K5" si="0">SUM(G3:J3)</f>
        <v>67</v>
      </c>
      <c r="L3" s="14">
        <v>15</v>
      </c>
      <c r="M3" s="14">
        <v>45</v>
      </c>
      <c r="N3" s="23">
        <v>13</v>
      </c>
      <c r="O3" s="23">
        <v>5</v>
      </c>
      <c r="P3" s="23">
        <f>SUM(L3:O3)</f>
        <v>78</v>
      </c>
      <c r="Q3" s="23"/>
      <c r="R3" s="23"/>
      <c r="S3" s="23"/>
      <c r="T3" s="23"/>
      <c r="U3" s="23"/>
      <c r="V3" s="23"/>
      <c r="W3" s="23"/>
      <c r="X3" s="23" t="s">
        <v>3</v>
      </c>
      <c r="Y3" s="23">
        <f>C3+E3</f>
        <v>53</v>
      </c>
      <c r="Z3" s="17">
        <f>(E3/Y3)*100</f>
        <v>20.754716981132077</v>
      </c>
      <c r="AA3" s="17">
        <f>(C3/Y3)*100</f>
        <v>79.245283018867923</v>
      </c>
      <c r="AB3" s="23"/>
      <c r="AC3" s="23"/>
      <c r="AD3" s="23">
        <f>H3+J3</f>
        <v>36</v>
      </c>
      <c r="AE3" s="17">
        <f>(J3/AD3)*100</f>
        <v>11.111111111111111</v>
      </c>
      <c r="AF3" s="17">
        <f>(H3/AD3)*100</f>
        <v>88.888888888888886</v>
      </c>
      <c r="AG3" s="23"/>
      <c r="AH3" s="23"/>
      <c r="AI3" s="23">
        <f>M3+O3</f>
        <v>50</v>
      </c>
      <c r="AJ3" s="17">
        <f>(O3/AI3)*100</f>
        <v>10</v>
      </c>
      <c r="AK3" s="17">
        <f>(M3/AI3)*100</f>
        <v>90</v>
      </c>
      <c r="AL3" s="23"/>
      <c r="AM3" s="23"/>
    </row>
    <row r="4" spans="1:39">
      <c r="A4" s="14" t="s">
        <v>4</v>
      </c>
      <c r="B4" s="14">
        <v>24</v>
      </c>
      <c r="C4" s="14">
        <v>36</v>
      </c>
      <c r="D4" s="14">
        <v>16</v>
      </c>
      <c r="E4" s="14">
        <v>8</v>
      </c>
      <c r="F4" s="14">
        <f>SUM(B4:E4)</f>
        <v>84</v>
      </c>
      <c r="G4" s="14">
        <v>15</v>
      </c>
      <c r="H4" s="14">
        <v>41</v>
      </c>
      <c r="I4" s="14">
        <v>17</v>
      </c>
      <c r="J4" s="14">
        <v>6</v>
      </c>
      <c r="K4" s="14">
        <f t="shared" si="0"/>
        <v>79</v>
      </c>
      <c r="L4" s="14">
        <v>16</v>
      </c>
      <c r="M4" s="14">
        <v>51</v>
      </c>
      <c r="N4" s="23">
        <v>11</v>
      </c>
      <c r="O4" s="23">
        <v>1</v>
      </c>
      <c r="P4" s="23">
        <f>SUM(L4:O4)</f>
        <v>79</v>
      </c>
      <c r="Q4" s="23"/>
      <c r="R4" s="23"/>
      <c r="S4" s="23"/>
      <c r="T4" s="23"/>
      <c r="U4" s="23"/>
      <c r="V4" s="23"/>
      <c r="W4" s="23"/>
      <c r="X4" s="23" t="s">
        <v>4</v>
      </c>
      <c r="Y4" s="23">
        <f>C4+E4</f>
        <v>44</v>
      </c>
      <c r="Z4" s="17">
        <f>(E4/Y4)*100</f>
        <v>18.181818181818183</v>
      </c>
      <c r="AA4" s="17">
        <f>(C4/Y4)*100</f>
        <v>81.818181818181827</v>
      </c>
      <c r="AB4" s="23"/>
      <c r="AC4" s="23"/>
      <c r="AD4" s="23">
        <f>H4+J4</f>
        <v>47</v>
      </c>
      <c r="AE4" s="17">
        <f>(J4/AD4)*100</f>
        <v>12.76595744680851</v>
      </c>
      <c r="AF4" s="17">
        <f>(H4/AD4)*100</f>
        <v>87.2340425531915</v>
      </c>
      <c r="AG4" s="23"/>
      <c r="AH4" s="23"/>
      <c r="AI4" s="23">
        <f>M4+O4</f>
        <v>52</v>
      </c>
      <c r="AJ4" s="17">
        <f>(O4/AI4)*100</f>
        <v>1.9230769230769231</v>
      </c>
      <c r="AK4" s="17">
        <f>(M4/AI4)*100</f>
        <v>98.076923076923066</v>
      </c>
      <c r="AL4" s="23"/>
      <c r="AM4" s="23"/>
    </row>
    <row r="5" spans="1:39">
      <c r="A5" s="14" t="s">
        <v>5</v>
      </c>
      <c r="B5" s="14">
        <v>17</v>
      </c>
      <c r="C5" s="14">
        <v>50</v>
      </c>
      <c r="D5" s="14">
        <v>10</v>
      </c>
      <c r="E5" s="14">
        <v>7</v>
      </c>
      <c r="F5" s="14">
        <f>SUM(B5:E5)</f>
        <v>84</v>
      </c>
      <c r="G5" s="14">
        <v>16</v>
      </c>
      <c r="H5" s="14">
        <v>40</v>
      </c>
      <c r="I5" s="14">
        <v>15</v>
      </c>
      <c r="J5" s="14">
        <v>7</v>
      </c>
      <c r="K5" s="14">
        <f t="shared" si="0"/>
        <v>78</v>
      </c>
      <c r="L5" s="14">
        <v>10</v>
      </c>
      <c r="M5" s="14">
        <v>45</v>
      </c>
      <c r="N5" s="23">
        <v>14</v>
      </c>
      <c r="O5" s="23">
        <v>3</v>
      </c>
      <c r="P5" s="23">
        <f>SUM(L5:O5)</f>
        <v>72</v>
      </c>
      <c r="Q5" s="23"/>
      <c r="R5" s="23" t="s">
        <v>13</v>
      </c>
      <c r="S5" s="23" t="s">
        <v>6</v>
      </c>
      <c r="T5" s="23" t="s">
        <v>7</v>
      </c>
      <c r="U5" s="23" t="s">
        <v>8</v>
      </c>
      <c r="V5" s="23" t="s">
        <v>9</v>
      </c>
      <c r="W5" s="23"/>
      <c r="X5" s="18" t="s">
        <v>5</v>
      </c>
      <c r="Y5" s="18">
        <f>C5+E5</f>
        <v>57</v>
      </c>
      <c r="Z5" s="19">
        <f>(E5/Y5)*100</f>
        <v>12.280701754385964</v>
      </c>
      <c r="AA5" s="19">
        <f>(C5/Y5)*100</f>
        <v>87.719298245614027</v>
      </c>
      <c r="AB5" s="18"/>
      <c r="AC5" s="18"/>
      <c r="AD5" s="18">
        <f>H5+J5</f>
        <v>47</v>
      </c>
      <c r="AE5" s="19">
        <f>(J5/AD5)*100</f>
        <v>14.893617021276595</v>
      </c>
      <c r="AF5" s="19">
        <f>(H5/AD5)*100</f>
        <v>85.106382978723403</v>
      </c>
      <c r="AG5" s="18"/>
      <c r="AH5" s="18"/>
      <c r="AI5" s="18">
        <f>M5+O5</f>
        <v>48</v>
      </c>
      <c r="AJ5" s="19">
        <f>(O5/AI5)*100</f>
        <v>6.25</v>
      </c>
      <c r="AK5" s="19">
        <f>(M5/AI5)*100</f>
        <v>93.75</v>
      </c>
      <c r="AL5" s="23"/>
      <c r="AM5" s="23"/>
    </row>
    <row r="6" spans="1:39" ht="21" thickBot="1">
      <c r="A6" s="14"/>
      <c r="B6" s="15"/>
      <c r="C6" s="15"/>
      <c r="D6" s="15"/>
      <c r="E6" s="15"/>
      <c r="F6" s="16">
        <f>SUM(F3:F5)</f>
        <v>264</v>
      </c>
      <c r="G6" s="15"/>
      <c r="H6" s="15"/>
      <c r="I6" s="15"/>
      <c r="J6" s="15"/>
      <c r="K6" s="16">
        <f>SUM(K3:K5)</f>
        <v>224</v>
      </c>
      <c r="L6" s="15"/>
      <c r="M6" s="15"/>
      <c r="N6" s="15"/>
      <c r="O6" s="15"/>
      <c r="P6" s="16">
        <f>SUM(P3:P5)</f>
        <v>229</v>
      </c>
      <c r="Q6" s="23"/>
      <c r="R6" s="23" t="s">
        <v>19</v>
      </c>
      <c r="S6" s="17">
        <v>22.86706349206349</v>
      </c>
      <c r="T6" s="17">
        <v>48.710317460317462</v>
      </c>
      <c r="U6" s="17">
        <v>18.650793650793652</v>
      </c>
      <c r="V6" s="17">
        <v>9.7718253968253954</v>
      </c>
      <c r="W6" s="23"/>
      <c r="X6" s="23"/>
      <c r="Y6" s="16">
        <f>SUM(Y3:Y5)</f>
        <v>154</v>
      </c>
      <c r="Z6" s="17">
        <f>AVERAGE(Z3:Z5)</f>
        <v>17.072412305778744</v>
      </c>
      <c r="AA6" s="17">
        <f>AVERAGE(AA3:AA5)</f>
        <v>82.927587694221259</v>
      </c>
      <c r="AB6" s="23"/>
      <c r="AC6" s="23"/>
      <c r="AD6" s="16">
        <f>SUM(AD3:AD5)</f>
        <v>130</v>
      </c>
      <c r="AE6" s="17">
        <f>AVERAGE(AE3:AE5)</f>
        <v>12.923561859732073</v>
      </c>
      <c r="AF6" s="17">
        <f>AVERAGE(AF3:AF5)</f>
        <v>87.076438140267939</v>
      </c>
      <c r="AG6" s="23"/>
      <c r="AH6" s="23"/>
      <c r="AI6" s="16">
        <f>SUM(AI3:AI5)</f>
        <v>150</v>
      </c>
      <c r="AJ6" s="17">
        <f>AVERAGE(AJ3:AJ5)</f>
        <v>6.0576923076923075</v>
      </c>
      <c r="AK6" s="17">
        <f>AVERAGE(AK3:AK5)</f>
        <v>93.942307692307693</v>
      </c>
      <c r="AL6" s="23"/>
      <c r="AM6" s="23"/>
    </row>
    <row r="7" spans="1:39">
      <c r="A7" s="14"/>
      <c r="B7" s="17">
        <f>(B3/F3)*100</f>
        <v>19.791666666666664</v>
      </c>
      <c r="C7" s="17">
        <f>(C3/F3)*100</f>
        <v>43.75</v>
      </c>
      <c r="D7" s="17">
        <f>(D3/F3)*100</f>
        <v>25</v>
      </c>
      <c r="E7" s="17">
        <f>(E3/F3)*100</f>
        <v>11.458333333333332</v>
      </c>
      <c r="F7" s="14"/>
      <c r="G7" s="17">
        <f>(G3/K3)*100</f>
        <v>20.8955223880597</v>
      </c>
      <c r="H7" s="17">
        <f>(H3/K3)*100</f>
        <v>47.761194029850742</v>
      </c>
      <c r="I7" s="17">
        <f>(I3/K3)*100</f>
        <v>25.373134328358208</v>
      </c>
      <c r="J7" s="17">
        <f>(J3/K3)*100</f>
        <v>5.9701492537313428</v>
      </c>
      <c r="K7" s="14"/>
      <c r="L7" s="17">
        <f>(L3/P3)*100</f>
        <v>19.230769230769234</v>
      </c>
      <c r="M7" s="17">
        <f>(M3/P3)*100</f>
        <v>57.692307692307686</v>
      </c>
      <c r="N7" s="17">
        <f>(N3/P3)*100</f>
        <v>16.666666666666664</v>
      </c>
      <c r="O7" s="17">
        <f>(O3/P3)*100</f>
        <v>6.4102564102564097</v>
      </c>
      <c r="P7" s="17"/>
      <c r="Q7" s="23"/>
      <c r="R7" s="23" t="s">
        <v>20</v>
      </c>
      <c r="S7" s="17">
        <v>25.916022974846502</v>
      </c>
      <c r="T7" s="17">
        <v>54.016027545439307</v>
      </c>
      <c r="U7" s="17">
        <v>14.030958148605208</v>
      </c>
      <c r="V7" s="17">
        <v>6.0369913311089789</v>
      </c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</row>
    <row r="8" spans="1:39">
      <c r="A8" s="14"/>
      <c r="B8" s="17">
        <f>(B4/F4)*100</f>
        <v>28.571428571428569</v>
      </c>
      <c r="C8" s="17">
        <f>(C4/F4)*100</f>
        <v>42.857142857142854</v>
      </c>
      <c r="D8" s="17">
        <f>(D4/F4)*100</f>
        <v>19.047619047619047</v>
      </c>
      <c r="E8" s="17">
        <f>(E4/F4)*100</f>
        <v>9.5238095238095237</v>
      </c>
      <c r="F8" s="14"/>
      <c r="G8" s="17">
        <f>(G4/K4)*100</f>
        <v>18.9873417721519</v>
      </c>
      <c r="H8" s="17">
        <f>(H4/K4)*100</f>
        <v>51.898734177215189</v>
      </c>
      <c r="I8" s="17">
        <f>(I4/K4)*100</f>
        <v>21.518987341772153</v>
      </c>
      <c r="J8" s="17">
        <f>(J4/K4)*100</f>
        <v>7.59493670886076</v>
      </c>
      <c r="K8" s="14"/>
      <c r="L8" s="17">
        <f>(L4/P4)*100</f>
        <v>20.253164556962027</v>
      </c>
      <c r="M8" s="17">
        <f>(M4/P4)*100</f>
        <v>64.556962025316452</v>
      </c>
      <c r="N8" s="17">
        <f>(N4/P4)*100</f>
        <v>13.924050632911392</v>
      </c>
      <c r="O8" s="17">
        <f>(O4/P4)*100</f>
        <v>1.2658227848101267</v>
      </c>
      <c r="P8" s="17"/>
      <c r="Q8" s="23"/>
      <c r="R8" s="18" t="s">
        <v>21</v>
      </c>
      <c r="S8" s="19">
        <v>23.629139263874464</v>
      </c>
      <c r="T8" s="19">
        <v>57.199578862351444</v>
      </c>
      <c r="U8" s="19">
        <v>13.98422176070151</v>
      </c>
      <c r="V8" s="19">
        <v>5.1870601130725733</v>
      </c>
      <c r="W8" s="23"/>
      <c r="X8" s="23" t="s">
        <v>10</v>
      </c>
      <c r="Y8" s="23" t="s">
        <v>26</v>
      </c>
      <c r="Z8" s="23"/>
      <c r="AA8" s="23"/>
      <c r="AB8" s="23"/>
      <c r="AC8" s="23"/>
      <c r="AD8" s="23" t="s">
        <v>26</v>
      </c>
      <c r="AE8" s="23"/>
      <c r="AF8" s="23"/>
      <c r="AG8" s="23"/>
      <c r="AH8" s="23"/>
      <c r="AI8" s="23" t="s">
        <v>26</v>
      </c>
      <c r="AJ8" s="23"/>
      <c r="AK8" s="23"/>
      <c r="AL8" s="23"/>
      <c r="AM8" s="23"/>
    </row>
    <row r="9" spans="1:39">
      <c r="A9" s="14"/>
      <c r="B9" s="19">
        <f>(B5/F5)*100</f>
        <v>20.238095238095237</v>
      </c>
      <c r="C9" s="19">
        <f>(C5/F5)*100</f>
        <v>59.523809523809526</v>
      </c>
      <c r="D9" s="19">
        <f>(D5/F5)*100</f>
        <v>11.904761904761903</v>
      </c>
      <c r="E9" s="19">
        <f>(E5/F5)*100</f>
        <v>8.3333333333333321</v>
      </c>
      <c r="F9" s="18"/>
      <c r="G9" s="19">
        <f>(G5/K5)*100</f>
        <v>20.512820512820511</v>
      </c>
      <c r="H9" s="19">
        <f>(H5/K5)*100</f>
        <v>51.282051282051277</v>
      </c>
      <c r="I9" s="19">
        <f>(I5/K5)*100</f>
        <v>19.230769230769234</v>
      </c>
      <c r="J9" s="19">
        <f>(J5/K5)*100</f>
        <v>8.9743589743589745</v>
      </c>
      <c r="K9" s="18"/>
      <c r="L9" s="19">
        <f>(L5/P5)*100</f>
        <v>13.888888888888889</v>
      </c>
      <c r="M9" s="19">
        <f>(M5/P5)*100</f>
        <v>62.5</v>
      </c>
      <c r="N9" s="19">
        <f>(N5/P5)*100</f>
        <v>19.444444444444446</v>
      </c>
      <c r="O9" s="19">
        <f>(O5/P5)*100</f>
        <v>4.1666666666666661</v>
      </c>
      <c r="P9" s="20"/>
      <c r="Q9" s="23"/>
      <c r="R9" s="23" t="s">
        <v>22</v>
      </c>
      <c r="S9" s="17">
        <f>AVERAGE(S6:S8)</f>
        <v>24.137408576928152</v>
      </c>
      <c r="T9" s="17">
        <f>AVERAGE(T6:T8)</f>
        <v>53.308641289369405</v>
      </c>
      <c r="U9" s="17">
        <f>AVERAGE(U6:U8)</f>
        <v>15.555324520033457</v>
      </c>
      <c r="V9" s="17">
        <f>AVERAGE(V6:V8)</f>
        <v>6.9986256136689819</v>
      </c>
      <c r="W9" s="23"/>
      <c r="X9" s="18" t="s">
        <v>13</v>
      </c>
      <c r="Y9" s="18" t="s">
        <v>25</v>
      </c>
      <c r="Z9" s="18" t="s">
        <v>27</v>
      </c>
      <c r="AA9" s="18" t="s">
        <v>28</v>
      </c>
      <c r="AB9" s="18"/>
      <c r="AC9" s="18" t="s">
        <v>1</v>
      </c>
      <c r="AD9" s="18" t="s">
        <v>25</v>
      </c>
      <c r="AE9" s="18" t="s">
        <v>27</v>
      </c>
      <c r="AF9" s="18" t="s">
        <v>28</v>
      </c>
      <c r="AG9" s="18"/>
      <c r="AH9" s="18" t="s">
        <v>2</v>
      </c>
      <c r="AI9" s="18" t="s">
        <v>25</v>
      </c>
      <c r="AJ9" s="18" t="s">
        <v>27</v>
      </c>
      <c r="AK9" s="18" t="s">
        <v>28</v>
      </c>
      <c r="AL9" s="23"/>
      <c r="AM9" s="23"/>
    </row>
    <row r="10" spans="1:39">
      <c r="A10" s="14"/>
      <c r="B10" s="20">
        <f>AVERAGE(B7:B9)</f>
        <v>22.86706349206349</v>
      </c>
      <c r="C10" s="20">
        <f>AVERAGE(C7:C9)</f>
        <v>48.710317460317462</v>
      </c>
      <c r="D10" s="20">
        <f>AVERAGE(D7:D9)</f>
        <v>18.650793650793652</v>
      </c>
      <c r="E10" s="20">
        <f>AVERAGE(E7:E9)</f>
        <v>9.7718253968253954</v>
      </c>
      <c r="F10" s="21"/>
      <c r="G10" s="20">
        <f>AVERAGE(G7:G9)</f>
        <v>20.131894891010703</v>
      </c>
      <c r="H10" s="20">
        <f>AVERAGE(H7:H9)</f>
        <v>50.313993163039072</v>
      </c>
      <c r="I10" s="20">
        <f>AVERAGE(I7:I9)</f>
        <v>22.040963633633197</v>
      </c>
      <c r="J10" s="20">
        <f>AVERAGE(J7:J9)</f>
        <v>7.5131483123170257</v>
      </c>
      <c r="K10" s="21"/>
      <c r="L10" s="20">
        <f>AVERAGE(L7:L9)</f>
        <v>17.790940892206716</v>
      </c>
      <c r="M10" s="20">
        <f>AVERAGE(M7:M9)</f>
        <v>61.583089905874715</v>
      </c>
      <c r="N10" s="20">
        <f>AVERAGE(N7:N9)</f>
        <v>16.6783872480075</v>
      </c>
      <c r="O10" s="20">
        <f>AVERAGE(O7:O9)</f>
        <v>3.9475819539110675</v>
      </c>
      <c r="P10" s="20"/>
      <c r="Q10" s="23"/>
      <c r="R10" s="23" t="s">
        <v>29</v>
      </c>
      <c r="S10" s="17">
        <f>STDEV(S6:S8)</f>
        <v>1.5867551017271582</v>
      </c>
      <c r="T10" s="17">
        <f>STDEV(T6:T8)</f>
        <v>4.288611229112921</v>
      </c>
      <c r="U10" s="17">
        <f>STDEV(U6:U8)</f>
        <v>2.680856752440441</v>
      </c>
      <c r="V10" s="17">
        <f>STDEV(V6:V8)</f>
        <v>2.4389697716089684</v>
      </c>
      <c r="W10" s="23"/>
      <c r="X10" s="23" t="s">
        <v>3</v>
      </c>
      <c r="Y10" s="26">
        <f>C16+E16</f>
        <v>73</v>
      </c>
      <c r="Z10" s="17">
        <f>(E16/Y10)*100</f>
        <v>8.2191780821917799</v>
      </c>
      <c r="AA10" s="17">
        <f>(C16/Y10)*100</f>
        <v>91.780821917808225</v>
      </c>
      <c r="AB10" s="23"/>
      <c r="AC10" s="23"/>
      <c r="AD10" s="26">
        <f>H16+J16</f>
        <v>44</v>
      </c>
      <c r="AE10" s="17">
        <f>(J16/AD10)*100</f>
        <v>4.5454545454545459</v>
      </c>
      <c r="AF10" s="17">
        <f>(H16/AD10)*100</f>
        <v>95.454545454545453</v>
      </c>
      <c r="AG10" s="23"/>
      <c r="AH10" s="23"/>
      <c r="AI10" s="26">
        <f>M16+O16</f>
        <v>50</v>
      </c>
      <c r="AJ10" s="17">
        <f>(O16/AI10)*100</f>
        <v>4</v>
      </c>
      <c r="AK10" s="17">
        <f>(M16/AI10)*100</f>
        <v>96</v>
      </c>
      <c r="AL10" s="23"/>
      <c r="AM10" s="23"/>
    </row>
    <row r="11" spans="1:39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23"/>
      <c r="O11" s="23"/>
      <c r="P11" s="23"/>
      <c r="Q11" s="23"/>
      <c r="R11" s="23" t="s">
        <v>23</v>
      </c>
      <c r="S11" s="17">
        <f>(S10/SQRT(3))</f>
        <v>0.91611348512018687</v>
      </c>
      <c r="T11" s="17">
        <f>(T10/SQRT(3))</f>
        <v>2.4760308475779969</v>
      </c>
      <c r="U11" s="17">
        <f t="shared" ref="U11:V11" si="1">(U10/SQRT(3))</f>
        <v>1.5477933676803146</v>
      </c>
      <c r="V11" s="17">
        <f t="shared" si="1"/>
        <v>1.4081398541837982</v>
      </c>
      <c r="W11" s="23"/>
      <c r="X11" s="23" t="s">
        <v>4</v>
      </c>
      <c r="Y11" s="26">
        <f>C17+E17</f>
        <v>70</v>
      </c>
      <c r="Z11" s="17">
        <f>(E17/Y11)*100</f>
        <v>11.428571428571429</v>
      </c>
      <c r="AA11" s="17">
        <f>(C17/Y11)*100</f>
        <v>88.571428571428569</v>
      </c>
      <c r="AB11" s="23"/>
      <c r="AC11" s="23"/>
      <c r="AD11" s="26">
        <f>H17+J17</f>
        <v>49</v>
      </c>
      <c r="AE11" s="17">
        <f>(J17/AD11)*100</f>
        <v>8.1632653061224492</v>
      </c>
      <c r="AF11" s="17">
        <f>(H17/AD11)*100</f>
        <v>91.83673469387756</v>
      </c>
      <c r="AG11" s="23"/>
      <c r="AH11" s="23"/>
      <c r="AI11" s="26">
        <f>M17+O17</f>
        <v>58</v>
      </c>
      <c r="AJ11" s="17">
        <f>(O17/AI11)*100</f>
        <v>10.344827586206897</v>
      </c>
      <c r="AK11" s="17">
        <f>(M17/AI11)*100</f>
        <v>89.65517241379311</v>
      </c>
      <c r="AL11" s="23"/>
      <c r="AM11" s="23"/>
    </row>
    <row r="12" spans="1:39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23"/>
      <c r="O12" s="23"/>
      <c r="P12" s="23"/>
      <c r="Q12" s="23"/>
      <c r="R12" s="23"/>
      <c r="S12" s="17"/>
      <c r="T12" s="17"/>
      <c r="U12" s="17"/>
      <c r="V12" s="17"/>
      <c r="W12" s="23"/>
      <c r="X12" s="18" t="s">
        <v>5</v>
      </c>
      <c r="Y12" s="27">
        <f t="shared" ref="Y12" si="2">C18+E18</f>
        <v>48</v>
      </c>
      <c r="Z12" s="19">
        <f>(E18/Y12)*100</f>
        <v>10.416666666666668</v>
      </c>
      <c r="AA12" s="19">
        <f>(C18/Y12)*100</f>
        <v>89.583333333333343</v>
      </c>
      <c r="AB12" s="18"/>
      <c r="AC12" s="18"/>
      <c r="AD12" s="27">
        <f t="shared" ref="AD12" si="3">H18+J18</f>
        <v>35</v>
      </c>
      <c r="AE12" s="19">
        <f>(J18/AD12)*100</f>
        <v>17.142857142857142</v>
      </c>
      <c r="AF12" s="19">
        <f>(H18/AD12)*100</f>
        <v>82.857142857142861</v>
      </c>
      <c r="AG12" s="18"/>
      <c r="AH12" s="18"/>
      <c r="AI12" s="27">
        <f t="shared" ref="AI12" si="4">M18+O18</f>
        <v>31</v>
      </c>
      <c r="AJ12" s="19">
        <f>(O18/AI12)*100</f>
        <v>3.225806451612903</v>
      </c>
      <c r="AK12" s="19">
        <f>(M18/AI12)*100</f>
        <v>96.774193548387103</v>
      </c>
      <c r="AL12" s="23"/>
      <c r="AM12" s="23"/>
    </row>
    <row r="13" spans="1:39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23"/>
      <c r="O13" s="23"/>
      <c r="P13" s="23"/>
      <c r="Q13" s="23"/>
      <c r="R13" s="23" t="s">
        <v>1</v>
      </c>
      <c r="S13" s="17" t="s">
        <v>6</v>
      </c>
      <c r="T13" s="17" t="s">
        <v>7</v>
      </c>
      <c r="U13" s="17" t="s">
        <v>8</v>
      </c>
      <c r="V13" s="17" t="s">
        <v>9</v>
      </c>
      <c r="W13" s="23"/>
      <c r="X13" s="23"/>
      <c r="Y13" s="16">
        <f>SUM(Y10:Y12)</f>
        <v>191</v>
      </c>
      <c r="Z13" s="17">
        <f>AVERAGE(Z10:Z12)</f>
        <v>10.021472059143292</v>
      </c>
      <c r="AA13" s="17">
        <f>AVERAGE(AA10:AA12)</f>
        <v>89.978527940856722</v>
      </c>
      <c r="AB13" s="23"/>
      <c r="AC13" s="23"/>
      <c r="AD13" s="16">
        <f>SUM(AD10:AD12)</f>
        <v>128</v>
      </c>
      <c r="AE13" s="17">
        <f>AVERAGE(AE10:AE12)</f>
        <v>9.9505256648113782</v>
      </c>
      <c r="AF13" s="17">
        <f>AVERAGE(AF10:AF12)</f>
        <v>90.04947433518862</v>
      </c>
      <c r="AG13" s="23"/>
      <c r="AH13" s="23"/>
      <c r="AI13" s="16">
        <f>SUM(AI10:AI12)</f>
        <v>139</v>
      </c>
      <c r="AJ13" s="17">
        <f>AVERAGE(AJ10:AJ12)</f>
        <v>5.8568780126066002</v>
      </c>
      <c r="AK13" s="17">
        <f>AVERAGE(AK10:AK12)</f>
        <v>94.1431219873934</v>
      </c>
      <c r="AL13" s="23"/>
      <c r="AM13" s="23"/>
    </row>
    <row r="14" spans="1:39">
      <c r="A14" s="14" t="s">
        <v>10</v>
      </c>
      <c r="B14" s="14" t="s">
        <v>0</v>
      </c>
      <c r="C14" s="14"/>
      <c r="D14" s="14"/>
      <c r="E14" s="14"/>
      <c r="F14" s="14"/>
      <c r="G14" s="14" t="s">
        <v>1</v>
      </c>
      <c r="H14" s="14"/>
      <c r="I14" s="14"/>
      <c r="J14" s="14"/>
      <c r="K14" s="14"/>
      <c r="L14" s="14" t="s">
        <v>2</v>
      </c>
      <c r="M14" s="14"/>
      <c r="N14" s="23"/>
      <c r="O14" s="23"/>
      <c r="P14" s="23"/>
      <c r="Q14" s="23"/>
      <c r="R14" s="23" t="s">
        <v>19</v>
      </c>
      <c r="S14" s="17">
        <v>20.131894891010703</v>
      </c>
      <c r="T14" s="17">
        <v>50.313993163039072</v>
      </c>
      <c r="U14" s="17">
        <v>22.040963633633197</v>
      </c>
      <c r="V14" s="17">
        <v>7.5131483123170257</v>
      </c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</row>
    <row r="15" spans="1:39">
      <c r="A15" s="14"/>
      <c r="B15" s="14" t="s">
        <v>6</v>
      </c>
      <c r="C15" s="14" t="s">
        <v>7</v>
      </c>
      <c r="D15" s="14" t="s">
        <v>8</v>
      </c>
      <c r="E15" s="14" t="s">
        <v>9</v>
      </c>
      <c r="F15" s="14" t="s">
        <v>14</v>
      </c>
      <c r="G15" s="14" t="s">
        <v>6</v>
      </c>
      <c r="H15" s="14" t="s">
        <v>7</v>
      </c>
      <c r="I15" s="14" t="s">
        <v>8</v>
      </c>
      <c r="J15" s="14" t="s">
        <v>9</v>
      </c>
      <c r="K15" s="14" t="s">
        <v>14</v>
      </c>
      <c r="L15" s="14" t="s">
        <v>6</v>
      </c>
      <c r="M15" s="14" t="s">
        <v>7</v>
      </c>
      <c r="N15" s="23" t="s">
        <v>8</v>
      </c>
      <c r="O15" s="23" t="s">
        <v>9</v>
      </c>
      <c r="P15" s="23"/>
      <c r="Q15" s="23"/>
      <c r="R15" s="23" t="s">
        <v>20</v>
      </c>
      <c r="S15" s="17">
        <v>26.606476297125791</v>
      </c>
      <c r="T15" s="17">
        <v>42.777622247107132</v>
      </c>
      <c r="U15" s="17">
        <v>25.995707353490108</v>
      </c>
      <c r="V15" s="17">
        <v>4.6201941022769688</v>
      </c>
      <c r="W15" s="23"/>
      <c r="X15" s="23" t="s">
        <v>12</v>
      </c>
      <c r="Y15" s="23" t="s">
        <v>26</v>
      </c>
      <c r="Z15" s="23"/>
      <c r="AA15" s="23"/>
      <c r="AB15" s="23"/>
      <c r="AC15" s="23"/>
      <c r="AD15" s="23" t="s">
        <v>26</v>
      </c>
      <c r="AE15" s="23"/>
      <c r="AF15" s="23"/>
      <c r="AG15" s="23"/>
      <c r="AH15" s="23"/>
      <c r="AI15" s="23" t="s">
        <v>26</v>
      </c>
      <c r="AJ15" s="23"/>
      <c r="AK15" s="23"/>
      <c r="AL15" s="23"/>
      <c r="AM15" s="23"/>
    </row>
    <row r="16" spans="1:39">
      <c r="A16" s="14" t="s">
        <v>3</v>
      </c>
      <c r="B16" s="14">
        <v>26</v>
      </c>
      <c r="C16" s="14">
        <v>67</v>
      </c>
      <c r="D16" s="14">
        <v>18</v>
      </c>
      <c r="E16" s="14">
        <v>6</v>
      </c>
      <c r="F16" s="14">
        <f>SUM(B16:E16)</f>
        <v>117</v>
      </c>
      <c r="G16" s="14">
        <v>28</v>
      </c>
      <c r="H16" s="14">
        <v>42</v>
      </c>
      <c r="I16" s="14">
        <v>23</v>
      </c>
      <c r="J16" s="14">
        <v>2</v>
      </c>
      <c r="K16" s="14">
        <f>SUM(G16:J16)</f>
        <v>95</v>
      </c>
      <c r="L16" s="14">
        <v>14</v>
      </c>
      <c r="M16" s="14">
        <v>48</v>
      </c>
      <c r="N16" s="23">
        <v>14</v>
      </c>
      <c r="O16" s="23">
        <v>2</v>
      </c>
      <c r="P16" s="23">
        <f>SUM(L16:O16)</f>
        <v>78</v>
      </c>
      <c r="Q16" s="23"/>
      <c r="R16" s="18" t="s">
        <v>21</v>
      </c>
      <c r="S16" s="19">
        <v>21.79138321995465</v>
      </c>
      <c r="T16" s="19">
        <v>47.77021919879062</v>
      </c>
      <c r="U16" s="19">
        <v>26.825396825396822</v>
      </c>
      <c r="V16" s="19">
        <v>3.6130007558578985</v>
      </c>
      <c r="W16" s="23"/>
      <c r="X16" s="18" t="s">
        <v>13</v>
      </c>
      <c r="Y16" s="18" t="s">
        <v>25</v>
      </c>
      <c r="Z16" s="18" t="s">
        <v>27</v>
      </c>
      <c r="AA16" s="18" t="s">
        <v>28</v>
      </c>
      <c r="AB16" s="18"/>
      <c r="AC16" s="18" t="s">
        <v>1</v>
      </c>
      <c r="AD16" s="18" t="s">
        <v>25</v>
      </c>
      <c r="AE16" s="18" t="s">
        <v>27</v>
      </c>
      <c r="AF16" s="18" t="s">
        <v>28</v>
      </c>
      <c r="AG16" s="18"/>
      <c r="AH16" s="18" t="s">
        <v>2</v>
      </c>
      <c r="AI16" s="18" t="s">
        <v>25</v>
      </c>
      <c r="AJ16" s="18" t="s">
        <v>27</v>
      </c>
      <c r="AK16" s="18" t="s">
        <v>28</v>
      </c>
      <c r="AL16" s="23"/>
      <c r="AM16" s="23"/>
    </row>
    <row r="17" spans="1:39">
      <c r="A17" s="14" t="s">
        <v>4</v>
      </c>
      <c r="B17" s="14">
        <v>21</v>
      </c>
      <c r="C17" s="14">
        <v>62</v>
      </c>
      <c r="D17" s="14">
        <v>8</v>
      </c>
      <c r="E17" s="14">
        <v>8</v>
      </c>
      <c r="F17" s="14">
        <f>SUM(B17:E17)</f>
        <v>99</v>
      </c>
      <c r="G17" s="14">
        <v>25</v>
      </c>
      <c r="H17" s="14">
        <v>45</v>
      </c>
      <c r="I17" s="14">
        <v>20</v>
      </c>
      <c r="J17" s="14">
        <v>4</v>
      </c>
      <c r="K17" s="14">
        <f>SUM(G17:J17)</f>
        <v>94</v>
      </c>
      <c r="L17" s="14">
        <v>12</v>
      </c>
      <c r="M17" s="14">
        <v>52</v>
      </c>
      <c r="N17" s="23">
        <v>18</v>
      </c>
      <c r="O17" s="23">
        <v>6</v>
      </c>
      <c r="P17" s="23">
        <f>SUM(L17:O17)</f>
        <v>88</v>
      </c>
      <c r="Q17" s="23"/>
      <c r="R17" s="23" t="s">
        <v>22</v>
      </c>
      <c r="S17" s="17">
        <f>AVERAGE(S14:S16)</f>
        <v>22.843251469363718</v>
      </c>
      <c r="T17" s="17">
        <f>AVERAGE(T14:T16)</f>
        <v>46.953944869645603</v>
      </c>
      <c r="U17" s="17">
        <f>AVERAGE(U14:U16)</f>
        <v>24.954022604173375</v>
      </c>
      <c r="V17" s="17">
        <f>AVERAGE(V14:V16)</f>
        <v>5.2487810568172977</v>
      </c>
      <c r="W17" s="23"/>
      <c r="X17" s="23"/>
      <c r="Y17" s="26">
        <f>C30+E30</f>
        <v>57</v>
      </c>
      <c r="Z17" s="17">
        <f>(E30/Y17)*100</f>
        <v>10.526315789473683</v>
      </c>
      <c r="AA17" s="17">
        <f>(C30/Y17)*100</f>
        <v>89.473684210526315</v>
      </c>
      <c r="AB17" s="23"/>
      <c r="AC17" s="23"/>
      <c r="AD17" s="26">
        <f>H30+J30</f>
        <v>36</v>
      </c>
      <c r="AE17" s="17">
        <f>(J30/AD17)*100</f>
        <v>2.7777777777777777</v>
      </c>
      <c r="AF17" s="17">
        <f>(H30/AD17)*100</f>
        <v>97.222222222222214</v>
      </c>
      <c r="AG17" s="23"/>
      <c r="AH17" s="23"/>
      <c r="AI17" s="26">
        <f>M30+O30</f>
        <v>31</v>
      </c>
      <c r="AJ17" s="17">
        <f>(O30/AI17)*100</f>
        <v>3.225806451612903</v>
      </c>
      <c r="AK17" s="17">
        <f>(M30/AI17)*100</f>
        <v>96.774193548387103</v>
      </c>
      <c r="AL17" s="23"/>
      <c r="AM17" s="23"/>
    </row>
    <row r="18" spans="1:39">
      <c r="A18" s="14" t="s">
        <v>5</v>
      </c>
      <c r="B18" s="14">
        <v>35</v>
      </c>
      <c r="C18" s="14">
        <v>43</v>
      </c>
      <c r="D18" s="14">
        <v>19</v>
      </c>
      <c r="E18" s="14">
        <v>5</v>
      </c>
      <c r="F18" s="14">
        <f>SUM(B18:E18)</f>
        <v>102</v>
      </c>
      <c r="G18" s="14">
        <v>19</v>
      </c>
      <c r="H18" s="14">
        <v>29</v>
      </c>
      <c r="I18" s="14">
        <v>26</v>
      </c>
      <c r="J18" s="14">
        <v>6</v>
      </c>
      <c r="K18" s="14">
        <f>SUM(G18:J18)</f>
        <v>80</v>
      </c>
      <c r="L18" s="14">
        <v>6</v>
      </c>
      <c r="M18" s="14">
        <v>30</v>
      </c>
      <c r="N18" s="23">
        <v>9</v>
      </c>
      <c r="O18" s="23">
        <v>1</v>
      </c>
      <c r="P18" s="23">
        <f>SUM(L18:O18)</f>
        <v>46</v>
      </c>
      <c r="Q18" s="23"/>
      <c r="R18" s="23" t="s">
        <v>29</v>
      </c>
      <c r="S18" s="17">
        <f>STDEV(S14:S16)</f>
        <v>3.3630151957267236</v>
      </c>
      <c r="T18" s="17">
        <f>STDEV(T14:T16)</f>
        <v>3.8339209017586762</v>
      </c>
      <c r="U18" s="17">
        <f>STDEV(U14:U16)</f>
        <v>2.5566639551047112</v>
      </c>
      <c r="V18" s="17">
        <f>STDEV(V14:V16)</f>
        <v>2.0246305613870015</v>
      </c>
      <c r="W18" s="23"/>
      <c r="X18" s="23"/>
      <c r="Y18" s="26">
        <f>C31+E31</f>
        <v>69</v>
      </c>
      <c r="Z18" s="17">
        <f>(E31/Y18)*100</f>
        <v>5.7971014492753623</v>
      </c>
      <c r="AA18" s="17">
        <f t="shared" ref="AA18:AA19" si="5">(C31/Y18)*100</f>
        <v>94.20289855072464</v>
      </c>
      <c r="AB18" s="23"/>
      <c r="AC18" s="23"/>
      <c r="AD18" s="26">
        <f>H31+J31</f>
        <v>54</v>
      </c>
      <c r="AE18" s="17">
        <f>(J31/AD18)*100</f>
        <v>5.5555555555555554</v>
      </c>
      <c r="AF18" s="17">
        <f t="shared" ref="AF18:AF19" si="6">(H31/AD18)*100</f>
        <v>94.444444444444443</v>
      </c>
      <c r="AG18" s="23"/>
      <c r="AH18" s="23"/>
      <c r="AI18" s="26">
        <f>M31+O31</f>
        <v>45</v>
      </c>
      <c r="AJ18" s="17">
        <f>(O31/AI18)*100</f>
        <v>2.2222222222222223</v>
      </c>
      <c r="AK18" s="17">
        <f>(M31/AI18)*100</f>
        <v>97.777777777777771</v>
      </c>
      <c r="AL18" s="23"/>
      <c r="AM18" s="23"/>
    </row>
    <row r="19" spans="1:39" ht="21" thickBot="1">
      <c r="A19" s="14"/>
      <c r="B19" s="15"/>
      <c r="C19" s="15"/>
      <c r="D19" s="15"/>
      <c r="E19" s="15"/>
      <c r="F19" s="16">
        <f>SUM(F16:F18)</f>
        <v>318</v>
      </c>
      <c r="G19" s="15"/>
      <c r="H19" s="15"/>
      <c r="I19" s="15"/>
      <c r="J19" s="15"/>
      <c r="K19" s="16">
        <f>SUM(K16:K18)</f>
        <v>269</v>
      </c>
      <c r="L19" s="15"/>
      <c r="M19" s="15"/>
      <c r="N19" s="15"/>
      <c r="O19" s="15"/>
      <c r="P19" s="16">
        <f>SUM(P16:P18)</f>
        <v>212</v>
      </c>
      <c r="Q19" s="23"/>
      <c r="R19" s="23" t="s">
        <v>23</v>
      </c>
      <c r="S19" s="17">
        <f>(S18/SQRT(3))</f>
        <v>1.941637728541626</v>
      </c>
      <c r="T19" s="17">
        <f t="shared" ref="T19" si="7">(T18/SQRT(3))</f>
        <v>2.2135152646821044</v>
      </c>
      <c r="U19" s="17">
        <f t="shared" ref="U19" si="8">(U18/SQRT(3))</f>
        <v>1.4760906227071184</v>
      </c>
      <c r="V19" s="17">
        <f t="shared" ref="V19" si="9">(V18/SQRT(3))</f>
        <v>1.1689209996263286</v>
      </c>
      <c r="W19" s="23"/>
      <c r="X19" s="18"/>
      <c r="Y19" s="27">
        <f>C32+E32</f>
        <v>56</v>
      </c>
      <c r="Z19" s="19">
        <f>(E32/Y19)*100</f>
        <v>8.9285714285714288</v>
      </c>
      <c r="AA19" s="19">
        <f t="shared" si="5"/>
        <v>91.071428571428569</v>
      </c>
      <c r="AB19" s="18"/>
      <c r="AC19" s="18"/>
      <c r="AD19" s="27">
        <f>H32+J32</f>
        <v>30</v>
      </c>
      <c r="AE19" s="19">
        <f>(J32/AD19)*100</f>
        <v>13.333333333333334</v>
      </c>
      <c r="AF19" s="19">
        <f t="shared" si="6"/>
        <v>86.666666666666671</v>
      </c>
      <c r="AG19" s="18"/>
      <c r="AH19" s="18"/>
      <c r="AI19" s="27">
        <f>M32+O32</f>
        <v>57</v>
      </c>
      <c r="AJ19" s="19">
        <f>(O32/AI19)*100</f>
        <v>3.5087719298245612</v>
      </c>
      <c r="AK19" s="19">
        <f t="shared" ref="AK19" si="10">(M32/AI19)*100</f>
        <v>96.491228070175438</v>
      </c>
      <c r="AL19" s="23"/>
      <c r="AM19" s="23"/>
    </row>
    <row r="20" spans="1:39">
      <c r="A20" s="14"/>
      <c r="B20" s="17">
        <f>(B16/F16)*100</f>
        <v>22.222222222222221</v>
      </c>
      <c r="C20" s="17">
        <f>(C16/F16)*100</f>
        <v>57.26495726495726</v>
      </c>
      <c r="D20" s="17">
        <f>(D16/F16)*100</f>
        <v>15.384615384615385</v>
      </c>
      <c r="E20" s="17">
        <f>(E16/F16)*100</f>
        <v>5.1282051282051277</v>
      </c>
      <c r="F20" s="14"/>
      <c r="G20" s="17">
        <f>(G16/K16)*100</f>
        <v>29.473684210526311</v>
      </c>
      <c r="H20" s="17">
        <f>(H16/K16)*100</f>
        <v>44.210526315789473</v>
      </c>
      <c r="I20" s="17">
        <f>(I16/K16)*100</f>
        <v>24.210526315789473</v>
      </c>
      <c r="J20" s="17">
        <f>(J16/K16)*100</f>
        <v>2.1052631578947367</v>
      </c>
      <c r="K20" s="14"/>
      <c r="L20" s="17">
        <f>(L16/P16)*100</f>
        <v>17.948717948717949</v>
      </c>
      <c r="M20" s="17">
        <f>(M16/P16)*100</f>
        <v>61.53846153846154</v>
      </c>
      <c r="N20" s="17">
        <f>(N16/P16)*100</f>
        <v>17.948717948717949</v>
      </c>
      <c r="O20" s="17">
        <f>(O16/P16)*100</f>
        <v>2.5641025641025639</v>
      </c>
      <c r="P20" s="17"/>
      <c r="Q20" s="23"/>
      <c r="R20" s="23"/>
      <c r="S20" s="17"/>
      <c r="T20" s="17"/>
      <c r="U20" s="17"/>
      <c r="V20" s="17"/>
      <c r="W20" s="23"/>
      <c r="X20" s="23"/>
      <c r="Y20" s="16">
        <f>SUM(Y17:Y19)</f>
        <v>182</v>
      </c>
      <c r="Z20" s="17">
        <f>AVERAGE(Z17:Z19)</f>
        <v>8.4173295557734917</v>
      </c>
      <c r="AA20" s="17">
        <f>AVERAGE(AA17:AA19)</f>
        <v>91.582670444226508</v>
      </c>
      <c r="AB20" s="23"/>
      <c r="AC20" s="23"/>
      <c r="AD20" s="16">
        <f>SUM(AD17:AD19)</f>
        <v>120</v>
      </c>
      <c r="AE20" s="17">
        <f>AVERAGE(AE17:AE19)</f>
        <v>7.2222222222222214</v>
      </c>
      <c r="AF20" s="17">
        <f>AVERAGE(AF17:AF19)</f>
        <v>92.777777777777771</v>
      </c>
      <c r="AG20" s="23"/>
      <c r="AH20" s="23"/>
      <c r="AI20" s="16">
        <f>SUM(AI17:AI19)</f>
        <v>133</v>
      </c>
      <c r="AJ20" s="17">
        <f>AVERAGE(AJ17:AJ19)</f>
        <v>2.9856002012198957</v>
      </c>
      <c r="AK20" s="17">
        <f>AVERAGE(AK17:AK19)</f>
        <v>97.014399798780104</v>
      </c>
      <c r="AL20" s="23"/>
      <c r="AM20" s="23"/>
    </row>
    <row r="21" spans="1:39">
      <c r="A21" s="14"/>
      <c r="B21" s="17">
        <f>(B17/F17)*100</f>
        <v>21.212121212121211</v>
      </c>
      <c r="C21" s="17">
        <f>(C17/F17)*100</f>
        <v>62.62626262626263</v>
      </c>
      <c r="D21" s="17">
        <f>(D17/F17)*100</f>
        <v>8.0808080808080813</v>
      </c>
      <c r="E21" s="17">
        <f>(E17/F17)*100</f>
        <v>8.0808080808080813</v>
      </c>
      <c r="F21" s="14"/>
      <c r="G21" s="17">
        <f>(G17/K17)*100</f>
        <v>26.595744680851062</v>
      </c>
      <c r="H21" s="17">
        <f>(H17/K17)*100</f>
        <v>47.872340425531917</v>
      </c>
      <c r="I21" s="17">
        <f>(I17/K17)*100</f>
        <v>21.276595744680851</v>
      </c>
      <c r="J21" s="17">
        <f>(J17/K17)*100</f>
        <v>4.2553191489361701</v>
      </c>
      <c r="K21" s="14"/>
      <c r="L21" s="17">
        <f>(L17/P17)*100</f>
        <v>13.636363636363635</v>
      </c>
      <c r="M21" s="17">
        <f>(M17/P17)*100</f>
        <v>59.090909090909093</v>
      </c>
      <c r="N21" s="17">
        <f>(N17/P17)*100</f>
        <v>20.454545454545457</v>
      </c>
      <c r="O21" s="17">
        <f>(O17/P17)*100</f>
        <v>6.8181818181818175</v>
      </c>
      <c r="P21" s="17"/>
      <c r="Q21" s="23"/>
      <c r="R21" s="23" t="s">
        <v>2</v>
      </c>
      <c r="S21" s="17" t="s">
        <v>6</v>
      </c>
      <c r="T21" s="17" t="s">
        <v>7</v>
      </c>
      <c r="U21" s="17" t="s">
        <v>8</v>
      </c>
      <c r="V21" s="17" t="s">
        <v>9</v>
      </c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</row>
    <row r="22" spans="1:39">
      <c r="A22" s="14"/>
      <c r="B22" s="19">
        <f>(B18/F18)*100</f>
        <v>34.313725490196077</v>
      </c>
      <c r="C22" s="19">
        <f>(C18/F18)*100</f>
        <v>42.156862745098039</v>
      </c>
      <c r="D22" s="19">
        <f>(D18/F18)*100</f>
        <v>18.627450980392158</v>
      </c>
      <c r="E22" s="19">
        <f>(E18/F18)*100</f>
        <v>4.9019607843137258</v>
      </c>
      <c r="F22" s="18"/>
      <c r="G22" s="19">
        <f>(G18/K18)*100</f>
        <v>23.75</v>
      </c>
      <c r="H22" s="19">
        <f>(H18/K18)*100</f>
        <v>36.25</v>
      </c>
      <c r="I22" s="19">
        <f>(I18/K18)*100</f>
        <v>32.5</v>
      </c>
      <c r="J22" s="19">
        <f>(J18/K18)*100</f>
        <v>7.5</v>
      </c>
      <c r="K22" s="18"/>
      <c r="L22" s="19">
        <f>(L18/P18)*100</f>
        <v>13.043478260869565</v>
      </c>
      <c r="M22" s="19">
        <f>(M18/P18)*100</f>
        <v>65.217391304347828</v>
      </c>
      <c r="N22" s="19">
        <f>(N18/P18)*100</f>
        <v>19.565217391304348</v>
      </c>
      <c r="O22" s="19">
        <f>(O18/P18)*100</f>
        <v>2.1739130434782608</v>
      </c>
      <c r="P22" s="20"/>
      <c r="Q22" s="23"/>
      <c r="R22" s="23" t="s">
        <v>19</v>
      </c>
      <c r="S22" s="17">
        <v>17.790940892206716</v>
      </c>
      <c r="T22" s="17">
        <v>61.583089905874715</v>
      </c>
      <c r="U22" s="17">
        <v>16.6783872480075</v>
      </c>
      <c r="V22" s="17">
        <v>3.9475819539110675</v>
      </c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</row>
    <row r="23" spans="1:39">
      <c r="A23" s="14"/>
      <c r="B23" s="20">
        <f>AVERAGE(B20:B22)</f>
        <v>25.916022974846502</v>
      </c>
      <c r="C23" s="20">
        <f>AVERAGE(C20:C22)</f>
        <v>54.016027545439307</v>
      </c>
      <c r="D23" s="20">
        <f>AVERAGE(D20:D22)</f>
        <v>14.030958148605208</v>
      </c>
      <c r="E23" s="20">
        <f>AVERAGE(E20:E22)</f>
        <v>6.0369913311089789</v>
      </c>
      <c r="F23" s="21"/>
      <c r="G23" s="20">
        <f>AVERAGE(G20:G22)</f>
        <v>26.606476297125791</v>
      </c>
      <c r="H23" s="20">
        <f>AVERAGE(H20:H22)</f>
        <v>42.777622247107132</v>
      </c>
      <c r="I23" s="20">
        <f>AVERAGE(I20:I22)</f>
        <v>25.995707353490108</v>
      </c>
      <c r="J23" s="20">
        <f>AVERAGE(J20:J22)</f>
        <v>4.6201941022769688</v>
      </c>
      <c r="K23" s="21"/>
      <c r="L23" s="20">
        <f>AVERAGE(L20:L22)</f>
        <v>14.876186615317048</v>
      </c>
      <c r="M23" s="20">
        <f>AVERAGE(M20:M22)</f>
        <v>61.94892064457283</v>
      </c>
      <c r="N23" s="20">
        <f>AVERAGE(N20:N22)</f>
        <v>19.322826931522584</v>
      </c>
      <c r="O23" s="20">
        <f>AVERAGE(O20:O22)</f>
        <v>3.8520658085875481</v>
      </c>
      <c r="P23" s="20"/>
      <c r="Q23" s="23"/>
      <c r="R23" s="23" t="s">
        <v>20</v>
      </c>
      <c r="S23" s="17">
        <v>14.876186615317048</v>
      </c>
      <c r="T23" s="17">
        <v>61.94892064457283</v>
      </c>
      <c r="U23" s="17">
        <v>19.322826931522584</v>
      </c>
      <c r="V23" s="17">
        <v>3.8520658085875481</v>
      </c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</row>
    <row r="24" spans="1:39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3"/>
      <c r="O24" s="23"/>
      <c r="P24" s="23"/>
      <c r="Q24" s="23"/>
      <c r="R24" s="18" t="s">
        <v>21</v>
      </c>
      <c r="S24" s="19">
        <v>27.224529111321562</v>
      </c>
      <c r="T24" s="19">
        <v>54.432060092437446</v>
      </c>
      <c r="U24" s="19">
        <v>16.68097894512989</v>
      </c>
      <c r="V24" s="19">
        <v>1.6624318511110963</v>
      </c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</row>
    <row r="25" spans="1:39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23"/>
      <c r="O25" s="23"/>
      <c r="P25" s="23"/>
      <c r="Q25" s="23"/>
      <c r="R25" s="23" t="s">
        <v>22</v>
      </c>
      <c r="S25" s="17">
        <f>AVERAGE(S22:S24)</f>
        <v>19.963885539615109</v>
      </c>
      <c r="T25" s="17">
        <f>AVERAGE(T22:T24)</f>
        <v>59.321356880961666</v>
      </c>
      <c r="U25" s="17">
        <f>AVERAGE(U22:U24)</f>
        <v>17.560731041553325</v>
      </c>
      <c r="V25" s="17">
        <f>AVERAGE(V22:V24)</f>
        <v>3.1540265378699037</v>
      </c>
      <c r="W25" s="23"/>
      <c r="X25" s="23"/>
      <c r="Y25" s="23" t="s">
        <v>13</v>
      </c>
      <c r="Z25" s="18" t="s">
        <v>27</v>
      </c>
      <c r="AA25" s="18" t="s">
        <v>28</v>
      </c>
      <c r="AB25" s="23"/>
      <c r="AC25" s="23"/>
      <c r="AD25" s="23" t="s">
        <v>1</v>
      </c>
      <c r="AE25" s="18" t="s">
        <v>27</v>
      </c>
      <c r="AF25" s="18" t="s">
        <v>28</v>
      </c>
      <c r="AG25" s="23"/>
      <c r="AH25" s="23"/>
      <c r="AI25" s="23" t="s">
        <v>2</v>
      </c>
      <c r="AJ25" s="18" t="s">
        <v>27</v>
      </c>
      <c r="AK25" s="18" t="s">
        <v>28</v>
      </c>
      <c r="AL25" s="23"/>
      <c r="AM25" s="23"/>
    </row>
    <row r="26" spans="1:39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23"/>
      <c r="O26" s="23"/>
      <c r="P26" s="23"/>
      <c r="Q26" s="23"/>
      <c r="R26" s="23" t="s">
        <v>29</v>
      </c>
      <c r="S26" s="17">
        <f>STDEV(S22:S24)</f>
        <v>6.4545841794946943</v>
      </c>
      <c r="T26" s="17">
        <f>STDEV(T22:T24)</f>
        <v>4.2382042597129539</v>
      </c>
      <c r="U26" s="17">
        <f>STDEV(U22:U24)</f>
        <v>1.5260203548145783</v>
      </c>
      <c r="V26" s="17">
        <f>STDEV(V22:V24)</f>
        <v>1.292641429662416</v>
      </c>
      <c r="W26" s="23"/>
      <c r="X26" s="23"/>
      <c r="Y26" s="23" t="s">
        <v>19</v>
      </c>
      <c r="Z26" s="17">
        <v>17.072412305778744</v>
      </c>
      <c r="AA26" s="17">
        <v>82.927587694221302</v>
      </c>
      <c r="AB26" s="17"/>
      <c r="AC26" s="17"/>
      <c r="AD26" s="23"/>
      <c r="AE26" s="17">
        <v>12.923561859732073</v>
      </c>
      <c r="AF26" s="17">
        <v>87.076438140267939</v>
      </c>
      <c r="AG26" s="23"/>
      <c r="AH26" s="23"/>
      <c r="AI26" s="23"/>
      <c r="AJ26" s="17">
        <v>6.0576923076923075</v>
      </c>
      <c r="AK26" s="17">
        <v>93.942307692307693</v>
      </c>
      <c r="AL26" s="23"/>
      <c r="AM26" s="23"/>
    </row>
    <row r="27" spans="1:39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23"/>
      <c r="O27" s="23"/>
      <c r="P27" s="23"/>
      <c r="Q27" s="23"/>
      <c r="R27" s="23" t="s">
        <v>23</v>
      </c>
      <c r="S27" s="17">
        <f>(S26/SQRT(3))</f>
        <v>3.7265559135383617</v>
      </c>
      <c r="T27" s="17">
        <f t="shared" ref="T27" si="11">(T26/SQRT(3))</f>
        <v>2.4469283702258928</v>
      </c>
      <c r="U27" s="17">
        <f t="shared" ref="U27" si="12">(U26/SQRT(3))</f>
        <v>0.88104826264104508</v>
      </c>
      <c r="V27" s="17">
        <f t="shared" ref="V27" si="13">(V26/SQRT(3))</f>
        <v>0.74630687738125867</v>
      </c>
      <c r="W27" s="23"/>
      <c r="X27" s="23"/>
      <c r="Y27" s="23" t="s">
        <v>20</v>
      </c>
      <c r="Z27" s="17">
        <v>10.021472059143292</v>
      </c>
      <c r="AA27" s="17">
        <v>89.978527940856722</v>
      </c>
      <c r="AB27" s="17"/>
      <c r="AC27" s="17"/>
      <c r="AD27" s="23"/>
      <c r="AE27" s="17">
        <v>9.9505256648113782</v>
      </c>
      <c r="AF27" s="17">
        <v>90.04947433518862</v>
      </c>
      <c r="AG27" s="23"/>
      <c r="AH27" s="23"/>
      <c r="AI27" s="23"/>
      <c r="AJ27" s="17">
        <v>5.8568780126066002</v>
      </c>
      <c r="AK27" s="17">
        <v>94.1431219873934</v>
      </c>
      <c r="AL27" s="23"/>
      <c r="AM27" s="23"/>
    </row>
    <row r="28" spans="1:39">
      <c r="A28" s="14" t="s">
        <v>12</v>
      </c>
      <c r="B28" s="14" t="s">
        <v>0</v>
      </c>
      <c r="C28" s="14"/>
      <c r="D28" s="14"/>
      <c r="E28" s="14"/>
      <c r="F28" s="14"/>
      <c r="G28" s="14" t="s">
        <v>1</v>
      </c>
      <c r="H28" s="14"/>
      <c r="I28" s="14"/>
      <c r="J28" s="14"/>
      <c r="K28" s="14"/>
      <c r="L28" s="14" t="s">
        <v>2</v>
      </c>
      <c r="M28" s="14"/>
      <c r="N28" s="23"/>
      <c r="O28" s="23"/>
      <c r="P28" s="23"/>
      <c r="Q28" s="22">
        <f>S22+T22</f>
        <v>79.374030798081435</v>
      </c>
      <c r="R28" s="23"/>
      <c r="S28" s="23"/>
      <c r="T28" s="23"/>
      <c r="U28" s="23"/>
      <c r="V28" s="23"/>
      <c r="W28" s="23"/>
      <c r="X28" s="23"/>
      <c r="Y28" s="18" t="s">
        <v>21</v>
      </c>
      <c r="Z28" s="19">
        <v>8.4173295557734917</v>
      </c>
      <c r="AA28" s="19">
        <v>91.582670444226508</v>
      </c>
      <c r="AB28" s="19"/>
      <c r="AC28" s="19"/>
      <c r="AD28" s="18"/>
      <c r="AE28" s="19">
        <v>7.2222222222222214</v>
      </c>
      <c r="AF28" s="19">
        <v>92.777777777777771</v>
      </c>
      <c r="AG28" s="18"/>
      <c r="AH28" s="18"/>
      <c r="AI28" s="18"/>
      <c r="AJ28" s="19">
        <v>2.9856002012198957</v>
      </c>
      <c r="AK28" s="19">
        <v>97.014399798780104</v>
      </c>
      <c r="AL28" s="23"/>
      <c r="AM28" s="23"/>
    </row>
    <row r="29" spans="1:39">
      <c r="A29" s="14" t="s">
        <v>14</v>
      </c>
      <c r="B29" s="14" t="s">
        <v>6</v>
      </c>
      <c r="C29" s="14" t="s">
        <v>7</v>
      </c>
      <c r="D29" s="14" t="s">
        <v>8</v>
      </c>
      <c r="E29" s="14" t="s">
        <v>9</v>
      </c>
      <c r="F29" s="14" t="s">
        <v>14</v>
      </c>
      <c r="G29" s="14" t="s">
        <v>6</v>
      </c>
      <c r="H29" s="14" t="s">
        <v>7</v>
      </c>
      <c r="I29" s="14" t="s">
        <v>8</v>
      </c>
      <c r="J29" s="14" t="s">
        <v>9</v>
      </c>
      <c r="K29" s="14" t="s">
        <v>14</v>
      </c>
      <c r="L29" s="14" t="s">
        <v>6</v>
      </c>
      <c r="M29" s="14" t="s">
        <v>7</v>
      </c>
      <c r="N29" s="23" t="s">
        <v>8</v>
      </c>
      <c r="O29" s="23" t="s">
        <v>9</v>
      </c>
      <c r="P29" s="23"/>
      <c r="Q29" s="23"/>
      <c r="R29" s="23"/>
      <c r="S29" s="23"/>
      <c r="T29" s="23"/>
      <c r="U29" s="23"/>
      <c r="V29" s="23"/>
      <c r="W29" s="23"/>
      <c r="X29" s="23"/>
      <c r="Y29" s="16">
        <f>SUM(Y6,Y13,Y20)</f>
        <v>527</v>
      </c>
      <c r="Z29" s="17">
        <f>AVERAGE(Z26:Z28)</f>
        <v>11.837071306898508</v>
      </c>
      <c r="AA29" s="17">
        <f>AVERAGE(AA26:AA28)</f>
        <v>88.162928693101506</v>
      </c>
      <c r="AB29" s="23"/>
      <c r="AC29" s="23"/>
      <c r="AD29" s="16">
        <f>SUM(AD6,AD13,AD20)</f>
        <v>378</v>
      </c>
      <c r="AE29" s="17">
        <f>AVERAGE(AE26:AE28)</f>
        <v>10.03210324892189</v>
      </c>
      <c r="AF29" s="17">
        <f>AVERAGE(AF26:AF28)</f>
        <v>89.967896751078115</v>
      </c>
      <c r="AG29" s="23"/>
      <c r="AH29" s="23"/>
      <c r="AI29" s="16">
        <f>SUM(AI6,AI13,AI20)</f>
        <v>422</v>
      </c>
      <c r="AJ29" s="17">
        <f>AVERAGE(AJ26:AJ28)</f>
        <v>4.9667235071729339</v>
      </c>
      <c r="AK29" s="17">
        <f>AVERAGE(AK26:AK28)</f>
        <v>95.033276492827056</v>
      </c>
      <c r="AL29" s="23"/>
      <c r="AM29" s="23"/>
    </row>
    <row r="30" spans="1:39">
      <c r="A30" s="14" t="s">
        <v>3</v>
      </c>
      <c r="B30" s="14">
        <v>33</v>
      </c>
      <c r="C30" s="14">
        <v>51</v>
      </c>
      <c r="D30" s="14">
        <v>17</v>
      </c>
      <c r="E30" s="14">
        <v>6</v>
      </c>
      <c r="F30" s="14">
        <f>SUM(B30:E30)</f>
        <v>107</v>
      </c>
      <c r="G30" s="14">
        <v>16</v>
      </c>
      <c r="H30" s="14">
        <v>35</v>
      </c>
      <c r="I30" s="14">
        <v>18</v>
      </c>
      <c r="J30" s="14">
        <v>1</v>
      </c>
      <c r="K30" s="14">
        <f>SUM(G30:J30)</f>
        <v>70</v>
      </c>
      <c r="L30" s="14">
        <v>10</v>
      </c>
      <c r="M30" s="14">
        <v>30</v>
      </c>
      <c r="N30" s="23">
        <v>12</v>
      </c>
      <c r="O30" s="23">
        <v>1</v>
      </c>
      <c r="P30" s="23">
        <f>SUM(L30:O30)</f>
        <v>53</v>
      </c>
      <c r="Q30" s="23"/>
      <c r="R30" s="23"/>
      <c r="S30" s="23"/>
      <c r="T30" s="23"/>
      <c r="U30" s="23"/>
      <c r="V30" s="23"/>
      <c r="W30" s="23"/>
      <c r="X30" s="23"/>
      <c r="Y30" s="23" t="s">
        <v>29</v>
      </c>
      <c r="Z30" s="17">
        <f>STDEV(Z26:Z28)</f>
        <v>4.6043365237237683</v>
      </c>
      <c r="AA30" s="17">
        <f>STDEV(AA26:AA28)</f>
        <v>4.6043365237237373</v>
      </c>
      <c r="AB30" s="23"/>
      <c r="AC30" s="23"/>
      <c r="AD30" s="23"/>
      <c r="AE30" s="17">
        <f>STDEV(AE26:AE28)</f>
        <v>2.8515451236535276</v>
      </c>
      <c r="AF30" s="23"/>
      <c r="AG30" s="23"/>
      <c r="AH30" s="23"/>
      <c r="AI30" s="23"/>
      <c r="AJ30" s="17">
        <f>STDEV(AJ26:AJ28)</f>
        <v>1.7186386357580854</v>
      </c>
      <c r="AK30" s="23"/>
      <c r="AL30" s="23"/>
      <c r="AM30" s="23"/>
    </row>
    <row r="31" spans="1:39">
      <c r="A31" s="14" t="s">
        <v>4</v>
      </c>
      <c r="B31" s="14">
        <v>23</v>
      </c>
      <c r="C31" s="14">
        <v>65</v>
      </c>
      <c r="D31" s="14">
        <v>16</v>
      </c>
      <c r="E31" s="14">
        <v>4</v>
      </c>
      <c r="F31" s="14">
        <f>SUM(B31:E31)</f>
        <v>108</v>
      </c>
      <c r="G31" s="14">
        <v>23</v>
      </c>
      <c r="H31" s="14">
        <v>51</v>
      </c>
      <c r="I31" s="14">
        <v>21</v>
      </c>
      <c r="J31" s="14">
        <v>3</v>
      </c>
      <c r="K31" s="14">
        <f>SUM(G31:J31)</f>
        <v>98</v>
      </c>
      <c r="L31" s="14">
        <v>22</v>
      </c>
      <c r="M31" s="14">
        <v>44</v>
      </c>
      <c r="N31" s="23">
        <v>10</v>
      </c>
      <c r="O31" s="23">
        <v>1</v>
      </c>
      <c r="P31" s="23">
        <f>SUM(L31:O31)</f>
        <v>77</v>
      </c>
      <c r="Q31" s="23"/>
      <c r="R31" s="23"/>
      <c r="S31" s="23" t="s">
        <v>39</v>
      </c>
      <c r="T31" s="23"/>
      <c r="U31" s="23" t="s">
        <v>40</v>
      </c>
      <c r="V31" s="23"/>
      <c r="W31" s="25" t="s">
        <v>42</v>
      </c>
      <c r="X31" s="25"/>
      <c r="Y31" s="23" t="s">
        <v>23</v>
      </c>
      <c r="Z31" s="17">
        <f>(Z30/SQRT(3))</f>
        <v>2.6583149314115437</v>
      </c>
      <c r="AA31" s="17">
        <f>(AA30/SQRT(3))</f>
        <v>2.6583149314115255</v>
      </c>
      <c r="AB31" s="23"/>
      <c r="AC31" s="23"/>
      <c r="AD31" s="23"/>
      <c r="AE31" s="17">
        <f>(AE30/SQRT(3))</f>
        <v>1.6463403447477289</v>
      </c>
      <c r="AF31" s="23"/>
      <c r="AG31" s="23"/>
      <c r="AH31" s="23"/>
      <c r="AI31" s="23"/>
      <c r="AJ31" s="17">
        <f>(AJ30/SQRT(3))</f>
        <v>0.99225647899462188</v>
      </c>
      <c r="AK31" s="23"/>
      <c r="AL31" s="23"/>
      <c r="AM31" s="23"/>
    </row>
    <row r="32" spans="1:39">
      <c r="A32" s="14" t="s">
        <v>5</v>
      </c>
      <c r="B32" s="14">
        <v>15</v>
      </c>
      <c r="C32" s="14">
        <v>51</v>
      </c>
      <c r="D32" s="14">
        <v>9</v>
      </c>
      <c r="E32" s="14">
        <v>5</v>
      </c>
      <c r="F32" s="14">
        <f>SUM(B32:E32)</f>
        <v>80</v>
      </c>
      <c r="G32" s="14">
        <v>12</v>
      </c>
      <c r="H32" s="14">
        <v>26</v>
      </c>
      <c r="I32" s="14">
        <v>21</v>
      </c>
      <c r="J32" s="14">
        <v>4</v>
      </c>
      <c r="K32" s="14">
        <f>SUM(G32:J32)</f>
        <v>63</v>
      </c>
      <c r="L32" s="14">
        <v>38</v>
      </c>
      <c r="M32" s="14">
        <v>55</v>
      </c>
      <c r="N32" s="23">
        <v>16</v>
      </c>
      <c r="O32" s="23">
        <v>2</v>
      </c>
      <c r="P32" s="23">
        <f>SUM(L32:O32)</f>
        <v>111</v>
      </c>
      <c r="Q32" s="23"/>
      <c r="R32" s="23" t="s">
        <v>13</v>
      </c>
      <c r="S32" s="23" t="s">
        <v>41</v>
      </c>
      <c r="T32" s="23"/>
      <c r="U32" s="23" t="s">
        <v>41</v>
      </c>
      <c r="V32" s="23"/>
      <c r="W32" s="23"/>
      <c r="X32" s="23" t="s">
        <v>30</v>
      </c>
      <c r="Y32" s="23"/>
      <c r="Z32" s="18" t="s">
        <v>27</v>
      </c>
      <c r="AA32" s="18" t="s">
        <v>28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</row>
    <row r="33" spans="1:39" ht="21" thickBot="1">
      <c r="A33" s="14"/>
      <c r="B33" s="15"/>
      <c r="C33" s="15"/>
      <c r="D33" s="15"/>
      <c r="E33" s="15"/>
      <c r="F33" s="16">
        <f>SUM(F30:F32)</f>
        <v>295</v>
      </c>
      <c r="G33" s="15"/>
      <c r="H33" s="15"/>
      <c r="I33" s="15"/>
      <c r="J33" s="15"/>
      <c r="K33" s="16">
        <f>SUM(K30:K32)</f>
        <v>231</v>
      </c>
      <c r="L33" s="15"/>
      <c r="M33" s="15"/>
      <c r="N33" s="15"/>
      <c r="O33" s="15"/>
      <c r="P33" s="16">
        <f>SUM(P30:P32)</f>
        <v>241</v>
      </c>
      <c r="Q33" s="23"/>
      <c r="R33" s="23" t="s">
        <v>19</v>
      </c>
      <c r="S33" s="17">
        <f>U6+V6</f>
        <v>28.422619047619047</v>
      </c>
      <c r="T33" s="23"/>
      <c r="U33" s="17">
        <f>S6+T6</f>
        <v>71.577380952380949</v>
      </c>
      <c r="V33" s="23"/>
      <c r="W33" s="23"/>
      <c r="X33" s="23">
        <v>527</v>
      </c>
      <c r="Y33" s="23" t="s">
        <v>13</v>
      </c>
      <c r="Z33" s="17">
        <v>11.837071306898508</v>
      </c>
      <c r="AA33" s="17">
        <v>88.162928693101492</v>
      </c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</row>
    <row r="34" spans="1:39">
      <c r="A34" s="14"/>
      <c r="B34" s="17">
        <f>(B30/F30)*100</f>
        <v>30.841121495327101</v>
      </c>
      <c r="C34" s="17">
        <f>(C30/F30)*100</f>
        <v>47.663551401869157</v>
      </c>
      <c r="D34" s="17">
        <f>(D30/F30)*100</f>
        <v>15.887850467289718</v>
      </c>
      <c r="E34" s="17">
        <f>(E30/F30)*100</f>
        <v>5.6074766355140184</v>
      </c>
      <c r="F34" s="14"/>
      <c r="G34" s="17">
        <f>(G30/K30)*100</f>
        <v>22.857142857142858</v>
      </c>
      <c r="H34" s="17">
        <f>(H30/K30)*100</f>
        <v>50</v>
      </c>
      <c r="I34" s="17">
        <f>(I30/K30)*100</f>
        <v>25.714285714285712</v>
      </c>
      <c r="J34" s="17">
        <f>(J30/K30)*100</f>
        <v>1.4285714285714286</v>
      </c>
      <c r="K34" s="14"/>
      <c r="L34" s="17">
        <f>(L30/P30)*100</f>
        <v>18.867924528301888</v>
      </c>
      <c r="M34" s="17">
        <f>(M30/P30)*100</f>
        <v>56.60377358490566</v>
      </c>
      <c r="N34" s="17">
        <f>(N30/P30)*100</f>
        <v>22.641509433962266</v>
      </c>
      <c r="O34" s="17">
        <f>(O30/P30)*100</f>
        <v>1.8867924528301887</v>
      </c>
      <c r="P34" s="17"/>
      <c r="Q34" s="23"/>
      <c r="R34" s="23" t="s">
        <v>20</v>
      </c>
      <c r="S34" s="17">
        <f>U7+V7</f>
        <v>20.067949479714187</v>
      </c>
      <c r="T34" s="23"/>
      <c r="U34" s="17">
        <f>S7+T7</f>
        <v>79.932050520285813</v>
      </c>
      <c r="V34" s="23"/>
      <c r="W34" s="23"/>
      <c r="X34" s="23">
        <v>378</v>
      </c>
      <c r="Y34" s="23" t="s">
        <v>1</v>
      </c>
      <c r="Z34" s="17">
        <v>10.03210324892189</v>
      </c>
      <c r="AA34" s="17">
        <v>89.967896751078115</v>
      </c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</row>
    <row r="35" spans="1:39">
      <c r="A35" s="14"/>
      <c r="B35" s="17">
        <f>(B31/F31)*100</f>
        <v>21.296296296296298</v>
      </c>
      <c r="C35" s="17">
        <f>(C31/F31)*100</f>
        <v>60.185185185185183</v>
      </c>
      <c r="D35" s="17">
        <f>(D31/F31)*100</f>
        <v>14.814814814814813</v>
      </c>
      <c r="E35" s="17">
        <f>(E31/F31)*100</f>
        <v>3.7037037037037033</v>
      </c>
      <c r="F35" s="14"/>
      <c r="G35" s="17">
        <f>(G31/K31)*100</f>
        <v>23.469387755102041</v>
      </c>
      <c r="H35" s="17">
        <f>(H31/K31)*100</f>
        <v>52.040816326530617</v>
      </c>
      <c r="I35" s="17">
        <f>(I31/K31)*100</f>
        <v>21.428571428571427</v>
      </c>
      <c r="J35" s="17">
        <f>(J31/K31)*100</f>
        <v>3.0612244897959182</v>
      </c>
      <c r="K35" s="14"/>
      <c r="L35" s="17">
        <f>(L31/P31)*100</f>
        <v>28.571428571428569</v>
      </c>
      <c r="M35" s="17">
        <f>(M31/P31)*100</f>
        <v>57.142857142857139</v>
      </c>
      <c r="N35" s="17">
        <f>(N31/P31)*100</f>
        <v>12.987012987012985</v>
      </c>
      <c r="O35" s="17">
        <f>(O31/P31)*100</f>
        <v>1.2987012987012987</v>
      </c>
      <c r="P35" s="17"/>
      <c r="Q35" s="23"/>
      <c r="R35" s="18" t="s">
        <v>21</v>
      </c>
      <c r="S35" s="19">
        <f>U8+V8</f>
        <v>19.171281873774085</v>
      </c>
      <c r="T35" s="18"/>
      <c r="U35" s="19">
        <f>S8+T8</f>
        <v>80.828718126225908</v>
      </c>
      <c r="V35" s="18"/>
      <c r="W35" s="23"/>
      <c r="X35" s="23">
        <v>422</v>
      </c>
      <c r="Y35" s="23" t="s">
        <v>2</v>
      </c>
      <c r="Z35" s="17">
        <v>4.9667235071729339</v>
      </c>
      <c r="AA35" s="17">
        <v>95.033276492827056</v>
      </c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</row>
    <row r="36" spans="1:39">
      <c r="A36" s="14"/>
      <c r="B36" s="19">
        <f>(B32/F32)*100</f>
        <v>18.75</v>
      </c>
      <c r="C36" s="19">
        <f>(C32/F32)*100</f>
        <v>63.749999999999993</v>
      </c>
      <c r="D36" s="19">
        <f>(D32/F32)*100</f>
        <v>11.25</v>
      </c>
      <c r="E36" s="19">
        <f>(E32/F32)*100</f>
        <v>6.25</v>
      </c>
      <c r="F36" s="18"/>
      <c r="G36" s="19">
        <f>(G32/K32)*100</f>
        <v>19.047619047619047</v>
      </c>
      <c r="H36" s="19">
        <f>(H32/K32)*100</f>
        <v>41.269841269841265</v>
      </c>
      <c r="I36" s="19">
        <f>(I32/K32)*100</f>
        <v>33.333333333333329</v>
      </c>
      <c r="J36" s="19">
        <f>(J32/K32)*100</f>
        <v>6.3492063492063489</v>
      </c>
      <c r="K36" s="18"/>
      <c r="L36" s="19">
        <f>(L32/P32)*100</f>
        <v>34.234234234234236</v>
      </c>
      <c r="M36" s="19">
        <f>(M32/P32)*100</f>
        <v>49.549549549549546</v>
      </c>
      <c r="N36" s="19">
        <f>(N32/P32)*100</f>
        <v>14.414414414414415</v>
      </c>
      <c r="O36" s="19">
        <f>(O32/P32)*100</f>
        <v>1.8018018018018018</v>
      </c>
      <c r="P36" s="20"/>
      <c r="Q36" s="23"/>
      <c r="R36" s="23" t="s">
        <v>22</v>
      </c>
      <c r="S36" s="17">
        <f>AVERAGE(S33:S35)</f>
        <v>22.553950133702443</v>
      </c>
      <c r="T36" s="23"/>
      <c r="U36" s="17">
        <f>AVERAGE(U33:U35)</f>
        <v>77.446049866297557</v>
      </c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</row>
    <row r="37" spans="1:39">
      <c r="A37" s="14"/>
      <c r="B37" s="20">
        <f>AVERAGE(B34:B36)</f>
        <v>23.629139263874464</v>
      </c>
      <c r="C37" s="20">
        <f>AVERAGE(C34:C36)</f>
        <v>57.199578862351444</v>
      </c>
      <c r="D37" s="20">
        <f>AVERAGE(D34:D36)</f>
        <v>13.98422176070151</v>
      </c>
      <c r="E37" s="20">
        <f>AVERAGE(E34:E36)</f>
        <v>5.1870601130725733</v>
      </c>
      <c r="F37" s="21"/>
      <c r="G37" s="20">
        <f>AVERAGE(G34:G36)</f>
        <v>21.79138321995465</v>
      </c>
      <c r="H37" s="20">
        <f>AVERAGE(H34:H36)</f>
        <v>47.77021919879062</v>
      </c>
      <c r="I37" s="20">
        <f>AVERAGE(I34:I36)</f>
        <v>26.825396825396822</v>
      </c>
      <c r="J37" s="20">
        <f>AVERAGE(J34:J36)</f>
        <v>3.6130007558578985</v>
      </c>
      <c r="K37" s="21"/>
      <c r="L37" s="20">
        <f>AVERAGE(L34:L36)</f>
        <v>27.224529111321562</v>
      </c>
      <c r="M37" s="20">
        <f>AVERAGE(M34:M36)</f>
        <v>54.432060092437446</v>
      </c>
      <c r="N37" s="20">
        <f>AVERAGE(N34:N36)</f>
        <v>16.68097894512989</v>
      </c>
      <c r="O37" s="20">
        <f>AVERAGE(O34:O36)</f>
        <v>1.6624318511110963</v>
      </c>
      <c r="P37" s="20"/>
      <c r="Q37" s="23"/>
      <c r="R37" s="23" t="s">
        <v>29</v>
      </c>
      <c r="S37" s="17">
        <f>STDEV(S33:S35)</f>
        <v>5.1021524197895021</v>
      </c>
      <c r="T37" s="23"/>
      <c r="U37" s="17">
        <f>STDEV(U33:U35)</f>
        <v>5.1021524197895083</v>
      </c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</row>
    <row r="38" spans="1:39" ht="21" thickBot="1">
      <c r="A38" s="14"/>
      <c r="B38" s="14"/>
      <c r="C38" s="14"/>
      <c r="D38" s="14"/>
      <c r="E38" s="14"/>
      <c r="F38" s="16">
        <f>SUM(F6,F19,F33)</f>
        <v>877</v>
      </c>
      <c r="G38" s="15"/>
      <c r="H38" s="15"/>
      <c r="I38" s="15"/>
      <c r="J38" s="15"/>
      <c r="K38" s="16">
        <f>SUM(K6,K19,K33)</f>
        <v>724</v>
      </c>
      <c r="L38" s="15"/>
      <c r="M38" s="15"/>
      <c r="N38" s="15"/>
      <c r="O38" s="15"/>
      <c r="P38" s="16">
        <f>SUM(P6,P19,P33)</f>
        <v>682</v>
      </c>
      <c r="Q38" s="14"/>
      <c r="R38" s="14" t="s">
        <v>23</v>
      </c>
      <c r="S38" s="24">
        <f>(S37/SQRT(3))</f>
        <v>2.9457290730119698</v>
      </c>
      <c r="T38" s="14"/>
      <c r="U38" s="17">
        <f>(U37/SQRT(3))</f>
        <v>2.9457290730119734</v>
      </c>
      <c r="V38" s="14"/>
    </row>
    <row r="39" spans="1:39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7"/>
      <c r="T39" s="14"/>
      <c r="U39" s="17"/>
      <c r="V39" s="14"/>
    </row>
    <row r="40" spans="1:39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 t="s">
        <v>1</v>
      </c>
      <c r="S40" s="17"/>
      <c r="T40" s="14"/>
      <c r="U40" s="14"/>
      <c r="V40" s="14"/>
    </row>
    <row r="41" spans="1:39">
      <c r="A41" s="14"/>
      <c r="B41" s="14"/>
      <c r="C41" s="17">
        <f>AVERAGE(C10,C23,C37)</f>
        <v>53.308641289369405</v>
      </c>
      <c r="D41" s="14"/>
      <c r="E41" s="17">
        <f>AVERAGE(E10,E23,E37)</f>
        <v>6.9986256136689819</v>
      </c>
      <c r="F41" s="14"/>
      <c r="G41" s="14"/>
      <c r="H41" s="17">
        <f>AVERAGE(H10,H23,H37)</f>
        <v>46.953944869645603</v>
      </c>
      <c r="I41" s="14"/>
      <c r="J41" s="17">
        <f>AVERAGE(J10,J23,J37)</f>
        <v>5.2487810568172977</v>
      </c>
      <c r="K41" s="14"/>
      <c r="L41" s="14"/>
      <c r="M41" s="17">
        <f>AVERAGE(M10,M23,M37)</f>
        <v>59.321356880961666</v>
      </c>
      <c r="N41" s="14"/>
      <c r="O41" s="17">
        <f>AVERAGE(O10,O23,O37)</f>
        <v>3.1540265378699037</v>
      </c>
      <c r="P41" s="17"/>
      <c r="Q41" s="14"/>
      <c r="R41" s="14" t="s">
        <v>19</v>
      </c>
      <c r="S41" s="17">
        <f>U14+V14</f>
        <v>29.554111945950222</v>
      </c>
      <c r="T41" s="14"/>
      <c r="U41" s="17">
        <f>S14+T14</f>
        <v>70.445888054049774</v>
      </c>
      <c r="V41" s="14"/>
    </row>
    <row r="42" spans="1:39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 t="s">
        <v>20</v>
      </c>
      <c r="S42" s="17">
        <f>U15+V15</f>
        <v>30.615901455767077</v>
      </c>
      <c r="T42" s="14"/>
      <c r="U42" s="17">
        <f>S15+T15</f>
        <v>69.384098544232927</v>
      </c>
      <c r="V42" s="14"/>
    </row>
    <row r="43" spans="1:39">
      <c r="A43" s="14"/>
      <c r="B43" s="23"/>
      <c r="C43" s="25" t="s">
        <v>43</v>
      </c>
      <c r="D43" s="25"/>
      <c r="E43" s="23"/>
      <c r="F43" s="23"/>
      <c r="G43" s="23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8" t="s">
        <v>21</v>
      </c>
      <c r="S43" s="19">
        <f>U16+V16</f>
        <v>30.438397581254719</v>
      </c>
      <c r="T43" s="18"/>
      <c r="U43" s="19">
        <f>S16+T16</f>
        <v>69.561602418745267</v>
      </c>
      <c r="V43" s="18"/>
    </row>
    <row r="44" spans="1:39">
      <c r="A44" s="14"/>
      <c r="B44" s="23"/>
      <c r="C44" s="23"/>
      <c r="D44" s="23"/>
      <c r="E44" s="23"/>
      <c r="F44" s="23"/>
      <c r="G44" s="23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 t="s">
        <v>22</v>
      </c>
      <c r="S44" s="17">
        <f>AVERAGE(S41:S43)</f>
        <v>30.202803660990671</v>
      </c>
      <c r="T44" s="23"/>
      <c r="U44" s="17">
        <f>AVERAGE(U41:U43)</f>
        <v>69.797196339009318</v>
      </c>
      <c r="V44" s="14"/>
    </row>
    <row r="45" spans="1:39">
      <c r="B45" s="23" t="s">
        <v>22</v>
      </c>
      <c r="C45" s="23" t="s">
        <v>6</v>
      </c>
      <c r="D45" s="23" t="s">
        <v>7</v>
      </c>
      <c r="E45" s="23" t="s">
        <v>8</v>
      </c>
      <c r="F45" s="23" t="s">
        <v>9</v>
      </c>
      <c r="G45" s="23"/>
      <c r="R45" t="s">
        <v>29</v>
      </c>
      <c r="S45" s="1">
        <f>STDEV(S41:S43)</f>
        <v>0.56875092284612216</v>
      </c>
      <c r="U45" s="1">
        <f>STDEV(U41:U43)</f>
        <v>0.56875092284612172</v>
      </c>
    </row>
    <row r="46" spans="1:39">
      <c r="B46" s="23" t="s">
        <v>13</v>
      </c>
      <c r="C46" s="17">
        <v>24.137408576928152</v>
      </c>
      <c r="D46" s="17">
        <v>53.308641289369405</v>
      </c>
      <c r="E46" s="17">
        <v>15.555324520033457</v>
      </c>
      <c r="F46" s="17">
        <v>6.9986256136689819</v>
      </c>
      <c r="G46" s="17"/>
      <c r="K46" s="1"/>
      <c r="R46" t="s">
        <v>23</v>
      </c>
      <c r="S46" s="1">
        <f>(S45/SQRT(3))</f>
        <v>0.32836849840705673</v>
      </c>
      <c r="U46" s="1">
        <f>(U45/SQRT(3))</f>
        <v>0.32836849840705645</v>
      </c>
    </row>
    <row r="47" spans="1:39">
      <c r="B47" s="23" t="s">
        <v>1</v>
      </c>
      <c r="C47" s="17">
        <v>22.843251469363718</v>
      </c>
      <c r="D47" s="17">
        <v>46.953944869645603</v>
      </c>
      <c r="E47" s="17">
        <v>24.954022604173375</v>
      </c>
      <c r="F47" s="17">
        <v>5.2487810568172977</v>
      </c>
      <c r="G47" s="17"/>
      <c r="K47" s="1"/>
    </row>
    <row r="48" spans="1:39">
      <c r="B48" s="23" t="s">
        <v>2</v>
      </c>
      <c r="C48" s="17">
        <v>19.963885539615109</v>
      </c>
      <c r="D48" s="17">
        <v>59.321356880961666</v>
      </c>
      <c r="E48" s="17">
        <v>17.560731041553325</v>
      </c>
      <c r="F48" s="17">
        <v>3.1540265378699037</v>
      </c>
      <c r="G48" s="17"/>
      <c r="K48" s="1"/>
      <c r="R48" t="s">
        <v>2</v>
      </c>
    </row>
    <row r="49" spans="2:21">
      <c r="B49" s="23"/>
      <c r="C49" s="23"/>
      <c r="D49" s="23"/>
      <c r="E49" s="23"/>
      <c r="F49" s="23"/>
      <c r="G49" s="23"/>
      <c r="R49" t="s">
        <v>19</v>
      </c>
      <c r="S49" s="1">
        <f>U22+V22</f>
        <v>20.625969201918569</v>
      </c>
      <c r="U49" s="1">
        <f>S22+T22</f>
        <v>79.374030798081435</v>
      </c>
    </row>
    <row r="50" spans="2:21">
      <c r="B50" s="23"/>
      <c r="C50" s="23"/>
      <c r="D50" s="23"/>
      <c r="E50" s="23"/>
      <c r="F50" s="17"/>
      <c r="G50" s="23"/>
      <c r="K50" s="1"/>
      <c r="R50" t="s">
        <v>20</v>
      </c>
      <c r="S50" s="1">
        <f>U23+V23</f>
        <v>23.174892740110131</v>
      </c>
      <c r="U50" s="1">
        <f>S23+T23</f>
        <v>76.825107259889876</v>
      </c>
    </row>
    <row r="51" spans="2:21">
      <c r="B51" s="23"/>
      <c r="C51" s="23"/>
      <c r="D51" s="23"/>
      <c r="E51" s="23"/>
      <c r="F51" s="17"/>
      <c r="G51" s="23"/>
      <c r="K51" s="1"/>
      <c r="R51" s="6" t="s">
        <v>21</v>
      </c>
      <c r="S51" s="8">
        <f>U24+V24</f>
        <v>18.343410796240988</v>
      </c>
      <c r="T51" s="6"/>
      <c r="U51" s="8">
        <f>S24+T24</f>
        <v>81.656589203759012</v>
      </c>
    </row>
    <row r="52" spans="2:21">
      <c r="B52" s="23"/>
      <c r="C52" s="23"/>
      <c r="D52" s="23"/>
      <c r="E52" s="23"/>
      <c r="F52" s="17"/>
      <c r="G52" s="23"/>
      <c r="K52" s="1"/>
      <c r="R52" t="s">
        <v>22</v>
      </c>
      <c r="S52" s="10">
        <f>AVERAGE(S49:S51)</f>
        <v>20.714757579423232</v>
      </c>
      <c r="T52" s="11"/>
      <c r="U52" s="10">
        <f>AVERAGE(U49:U51)</f>
        <v>79.285242420576779</v>
      </c>
    </row>
    <row r="53" spans="2:21">
      <c r="R53" t="s">
        <v>29</v>
      </c>
      <c r="S53" s="1">
        <f>STDEV(S49:S51)</f>
        <v>2.4169644133640698</v>
      </c>
      <c r="U53" s="1">
        <f>STDEV(U49:U51)</f>
        <v>2.4169644133640658</v>
      </c>
    </row>
    <row r="54" spans="2:21">
      <c r="R54" t="s">
        <v>23</v>
      </c>
      <c r="S54" s="1">
        <f>(S53/SQRT(3))</f>
        <v>1.3954350546774916</v>
      </c>
      <c r="U54" s="1">
        <f>(U53/SQRT(3))</f>
        <v>1.3954350546774894</v>
      </c>
    </row>
    <row r="61" spans="2:21">
      <c r="D61" t="s">
        <v>13</v>
      </c>
      <c r="E61" t="s">
        <v>9</v>
      </c>
      <c r="F61" t="s">
        <v>8</v>
      </c>
      <c r="G61" t="s">
        <v>7</v>
      </c>
      <c r="H61" t="s">
        <v>6</v>
      </c>
      <c r="K61" t="s">
        <v>39</v>
      </c>
      <c r="L61" t="s">
        <v>40</v>
      </c>
    </row>
    <row r="62" spans="2:21">
      <c r="D62" t="s">
        <v>19</v>
      </c>
      <c r="E62" s="1">
        <v>9.7718253968253954</v>
      </c>
      <c r="F62" s="1">
        <v>18.650793650793652</v>
      </c>
      <c r="G62" s="1">
        <v>48.710317460317462</v>
      </c>
      <c r="H62" s="1">
        <v>22.86706349206349</v>
      </c>
      <c r="K62" s="12">
        <f>E62+F62</f>
        <v>28.422619047619047</v>
      </c>
      <c r="L62" s="12">
        <f>G62+H62</f>
        <v>71.577380952380949</v>
      </c>
    </row>
    <row r="63" spans="2:21">
      <c r="D63" t="s">
        <v>20</v>
      </c>
      <c r="E63" s="1">
        <v>6.0369913311089789</v>
      </c>
      <c r="F63" s="1">
        <v>14.030958148605208</v>
      </c>
      <c r="G63" s="1">
        <v>54.016027545439307</v>
      </c>
      <c r="H63" s="1">
        <v>25.916022974846502</v>
      </c>
      <c r="K63" s="12">
        <f>E63+F63</f>
        <v>20.067949479714187</v>
      </c>
      <c r="L63" s="12">
        <f>G63+H63</f>
        <v>79.932050520285813</v>
      </c>
    </row>
    <row r="64" spans="2:21">
      <c r="D64" s="6" t="s">
        <v>21</v>
      </c>
      <c r="E64" s="8">
        <v>5.1870601130725733</v>
      </c>
      <c r="F64" s="8">
        <v>13.98422176070151</v>
      </c>
      <c r="G64" s="8">
        <v>57.199578862351444</v>
      </c>
      <c r="H64" s="8">
        <v>23.629139263874464</v>
      </c>
      <c r="J64" s="6"/>
      <c r="K64" s="13">
        <f>E64+F64</f>
        <v>19.171281873774085</v>
      </c>
      <c r="L64" s="13">
        <f>G64+H64</f>
        <v>80.828718126225908</v>
      </c>
    </row>
    <row r="65" spans="4:12">
      <c r="D65" t="s">
        <v>22</v>
      </c>
      <c r="E65" s="1">
        <f>AVERAGE(E62:E64)</f>
        <v>6.9986256136689819</v>
      </c>
      <c r="F65" s="1">
        <f>AVERAGE(F62:F64)</f>
        <v>15.555324520033457</v>
      </c>
      <c r="G65" s="1">
        <f>AVERAGE(G62:G64)</f>
        <v>53.308641289369405</v>
      </c>
      <c r="H65" s="1">
        <f>AVERAGE(H62:H64)</f>
        <v>24.137408576928152</v>
      </c>
      <c r="J65" t="s">
        <v>22</v>
      </c>
      <c r="K65" s="1">
        <f>AVERAGE(K62:K64)</f>
        <v>22.553950133702443</v>
      </c>
      <c r="L65" s="1">
        <f>AVERAGE(L62:L64)</f>
        <v>77.446049866297557</v>
      </c>
    </row>
    <row r="66" spans="4:12">
      <c r="D66" t="s">
        <v>29</v>
      </c>
      <c r="E66" s="1">
        <f>STDEV(E62:E64)</f>
        <v>2.4389697716089684</v>
      </c>
      <c r="F66" s="1">
        <f>STDEV(F62:F64)</f>
        <v>2.680856752440441</v>
      </c>
      <c r="G66" s="1">
        <f>STDEV(G62:G64)</f>
        <v>4.288611229112921</v>
      </c>
      <c r="H66" s="1">
        <f>STDEV(H62:H64)</f>
        <v>1.5867551017271582</v>
      </c>
      <c r="J66" t="s">
        <v>29</v>
      </c>
      <c r="K66" s="1">
        <f>STDEV(K62:K64)</f>
        <v>5.1021524197895021</v>
      </c>
      <c r="L66" s="1">
        <f>STDEV(L62:L64)</f>
        <v>5.1021524197895083</v>
      </c>
    </row>
    <row r="67" spans="4:12">
      <c r="D67" t="s">
        <v>23</v>
      </c>
      <c r="E67" s="1">
        <f>(E66/SQRT(3))</f>
        <v>1.4081398541837982</v>
      </c>
      <c r="F67" s="1">
        <f t="shared" ref="F67" si="14">(F66/SQRT(3))</f>
        <v>1.5477933676803146</v>
      </c>
      <c r="G67" s="1">
        <f>(G66/SQRT(3))</f>
        <v>2.4760308475779969</v>
      </c>
      <c r="H67" s="1">
        <f>(H66/SQRT(3))</f>
        <v>0.91611348512018687</v>
      </c>
      <c r="J67" t="s">
        <v>23</v>
      </c>
      <c r="K67" s="1">
        <f>(K66/SQRT(3))</f>
        <v>2.9457290730119698</v>
      </c>
      <c r="L67" s="1">
        <f>(L66/SQRT(3))</f>
        <v>2.9457290730119734</v>
      </c>
    </row>
    <row r="68" spans="4:12">
      <c r="E68" s="1"/>
      <c r="F68" s="1"/>
      <c r="G68" s="1"/>
      <c r="H68" s="1"/>
    </row>
    <row r="69" spans="4:12">
      <c r="D69" t="s">
        <v>1</v>
      </c>
      <c r="E69" s="1" t="s">
        <v>9</v>
      </c>
      <c r="F69" s="1" t="s">
        <v>8</v>
      </c>
      <c r="G69" s="1" t="s">
        <v>7</v>
      </c>
      <c r="H69" s="1" t="s">
        <v>6</v>
      </c>
    </row>
    <row r="70" spans="4:12">
      <c r="D70" t="s">
        <v>19</v>
      </c>
      <c r="E70" s="1">
        <v>7.5131483123170257</v>
      </c>
      <c r="F70" s="1">
        <v>22.040963633633197</v>
      </c>
      <c r="G70" s="1">
        <v>50.313993163039072</v>
      </c>
      <c r="H70" s="1">
        <v>20.131894891010703</v>
      </c>
      <c r="K70" s="12">
        <f>E70+F70</f>
        <v>29.554111945950222</v>
      </c>
      <c r="L70" s="12">
        <f>G70+H70</f>
        <v>70.445888054049774</v>
      </c>
    </row>
    <row r="71" spans="4:12">
      <c r="D71" t="s">
        <v>20</v>
      </c>
      <c r="E71" s="1">
        <v>4.6201941022769688</v>
      </c>
      <c r="F71" s="1">
        <v>25.995707353490108</v>
      </c>
      <c r="G71" s="1">
        <v>42.777622247107132</v>
      </c>
      <c r="H71" s="1">
        <v>26.606476297125791</v>
      </c>
      <c r="K71" s="12">
        <f>E71+F71</f>
        <v>30.615901455767077</v>
      </c>
      <c r="L71" s="12">
        <f>G71+H71</f>
        <v>69.384098544232927</v>
      </c>
    </row>
    <row r="72" spans="4:12">
      <c r="D72" s="6" t="s">
        <v>21</v>
      </c>
      <c r="E72" s="8">
        <v>3.6130007558578985</v>
      </c>
      <c r="F72" s="8">
        <v>26.825396825396822</v>
      </c>
      <c r="G72" s="8">
        <v>47.77021919879062</v>
      </c>
      <c r="H72" s="8">
        <v>21.79138321995465</v>
      </c>
      <c r="J72" s="6"/>
      <c r="K72" s="13">
        <f>E72+F72</f>
        <v>30.438397581254719</v>
      </c>
      <c r="L72" s="13">
        <f>G72+H72</f>
        <v>69.561602418745267</v>
      </c>
    </row>
    <row r="73" spans="4:12">
      <c r="D73" t="s">
        <v>22</v>
      </c>
      <c r="E73" s="1">
        <f>AVERAGE(E70:E72)</f>
        <v>5.2487810568172977</v>
      </c>
      <c r="F73" s="1">
        <f>AVERAGE(F70:F72)</f>
        <v>24.954022604173375</v>
      </c>
      <c r="G73" s="1">
        <f>AVERAGE(G70:G72)</f>
        <v>46.953944869645603</v>
      </c>
      <c r="H73" s="1">
        <f>AVERAGE(H70:H72)</f>
        <v>22.843251469363718</v>
      </c>
      <c r="J73" t="s">
        <v>22</v>
      </c>
      <c r="K73" s="1">
        <f>AVERAGE(K70:K72)</f>
        <v>30.202803660990671</v>
      </c>
      <c r="L73" s="1">
        <f>AVERAGE(L70:L72)</f>
        <v>69.797196339009318</v>
      </c>
    </row>
    <row r="74" spans="4:12">
      <c r="D74" t="s">
        <v>29</v>
      </c>
      <c r="E74" s="1">
        <f>STDEV(E70:E72)</f>
        <v>2.0246305613870015</v>
      </c>
      <c r="F74" s="1">
        <f>STDEV(F70:F72)</f>
        <v>2.5566639551047112</v>
      </c>
      <c r="G74" s="1">
        <f>STDEV(G70:G72)</f>
        <v>3.8339209017586762</v>
      </c>
      <c r="H74" s="1">
        <f>STDEV(H70:H72)</f>
        <v>3.3630151957267236</v>
      </c>
      <c r="J74" t="s">
        <v>29</v>
      </c>
      <c r="K74" s="1">
        <f>STDEV(K70:K72)</f>
        <v>0.56875092284612216</v>
      </c>
      <c r="L74" s="1">
        <f>STDEV(L70:L72)</f>
        <v>0.56875092284612172</v>
      </c>
    </row>
    <row r="75" spans="4:12">
      <c r="D75" t="s">
        <v>23</v>
      </c>
      <c r="E75" s="1">
        <f>(E74/SQRT(3))</f>
        <v>1.1689209996263286</v>
      </c>
      <c r="F75" s="1">
        <f>(F74/SQRT(3))</f>
        <v>1.4760906227071184</v>
      </c>
      <c r="G75" s="1">
        <f>(G74/SQRT(3))</f>
        <v>2.2135152646821044</v>
      </c>
      <c r="H75" s="1">
        <f>(H74/SQRT(3))</f>
        <v>1.941637728541626</v>
      </c>
      <c r="J75" t="s">
        <v>23</v>
      </c>
      <c r="K75" s="1">
        <f>(K74/SQRT(3))</f>
        <v>0.32836849840705673</v>
      </c>
      <c r="L75" s="1">
        <f>(L74/SQRT(3))</f>
        <v>0.32836849840705645</v>
      </c>
    </row>
    <row r="76" spans="4:12">
      <c r="E76" s="1"/>
      <c r="F76" s="1"/>
      <c r="G76" s="1"/>
      <c r="H76" s="1"/>
    </row>
    <row r="77" spans="4:12">
      <c r="D77" t="s">
        <v>2</v>
      </c>
      <c r="E77" s="1" t="s">
        <v>9</v>
      </c>
      <c r="F77" s="1" t="s">
        <v>8</v>
      </c>
      <c r="G77" s="1" t="s">
        <v>7</v>
      </c>
      <c r="H77" s="1" t="s">
        <v>6</v>
      </c>
    </row>
    <row r="78" spans="4:12">
      <c r="D78" t="s">
        <v>19</v>
      </c>
      <c r="E78" s="1">
        <v>3.9475819539110675</v>
      </c>
      <c r="F78" s="1">
        <v>16.6783872480075</v>
      </c>
      <c r="G78" s="1">
        <v>61.583089905874715</v>
      </c>
      <c r="H78" s="1">
        <v>17.790940892206716</v>
      </c>
      <c r="K78" s="12">
        <f>E78+F78</f>
        <v>20.625969201918569</v>
      </c>
      <c r="L78" s="12">
        <f>G78+H78</f>
        <v>79.374030798081435</v>
      </c>
    </row>
    <row r="79" spans="4:12">
      <c r="D79" t="s">
        <v>20</v>
      </c>
      <c r="E79" s="1">
        <v>3.8520658085875481</v>
      </c>
      <c r="F79" s="1">
        <v>19.322826931522584</v>
      </c>
      <c r="G79" s="1">
        <v>61.94892064457283</v>
      </c>
      <c r="H79" s="1">
        <v>14.876186615317048</v>
      </c>
      <c r="K79" s="12">
        <f>E79+F79</f>
        <v>23.174892740110131</v>
      </c>
      <c r="L79" s="12">
        <f>G79+H79</f>
        <v>76.825107259889876</v>
      </c>
    </row>
    <row r="80" spans="4:12">
      <c r="D80" s="6" t="s">
        <v>21</v>
      </c>
      <c r="E80" s="8">
        <v>1.6624318511110963</v>
      </c>
      <c r="F80" s="8">
        <v>16.68097894512989</v>
      </c>
      <c r="G80" s="8">
        <v>54.432060092437446</v>
      </c>
      <c r="H80" s="8">
        <v>27.224529111321562</v>
      </c>
      <c r="J80" s="6"/>
      <c r="K80" s="13">
        <f>E80+F80</f>
        <v>18.343410796240988</v>
      </c>
      <c r="L80" s="13">
        <f>G80+H80</f>
        <v>81.656589203759012</v>
      </c>
    </row>
    <row r="81" spans="4:12">
      <c r="D81" t="s">
        <v>22</v>
      </c>
      <c r="E81" s="1">
        <f>AVERAGE(E78:E80)</f>
        <v>3.1540265378699037</v>
      </c>
      <c r="F81" s="1">
        <f>AVERAGE(F78:F80)</f>
        <v>17.560731041553325</v>
      </c>
      <c r="G81" s="1">
        <f>AVERAGE(G78:G80)</f>
        <v>59.321356880961666</v>
      </c>
      <c r="H81" s="1">
        <f>AVERAGE(H78:H80)</f>
        <v>19.963885539615109</v>
      </c>
      <c r="J81" t="s">
        <v>22</v>
      </c>
      <c r="K81" s="1">
        <f>AVERAGE(K78:K80)</f>
        <v>20.714757579423232</v>
      </c>
      <c r="L81" s="1">
        <f>AVERAGE(L78:L80)</f>
        <v>79.285242420576779</v>
      </c>
    </row>
    <row r="82" spans="4:12">
      <c r="D82" t="s">
        <v>29</v>
      </c>
      <c r="E82" s="1">
        <f>STDEV(E78:E80)</f>
        <v>1.292641429662416</v>
      </c>
      <c r="F82" s="1">
        <f>STDEV(F78:F80)</f>
        <v>1.5260203548145783</v>
      </c>
      <c r="G82" s="1">
        <f>STDEV(G78:G80)</f>
        <v>4.2382042597129539</v>
      </c>
      <c r="H82" s="1">
        <f>STDEV(H78:H80)</f>
        <v>6.4545841794946943</v>
      </c>
      <c r="J82" t="s">
        <v>29</v>
      </c>
      <c r="K82" s="1">
        <f>STDEV(K78:K80)</f>
        <v>2.4169644133640698</v>
      </c>
      <c r="L82" s="1">
        <f>STDEV(L78:L80)</f>
        <v>2.4169644133640658</v>
      </c>
    </row>
    <row r="83" spans="4:12">
      <c r="D83" t="s">
        <v>23</v>
      </c>
      <c r="E83" s="1">
        <f>(E82/SQRT(3))</f>
        <v>0.74630687738125867</v>
      </c>
      <c r="F83" s="1">
        <f>(F82/SQRT(3))</f>
        <v>0.88104826264104508</v>
      </c>
      <c r="G83" s="1">
        <f>(G82/SQRT(3))</f>
        <v>2.4469283702258928</v>
      </c>
      <c r="H83" s="1">
        <f>(H82/SQRT(3))</f>
        <v>3.7265559135383617</v>
      </c>
      <c r="J83" t="s">
        <v>23</v>
      </c>
      <c r="K83" s="1">
        <f>(K82/SQRT(3))</f>
        <v>1.3954350546774916</v>
      </c>
      <c r="L83" s="1">
        <f>(L82/SQRT(3))</f>
        <v>1.3954350546774894</v>
      </c>
    </row>
  </sheetData>
  <mergeCells count="2">
    <mergeCell ref="W31:X31"/>
    <mergeCell ref="C43:D43"/>
  </mergeCells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224A5-5E78-3349-97C7-0687653E95A8}">
  <dimension ref="A1:O77"/>
  <sheetViews>
    <sheetView topLeftCell="A33" workbookViewId="0">
      <selection activeCell="O74" sqref="O74"/>
    </sheetView>
  </sheetViews>
  <sheetFormatPr baseColWidth="10" defaultRowHeight="20"/>
  <cols>
    <col min="4" max="4" width="13.7109375" customWidth="1"/>
    <col min="5" max="5" width="14.140625" customWidth="1"/>
    <col min="13" max="13" width="13.140625" customWidth="1"/>
  </cols>
  <sheetData>
    <row r="1" spans="1:15">
      <c r="A1" t="s">
        <v>11</v>
      </c>
      <c r="B1" t="s">
        <v>31</v>
      </c>
      <c r="G1" t="s">
        <v>32</v>
      </c>
      <c r="L1" t="s">
        <v>33</v>
      </c>
    </row>
    <row r="2" spans="1:15">
      <c r="B2" t="s">
        <v>6</v>
      </c>
      <c r="C2" t="s">
        <v>7</v>
      </c>
      <c r="D2" t="s">
        <v>8</v>
      </c>
      <c r="E2" t="s">
        <v>9</v>
      </c>
      <c r="G2" t="s">
        <v>6</v>
      </c>
      <c r="H2" t="s">
        <v>7</v>
      </c>
      <c r="I2" t="s">
        <v>8</v>
      </c>
      <c r="J2" t="s">
        <v>9</v>
      </c>
      <c r="L2" t="s">
        <v>6</v>
      </c>
      <c r="M2" t="s">
        <v>7</v>
      </c>
      <c r="N2" t="s">
        <v>8</v>
      </c>
      <c r="O2" t="s">
        <v>9</v>
      </c>
    </row>
    <row r="3" spans="1:15">
      <c r="A3" t="s">
        <v>3</v>
      </c>
      <c r="B3">
        <v>19</v>
      </c>
      <c r="C3">
        <v>42</v>
      </c>
      <c r="D3">
        <v>24</v>
      </c>
      <c r="E3">
        <v>11</v>
      </c>
      <c r="G3">
        <v>14</v>
      </c>
      <c r="H3">
        <v>32</v>
      </c>
      <c r="I3">
        <v>17</v>
      </c>
      <c r="J3">
        <v>4</v>
      </c>
      <c r="L3">
        <v>15</v>
      </c>
      <c r="M3">
        <v>45</v>
      </c>
      <c r="N3">
        <v>13</v>
      </c>
      <c r="O3">
        <v>5</v>
      </c>
    </row>
    <row r="4" spans="1:15">
      <c r="A4" t="s">
        <v>4</v>
      </c>
      <c r="B4">
        <v>24</v>
      </c>
      <c r="C4">
        <v>36</v>
      </c>
      <c r="D4">
        <v>16</v>
      </c>
      <c r="E4">
        <v>8</v>
      </c>
      <c r="G4">
        <v>15</v>
      </c>
      <c r="H4">
        <v>41</v>
      </c>
      <c r="I4">
        <v>17</v>
      </c>
      <c r="J4">
        <v>6</v>
      </c>
      <c r="L4">
        <v>16</v>
      </c>
      <c r="M4">
        <v>51</v>
      </c>
      <c r="N4">
        <v>11</v>
      </c>
      <c r="O4">
        <v>1</v>
      </c>
    </row>
    <row r="5" spans="1:15">
      <c r="A5" t="s">
        <v>5</v>
      </c>
      <c r="B5">
        <v>17</v>
      </c>
      <c r="C5">
        <v>50</v>
      </c>
      <c r="D5">
        <v>10</v>
      </c>
      <c r="E5">
        <v>7</v>
      </c>
      <c r="G5">
        <v>16</v>
      </c>
      <c r="H5">
        <v>40</v>
      </c>
      <c r="I5">
        <v>15</v>
      </c>
      <c r="J5">
        <v>7</v>
      </c>
      <c r="L5">
        <v>10</v>
      </c>
      <c r="M5">
        <v>45</v>
      </c>
      <c r="N5">
        <v>14</v>
      </c>
      <c r="O5">
        <v>3</v>
      </c>
    </row>
    <row r="6" spans="1:15" ht="21" thickBot="1">
      <c r="A6" t="s">
        <v>34</v>
      </c>
      <c r="B6" s="9">
        <f>SUM(B3:B5)</f>
        <v>60</v>
      </c>
      <c r="C6" s="9">
        <f>SUM(C3:C5)</f>
        <v>128</v>
      </c>
      <c r="D6" s="9">
        <f t="shared" ref="D6:O6" si="0">SUM(D3:D5)</f>
        <v>50</v>
      </c>
      <c r="E6" s="9">
        <f t="shared" si="0"/>
        <v>26</v>
      </c>
      <c r="F6" s="9"/>
      <c r="G6" s="9">
        <f t="shared" si="0"/>
        <v>45</v>
      </c>
      <c r="H6" s="9">
        <f t="shared" si="0"/>
        <v>113</v>
      </c>
      <c r="I6" s="9">
        <f t="shared" si="0"/>
        <v>49</v>
      </c>
      <c r="J6" s="9">
        <f t="shared" si="0"/>
        <v>17</v>
      </c>
      <c r="K6" s="9"/>
      <c r="L6" s="9">
        <f t="shared" si="0"/>
        <v>41</v>
      </c>
      <c r="M6" s="9">
        <f t="shared" si="0"/>
        <v>141</v>
      </c>
      <c r="N6" s="9">
        <f t="shared" si="0"/>
        <v>38</v>
      </c>
      <c r="O6" s="9">
        <f t="shared" si="0"/>
        <v>9</v>
      </c>
    </row>
    <row r="7" spans="1:15">
      <c r="C7" s="1">
        <f>(C3/(B3+C3))*100</f>
        <v>68.852459016393439</v>
      </c>
      <c r="E7" s="1">
        <f>(E3/(D3+E3))*100</f>
        <v>31.428571428571427</v>
      </c>
      <c r="H7" s="1">
        <f t="shared" ref="H7:H9" si="1">(H3/(G3+H3))*100</f>
        <v>69.565217391304344</v>
      </c>
      <c r="J7" s="1">
        <f>(J3/(I3+J3))*100</f>
        <v>19.047619047619047</v>
      </c>
      <c r="M7" s="1">
        <f>(M3/(L3+M3))*100</f>
        <v>75</v>
      </c>
      <c r="O7" s="1">
        <f>(O3/(N3+O3))*100</f>
        <v>27.777777777777779</v>
      </c>
    </row>
    <row r="8" spans="1:15">
      <c r="C8" s="1">
        <f>(C4/(B4+C4))*100</f>
        <v>60</v>
      </c>
      <c r="E8" s="1">
        <f t="shared" ref="E8:E9" si="2">(E4/(D4+E4))*100</f>
        <v>33.333333333333329</v>
      </c>
      <c r="H8" s="1">
        <f t="shared" si="1"/>
        <v>73.214285714285708</v>
      </c>
      <c r="J8" s="1">
        <f t="shared" ref="J8" si="3">(J4/(I4+J4))*100</f>
        <v>26.086956521739129</v>
      </c>
      <c r="M8" s="1">
        <f t="shared" ref="M8:M9" si="4">(M4/(L4+M4))*100</f>
        <v>76.119402985074629</v>
      </c>
      <c r="O8" s="1">
        <f t="shared" ref="O8:O9" si="5">(O4/(N4+O4))*100</f>
        <v>8.3333333333333321</v>
      </c>
    </row>
    <row r="9" spans="1:15" ht="21" thickBot="1">
      <c r="B9" s="2"/>
      <c r="C9" s="3">
        <f t="shared" ref="C9" si="6">(C5/(B5+C5))*100</f>
        <v>74.626865671641795</v>
      </c>
      <c r="D9" s="2"/>
      <c r="E9" s="3">
        <f t="shared" si="2"/>
        <v>41.17647058823529</v>
      </c>
      <c r="F9" s="2"/>
      <c r="G9" s="2"/>
      <c r="H9" s="3">
        <f t="shared" si="1"/>
        <v>71.428571428571431</v>
      </c>
      <c r="I9" s="2"/>
      <c r="J9" s="3">
        <f>(J5/(I5+J5))*100</f>
        <v>31.818181818181817</v>
      </c>
      <c r="K9" s="2"/>
      <c r="L9" s="2"/>
      <c r="M9" s="3">
        <f t="shared" si="4"/>
        <v>81.818181818181827</v>
      </c>
      <c r="N9" s="2"/>
      <c r="O9" s="3">
        <f t="shared" si="5"/>
        <v>17.647058823529413</v>
      </c>
    </row>
    <row r="10" spans="1:15">
      <c r="C10" s="5">
        <f>AVERAGE(C7:C9)</f>
        <v>67.826441562678397</v>
      </c>
      <c r="D10" s="4"/>
      <c r="E10" s="5">
        <f>AVERAGE(E7:E9)</f>
        <v>35.312791783380014</v>
      </c>
      <c r="F10" s="4"/>
      <c r="G10" s="4"/>
      <c r="H10" s="5">
        <f>AVERAGE(H7:H9)</f>
        <v>71.402691511387161</v>
      </c>
      <c r="I10" s="4"/>
      <c r="J10" s="5">
        <f>AVERAGE(J7:J9)</f>
        <v>25.650919129179997</v>
      </c>
      <c r="K10" s="4"/>
      <c r="L10" s="4"/>
      <c r="M10" s="5">
        <f>AVERAGE(M7:M9)</f>
        <v>77.645861601085485</v>
      </c>
      <c r="N10" s="4"/>
      <c r="O10" s="5">
        <f>AVERAGE(O7:O9)</f>
        <v>17.919389978213509</v>
      </c>
    </row>
    <row r="11" spans="1:15">
      <c r="B11" t="s">
        <v>30</v>
      </c>
      <c r="C11" s="7">
        <f>B6+C6</f>
        <v>188</v>
      </c>
      <c r="E11" s="7">
        <f>D6+E6</f>
        <v>76</v>
      </c>
      <c r="H11" s="7">
        <f>G6+H6</f>
        <v>158</v>
      </c>
      <c r="J11" s="7">
        <f>I6+J6</f>
        <v>66</v>
      </c>
      <c r="M11" s="7">
        <f>L6+M6</f>
        <v>182</v>
      </c>
      <c r="O11" s="7">
        <f>N6+O6</f>
        <v>47</v>
      </c>
    </row>
    <row r="14" spans="1:15">
      <c r="A14" t="s">
        <v>10</v>
      </c>
      <c r="B14" t="s">
        <v>31</v>
      </c>
      <c r="G14" t="s">
        <v>32</v>
      </c>
      <c r="L14" t="s">
        <v>33</v>
      </c>
    </row>
    <row r="15" spans="1:15">
      <c r="B15" t="s">
        <v>6</v>
      </c>
      <c r="C15" t="s">
        <v>7</v>
      </c>
      <c r="D15" t="s">
        <v>8</v>
      </c>
      <c r="E15" t="s">
        <v>9</v>
      </c>
      <c r="G15" t="s">
        <v>6</v>
      </c>
      <c r="H15" t="s">
        <v>7</v>
      </c>
      <c r="I15" t="s">
        <v>8</v>
      </c>
      <c r="J15" t="s">
        <v>9</v>
      </c>
      <c r="L15" t="s">
        <v>6</v>
      </c>
      <c r="M15" t="s">
        <v>7</v>
      </c>
      <c r="N15" t="s">
        <v>8</v>
      </c>
      <c r="O15" t="s">
        <v>9</v>
      </c>
    </row>
    <row r="16" spans="1:15">
      <c r="A16" t="s">
        <v>3</v>
      </c>
      <c r="B16">
        <v>26</v>
      </c>
      <c r="C16">
        <v>67</v>
      </c>
      <c r="D16">
        <v>18</v>
      </c>
      <c r="E16">
        <v>6</v>
      </c>
      <c r="G16">
        <v>28</v>
      </c>
      <c r="H16">
        <v>42</v>
      </c>
      <c r="I16">
        <v>23</v>
      </c>
      <c r="J16">
        <v>2</v>
      </c>
      <c r="L16">
        <v>14</v>
      </c>
      <c r="M16">
        <v>48</v>
      </c>
      <c r="N16">
        <v>14</v>
      </c>
      <c r="O16">
        <v>2</v>
      </c>
    </row>
    <row r="17" spans="1:15">
      <c r="A17" t="s">
        <v>4</v>
      </c>
      <c r="B17">
        <v>21</v>
      </c>
      <c r="C17">
        <v>62</v>
      </c>
      <c r="D17">
        <v>8</v>
      </c>
      <c r="E17">
        <v>8</v>
      </c>
      <c r="G17">
        <v>25</v>
      </c>
      <c r="H17">
        <v>45</v>
      </c>
      <c r="I17">
        <v>20</v>
      </c>
      <c r="J17">
        <v>4</v>
      </c>
      <c r="L17">
        <v>12</v>
      </c>
      <c r="M17">
        <v>52</v>
      </c>
      <c r="N17">
        <v>18</v>
      </c>
      <c r="O17">
        <v>6</v>
      </c>
    </row>
    <row r="18" spans="1:15">
      <c r="A18" t="s">
        <v>5</v>
      </c>
      <c r="B18">
        <v>35</v>
      </c>
      <c r="C18">
        <v>43</v>
      </c>
      <c r="D18">
        <v>19</v>
      </c>
      <c r="E18">
        <v>5</v>
      </c>
      <c r="G18">
        <v>19</v>
      </c>
      <c r="H18">
        <v>29</v>
      </c>
      <c r="I18">
        <v>26</v>
      </c>
      <c r="J18">
        <v>6</v>
      </c>
      <c r="L18">
        <v>6</v>
      </c>
      <c r="M18">
        <v>30</v>
      </c>
      <c r="N18">
        <v>9</v>
      </c>
      <c r="O18">
        <v>1</v>
      </c>
    </row>
    <row r="19" spans="1:15" ht="21" thickBot="1">
      <c r="A19" t="s">
        <v>34</v>
      </c>
      <c r="B19" s="9">
        <f>SUM(B16:B18)</f>
        <v>82</v>
      </c>
      <c r="C19" s="9">
        <f t="shared" ref="C19:E19" si="7">SUM(C16:C18)</f>
        <v>172</v>
      </c>
      <c r="D19" s="9">
        <f t="shared" si="7"/>
        <v>45</v>
      </c>
      <c r="E19" s="9">
        <f t="shared" si="7"/>
        <v>19</v>
      </c>
      <c r="F19" s="9"/>
      <c r="G19" s="9">
        <f t="shared" ref="G19:J19" si="8">SUM(G16:G18)</f>
        <v>72</v>
      </c>
      <c r="H19" s="9">
        <f t="shared" si="8"/>
        <v>116</v>
      </c>
      <c r="I19" s="9">
        <f t="shared" si="8"/>
        <v>69</v>
      </c>
      <c r="J19" s="9">
        <f t="shared" si="8"/>
        <v>12</v>
      </c>
      <c r="K19" s="9"/>
      <c r="L19" s="9">
        <f t="shared" ref="L19:O19" si="9">SUM(L16:L18)</f>
        <v>32</v>
      </c>
      <c r="M19" s="9">
        <f t="shared" si="9"/>
        <v>130</v>
      </c>
      <c r="N19" s="9">
        <f t="shared" si="9"/>
        <v>41</v>
      </c>
      <c r="O19" s="9">
        <f t="shared" si="9"/>
        <v>9</v>
      </c>
    </row>
    <row r="20" spans="1:15">
      <c r="C20" s="1">
        <f>(C16/(B16+C16))*100</f>
        <v>72.043010752688176</v>
      </c>
      <c r="E20" s="1">
        <f>(E16/(D16+E16))*100</f>
        <v>25</v>
      </c>
      <c r="H20" s="1">
        <f t="shared" ref="H20:H22" si="10">(H16/(G16+H16))*100</f>
        <v>60</v>
      </c>
      <c r="J20" s="1">
        <f>(J16/(I16+J16))*100</f>
        <v>8</v>
      </c>
      <c r="M20" s="1">
        <f>(M16/(L16+M16))*100</f>
        <v>77.41935483870968</v>
      </c>
      <c r="O20" s="1">
        <f>(O16/(N16+O16))*100</f>
        <v>12.5</v>
      </c>
    </row>
    <row r="21" spans="1:15">
      <c r="C21" s="1">
        <f t="shared" ref="C21:C22" si="11">(C17/(B17+C17))*100</f>
        <v>74.698795180722882</v>
      </c>
      <c r="E21" s="1">
        <f t="shared" ref="E21:E22" si="12">(E17/(D17+E17))*100</f>
        <v>50</v>
      </c>
      <c r="H21" s="1">
        <f t="shared" si="10"/>
        <v>64.285714285714292</v>
      </c>
      <c r="J21" s="1">
        <f t="shared" ref="J21" si="13">(J17/(I17+J17))*100</f>
        <v>16.666666666666664</v>
      </c>
      <c r="M21" s="1">
        <f t="shared" ref="M21:M22" si="14">(M17/(L17+M17))*100</f>
        <v>81.25</v>
      </c>
      <c r="O21" s="1">
        <f t="shared" ref="O21:O22" si="15">(O17/(N17+O17))*100</f>
        <v>25</v>
      </c>
    </row>
    <row r="22" spans="1:15" ht="21" thickBot="1">
      <c r="B22" s="2"/>
      <c r="C22" s="3">
        <f t="shared" si="11"/>
        <v>55.128205128205131</v>
      </c>
      <c r="D22" s="2"/>
      <c r="E22" s="3">
        <f t="shared" si="12"/>
        <v>20.833333333333336</v>
      </c>
      <c r="F22" s="2"/>
      <c r="G22" s="2"/>
      <c r="H22" s="3">
        <f t="shared" si="10"/>
        <v>60.416666666666664</v>
      </c>
      <c r="I22" s="2"/>
      <c r="J22" s="3">
        <f>(J18/(I18+J18))*100</f>
        <v>18.75</v>
      </c>
      <c r="K22" s="2"/>
      <c r="L22" s="2"/>
      <c r="M22" s="3">
        <f t="shared" si="14"/>
        <v>83.333333333333343</v>
      </c>
      <c r="N22" s="2"/>
      <c r="O22" s="3">
        <f t="shared" si="15"/>
        <v>10</v>
      </c>
    </row>
    <row r="23" spans="1:15">
      <c r="C23" s="5">
        <f>AVERAGE(C20:C22)</f>
        <v>67.290003687205399</v>
      </c>
      <c r="D23" s="4"/>
      <c r="E23" s="5">
        <f>AVERAGE(E20:E22)</f>
        <v>31.944444444444446</v>
      </c>
      <c r="F23" s="4"/>
      <c r="G23" s="4"/>
      <c r="H23" s="5">
        <f>AVERAGE(H20:H22)</f>
        <v>61.567460317460323</v>
      </c>
      <c r="I23" s="4"/>
      <c r="J23" s="5">
        <f>AVERAGE(J20:J22)</f>
        <v>14.472222222222221</v>
      </c>
      <c r="K23" s="4"/>
      <c r="L23" s="4"/>
      <c r="M23" s="5">
        <f>AVERAGE(M20:M22)</f>
        <v>80.667562724014346</v>
      </c>
      <c r="N23" s="4"/>
      <c r="O23" s="5">
        <f>AVERAGE(O20:O22)</f>
        <v>15.833333333333334</v>
      </c>
    </row>
    <row r="24" spans="1:15">
      <c r="B24" t="s">
        <v>30</v>
      </c>
      <c r="C24" s="7">
        <f>B19+C19</f>
        <v>254</v>
      </c>
      <c r="E24" s="7">
        <f>D19+E19</f>
        <v>64</v>
      </c>
      <c r="H24" s="7">
        <f>G19+H19</f>
        <v>188</v>
      </c>
      <c r="J24" s="7">
        <f>I19+J19</f>
        <v>81</v>
      </c>
      <c r="M24" s="7">
        <f>L19+M19</f>
        <v>162</v>
      </c>
      <c r="O24" s="7">
        <f>N19+O19</f>
        <v>50</v>
      </c>
    </row>
    <row r="25" spans="1:15">
      <c r="C25" s="7"/>
      <c r="E25" s="7"/>
      <c r="H25" s="7"/>
      <c r="J25" s="7"/>
      <c r="M25" s="7"/>
      <c r="O25" s="7"/>
    </row>
    <row r="28" spans="1:15">
      <c r="A28" t="s">
        <v>12</v>
      </c>
      <c r="B28" t="s">
        <v>31</v>
      </c>
      <c r="G28" t="s">
        <v>32</v>
      </c>
      <c r="L28" t="s">
        <v>33</v>
      </c>
    </row>
    <row r="29" spans="1:15">
      <c r="B29" t="s">
        <v>6</v>
      </c>
      <c r="C29" t="s">
        <v>7</v>
      </c>
      <c r="D29" t="s">
        <v>8</v>
      </c>
      <c r="E29" t="s">
        <v>9</v>
      </c>
      <c r="G29" t="s">
        <v>6</v>
      </c>
      <c r="H29" t="s">
        <v>7</v>
      </c>
      <c r="I29" t="s">
        <v>8</v>
      </c>
      <c r="J29" t="s">
        <v>9</v>
      </c>
      <c r="L29" t="s">
        <v>6</v>
      </c>
      <c r="M29" t="s">
        <v>7</v>
      </c>
      <c r="N29" t="s">
        <v>8</v>
      </c>
      <c r="O29" t="s">
        <v>9</v>
      </c>
    </row>
    <row r="30" spans="1:15">
      <c r="A30" t="s">
        <v>3</v>
      </c>
      <c r="B30">
        <v>33</v>
      </c>
      <c r="C30">
        <v>51</v>
      </c>
      <c r="D30">
        <v>17</v>
      </c>
      <c r="E30">
        <v>6</v>
      </c>
      <c r="G30">
        <v>16</v>
      </c>
      <c r="H30">
        <v>35</v>
      </c>
      <c r="I30">
        <v>18</v>
      </c>
      <c r="J30">
        <v>1</v>
      </c>
      <c r="L30">
        <v>10</v>
      </c>
      <c r="M30">
        <v>30</v>
      </c>
      <c r="N30">
        <v>12</v>
      </c>
      <c r="O30">
        <v>1</v>
      </c>
    </row>
    <row r="31" spans="1:15">
      <c r="A31" t="s">
        <v>4</v>
      </c>
      <c r="B31">
        <v>23</v>
      </c>
      <c r="C31">
        <v>65</v>
      </c>
      <c r="D31">
        <v>16</v>
      </c>
      <c r="E31">
        <v>4</v>
      </c>
      <c r="G31">
        <v>23</v>
      </c>
      <c r="H31">
        <v>51</v>
      </c>
      <c r="I31">
        <v>21</v>
      </c>
      <c r="J31">
        <v>3</v>
      </c>
      <c r="L31">
        <v>22</v>
      </c>
      <c r="M31">
        <v>44</v>
      </c>
      <c r="N31">
        <v>10</v>
      </c>
      <c r="O31">
        <v>1</v>
      </c>
    </row>
    <row r="32" spans="1:15">
      <c r="A32" t="s">
        <v>5</v>
      </c>
      <c r="B32">
        <v>15</v>
      </c>
      <c r="C32">
        <v>51</v>
      </c>
      <c r="D32">
        <v>9</v>
      </c>
      <c r="E32">
        <v>5</v>
      </c>
      <c r="G32">
        <v>12</v>
      </c>
      <c r="H32">
        <v>26</v>
      </c>
      <c r="I32">
        <v>21</v>
      </c>
      <c r="J32">
        <v>4</v>
      </c>
      <c r="L32">
        <v>38</v>
      </c>
      <c r="M32">
        <v>55</v>
      </c>
      <c r="N32">
        <v>16</v>
      </c>
      <c r="O32">
        <v>2</v>
      </c>
    </row>
    <row r="33" spans="1:15" ht="21" thickBot="1">
      <c r="A33" t="s">
        <v>34</v>
      </c>
      <c r="B33" s="9">
        <f>SUM(B30:B32)</f>
        <v>71</v>
      </c>
      <c r="C33" s="9">
        <f t="shared" ref="C33:E33" si="16">SUM(C30:C32)</f>
        <v>167</v>
      </c>
      <c r="D33" s="9">
        <f t="shared" si="16"/>
        <v>42</v>
      </c>
      <c r="E33" s="9">
        <f t="shared" si="16"/>
        <v>15</v>
      </c>
      <c r="F33" s="9"/>
      <c r="G33" s="9">
        <f t="shared" ref="G33:J33" si="17">SUM(G30:G32)</f>
        <v>51</v>
      </c>
      <c r="H33" s="9">
        <f t="shared" si="17"/>
        <v>112</v>
      </c>
      <c r="I33" s="9">
        <f t="shared" si="17"/>
        <v>60</v>
      </c>
      <c r="J33" s="9">
        <f t="shared" si="17"/>
        <v>8</v>
      </c>
      <c r="K33" s="9"/>
      <c r="L33" s="9">
        <f t="shared" ref="L33:O33" si="18">SUM(L30:L32)</f>
        <v>70</v>
      </c>
      <c r="M33" s="9">
        <f t="shared" si="18"/>
        <v>129</v>
      </c>
      <c r="N33" s="9">
        <f t="shared" si="18"/>
        <v>38</v>
      </c>
      <c r="O33" s="9">
        <f t="shared" si="18"/>
        <v>4</v>
      </c>
    </row>
    <row r="34" spans="1:15">
      <c r="C34" s="1">
        <f>(C30/(B30+C30))*100</f>
        <v>60.714285714285708</v>
      </c>
      <c r="E34" s="1">
        <f>(E30/(D30+E30))*100</f>
        <v>26.086956521739129</v>
      </c>
      <c r="H34" s="1">
        <f t="shared" ref="H34:H36" si="19">(H30/(G30+H30))*100</f>
        <v>68.627450980392155</v>
      </c>
      <c r="J34" s="1">
        <f>(J30/(I30+J30))*100</f>
        <v>5.2631578947368416</v>
      </c>
      <c r="M34" s="1">
        <f>(M30/(L30+M30))*100</f>
        <v>75</v>
      </c>
      <c r="O34" s="1">
        <f>(O30/(N30+O30))*100</f>
        <v>7.6923076923076925</v>
      </c>
    </row>
    <row r="35" spans="1:15">
      <c r="C35" s="1">
        <f>(C31/(B31+C31))*100</f>
        <v>73.86363636363636</v>
      </c>
      <c r="E35" s="1">
        <f t="shared" ref="E35:E36" si="20">(E31/(D31+E31))*100</f>
        <v>20</v>
      </c>
      <c r="H35" s="1">
        <f t="shared" si="19"/>
        <v>68.918918918918919</v>
      </c>
      <c r="J35" s="1">
        <f t="shared" ref="J35" si="21">(J31/(I31+J31))*100</f>
        <v>12.5</v>
      </c>
      <c r="M35" s="1">
        <f t="shared" ref="M35:M36" si="22">(M31/(L31+M31))*100</f>
        <v>66.666666666666657</v>
      </c>
      <c r="O35" s="1">
        <f t="shared" ref="O35:O36" si="23">(O31/(N31+O31))*100</f>
        <v>9.0909090909090917</v>
      </c>
    </row>
    <row r="36" spans="1:15" ht="21" thickBot="1">
      <c r="B36" s="2"/>
      <c r="C36" s="3">
        <f t="shared" ref="C36" si="24">(C32/(B32+C32))*100</f>
        <v>77.272727272727266</v>
      </c>
      <c r="D36" s="2"/>
      <c r="E36" s="3">
        <f t="shared" si="20"/>
        <v>35.714285714285715</v>
      </c>
      <c r="F36" s="2"/>
      <c r="G36" s="2"/>
      <c r="H36" s="3">
        <f t="shared" si="19"/>
        <v>68.421052631578945</v>
      </c>
      <c r="I36" s="2"/>
      <c r="J36" s="3">
        <f>(J32/(I32+J32))*100</f>
        <v>16</v>
      </c>
      <c r="K36" s="2"/>
      <c r="L36" s="2"/>
      <c r="M36" s="3">
        <f t="shared" si="22"/>
        <v>59.13978494623656</v>
      </c>
      <c r="N36" s="2"/>
      <c r="O36" s="3">
        <f t="shared" si="23"/>
        <v>11.111111111111111</v>
      </c>
    </row>
    <row r="37" spans="1:15">
      <c r="C37" s="5">
        <f>AVERAGE(C34:C36)</f>
        <v>70.616883116883116</v>
      </c>
      <c r="D37" s="4"/>
      <c r="E37" s="5">
        <f>AVERAGE(E34:E36)</f>
        <v>27.267080745341616</v>
      </c>
      <c r="F37" s="4"/>
      <c r="G37" s="4"/>
      <c r="H37" s="5">
        <f>AVERAGE(H34:H36)</f>
        <v>68.655807510296668</v>
      </c>
      <c r="I37" s="4"/>
      <c r="J37" s="5">
        <f>AVERAGE(J34:J36)</f>
        <v>11.254385964912281</v>
      </c>
      <c r="K37" s="4"/>
      <c r="L37" s="4"/>
      <c r="M37" s="5">
        <f>AVERAGE(M34:M36)</f>
        <v>66.935483870967744</v>
      </c>
      <c r="N37" s="4"/>
      <c r="O37" s="5">
        <f>AVERAGE(O34:O36)</f>
        <v>9.2981092981092974</v>
      </c>
    </row>
    <row r="38" spans="1:15">
      <c r="B38" t="s">
        <v>30</v>
      </c>
      <c r="C38" s="7">
        <f>B33+C33</f>
        <v>238</v>
      </c>
      <c r="E38" s="7">
        <f>D33+E33</f>
        <v>57</v>
      </c>
      <c r="H38" s="7">
        <f>G33+H33</f>
        <v>163</v>
      </c>
      <c r="J38" s="7">
        <f>I33+J33</f>
        <v>68</v>
      </c>
      <c r="M38" s="7">
        <f>L33+M33</f>
        <v>199</v>
      </c>
      <c r="O38" s="7">
        <f>N33+O33</f>
        <v>42</v>
      </c>
    </row>
    <row r="39" spans="1:15">
      <c r="C39" s="7"/>
      <c r="E39" s="7"/>
      <c r="H39" s="7"/>
      <c r="J39" s="7"/>
      <c r="M39" s="7"/>
      <c r="O39" s="7"/>
    </row>
    <row r="40" spans="1:15">
      <c r="C40" s="1">
        <f>AVERAGE(C10,C23,C37)</f>
        <v>68.577776122255628</v>
      </c>
      <c r="E40" s="1">
        <f>AVERAGE(E10,E23,E37)</f>
        <v>31.508105657722027</v>
      </c>
      <c r="H40" s="1">
        <f>AVERAGE(H10,H23,H37)</f>
        <v>67.208653113048058</v>
      </c>
      <c r="J40" s="1">
        <f>AVERAGE(J10,J23,J37)</f>
        <v>17.1258424387715</v>
      </c>
      <c r="M40" s="1">
        <f>AVERAGE(M10,M23,M37)</f>
        <v>75.082969398689201</v>
      </c>
      <c r="O40" s="1">
        <f>AVERAGE(O10,O23,O37)</f>
        <v>14.350277536552047</v>
      </c>
    </row>
    <row r="42" spans="1:15">
      <c r="B42" t="s">
        <v>35</v>
      </c>
      <c r="C42" s="7">
        <f>C11+C24+C38</f>
        <v>680</v>
      </c>
      <c r="E42" s="7">
        <f>E11+E24+E38</f>
        <v>197</v>
      </c>
      <c r="H42" s="7">
        <f>H11+H24+H38</f>
        <v>509</v>
      </c>
      <c r="J42" s="7">
        <f>J11+J24+J38</f>
        <v>215</v>
      </c>
      <c r="M42" s="7">
        <f>M11+M24+M38</f>
        <v>543</v>
      </c>
      <c r="O42" s="7">
        <f>O11+O24+O38</f>
        <v>139</v>
      </c>
    </row>
    <row r="44" spans="1:15">
      <c r="C44" t="s">
        <v>0</v>
      </c>
      <c r="H44" t="s">
        <v>1</v>
      </c>
      <c r="M44" t="s">
        <v>2</v>
      </c>
    </row>
    <row r="45" spans="1:15">
      <c r="C45" t="s">
        <v>36</v>
      </c>
      <c r="H45" t="s">
        <v>36</v>
      </c>
      <c r="M45" t="s">
        <v>36</v>
      </c>
    </row>
    <row r="46" spans="1:15">
      <c r="B46" t="s">
        <v>11</v>
      </c>
      <c r="C46" s="1">
        <v>67.826441562678397</v>
      </c>
      <c r="D46" s="1"/>
      <c r="F46" s="1"/>
      <c r="H46" s="1">
        <v>71.402691511387161</v>
      </c>
      <c r="I46" s="1"/>
      <c r="K46" s="1"/>
      <c r="M46" s="1">
        <v>77.645861601085485</v>
      </c>
      <c r="N46" s="1"/>
    </row>
    <row r="47" spans="1:15">
      <c r="B47" t="s">
        <v>10</v>
      </c>
      <c r="C47" s="1">
        <v>67.290003687205399</v>
      </c>
      <c r="D47" s="1"/>
      <c r="F47" s="1"/>
      <c r="H47" s="1">
        <v>61.567460317460323</v>
      </c>
      <c r="I47" s="1"/>
      <c r="K47" s="1"/>
      <c r="M47" s="1">
        <v>80.667562724014346</v>
      </c>
      <c r="N47" s="1"/>
    </row>
    <row r="48" spans="1:15">
      <c r="B48" t="s">
        <v>12</v>
      </c>
      <c r="C48" s="1">
        <v>70.616883116883116</v>
      </c>
      <c r="D48" s="1"/>
      <c r="F48" s="1"/>
      <c r="H48" s="1">
        <v>68.655807510296668</v>
      </c>
      <c r="I48" s="1"/>
      <c r="K48" s="1"/>
      <c r="M48" s="1">
        <v>66.935483870967744</v>
      </c>
      <c r="N48" s="1"/>
    </row>
    <row r="49" spans="2:13">
      <c r="B49" t="s">
        <v>37</v>
      </c>
      <c r="C49" s="5">
        <f>AVERAGE(C46:C48)</f>
        <v>68.577776122255628</v>
      </c>
      <c r="H49" s="5">
        <f>AVERAGE(H46:H48)</f>
        <v>67.208653113048058</v>
      </c>
      <c r="M49" s="5">
        <f>AVERAGE(M46:M48)</f>
        <v>75.082969398689201</v>
      </c>
    </row>
    <row r="50" spans="2:13">
      <c r="B50" t="s">
        <v>29</v>
      </c>
      <c r="C50" s="1">
        <f>STDEV(C46:C48)</f>
        <v>1.7861717163292357</v>
      </c>
      <c r="D50" s="1"/>
      <c r="E50" s="1"/>
      <c r="F50" s="1"/>
      <c r="G50" s="1"/>
      <c r="H50" s="1">
        <f>STDEV(H46:H48)</f>
        <v>5.0748039416912336</v>
      </c>
      <c r="I50" s="1"/>
      <c r="J50" s="1"/>
      <c r="K50" s="1"/>
      <c r="L50" s="1"/>
      <c r="M50" s="1">
        <f>STDEV(M46:M48)</f>
        <v>7.2158720704707768</v>
      </c>
    </row>
    <row r="51" spans="2:13">
      <c r="B51" t="s">
        <v>23</v>
      </c>
      <c r="C51" s="1">
        <f>(C50/SQRT(3))</f>
        <v>1.0312467212415801</v>
      </c>
      <c r="D51" s="1"/>
      <c r="E51" s="1"/>
      <c r="F51" s="1"/>
      <c r="G51" s="1"/>
      <c r="H51" s="1">
        <f>(H50/SQRT(3))</f>
        <v>2.9299394218200079</v>
      </c>
      <c r="I51" s="1"/>
      <c r="J51" s="1"/>
      <c r="K51" s="1"/>
      <c r="L51" s="1"/>
      <c r="M51" s="1">
        <f>(M50/SQRT(3))</f>
        <v>4.1660856823242058</v>
      </c>
    </row>
    <row r="53" spans="2:13">
      <c r="C53" t="s">
        <v>38</v>
      </c>
      <c r="H53" t="s">
        <v>38</v>
      </c>
      <c r="M53" t="s">
        <v>38</v>
      </c>
    </row>
    <row r="54" spans="2:13">
      <c r="B54" t="s">
        <v>11</v>
      </c>
      <c r="C54" s="1">
        <v>35.31279178338</v>
      </c>
      <c r="H54" s="1">
        <v>25.650919129179997</v>
      </c>
      <c r="M54" s="1">
        <v>17.919389978213509</v>
      </c>
    </row>
    <row r="55" spans="2:13">
      <c r="B55" t="s">
        <v>10</v>
      </c>
      <c r="C55" s="1">
        <v>31.944444444444446</v>
      </c>
      <c r="H55" s="1">
        <v>14.472222222222221</v>
      </c>
      <c r="M55" s="1">
        <v>15.833333333333334</v>
      </c>
    </row>
    <row r="56" spans="2:13">
      <c r="B56" t="s">
        <v>12</v>
      </c>
      <c r="C56" s="1">
        <v>27.267080745341616</v>
      </c>
      <c r="H56" s="1">
        <v>11.254385964912281</v>
      </c>
      <c r="M56" s="1">
        <v>9.2981092981092974</v>
      </c>
    </row>
    <row r="57" spans="2:13">
      <c r="B57" t="s">
        <v>37</v>
      </c>
      <c r="C57" s="5">
        <f>AVERAGE(C54:C56)</f>
        <v>31.508105657722023</v>
      </c>
      <c r="H57" s="5">
        <f>AVERAGE(H54:H56)</f>
        <v>17.1258424387715</v>
      </c>
      <c r="M57" s="5">
        <f>AVERAGE(M54:M56)</f>
        <v>14.350277536552047</v>
      </c>
    </row>
    <row r="58" spans="2:13">
      <c r="B58" t="s">
        <v>29</v>
      </c>
      <c r="C58" s="1">
        <f>STDEV(C54:C56)</f>
        <v>4.0405643392355248</v>
      </c>
      <c r="D58" s="1"/>
      <c r="E58" s="1"/>
      <c r="F58" s="1"/>
      <c r="G58" s="1"/>
      <c r="H58" s="1">
        <f>STDEV(H54:H56)</f>
        <v>7.5562104905649843</v>
      </c>
      <c r="I58" s="1"/>
      <c r="J58" s="1"/>
      <c r="K58" s="1"/>
      <c r="L58" s="1"/>
      <c r="M58" s="1">
        <f>STDEV(M54:M56)</f>
        <v>4.4979118503545017</v>
      </c>
    </row>
    <row r="59" spans="2:13">
      <c r="B59" t="s">
        <v>23</v>
      </c>
      <c r="C59" s="1">
        <f>(C58/SQRT(3))</f>
        <v>2.3328209089356329</v>
      </c>
      <c r="D59" s="1"/>
      <c r="E59" s="1"/>
      <c r="F59" s="1"/>
      <c r="G59" s="1"/>
      <c r="H59" s="1">
        <f>(H58/SQRT(3))</f>
        <v>4.3625801607811683</v>
      </c>
      <c r="I59" s="1"/>
      <c r="J59" s="1"/>
      <c r="K59" s="1"/>
      <c r="L59" s="1"/>
      <c r="M59" s="1">
        <f>(M58/SQRT(3))</f>
        <v>2.5968706175933796</v>
      </c>
    </row>
    <row r="66" spans="2:5">
      <c r="D66" t="s">
        <v>15</v>
      </c>
      <c r="E66" t="s">
        <v>16</v>
      </c>
    </row>
    <row r="67" spans="2:5">
      <c r="C67" t="s">
        <v>13</v>
      </c>
      <c r="D67">
        <v>68.58</v>
      </c>
      <c r="E67">
        <f>100-D67</f>
        <v>31.42</v>
      </c>
    </row>
    <row r="68" spans="2:5">
      <c r="C68" t="s">
        <v>1</v>
      </c>
      <c r="D68">
        <v>67.209999999999994</v>
      </c>
      <c r="E68">
        <f t="shared" ref="E68:E69" si="25">100-D68</f>
        <v>32.790000000000006</v>
      </c>
    </row>
    <row r="69" spans="2:5">
      <c r="C69" t="s">
        <v>2</v>
      </c>
      <c r="D69">
        <v>75.08</v>
      </c>
      <c r="E69">
        <f t="shared" si="25"/>
        <v>24.92</v>
      </c>
    </row>
    <row r="72" spans="2:5">
      <c r="B72" s="25" t="s">
        <v>44</v>
      </c>
      <c r="C72" s="25"/>
    </row>
    <row r="74" spans="2:5">
      <c r="D74" t="s">
        <v>17</v>
      </c>
      <c r="E74" t="s">
        <v>18</v>
      </c>
    </row>
    <row r="75" spans="2:5">
      <c r="C75" t="s">
        <v>13</v>
      </c>
      <c r="D75">
        <v>31.51</v>
      </c>
      <c r="E75">
        <f>100-D75</f>
        <v>68.489999999999995</v>
      </c>
    </row>
    <row r="76" spans="2:5">
      <c r="C76" t="s">
        <v>1</v>
      </c>
      <c r="D76">
        <v>17.13</v>
      </c>
      <c r="E76">
        <f t="shared" ref="E76:E77" si="26">100-D76</f>
        <v>82.87</v>
      </c>
    </row>
    <row r="77" spans="2:5">
      <c r="C77" t="s">
        <v>2</v>
      </c>
      <c r="D77">
        <v>14.35</v>
      </c>
      <c r="E77">
        <f t="shared" si="26"/>
        <v>85.65</v>
      </c>
    </row>
  </sheetData>
  <mergeCells count="1">
    <mergeCell ref="B72:C72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per_AnkG</vt:lpstr>
      <vt:lpstr>P15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Yamagata</cp:lastModifiedBy>
  <dcterms:created xsi:type="dcterms:W3CDTF">2021-10-15T04:37:58Z</dcterms:created>
  <dcterms:modified xsi:type="dcterms:W3CDTF">2023-03-16T12:19:18Z</dcterms:modified>
</cp:coreProperties>
</file>