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FAT32-DISK/1AGFP_IHC_定量data/source_data_files/"/>
    </mc:Choice>
  </mc:AlternateContent>
  <xr:revisionPtr revIDLastSave="0" documentId="13_ncr:1_{81CC0C70-B0E8-3746-9157-190F36E1B096}" xr6:coauthVersionLast="36" xr6:coauthVersionMax="36" xr10:uidLastSave="{00000000-0000-0000-0000-000000000000}"/>
  <bookViews>
    <workbookView xWindow="4940" yWindow="940" windowWidth="33160" windowHeight="22180" activeTab="3" xr2:uid="{8FFA3D40-5950-8542-AAE3-BA01E4D717D5}"/>
  </bookViews>
  <sheets>
    <sheet name="07301L" sheetId="1" r:id="rId1"/>
    <sheet name="07304L" sheetId="2" r:id="rId2"/>
    <sheet name="07302L" sheetId="4" r:id="rId3"/>
    <sheet name="total" sheetId="6" r:id="rId4"/>
    <sheet name="1A_vs_ FEZF2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5" l="1"/>
  <c r="J45" i="5"/>
  <c r="J27" i="6"/>
  <c r="J45" i="6"/>
  <c r="E27" i="6"/>
  <c r="L46" i="6"/>
  <c r="L45" i="6"/>
  <c r="I38" i="1" l="1"/>
  <c r="N26" i="1"/>
  <c r="N16" i="1"/>
  <c r="P39" i="1"/>
  <c r="P38" i="1"/>
  <c r="I39" i="1"/>
  <c r="N26" i="2"/>
  <c r="N16" i="2"/>
  <c r="P38" i="2"/>
  <c r="P39" i="2"/>
  <c r="I38" i="2"/>
  <c r="I39" i="2"/>
  <c r="O13" i="4"/>
  <c r="N26" i="4"/>
  <c r="N16" i="4"/>
  <c r="I13" i="4"/>
  <c r="E38" i="4" s="1"/>
  <c r="D26" i="4"/>
  <c r="I47" i="4" s="1"/>
  <c r="D16" i="4"/>
  <c r="I46" i="4" s="1"/>
  <c r="I46" i="2"/>
  <c r="D26" i="2"/>
  <c r="D16" i="2"/>
  <c r="I47" i="2"/>
  <c r="I47" i="1"/>
  <c r="I46" i="1"/>
  <c r="D26" i="1"/>
  <c r="D16" i="1"/>
  <c r="J44" i="6"/>
  <c r="L44" i="6"/>
  <c r="K44" i="6"/>
  <c r="M44" i="6"/>
  <c r="K45" i="6"/>
  <c r="M45" i="6"/>
  <c r="J46" i="6"/>
  <c r="K46" i="6"/>
  <c r="M46" i="6"/>
  <c r="F27" i="6"/>
  <c r="J21" i="6"/>
  <c r="F28" i="6" s="1"/>
  <c r="J14" i="6"/>
  <c r="K14" i="6"/>
  <c r="M28" i="6"/>
  <c r="M27" i="6"/>
  <c r="L28" i="6"/>
  <c r="L27" i="6"/>
  <c r="K28" i="6"/>
  <c r="K27" i="6"/>
  <c r="J28" i="6"/>
  <c r="J23" i="6"/>
  <c r="J22" i="6"/>
  <c r="G27" i="6"/>
  <c r="B32" i="5" l="1"/>
  <c r="M14" i="6" l="1"/>
  <c r="R11" i="6" l="1"/>
  <c r="F38" i="1" l="1"/>
  <c r="E38" i="1"/>
  <c r="G45" i="6" l="1"/>
  <c r="J23" i="4" l="1"/>
  <c r="E47" i="4" s="1"/>
  <c r="K33" i="5"/>
  <c r="J33" i="5"/>
  <c r="I33" i="5"/>
  <c r="K32" i="5"/>
  <c r="J32" i="5"/>
  <c r="I32" i="5"/>
  <c r="D33" i="5"/>
  <c r="C33" i="5"/>
  <c r="B33" i="5"/>
  <c r="D32" i="5"/>
  <c r="C32" i="5"/>
  <c r="G46" i="6"/>
  <c r="T11" i="6"/>
  <c r="I23" i="4"/>
  <c r="E39" i="4" s="1"/>
  <c r="M26" i="4"/>
  <c r="L26" i="4"/>
  <c r="F26" i="4"/>
  <c r="E26" i="4"/>
  <c r="I39" i="4" s="1"/>
  <c r="W25" i="4"/>
  <c r="AD25" i="4" s="1"/>
  <c r="O25" i="4"/>
  <c r="N39" i="4" s="1"/>
  <c r="J25" i="4"/>
  <c r="G47" i="4" s="1"/>
  <c r="I25" i="4"/>
  <c r="G39" i="4" s="1"/>
  <c r="W24" i="4"/>
  <c r="AD24" i="4" s="1"/>
  <c r="O24" i="4"/>
  <c r="M39" i="4" s="1"/>
  <c r="J24" i="4"/>
  <c r="F47" i="4" s="1"/>
  <c r="I24" i="4"/>
  <c r="F39" i="4" s="1"/>
  <c r="W23" i="4"/>
  <c r="AB23" i="4" s="1"/>
  <c r="O23" i="4"/>
  <c r="L39" i="4" s="1"/>
  <c r="M16" i="4"/>
  <c r="P38" i="4" s="1"/>
  <c r="L16" i="4"/>
  <c r="F16" i="4"/>
  <c r="E16" i="4"/>
  <c r="W15" i="4"/>
  <c r="AD15" i="4" s="1"/>
  <c r="O15" i="4"/>
  <c r="N38" i="4" s="1"/>
  <c r="J15" i="4"/>
  <c r="G46" i="4" s="1"/>
  <c r="I15" i="4"/>
  <c r="G38" i="4" s="1"/>
  <c r="W14" i="4"/>
  <c r="AD14" i="4" s="1"/>
  <c r="O14" i="4"/>
  <c r="M38" i="4" s="1"/>
  <c r="J14" i="4"/>
  <c r="F46" i="4" s="1"/>
  <c r="I14" i="4"/>
  <c r="F38" i="4" s="1"/>
  <c r="W13" i="4"/>
  <c r="J13" i="4"/>
  <c r="J13" i="2"/>
  <c r="E46" i="2" s="1"/>
  <c r="L16" i="1"/>
  <c r="M26" i="2"/>
  <c r="L26" i="2"/>
  <c r="F26" i="2"/>
  <c r="E26" i="2"/>
  <c r="W25" i="2"/>
  <c r="AD25" i="2" s="1"/>
  <c r="O25" i="2"/>
  <c r="N39" i="2" s="1"/>
  <c r="J25" i="2"/>
  <c r="I25" i="2"/>
  <c r="G39" i="2" s="1"/>
  <c r="W24" i="2"/>
  <c r="AD24" i="2" s="1"/>
  <c r="O24" i="2"/>
  <c r="M39" i="2" s="1"/>
  <c r="J24" i="2"/>
  <c r="I24" i="2"/>
  <c r="F39" i="2" s="1"/>
  <c r="W23" i="2"/>
  <c r="O23" i="2"/>
  <c r="J23" i="2"/>
  <c r="I23" i="2"/>
  <c r="E39" i="2" s="1"/>
  <c r="M16" i="2"/>
  <c r="L16" i="2"/>
  <c r="F16" i="2"/>
  <c r="E16" i="2"/>
  <c r="W15" i="2"/>
  <c r="AD15" i="2" s="1"/>
  <c r="O15" i="2"/>
  <c r="N38" i="2" s="1"/>
  <c r="J15" i="2"/>
  <c r="I15" i="2"/>
  <c r="G38" i="2" s="1"/>
  <c r="W14" i="2"/>
  <c r="AD14" i="2" s="1"/>
  <c r="O14" i="2"/>
  <c r="M38" i="2" s="1"/>
  <c r="J14" i="2"/>
  <c r="I14" i="2"/>
  <c r="F38" i="2" s="1"/>
  <c r="W13" i="2"/>
  <c r="AC13" i="2" s="1"/>
  <c r="O13" i="2"/>
  <c r="I13" i="2"/>
  <c r="E38" i="2" s="1"/>
  <c r="J13" i="1"/>
  <c r="E46" i="1" s="1"/>
  <c r="I13" i="1"/>
  <c r="W13" i="1"/>
  <c r="AA13" i="1" s="1"/>
  <c r="O13" i="1"/>
  <c r="L38" i="1" s="1"/>
  <c r="J15" i="1"/>
  <c r="G46" i="1" s="1"/>
  <c r="I15" i="1"/>
  <c r="G38" i="1" s="1"/>
  <c r="F16" i="1"/>
  <c r="I14" i="1"/>
  <c r="J14" i="1"/>
  <c r="F46" i="1" s="1"/>
  <c r="O14" i="1"/>
  <c r="O15" i="1"/>
  <c r="N38" i="1" s="1"/>
  <c r="E16" i="1"/>
  <c r="M16" i="1"/>
  <c r="I23" i="1"/>
  <c r="E39" i="1" s="1"/>
  <c r="J23" i="1"/>
  <c r="O23" i="1"/>
  <c r="I24" i="1"/>
  <c r="F39" i="1" s="1"/>
  <c r="J24" i="1"/>
  <c r="F47" i="1" s="1"/>
  <c r="O24" i="1"/>
  <c r="M39" i="1" s="1"/>
  <c r="I25" i="1"/>
  <c r="G39" i="1" s="1"/>
  <c r="J25" i="1"/>
  <c r="G47" i="1" s="1"/>
  <c r="O25" i="1"/>
  <c r="N39" i="1" s="1"/>
  <c r="E26" i="1"/>
  <c r="F26" i="1"/>
  <c r="L26" i="1"/>
  <c r="M26" i="1"/>
  <c r="I38" i="4" l="1"/>
  <c r="P39" i="4"/>
  <c r="L32" i="5"/>
  <c r="E32" i="5"/>
  <c r="F33" i="5"/>
  <c r="G33" i="5" s="1"/>
  <c r="O26" i="4"/>
  <c r="O16" i="4"/>
  <c r="J26" i="4"/>
  <c r="H47" i="4" s="1"/>
  <c r="AB15" i="4"/>
  <c r="AA15" i="4"/>
  <c r="AC15" i="4"/>
  <c r="J16" i="4"/>
  <c r="H46" i="4" s="1"/>
  <c r="I16" i="4"/>
  <c r="M32" i="5"/>
  <c r="N32" i="5" s="1"/>
  <c r="J26" i="2"/>
  <c r="L33" i="5"/>
  <c r="K46" i="5" s="1"/>
  <c r="F32" i="5"/>
  <c r="G32" i="5" s="1"/>
  <c r="I26" i="1"/>
  <c r="O26" i="1"/>
  <c r="L39" i="1"/>
  <c r="O39" i="1" s="1"/>
  <c r="AA13" i="2"/>
  <c r="AB13" i="2"/>
  <c r="J26" i="1"/>
  <c r="H47" i="1" s="1"/>
  <c r="E47" i="1"/>
  <c r="O16" i="1"/>
  <c r="J16" i="1"/>
  <c r="H46" i="1" s="1"/>
  <c r="H38" i="1"/>
  <c r="H39" i="1"/>
  <c r="E33" i="5"/>
  <c r="C46" i="5" s="1"/>
  <c r="D46" i="5" s="1"/>
  <c r="M33" i="5"/>
  <c r="N33" i="5" s="1"/>
  <c r="M38" i="1"/>
  <c r="O38" i="1" s="1"/>
  <c r="AC24" i="4"/>
  <c r="AA25" i="4"/>
  <c r="AB25" i="4"/>
  <c r="AC25" i="4"/>
  <c r="W26" i="4"/>
  <c r="AA24" i="4"/>
  <c r="AB24" i="4"/>
  <c r="W16" i="4"/>
  <c r="AB14" i="4"/>
  <c r="AC14" i="4"/>
  <c r="AA14" i="4"/>
  <c r="AC23" i="4"/>
  <c r="AA23" i="4"/>
  <c r="AC13" i="4"/>
  <c r="AA13" i="4"/>
  <c r="AB13" i="4"/>
  <c r="O39" i="4"/>
  <c r="L38" i="4"/>
  <c r="O38" i="4" s="1"/>
  <c r="E46" i="4"/>
  <c r="H39" i="4"/>
  <c r="H38" i="4"/>
  <c r="I26" i="4"/>
  <c r="AD13" i="4"/>
  <c r="AD16" i="4" s="1"/>
  <c r="AD23" i="4"/>
  <c r="AD26" i="4" s="1"/>
  <c r="AC25" i="2"/>
  <c r="AA25" i="2"/>
  <c r="AB25" i="2"/>
  <c r="W26" i="2"/>
  <c r="AB24" i="2"/>
  <c r="AC24" i="2"/>
  <c r="AA24" i="2"/>
  <c r="AA14" i="2"/>
  <c r="AB14" i="2"/>
  <c r="AC14" i="2"/>
  <c r="AA15" i="2"/>
  <c r="AB15" i="2"/>
  <c r="W16" i="2"/>
  <c r="AC15" i="2"/>
  <c r="AA23" i="2"/>
  <c r="AC23" i="2"/>
  <c r="AB23" i="2"/>
  <c r="O26" i="2"/>
  <c r="O16" i="2"/>
  <c r="L39" i="2"/>
  <c r="O39" i="2" s="1"/>
  <c r="L38" i="2"/>
  <c r="O38" i="2" s="1"/>
  <c r="J16" i="2"/>
  <c r="H46" i="2" s="1"/>
  <c r="H38" i="2"/>
  <c r="H39" i="2"/>
  <c r="I16" i="2"/>
  <c r="I26" i="2"/>
  <c r="AD13" i="2"/>
  <c r="AD16" i="2" s="1"/>
  <c r="AD23" i="2"/>
  <c r="AD26" i="2" s="1"/>
  <c r="I16" i="1"/>
  <c r="F47" i="2"/>
  <c r="G47" i="2"/>
  <c r="H47" i="2"/>
  <c r="G46" i="2"/>
  <c r="F46" i="2"/>
  <c r="C45" i="5" l="1"/>
  <c r="D45" i="5" s="1"/>
  <c r="K45" i="5"/>
  <c r="AB26" i="4"/>
  <c r="AC26" i="4"/>
  <c r="AA26" i="4"/>
  <c r="AA16" i="4"/>
  <c r="AB16" i="4"/>
  <c r="AC16" i="4"/>
  <c r="AA26" i="2"/>
  <c r="AC16" i="2"/>
  <c r="AB26" i="2"/>
  <c r="AC26" i="2"/>
  <c r="AB16" i="2"/>
  <c r="AA16" i="2"/>
  <c r="E47" i="2"/>
  <c r="X13" i="6"/>
  <c r="X20" i="6"/>
  <c r="X19" i="6"/>
  <c r="X18" i="6"/>
  <c r="X22" i="6" s="1"/>
  <c r="X23" i="6" s="1"/>
  <c r="X12" i="6"/>
  <c r="X11" i="6"/>
  <c r="T19" i="6"/>
  <c r="T20" i="6"/>
  <c r="T18" i="6"/>
  <c r="T22" i="6" s="1"/>
  <c r="T23" i="6" s="1"/>
  <c r="T13" i="6"/>
  <c r="T12" i="6"/>
  <c r="T14" i="6" l="1"/>
  <c r="X15" i="6"/>
  <c r="X16" i="6" s="1"/>
  <c r="T15" i="6"/>
  <c r="T16" i="6" s="1"/>
  <c r="X21" i="6"/>
  <c r="T21" i="6"/>
  <c r="X14" i="6"/>
  <c r="V18" i="6"/>
  <c r="V20" i="6"/>
  <c r="V19" i="6"/>
  <c r="V13" i="6"/>
  <c r="V12" i="6"/>
  <c r="V11" i="6"/>
  <c r="R20" i="6"/>
  <c r="R19" i="6"/>
  <c r="R18" i="6"/>
  <c r="R13" i="6"/>
  <c r="R12" i="6"/>
  <c r="R14" i="6" s="1"/>
  <c r="R22" i="6" l="1"/>
  <c r="R23" i="6" s="1"/>
  <c r="V22" i="6"/>
  <c r="V23" i="6" s="1"/>
  <c r="V21" i="6"/>
  <c r="V14" i="6"/>
  <c r="R15" i="6"/>
  <c r="R16" i="6" s="1"/>
  <c r="R21" i="6"/>
  <c r="V15" i="6"/>
  <c r="V16" i="6" s="1"/>
  <c r="O28" i="6"/>
  <c r="O27" i="6"/>
  <c r="J15" i="6" l="1"/>
  <c r="J16" i="6" s="1"/>
  <c r="M22" i="6" l="1"/>
  <c r="M23" i="6" s="1"/>
  <c r="L22" i="6"/>
  <c r="L23" i="6" s="1"/>
  <c r="K22" i="6"/>
  <c r="K23" i="6" s="1"/>
  <c r="M21" i="6"/>
  <c r="G28" i="6" s="1"/>
  <c r="F46" i="6" s="1"/>
  <c r="L21" i="6"/>
  <c r="H28" i="6" s="1"/>
  <c r="H46" i="6" s="1"/>
  <c r="K21" i="6"/>
  <c r="E28" i="6" s="1"/>
  <c r="E46" i="6" s="1"/>
  <c r="M15" i="6"/>
  <c r="M16" i="6" s="1"/>
  <c r="L15" i="6"/>
  <c r="L16" i="6" s="1"/>
  <c r="K15" i="6"/>
  <c r="K16" i="6" s="1"/>
  <c r="F45" i="6"/>
  <c r="L14" i="6"/>
  <c r="H27" i="6" s="1"/>
  <c r="H45" i="6" s="1"/>
  <c r="W25" i="1" l="1"/>
  <c r="AD25" i="1" s="1"/>
  <c r="W24" i="1"/>
  <c r="W15" i="1"/>
  <c r="AD15" i="1" s="1"/>
  <c r="W14" i="1"/>
  <c r="W23" i="1"/>
  <c r="AD23" i="1" s="1"/>
  <c r="AD14" i="1" l="1"/>
  <c r="AA14" i="1"/>
  <c r="AA25" i="1"/>
  <c r="AA23" i="1"/>
  <c r="AB23" i="1"/>
  <c r="W26" i="1"/>
  <c r="AC23" i="1"/>
  <c r="AB24" i="1"/>
  <c r="AB25" i="1"/>
  <c r="AC24" i="1"/>
  <c r="AC25" i="1"/>
  <c r="AA24" i="1"/>
  <c r="AD24" i="1"/>
  <c r="AD26" i="1" s="1"/>
  <c r="AA15" i="1"/>
  <c r="AB14" i="1"/>
  <c r="AB15" i="1"/>
  <c r="AC14" i="1"/>
  <c r="AC15" i="1"/>
  <c r="W16" i="1"/>
  <c r="AC13" i="1"/>
  <c r="AB13" i="1"/>
  <c r="AD13" i="1"/>
  <c r="AD16" i="1" s="1"/>
  <c r="AA16" i="1" l="1"/>
  <c r="AA26" i="1"/>
  <c r="AC26" i="1"/>
  <c r="AB26" i="1"/>
  <c r="AB16" i="1"/>
  <c r="AC16" i="1"/>
  <c r="E45" i="6" l="1"/>
</calcChain>
</file>

<file path=xl/sharedStrings.xml><?xml version="1.0" encoding="utf-8"?>
<sst xmlns="http://schemas.openxmlformats.org/spreadsheetml/2006/main" count="372" uniqueCount="52">
  <si>
    <t>P15</t>
    <phoneticPr fontId="1"/>
  </si>
  <si>
    <t>1st</t>
    <phoneticPr fontId="1"/>
  </si>
  <si>
    <t>2nd</t>
    <phoneticPr fontId="1"/>
  </si>
  <si>
    <t>3rd</t>
    <phoneticPr fontId="1"/>
  </si>
  <si>
    <t>Layer5</t>
    <phoneticPr fontId="1"/>
  </si>
  <si>
    <t>Layer6</t>
    <phoneticPr fontId="1"/>
  </si>
  <si>
    <t>AnkG-</t>
    <phoneticPr fontId="1"/>
  </si>
  <si>
    <t>NA</t>
    <phoneticPr fontId="1"/>
  </si>
  <si>
    <t>平均</t>
    <rPh sb="0" eb="2">
      <t>ヘイ</t>
    </rPh>
    <phoneticPr fontId="1"/>
  </si>
  <si>
    <t>L5</t>
    <phoneticPr fontId="1"/>
  </si>
  <si>
    <t>L6</t>
    <phoneticPr fontId="1"/>
  </si>
  <si>
    <t>平均</t>
    <rPh sb="0" eb="2">
      <t>ヘイキ</t>
    </rPh>
    <phoneticPr fontId="1"/>
  </si>
  <si>
    <t>N=3</t>
    <phoneticPr fontId="1"/>
  </si>
  <si>
    <t>SEM</t>
    <phoneticPr fontId="1"/>
  </si>
  <si>
    <t>SD</t>
    <phoneticPr fontId="1"/>
  </si>
  <si>
    <t>toatl</t>
    <phoneticPr fontId="1"/>
  </si>
  <si>
    <t>%</t>
    <phoneticPr fontId="1"/>
  </si>
  <si>
    <t>Ave.</t>
    <phoneticPr fontId="1"/>
  </si>
  <si>
    <t>cells</t>
    <phoneticPr fontId="1"/>
  </si>
  <si>
    <t>N=</t>
    <phoneticPr fontId="1"/>
  </si>
  <si>
    <t>AnkG+</t>
    <phoneticPr fontId="1"/>
  </si>
  <si>
    <t>FEZF2+</t>
    <phoneticPr fontId="1"/>
  </si>
  <si>
    <t>%AnkG+/FEZF2</t>
    <phoneticPr fontId="1"/>
  </si>
  <si>
    <t>FEZF2-</t>
    <phoneticPr fontId="1"/>
  </si>
  <si>
    <t>4L</t>
    <phoneticPr fontId="1"/>
  </si>
  <si>
    <t>244L</t>
    <phoneticPr fontId="1"/>
  </si>
  <si>
    <t>246R</t>
    <phoneticPr fontId="1"/>
  </si>
  <si>
    <t>AnkG+,Nav1.1+</t>
    <phoneticPr fontId="1"/>
  </si>
  <si>
    <t>AnkG+,Nav1.1-</t>
    <phoneticPr fontId="1"/>
  </si>
  <si>
    <t>AnkG-,Nav1.1+</t>
    <phoneticPr fontId="1"/>
  </si>
  <si>
    <t>%Nav1.1/FEZF2</t>
    <phoneticPr fontId="1"/>
  </si>
  <si>
    <t>Nav1.1+</t>
    <phoneticPr fontId="1"/>
  </si>
  <si>
    <t>Nav1.1+,AnkG+</t>
    <phoneticPr fontId="1"/>
  </si>
  <si>
    <t>Nav1.1+,AnkG+,FEZF2+</t>
    <phoneticPr fontId="1"/>
  </si>
  <si>
    <t>%FEZF2/Nav1.1</t>
    <phoneticPr fontId="1"/>
  </si>
  <si>
    <t>Nav1.1+,FEZF2-</t>
    <phoneticPr fontId="1"/>
  </si>
  <si>
    <t>Nav1.1+,FEZF2+</t>
    <phoneticPr fontId="1"/>
  </si>
  <si>
    <t>Nav1.1-,FEZF2-</t>
    <phoneticPr fontId="1"/>
  </si>
  <si>
    <t>Nav1.1-,FEZF2+</t>
    <phoneticPr fontId="1"/>
  </si>
  <si>
    <t>0730_1L</t>
    <phoneticPr fontId="1"/>
  </si>
  <si>
    <t>0731_1L</t>
    <phoneticPr fontId="1"/>
  </si>
  <si>
    <t>0731_4L</t>
    <phoneticPr fontId="1"/>
  </si>
  <si>
    <t>0731_2L</t>
    <phoneticPr fontId="1"/>
  </si>
  <si>
    <t>Nav1.1+,FEZF2+/-</t>
    <phoneticPr fontId="1"/>
  </si>
  <si>
    <t>FEZF2+,Nav1.1+/-</t>
    <phoneticPr fontId="1"/>
  </si>
  <si>
    <t>Nav1.1-,FEZF2+/-</t>
    <phoneticPr fontId="1"/>
  </si>
  <si>
    <t>FEZF2-,Nav1.1+/-</t>
    <phoneticPr fontId="1"/>
  </si>
  <si>
    <t>Supplementary figuer S8-left</t>
    <phoneticPr fontId="1"/>
  </si>
  <si>
    <t>0730_4L</t>
    <phoneticPr fontId="1"/>
  </si>
  <si>
    <t>0730_2L</t>
    <phoneticPr fontId="1"/>
  </si>
  <si>
    <t>Supplementary figure S8-right</t>
    <phoneticPr fontId="1"/>
  </si>
  <si>
    <t>Supplementary figure S8-middle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</si>
</sst>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"/>
    <numFmt numFmtId="178" formatCode="0.000"/>
  </numFmts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2" fontId="0" fillId="0" borderId="0" xfId="0" applyNumberFormat="1">
      <alignment vertical="center"/>
    </xf>
    <xf numFmtId="2" fontId="2" fillId="0" borderId="0" xfId="0" applyNumberFormat="1" applyFont="1">
      <alignment vertical="center"/>
    </xf>
    <xf numFmtId="0" fontId="0" fillId="0" borderId="1" xfId="0" applyBorder="1">
      <alignment vertical="center"/>
    </xf>
    <xf numFmtId="1" fontId="0" fillId="0" borderId="1" xfId="0" applyNumberFormat="1" applyBorder="1">
      <alignment vertical="center"/>
    </xf>
    <xf numFmtId="2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2" fontId="0" fillId="0" borderId="0" xfId="0" applyNumberFormat="1" applyFont="1">
      <alignment vertical="center"/>
    </xf>
    <xf numFmtId="0" fontId="0" fillId="0" borderId="0" xfId="0" applyFill="1" applyBorder="1">
      <alignment vertical="center"/>
    </xf>
    <xf numFmtId="2" fontId="3" fillId="0" borderId="0" xfId="0" applyNumberFormat="1" applyFont="1">
      <alignment vertical="center"/>
    </xf>
    <xf numFmtId="2" fontId="4" fillId="0" borderId="0" xfId="0" applyNumberFormat="1" applyFont="1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2" fontId="5" fillId="0" borderId="0" xfId="0" applyNumberFormat="1" applyFont="1">
      <alignment vertical="center"/>
    </xf>
    <xf numFmtId="2" fontId="5" fillId="0" borderId="1" xfId="0" applyNumberFormat="1" applyFont="1" applyBorder="1">
      <alignment vertical="center"/>
    </xf>
    <xf numFmtId="0" fontId="0" fillId="0" borderId="0" xfId="0" applyFont="1" applyBorder="1">
      <alignment vertical="center"/>
    </xf>
    <xf numFmtId="0" fontId="5" fillId="0" borderId="0" xfId="0" applyFont="1" applyBorder="1">
      <alignment vertical="center"/>
    </xf>
    <xf numFmtId="2" fontId="5" fillId="0" borderId="0" xfId="0" applyNumberFormat="1" applyFont="1" applyBorder="1">
      <alignment vertical="center"/>
    </xf>
    <xf numFmtId="0" fontId="5" fillId="0" borderId="0" xfId="0" applyFont="1" applyBorder="1" applyAlignment="1">
      <alignment horizontal="right" vertical="center"/>
    </xf>
    <xf numFmtId="178" fontId="5" fillId="0" borderId="0" xfId="0" applyNumberFormat="1" applyFont="1" applyBorder="1">
      <alignment vertical="center"/>
    </xf>
    <xf numFmtId="177" fontId="5" fillId="0" borderId="0" xfId="0" applyNumberFormat="1" applyFont="1" applyBorder="1">
      <alignment vertical="center"/>
    </xf>
    <xf numFmtId="1" fontId="5" fillId="0" borderId="0" xfId="0" applyNumberFormat="1" applyFont="1" applyBorder="1">
      <alignment vertical="center"/>
    </xf>
    <xf numFmtId="0" fontId="0" fillId="0" borderId="1" xfId="0" applyFont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>
      <alignment vertical="center"/>
    </xf>
    <xf numFmtId="1" fontId="5" fillId="0" borderId="1" xfId="0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total!$D$45:$D$46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total!$E$45:$E$46</c:f>
              <c:numCache>
                <c:formatCode>0.0</c:formatCode>
                <c:ptCount val="2"/>
                <c:pt idx="0">
                  <c:v>2.227027207894444</c:v>
                </c:pt>
                <c:pt idx="1">
                  <c:v>0.37630730730081252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E-D645-8093-887A2A28FD1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total!$D$45:$D$46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total!$F$45:$F$46</c:f>
              <c:numCache>
                <c:formatCode>0.0</c:formatCode>
                <c:ptCount val="2"/>
                <c:pt idx="0">
                  <c:v>18.512568189311679</c:v>
                </c:pt>
                <c:pt idx="1">
                  <c:v>18.708161785910463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E-D645-8093-887A2A28FD1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total!$D$45:$D$46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total!$G$45:$G$46</c:f>
              <c:numCache>
                <c:formatCode>0.0</c:formatCode>
                <c:ptCount val="2"/>
                <c:pt idx="0">
                  <c:v>4.8532428684464586</c:v>
                </c:pt>
                <c:pt idx="1">
                  <c:v>2.3066740162081936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AE-D645-8093-887A2A28FD1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total!$D$45:$D$46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total!$H$45:$H$46</c:f>
              <c:numCache>
                <c:formatCode>0.0</c:formatCode>
                <c:ptCount val="2"/>
                <c:pt idx="0">
                  <c:v>74.407161734347412</c:v>
                </c:pt>
                <c:pt idx="1">
                  <c:v>78.608856890580526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AE-D645-8093-887A2A28F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47764975"/>
        <c:axId val="305774415"/>
      </c:barChart>
      <c:catAx>
        <c:axId val="34776497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5774415"/>
        <c:crosses val="autoZero"/>
        <c:auto val="1"/>
        <c:lblAlgn val="ctr"/>
        <c:lblOffset val="100"/>
        <c:noMultiLvlLbl val="0"/>
      </c:catAx>
      <c:valAx>
        <c:axId val="305774415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7764975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E6-424E-8162-C192E6C5E9A5}"/>
              </c:ext>
            </c:extLst>
          </c:dPt>
          <c:cat>
            <c:strRef>
              <c:f>'1A_vs_ FEZF2'!$B$45:$B$46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'1A_vs_ FEZF2'!$C$45:$C$46</c:f>
              <c:numCache>
                <c:formatCode>0.00</c:formatCode>
                <c:ptCount val="2"/>
                <c:pt idx="0">
                  <c:v>11.093479614067851</c:v>
                </c:pt>
                <c:pt idx="1">
                  <c:v>1.6877777777777778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6-424E-8162-C192E6C5E9A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'1A_vs_ FEZF2'!$B$45:$B$46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'1A_vs_ FEZF2'!$D$45:$D$46</c:f>
              <c:numCache>
                <c:formatCode>0.00_ </c:formatCode>
                <c:ptCount val="2"/>
                <c:pt idx="0">
                  <c:v>88.906520385932154</c:v>
                </c:pt>
                <c:pt idx="1">
                  <c:v>98.312222222222218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E6-424E-8162-C192E6C5E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48514207"/>
        <c:axId val="290058175"/>
      </c:barChart>
      <c:catAx>
        <c:axId val="34851420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0058175"/>
        <c:crosses val="autoZero"/>
        <c:auto val="1"/>
        <c:lblAlgn val="ctr"/>
        <c:lblOffset val="100"/>
        <c:noMultiLvlLbl val="0"/>
      </c:catAx>
      <c:valAx>
        <c:axId val="290058175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8514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'1A_vs_ FEZF2'!$I$45:$I$46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'1A_vs_ FEZF2'!$J$45:$J$46</c:f>
              <c:numCache>
                <c:formatCode>0.00</c:formatCode>
                <c:ptCount val="2"/>
                <c:pt idx="0">
                  <c:v>35.914900373104707</c:v>
                </c:pt>
                <c:pt idx="1">
                  <c:v>12.407407407407407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6-424E-8162-C192E6C5E9A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'1A_vs_ FEZF2'!$I$45:$I$46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'1A_vs_ FEZF2'!$K$45:$K$46</c:f>
              <c:numCache>
                <c:formatCode>0.00_ </c:formatCode>
                <c:ptCount val="2"/>
                <c:pt idx="0">
                  <c:v>64.0850996268953</c:v>
                </c:pt>
                <c:pt idx="1">
                  <c:v>87.592592592592595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E6-424E-8162-C192E6C5E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48514207"/>
        <c:axId val="290058175"/>
      </c:barChart>
      <c:catAx>
        <c:axId val="34851420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0058175"/>
        <c:crosses val="autoZero"/>
        <c:auto val="1"/>
        <c:lblAlgn val="ctr"/>
        <c:lblOffset val="100"/>
        <c:noMultiLvlLbl val="0"/>
      </c:catAx>
      <c:valAx>
        <c:axId val="290058175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8514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1225550</xdr:colOff>
      <xdr:row>48</xdr:row>
      <xdr:rowOff>228600</xdr:rowOff>
    </xdr:from>
    <xdr:to>
      <xdr:col>7</xdr:col>
      <xdr:colOff>1143000</xdr:colOff>
      <xdr:row>57</xdr:row>
      <xdr:rowOff>6350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EE5C86-00A5-D14A-A8BB-BA8065FB7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48</xdr:row>
      <xdr:rowOff>203200</xdr:rowOff>
    </xdr:from>
    <xdr:to>
      <xdr:col>5</xdr:col>
      <xdr:colOff>419100</xdr:colOff>
      <xdr:row>55</xdr:row>
      <xdr:rowOff>6350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1825F75-7622-E944-AA7E-0C4A868D9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520700</xdr:colOff>
      <xdr:row>49</xdr:row>
      <xdr:rowOff>25400</xdr:rowOff>
    </xdr:from>
    <xdr:to>
      <xdr:col>12</xdr:col>
      <xdr:colOff>330200</xdr:colOff>
      <xdr:row>55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6796123-4E49-B240-92B2-304886362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BD1A9-B11D-0C41-863E-5562AD90791D}">
  <dimension ref="A11:AD55"/>
  <sheetViews>
    <sheetView topLeftCell="J16" workbookViewId="0">
      <selection activeCell="K37" sqref="K37"/>
    </sheetView>
  </sheetViews>
  <sheetFormatPr baseColWidth="10" defaultRowHeight="20"/>
  <cols>
    <col min="4" max="4" width="10.7109375" customWidth="1"/>
    <col min="5" max="5" width="15.5703125" customWidth="1"/>
    <col min="6" max="6" width="15.85546875" customWidth="1"/>
    <col min="7" max="7" width="14.42578125" customWidth="1"/>
    <col min="8" max="9" width="15.28515625" customWidth="1"/>
    <col min="10" max="10" width="17.85546875" customWidth="1"/>
    <col min="12" max="12" width="16.140625" customWidth="1"/>
    <col min="13" max="13" width="21.140625" customWidth="1"/>
    <col min="14" max="14" width="16.5703125" customWidth="1"/>
    <col min="15" max="15" width="14.7109375" customWidth="1"/>
    <col min="18" max="20" width="15.42578125" customWidth="1"/>
    <col min="21" max="21" width="15.5703125" customWidth="1"/>
    <col min="22" max="22" width="13.7109375" customWidth="1"/>
    <col min="27" max="27" width="16.7109375" customWidth="1"/>
    <col min="28" max="30" width="14.5703125" customWidth="1"/>
  </cols>
  <sheetData>
    <row r="11" spans="1:30">
      <c r="A11" t="s">
        <v>0</v>
      </c>
      <c r="S11" s="14"/>
      <c r="T11" s="14"/>
      <c r="U11" s="31"/>
      <c r="V11" s="14"/>
      <c r="W11" s="14" t="s">
        <v>18</v>
      </c>
      <c r="AA11" s="14" t="s">
        <v>16</v>
      </c>
      <c r="AB11" s="14"/>
      <c r="AC11" s="14"/>
      <c r="AD11" s="14"/>
    </row>
    <row r="12" spans="1:30">
      <c r="A12" t="s">
        <v>39</v>
      </c>
      <c r="C12" s="3"/>
      <c r="D12" s="3" t="s">
        <v>21</v>
      </c>
      <c r="E12" s="3" t="s">
        <v>27</v>
      </c>
      <c r="F12" s="3" t="s">
        <v>28</v>
      </c>
      <c r="G12" s="3" t="s">
        <v>6</v>
      </c>
      <c r="H12" s="3" t="s">
        <v>29</v>
      </c>
      <c r="I12" s="3" t="s">
        <v>30</v>
      </c>
      <c r="J12" s="3" t="s">
        <v>22</v>
      </c>
      <c r="K12" s="3" t="s">
        <v>31</v>
      </c>
      <c r="L12" s="3" t="s">
        <v>32</v>
      </c>
      <c r="M12" s="3" t="s">
        <v>33</v>
      </c>
      <c r="N12" s="3" t="s">
        <v>23</v>
      </c>
      <c r="O12" s="3" t="s">
        <v>34</v>
      </c>
      <c r="S12" s="3" t="s">
        <v>35</v>
      </c>
      <c r="T12" s="3" t="s">
        <v>36</v>
      </c>
      <c r="U12" s="3" t="s">
        <v>37</v>
      </c>
      <c r="V12" s="3" t="s">
        <v>38</v>
      </c>
      <c r="W12" s="3" t="s">
        <v>15</v>
      </c>
      <c r="AA12" s="3" t="s">
        <v>35</v>
      </c>
      <c r="AB12" s="3" t="s">
        <v>36</v>
      </c>
      <c r="AC12" s="3" t="s">
        <v>37</v>
      </c>
      <c r="AD12" s="3" t="s">
        <v>38</v>
      </c>
    </row>
    <row r="13" spans="1:30">
      <c r="A13" t="s">
        <v>4</v>
      </c>
      <c r="C13" t="s">
        <v>1</v>
      </c>
      <c r="D13">
        <v>72</v>
      </c>
      <c r="E13">
        <v>3</v>
      </c>
      <c r="F13">
        <v>45</v>
      </c>
      <c r="G13">
        <v>24</v>
      </c>
      <c r="H13" t="s">
        <v>7</v>
      </c>
      <c r="I13" s="1">
        <f>(E13/(E13+F13))*100</f>
        <v>6.25</v>
      </c>
      <c r="J13" s="1">
        <f>((D13-G13)/D13)*100</f>
        <v>66.666666666666657</v>
      </c>
      <c r="K13" t="s">
        <v>1</v>
      </c>
      <c r="L13">
        <v>24</v>
      </c>
      <c r="M13">
        <v>3</v>
      </c>
      <c r="N13">
        <v>21</v>
      </c>
      <c r="O13" s="1">
        <f>(M13/L13)*100</f>
        <v>12.5</v>
      </c>
      <c r="S13">
        <v>21</v>
      </c>
      <c r="T13">
        <v>3</v>
      </c>
      <c r="U13">
        <v>141</v>
      </c>
      <c r="V13">
        <v>45</v>
      </c>
      <c r="W13">
        <f>SUM(S13:V13)</f>
        <v>210</v>
      </c>
      <c r="AA13" s="9">
        <f>(S13/$W$13)*100</f>
        <v>10</v>
      </c>
      <c r="AB13" s="9">
        <f t="shared" ref="AB13:AD13" si="0">(T13/$W$13)*100</f>
        <v>1.4285714285714286</v>
      </c>
      <c r="AC13" s="9">
        <f t="shared" si="0"/>
        <v>67.142857142857139</v>
      </c>
      <c r="AD13" s="9">
        <f t="shared" si="0"/>
        <v>21.428571428571427</v>
      </c>
    </row>
    <row r="14" spans="1:30">
      <c r="C14" t="s">
        <v>2</v>
      </c>
      <c r="D14">
        <v>94</v>
      </c>
      <c r="E14">
        <v>11</v>
      </c>
      <c r="F14">
        <v>31</v>
      </c>
      <c r="G14">
        <v>52</v>
      </c>
      <c r="H14" t="s">
        <v>7</v>
      </c>
      <c r="I14" s="1">
        <f>(E14/(E14+F14))*100</f>
        <v>26.190476190476193</v>
      </c>
      <c r="J14" s="1">
        <f>((D14-G14)/D14)*100</f>
        <v>44.680851063829785</v>
      </c>
      <c r="K14" t="s">
        <v>2</v>
      </c>
      <c r="L14">
        <v>19</v>
      </c>
      <c r="M14">
        <v>11</v>
      </c>
      <c r="N14">
        <v>8</v>
      </c>
      <c r="O14" s="1">
        <f>(M14/L14)*100</f>
        <v>57.894736842105267</v>
      </c>
      <c r="S14">
        <v>11</v>
      </c>
      <c r="T14">
        <v>8</v>
      </c>
      <c r="U14">
        <v>134</v>
      </c>
      <c r="V14">
        <v>31</v>
      </c>
      <c r="W14">
        <f>SUM(S14:V14)</f>
        <v>184</v>
      </c>
      <c r="AA14" s="9">
        <f>(S14/$W$14)*100</f>
        <v>5.9782608695652177</v>
      </c>
      <c r="AB14" s="9">
        <f t="shared" ref="AB14:AD14" si="1">(T14/$W$14)*100</f>
        <v>4.3478260869565215</v>
      </c>
      <c r="AC14" s="9">
        <f t="shared" si="1"/>
        <v>72.826086956521735</v>
      </c>
      <c r="AD14" s="9">
        <f t="shared" si="1"/>
        <v>16.847826086956523</v>
      </c>
    </row>
    <row r="15" spans="1:30">
      <c r="C15" s="20" t="s">
        <v>3</v>
      </c>
      <c r="D15" s="20">
        <v>77</v>
      </c>
      <c r="E15" s="21">
        <v>3</v>
      </c>
      <c r="F15" s="21">
        <v>31</v>
      </c>
      <c r="G15" s="20">
        <v>21</v>
      </c>
      <c r="H15" s="20"/>
      <c r="I15" s="22">
        <f>(E15/(E15+F15))*100</f>
        <v>8.8235294117647065</v>
      </c>
      <c r="J15" s="22">
        <f>((D15-G15)/D15)*100</f>
        <v>72.727272727272734</v>
      </c>
      <c r="K15" s="20" t="s">
        <v>3</v>
      </c>
      <c r="L15" s="20">
        <v>17</v>
      </c>
      <c r="M15" s="20">
        <v>3</v>
      </c>
      <c r="N15" s="20">
        <v>14</v>
      </c>
      <c r="O15" s="22">
        <f>(M15/L15)*100</f>
        <v>17.647058823529413</v>
      </c>
      <c r="S15">
        <v>13</v>
      </c>
      <c r="T15">
        <v>3</v>
      </c>
      <c r="U15">
        <v>147</v>
      </c>
      <c r="V15">
        <v>31</v>
      </c>
      <c r="W15">
        <f>SUM(S15:V15)</f>
        <v>194</v>
      </c>
      <c r="AA15" s="9">
        <f>(S15/$W$15)*100</f>
        <v>6.7010309278350517</v>
      </c>
      <c r="AB15" s="9">
        <f t="shared" ref="AB15:AD15" si="2">(T15/$W$15)*100</f>
        <v>1.5463917525773196</v>
      </c>
      <c r="AC15" s="9">
        <f t="shared" si="2"/>
        <v>75.773195876288653</v>
      </c>
      <c r="AD15" s="9">
        <f t="shared" si="2"/>
        <v>15.979381443298967</v>
      </c>
    </row>
    <row r="16" spans="1:30">
      <c r="C16" s="20"/>
      <c r="D16" s="21">
        <f>SUM(D13:D15)</f>
        <v>243</v>
      </c>
      <c r="E16" s="21">
        <f>SUM(E13:E15)</f>
        <v>17</v>
      </c>
      <c r="F16" s="21">
        <f>SUM(F13:F15)</f>
        <v>107</v>
      </c>
      <c r="G16" s="20"/>
      <c r="H16" s="20" t="s">
        <v>8</v>
      </c>
      <c r="I16" s="22">
        <f>AVERAGE(I13:I15)</f>
        <v>13.754668534080301</v>
      </c>
      <c r="J16" s="22">
        <f>AVERAGE(J13:J15)</f>
        <v>61.358263485923054</v>
      </c>
      <c r="K16" s="20"/>
      <c r="L16" s="21">
        <f>SUM(L13:L15)</f>
        <v>60</v>
      </c>
      <c r="M16" s="21">
        <f>SUM(M13:M15)</f>
        <v>17</v>
      </c>
      <c r="N16" s="21">
        <f>SUM(N13:N15)</f>
        <v>43</v>
      </c>
      <c r="O16" s="22">
        <f>AVERAGE(O13:O15)</f>
        <v>29.347265221878228</v>
      </c>
      <c r="W16">
        <f>SUM(W13:W15)</f>
        <v>588</v>
      </c>
      <c r="AA16" s="9">
        <f>AVERAGE(AA13:AA15)</f>
        <v>7.5597639324667574</v>
      </c>
      <c r="AB16" s="9">
        <f t="shared" ref="AB16" si="3">AVERAGE(AB13:AB15)</f>
        <v>2.4409297560350898</v>
      </c>
      <c r="AC16" s="9">
        <f t="shared" ref="AC16" si="4">AVERAGE(AC13:AC15)</f>
        <v>71.914046658555833</v>
      </c>
      <c r="AD16" s="9">
        <f t="shared" ref="AD16" si="5">AVERAGE(AD13:AD15)</f>
        <v>18.085259652942305</v>
      </c>
    </row>
    <row r="17" spans="1:30"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AA17" s="13"/>
      <c r="AB17" s="13"/>
      <c r="AC17" s="13"/>
      <c r="AD17" s="13"/>
    </row>
    <row r="18" spans="1:30"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AA18" s="13"/>
      <c r="AB18" s="13"/>
      <c r="AC18" s="13"/>
      <c r="AD18" s="13"/>
    </row>
    <row r="19" spans="1:30"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AA19" s="13"/>
      <c r="AB19" s="13"/>
      <c r="AC19" s="13"/>
      <c r="AD19" s="13"/>
    </row>
    <row r="20" spans="1:30"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AA20" s="13"/>
      <c r="AB20" s="13"/>
      <c r="AC20" s="13"/>
      <c r="AD20" s="13"/>
    </row>
    <row r="21" spans="1:30"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S21" s="14"/>
      <c r="T21" s="14"/>
      <c r="U21" s="31"/>
      <c r="V21" s="14"/>
      <c r="W21" s="14" t="s">
        <v>18</v>
      </c>
      <c r="AA21" s="14" t="s">
        <v>16</v>
      </c>
      <c r="AB21" s="14"/>
      <c r="AC21" s="14"/>
      <c r="AD21" s="14"/>
    </row>
    <row r="22" spans="1:30">
      <c r="C22" s="27"/>
      <c r="D22" s="27" t="s">
        <v>21</v>
      </c>
      <c r="E22" s="3" t="s">
        <v>27</v>
      </c>
      <c r="F22" s="3" t="s">
        <v>28</v>
      </c>
      <c r="G22" s="3" t="s">
        <v>6</v>
      </c>
      <c r="H22" s="3" t="s">
        <v>29</v>
      </c>
      <c r="I22" s="3" t="s">
        <v>30</v>
      </c>
      <c r="J22" s="3" t="s">
        <v>22</v>
      </c>
      <c r="K22" s="3" t="s">
        <v>31</v>
      </c>
      <c r="L22" s="3" t="s">
        <v>32</v>
      </c>
      <c r="M22" s="3" t="s">
        <v>33</v>
      </c>
      <c r="N22" s="3" t="s">
        <v>23</v>
      </c>
      <c r="O22" s="3" t="s">
        <v>34</v>
      </c>
      <c r="S22" s="3" t="s">
        <v>35</v>
      </c>
      <c r="T22" s="3" t="s">
        <v>36</v>
      </c>
      <c r="U22" s="3" t="s">
        <v>37</v>
      </c>
      <c r="V22" s="3" t="s">
        <v>38</v>
      </c>
      <c r="W22" s="3" t="s">
        <v>15</v>
      </c>
      <c r="AA22" s="3" t="s">
        <v>35</v>
      </c>
      <c r="AB22" s="3" t="s">
        <v>36</v>
      </c>
      <c r="AC22" s="3" t="s">
        <v>37</v>
      </c>
      <c r="AD22" s="3" t="s">
        <v>38</v>
      </c>
    </row>
    <row r="23" spans="1:30">
      <c r="A23" t="s">
        <v>5</v>
      </c>
      <c r="C23" s="20" t="s">
        <v>1</v>
      </c>
      <c r="D23" s="20">
        <v>78</v>
      </c>
      <c r="E23" s="20">
        <v>0</v>
      </c>
      <c r="F23" s="20">
        <v>25</v>
      </c>
      <c r="G23" s="20">
        <v>53</v>
      </c>
      <c r="H23" s="20" t="s">
        <v>7</v>
      </c>
      <c r="I23" s="22">
        <f>(E23/(E23+F23))*100</f>
        <v>0</v>
      </c>
      <c r="J23" s="22">
        <f>((D23-G23)/D23)*100</f>
        <v>32.051282051282051</v>
      </c>
      <c r="K23" s="20" t="s">
        <v>1</v>
      </c>
      <c r="L23" s="20">
        <v>4</v>
      </c>
      <c r="M23" s="20">
        <v>0</v>
      </c>
      <c r="N23" s="20">
        <v>4</v>
      </c>
      <c r="O23" s="22">
        <f>(M23/L23)*100</f>
        <v>0</v>
      </c>
      <c r="S23">
        <v>4</v>
      </c>
      <c r="T23">
        <v>0</v>
      </c>
      <c r="U23">
        <v>156</v>
      </c>
      <c r="V23">
        <v>25</v>
      </c>
      <c r="W23">
        <f>SUM(S23:V23)</f>
        <v>185</v>
      </c>
      <c r="AA23" s="9">
        <f>(S23/$W$23)*100</f>
        <v>2.1621621621621623</v>
      </c>
      <c r="AB23" s="9">
        <f t="shared" ref="AB23:AD23" si="6">(T23/$W$23)*100</f>
        <v>0</v>
      </c>
      <c r="AC23" s="9">
        <f t="shared" si="6"/>
        <v>84.324324324324323</v>
      </c>
      <c r="AD23" s="9">
        <f t="shared" si="6"/>
        <v>13.513513513513514</v>
      </c>
    </row>
    <row r="24" spans="1:30">
      <c r="C24" s="20" t="s">
        <v>2</v>
      </c>
      <c r="D24" s="20">
        <v>75</v>
      </c>
      <c r="E24" s="20">
        <v>0</v>
      </c>
      <c r="F24" s="20">
        <v>25</v>
      </c>
      <c r="G24" s="20">
        <v>50</v>
      </c>
      <c r="H24" s="20" t="s">
        <v>7</v>
      </c>
      <c r="I24" s="22">
        <f>(E24/(E24+F24))*100</f>
        <v>0</v>
      </c>
      <c r="J24" s="22">
        <f>((D24-G24)/D24)*100</f>
        <v>33.333333333333329</v>
      </c>
      <c r="K24" s="20" t="s">
        <v>2</v>
      </c>
      <c r="L24" s="20">
        <v>7</v>
      </c>
      <c r="M24" s="20">
        <v>0</v>
      </c>
      <c r="N24" s="20">
        <v>7</v>
      </c>
      <c r="O24" s="22">
        <f>(M24/L24)*100</f>
        <v>0</v>
      </c>
      <c r="S24">
        <v>7</v>
      </c>
      <c r="T24">
        <v>0</v>
      </c>
      <c r="U24">
        <v>157</v>
      </c>
      <c r="V24">
        <v>25</v>
      </c>
      <c r="W24">
        <f>SUM(S24:V24)</f>
        <v>189</v>
      </c>
      <c r="AA24" s="9">
        <f>(S24/$W$24)*100</f>
        <v>3.7037037037037033</v>
      </c>
      <c r="AB24" s="9">
        <f t="shared" ref="AB24:AD24" si="7">(T24/$W$24)*100</f>
        <v>0</v>
      </c>
      <c r="AC24" s="9">
        <f t="shared" si="7"/>
        <v>83.068783068783063</v>
      </c>
      <c r="AD24" s="9">
        <f t="shared" si="7"/>
        <v>13.227513227513226</v>
      </c>
    </row>
    <row r="25" spans="1:30">
      <c r="C25" s="20" t="s">
        <v>3</v>
      </c>
      <c r="D25" s="20">
        <v>114</v>
      </c>
      <c r="E25" s="21">
        <v>0</v>
      </c>
      <c r="F25" s="21">
        <v>46</v>
      </c>
      <c r="G25" s="28">
        <v>68</v>
      </c>
      <c r="H25" s="20" t="s">
        <v>7</v>
      </c>
      <c r="I25" s="22">
        <f>(E25/(E25+F25))*100</f>
        <v>0</v>
      </c>
      <c r="J25" s="22">
        <f>((D25-G25)/D25)*100</f>
        <v>40.350877192982452</v>
      </c>
      <c r="K25" s="20" t="s">
        <v>3</v>
      </c>
      <c r="L25" s="20">
        <v>5</v>
      </c>
      <c r="M25" s="20">
        <v>0</v>
      </c>
      <c r="N25" s="20">
        <v>5</v>
      </c>
      <c r="O25" s="22">
        <f>(M25/L25)*100</f>
        <v>0</v>
      </c>
      <c r="S25">
        <v>5</v>
      </c>
      <c r="T25">
        <v>0</v>
      </c>
      <c r="U25">
        <v>155</v>
      </c>
      <c r="V25">
        <v>46</v>
      </c>
      <c r="W25">
        <f>SUM(S25:V25)</f>
        <v>206</v>
      </c>
      <c r="AA25" s="9">
        <f>(S25/$W$25)*100</f>
        <v>2.4271844660194173</v>
      </c>
      <c r="AB25" s="9">
        <f t="shared" ref="AB25:AD25" si="8">(T25/$W$25)*100</f>
        <v>0</v>
      </c>
      <c r="AC25" s="9">
        <f t="shared" si="8"/>
        <v>75.242718446601941</v>
      </c>
      <c r="AD25" s="9">
        <f t="shared" si="8"/>
        <v>22.330097087378643</v>
      </c>
    </row>
    <row r="26" spans="1:30">
      <c r="C26" s="20"/>
      <c r="D26" s="21">
        <f>SUM(D23:D25)</f>
        <v>267</v>
      </c>
      <c r="E26" s="21">
        <f>SUM(E23:E25)</f>
        <v>0</v>
      </c>
      <c r="F26" s="21">
        <f>SUM(F23:F25)</f>
        <v>96</v>
      </c>
      <c r="G26" s="20"/>
      <c r="H26" s="20" t="s">
        <v>8</v>
      </c>
      <c r="I26" s="22">
        <f>AVERAGE(I23:I25)</f>
        <v>0</v>
      </c>
      <c r="J26" s="22">
        <f>AVERAGE(J23:J25)</f>
        <v>35.245164192532613</v>
      </c>
      <c r="K26" s="20"/>
      <c r="L26" s="21">
        <f>SUM(L23:L25)</f>
        <v>16</v>
      </c>
      <c r="M26" s="21">
        <f>SUM(M23:M25)</f>
        <v>0</v>
      </c>
      <c r="N26" s="21">
        <f>SUM(N23:N25)</f>
        <v>16</v>
      </c>
      <c r="O26" s="22">
        <f>AVERAGE(O23:O25)</f>
        <v>0</v>
      </c>
      <c r="W26">
        <f>SUM(W23:W25)</f>
        <v>580</v>
      </c>
      <c r="AA26" s="9">
        <f>AVERAGE(AA23:AA25)</f>
        <v>2.7643501106284276</v>
      </c>
      <c r="AB26" s="9">
        <f t="shared" ref="AB26" si="9">AVERAGE(AB23:AB25)</f>
        <v>0</v>
      </c>
      <c r="AC26" s="9">
        <f t="shared" ref="AC26" si="10">AVERAGE(AC23:AC25)</f>
        <v>80.878608613236437</v>
      </c>
      <c r="AD26" s="9">
        <f t="shared" ref="AD26" si="11">AVERAGE(AD23:AD25)</f>
        <v>16.357041276135128</v>
      </c>
    </row>
    <row r="27" spans="1:30"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AA27" s="13"/>
      <c r="AB27" s="13"/>
      <c r="AC27" s="13"/>
      <c r="AD27" s="13"/>
    </row>
    <row r="28" spans="1:30"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35" spans="4:16">
      <c r="D35" s="13"/>
      <c r="E35" s="13" t="s">
        <v>30</v>
      </c>
      <c r="F35" s="13"/>
      <c r="G35" s="13"/>
      <c r="H35" s="13"/>
      <c r="I35" s="13"/>
      <c r="J35" s="13"/>
      <c r="K35" s="13"/>
      <c r="L35" s="13" t="s">
        <v>34</v>
      </c>
      <c r="M35" s="13"/>
      <c r="N35" s="13"/>
      <c r="O35" s="13"/>
      <c r="P35" s="13"/>
    </row>
    <row r="36" spans="4:16">
      <c r="D36" s="27"/>
      <c r="E36" s="27">
        <v>1</v>
      </c>
      <c r="F36" s="27">
        <v>2</v>
      </c>
      <c r="G36" s="27">
        <v>3</v>
      </c>
      <c r="H36" s="27" t="s">
        <v>17</v>
      </c>
      <c r="J36" s="13"/>
      <c r="K36" s="27"/>
      <c r="L36" s="30">
        <v>1</v>
      </c>
      <c r="M36" s="30">
        <v>2</v>
      </c>
      <c r="N36" s="30">
        <v>3</v>
      </c>
      <c r="O36" s="19" t="s">
        <v>17</v>
      </c>
      <c r="P36" s="20"/>
    </row>
    <row r="37" spans="4:16">
      <c r="D37" s="13"/>
      <c r="E37" s="18"/>
      <c r="F37" s="18"/>
      <c r="G37" s="18"/>
      <c r="H37" s="18"/>
      <c r="I37" s="13" t="s">
        <v>18</v>
      </c>
      <c r="J37" s="13"/>
      <c r="K37" s="13"/>
      <c r="L37" s="18"/>
      <c r="M37" s="18"/>
      <c r="N37" s="18"/>
      <c r="O37" s="18"/>
      <c r="P37" s="13" t="s">
        <v>18</v>
      </c>
    </row>
    <row r="38" spans="4:16">
      <c r="D38" s="13" t="s">
        <v>9</v>
      </c>
      <c r="E38" s="18">
        <f>I13</f>
        <v>6.25</v>
      </c>
      <c r="F38" s="18">
        <f>I14</f>
        <v>26.190476190476193</v>
      </c>
      <c r="G38" s="18">
        <f>I15</f>
        <v>8.8235294117647065</v>
      </c>
      <c r="H38" s="18">
        <f>AVERAGE(E38:G38)</f>
        <v>13.754668534080301</v>
      </c>
      <c r="I38" s="29">
        <f>SUM(E16:F16)</f>
        <v>124</v>
      </c>
      <c r="J38" s="13"/>
      <c r="K38" s="13" t="s">
        <v>9</v>
      </c>
      <c r="L38" s="18">
        <f>O13</f>
        <v>12.5</v>
      </c>
      <c r="M38" s="18">
        <f>O14</f>
        <v>57.894736842105267</v>
      </c>
      <c r="N38" s="18">
        <f>O15</f>
        <v>17.647058823529413</v>
      </c>
      <c r="O38" s="18">
        <f>AVERAGE(L38:N38)</f>
        <v>29.347265221878228</v>
      </c>
      <c r="P38" s="29">
        <f>SUM(M16:N16)</f>
        <v>60</v>
      </c>
    </row>
    <row r="39" spans="4:16">
      <c r="D39" s="13" t="s">
        <v>10</v>
      </c>
      <c r="E39" s="18">
        <f>I23</f>
        <v>0</v>
      </c>
      <c r="F39" s="18">
        <f>I24</f>
        <v>0</v>
      </c>
      <c r="G39" s="18">
        <f>I25</f>
        <v>0</v>
      </c>
      <c r="H39" s="18">
        <f>AVERAGE(E39:G39)</f>
        <v>0</v>
      </c>
      <c r="I39" s="29">
        <f>SUM(E26:F26)</f>
        <v>96</v>
      </c>
      <c r="J39" s="13"/>
      <c r="K39" s="13" t="s">
        <v>10</v>
      </c>
      <c r="L39" s="18">
        <f>O23</f>
        <v>0</v>
      </c>
      <c r="M39" s="18">
        <f>O24</f>
        <v>0</v>
      </c>
      <c r="N39" s="18">
        <f>O25</f>
        <v>0</v>
      </c>
      <c r="O39" s="18">
        <f>AVERAGE(L39:N39)</f>
        <v>0</v>
      </c>
      <c r="P39" s="29">
        <f>SUM(L26:M26)</f>
        <v>16</v>
      </c>
    </row>
    <row r="40" spans="4:16"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4:16"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4:16"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4:16">
      <c r="D43" s="13"/>
      <c r="E43" s="13" t="s">
        <v>22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4:16">
      <c r="D44" s="27"/>
      <c r="E44" s="27">
        <v>1</v>
      </c>
      <c r="F44" s="27">
        <v>2</v>
      </c>
      <c r="G44" s="27">
        <v>3</v>
      </c>
      <c r="H44" s="27" t="s">
        <v>17</v>
      </c>
      <c r="J44" s="13"/>
      <c r="K44" s="13"/>
      <c r="L44" s="13"/>
      <c r="M44" s="13"/>
      <c r="N44" s="13"/>
      <c r="O44" s="13"/>
      <c r="P44" s="13"/>
    </row>
    <row r="45" spans="4:16">
      <c r="D45" s="13"/>
      <c r="E45" s="18"/>
      <c r="F45" s="18"/>
      <c r="G45" s="18"/>
      <c r="H45" s="18"/>
      <c r="I45" s="13" t="s">
        <v>18</v>
      </c>
      <c r="K45" s="13"/>
      <c r="L45" s="13"/>
      <c r="M45" s="13"/>
      <c r="N45" s="13"/>
      <c r="O45" s="13"/>
      <c r="P45" s="13"/>
    </row>
    <row r="46" spans="4:16">
      <c r="D46" s="13" t="s">
        <v>9</v>
      </c>
      <c r="E46" s="18">
        <f>J13</f>
        <v>66.666666666666657</v>
      </c>
      <c r="F46" s="18">
        <f>J14</f>
        <v>44.680851063829785</v>
      </c>
      <c r="G46" s="18">
        <f>J15</f>
        <v>72.727272727272734</v>
      </c>
      <c r="H46" s="18">
        <f>J16</f>
        <v>61.358263485923054</v>
      </c>
      <c r="I46" s="29">
        <f>D16</f>
        <v>243</v>
      </c>
      <c r="K46" s="13"/>
      <c r="L46" s="13"/>
      <c r="M46" s="13"/>
      <c r="N46" s="13"/>
      <c r="O46" s="13"/>
      <c r="P46" s="13"/>
    </row>
    <row r="47" spans="4:16">
      <c r="D47" s="13" t="s">
        <v>10</v>
      </c>
      <c r="E47" s="18">
        <f t="shared" ref="E47" si="12">J23</f>
        <v>32.051282051282051</v>
      </c>
      <c r="F47" s="18">
        <f>J24</f>
        <v>33.333333333333329</v>
      </c>
      <c r="G47" s="18">
        <f>J25</f>
        <v>40.350877192982452</v>
      </c>
      <c r="H47" s="18">
        <f>J26</f>
        <v>35.245164192532613</v>
      </c>
      <c r="I47" s="13">
        <f>D26</f>
        <v>267</v>
      </c>
      <c r="K47" s="13"/>
      <c r="L47" s="13"/>
      <c r="M47" s="13"/>
      <c r="N47" s="13"/>
      <c r="O47" s="13"/>
      <c r="P47" s="13"/>
    </row>
    <row r="48" spans="4:16"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53" spans="5:8">
      <c r="E53" s="1"/>
      <c r="F53" s="1"/>
      <c r="G53" s="1"/>
      <c r="H53" s="2"/>
    </row>
    <row r="54" spans="5:8">
      <c r="E54" s="1"/>
      <c r="F54" s="1"/>
      <c r="G54" s="1"/>
      <c r="H54" s="2"/>
    </row>
    <row r="55" spans="5:8">
      <c r="E55" s="1"/>
      <c r="F55" s="1"/>
      <c r="G55" s="1"/>
      <c r="H55" s="2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69B4-81AF-4146-B67B-F5C379830F2D}">
  <dimension ref="A11:AD55"/>
  <sheetViews>
    <sheetView topLeftCell="A16" workbookViewId="0">
      <selection activeCell="I26" sqref="I26"/>
    </sheetView>
  </sheetViews>
  <sheetFormatPr baseColWidth="10" defaultRowHeight="20"/>
  <cols>
    <col min="4" max="4" width="10.42578125" customWidth="1"/>
    <col min="5" max="5" width="16.85546875" customWidth="1"/>
    <col min="6" max="6" width="16.7109375" customWidth="1"/>
    <col min="7" max="7" width="11.7109375" customWidth="1"/>
    <col min="8" max="8" width="16.7109375" customWidth="1"/>
    <col min="9" max="9" width="15.7109375" customWidth="1"/>
    <col min="10" max="10" width="14.7109375" customWidth="1"/>
    <col min="11" max="11" width="14.42578125" customWidth="1"/>
    <col min="12" max="12" width="16" customWidth="1"/>
    <col min="13" max="13" width="21.140625" customWidth="1"/>
    <col min="14" max="14" width="11.140625" bestFit="1" customWidth="1"/>
    <col min="15" max="15" width="17" customWidth="1"/>
    <col min="16" max="16" width="11.7109375" customWidth="1"/>
    <col min="17" max="17" width="5" customWidth="1"/>
    <col min="19" max="20" width="15.5703125" customWidth="1"/>
    <col min="21" max="21" width="13.28515625" customWidth="1"/>
    <col min="22" max="22" width="15.5703125" customWidth="1"/>
    <col min="27" max="30" width="16.140625" customWidth="1"/>
  </cols>
  <sheetData>
    <row r="11" spans="1:30">
      <c r="A11" t="s">
        <v>0</v>
      </c>
      <c r="U11" s="7"/>
      <c r="W11" t="s">
        <v>18</v>
      </c>
      <c r="Z11" s="13"/>
      <c r="AA11" s="13" t="s">
        <v>16</v>
      </c>
      <c r="AB11" s="13"/>
      <c r="AC11" s="13"/>
      <c r="AD11" s="13"/>
    </row>
    <row r="12" spans="1:30">
      <c r="A12" s="3" t="s">
        <v>48</v>
      </c>
      <c r="B12" s="3"/>
      <c r="C12" s="3"/>
      <c r="D12" s="3" t="s">
        <v>21</v>
      </c>
      <c r="E12" s="3" t="s">
        <v>27</v>
      </c>
      <c r="F12" s="3" t="s">
        <v>28</v>
      </c>
      <c r="G12" s="3" t="s">
        <v>6</v>
      </c>
      <c r="H12" s="3" t="s">
        <v>29</v>
      </c>
      <c r="I12" s="3" t="s">
        <v>30</v>
      </c>
      <c r="J12" s="3" t="s">
        <v>22</v>
      </c>
      <c r="K12" s="3" t="s">
        <v>31</v>
      </c>
      <c r="L12" s="3" t="s">
        <v>32</v>
      </c>
      <c r="M12" s="3" t="s">
        <v>33</v>
      </c>
      <c r="N12" s="3" t="s">
        <v>23</v>
      </c>
      <c r="O12" s="3" t="s">
        <v>34</v>
      </c>
      <c r="S12" s="3" t="s">
        <v>35</v>
      </c>
      <c r="T12" s="3" t="s">
        <v>36</v>
      </c>
      <c r="U12" s="3" t="s">
        <v>37</v>
      </c>
      <c r="V12" s="3" t="s">
        <v>38</v>
      </c>
      <c r="W12" s="3" t="s">
        <v>15</v>
      </c>
      <c r="Z12" s="13"/>
      <c r="AA12" s="27" t="s">
        <v>35</v>
      </c>
      <c r="AB12" s="27" t="s">
        <v>36</v>
      </c>
      <c r="AC12" s="27" t="s">
        <v>37</v>
      </c>
      <c r="AD12" s="27" t="s">
        <v>38</v>
      </c>
    </row>
    <row r="13" spans="1:30">
      <c r="A13" t="s">
        <v>4</v>
      </c>
      <c r="C13" t="s">
        <v>1</v>
      </c>
      <c r="D13">
        <v>62</v>
      </c>
      <c r="E13">
        <v>1</v>
      </c>
      <c r="F13">
        <v>24</v>
      </c>
      <c r="G13">
        <v>37</v>
      </c>
      <c r="H13" t="s">
        <v>7</v>
      </c>
      <c r="I13" s="1">
        <f>(E13/(E13+F13))*100</f>
        <v>4</v>
      </c>
      <c r="J13" s="1">
        <f>((D13-G13)/D13)*100</f>
        <v>40.322580645161288</v>
      </c>
      <c r="K13" t="s">
        <v>1</v>
      </c>
      <c r="L13">
        <v>13</v>
      </c>
      <c r="M13">
        <v>1</v>
      </c>
      <c r="N13">
        <v>12</v>
      </c>
      <c r="O13" s="1">
        <f>(M13/L13)*100</f>
        <v>7.6923076923076925</v>
      </c>
      <c r="S13">
        <v>12</v>
      </c>
      <c r="T13">
        <v>1</v>
      </c>
      <c r="U13">
        <v>131</v>
      </c>
      <c r="V13">
        <v>24</v>
      </c>
      <c r="W13">
        <f>SUM(S13:V13)</f>
        <v>168</v>
      </c>
      <c r="Z13" s="13"/>
      <c r="AA13" s="18">
        <f>(S13/$W$13)*100</f>
        <v>7.1428571428571423</v>
      </c>
      <c r="AB13" s="18">
        <f t="shared" ref="AB13:AD13" si="0">(T13/$W$13)*100</f>
        <v>0.59523809523809523</v>
      </c>
      <c r="AC13" s="18">
        <f t="shared" si="0"/>
        <v>77.976190476190482</v>
      </c>
      <c r="AD13" s="18">
        <f t="shared" si="0"/>
        <v>14.285714285714285</v>
      </c>
    </row>
    <row r="14" spans="1:30">
      <c r="C14" s="20" t="s">
        <v>2</v>
      </c>
      <c r="D14" s="20">
        <v>88</v>
      </c>
      <c r="E14" s="20">
        <v>1</v>
      </c>
      <c r="F14" s="20">
        <v>27</v>
      </c>
      <c r="G14" s="20">
        <v>60</v>
      </c>
      <c r="H14" s="20" t="s">
        <v>7</v>
      </c>
      <c r="I14" s="22">
        <f>(E14/(E14+F14))*100</f>
        <v>3.5714285714285712</v>
      </c>
      <c r="J14" s="22">
        <f>((D14-G14)/D14)*100</f>
        <v>31.818181818181817</v>
      </c>
      <c r="K14" s="20" t="s">
        <v>2</v>
      </c>
      <c r="L14" s="20">
        <v>8</v>
      </c>
      <c r="M14" s="20">
        <v>1</v>
      </c>
      <c r="N14" s="20">
        <v>7</v>
      </c>
      <c r="O14" s="22">
        <f>(M14/L14)*100</f>
        <v>12.5</v>
      </c>
      <c r="S14">
        <v>7</v>
      </c>
      <c r="T14">
        <v>1</v>
      </c>
      <c r="U14">
        <v>110</v>
      </c>
      <c r="V14">
        <v>27</v>
      </c>
      <c r="W14">
        <f>SUM(S14:V14)</f>
        <v>145</v>
      </c>
      <c r="Z14" s="13"/>
      <c r="AA14" s="18">
        <f>(S14/$W$14)*100</f>
        <v>4.8275862068965516</v>
      </c>
      <c r="AB14" s="18">
        <f t="shared" ref="AB14:AD14" si="1">(T14/$W$14)*100</f>
        <v>0.68965517241379315</v>
      </c>
      <c r="AC14" s="18">
        <f t="shared" si="1"/>
        <v>75.862068965517238</v>
      </c>
      <c r="AD14" s="18">
        <f t="shared" si="1"/>
        <v>18.620689655172416</v>
      </c>
    </row>
    <row r="15" spans="1:30">
      <c r="C15" s="20" t="s">
        <v>3</v>
      </c>
      <c r="D15" s="20">
        <v>90</v>
      </c>
      <c r="E15" s="21">
        <v>5</v>
      </c>
      <c r="F15" s="21">
        <v>29</v>
      </c>
      <c r="G15" s="28">
        <v>56</v>
      </c>
      <c r="H15" s="20"/>
      <c r="I15" s="22">
        <f>(E15/(E15+F15))*100</f>
        <v>14.705882352941178</v>
      </c>
      <c r="J15" s="22">
        <f>((D15-G15)/D15)*100</f>
        <v>37.777777777777779</v>
      </c>
      <c r="K15" s="20" t="s">
        <v>3</v>
      </c>
      <c r="L15" s="20">
        <v>10</v>
      </c>
      <c r="M15" s="20">
        <v>5</v>
      </c>
      <c r="N15" s="20">
        <v>5</v>
      </c>
      <c r="O15" s="22">
        <f>(M15/L15)*100</f>
        <v>50</v>
      </c>
      <c r="S15">
        <v>5</v>
      </c>
      <c r="T15">
        <v>5</v>
      </c>
      <c r="U15">
        <v>113</v>
      </c>
      <c r="V15">
        <v>29</v>
      </c>
      <c r="W15">
        <f>SUM(S15:V15)</f>
        <v>152</v>
      </c>
      <c r="Z15" s="13"/>
      <c r="AA15" s="18">
        <f>(S15/$W$15)*100</f>
        <v>3.2894736842105261</v>
      </c>
      <c r="AB15" s="18">
        <f t="shared" ref="AB15:AD15" si="2">(T15/$W$15)*100</f>
        <v>3.2894736842105261</v>
      </c>
      <c r="AC15" s="18">
        <f t="shared" si="2"/>
        <v>74.342105263157904</v>
      </c>
      <c r="AD15" s="18">
        <f t="shared" si="2"/>
        <v>19.078947368421055</v>
      </c>
    </row>
    <row r="16" spans="1:30">
      <c r="C16" s="20"/>
      <c r="D16" s="21">
        <f>SUM(D13:D15)</f>
        <v>240</v>
      </c>
      <c r="E16" s="21">
        <f>SUM(E13:E15)</f>
        <v>7</v>
      </c>
      <c r="F16" s="21">
        <f>SUM(F13:F15)</f>
        <v>80</v>
      </c>
      <c r="G16" s="20"/>
      <c r="H16" s="20" t="s">
        <v>8</v>
      </c>
      <c r="I16" s="22">
        <f>AVERAGE(I13:I15)</f>
        <v>7.4257703081232505</v>
      </c>
      <c r="J16" s="22">
        <f>AVERAGE(J13:J15)</f>
        <v>36.639513413706965</v>
      </c>
      <c r="K16" s="20"/>
      <c r="L16" s="21">
        <f>SUM(L13:L15)</f>
        <v>31</v>
      </c>
      <c r="M16" s="21">
        <f>SUM(M13:M15)</f>
        <v>7</v>
      </c>
      <c r="N16" s="21">
        <f>SUM(N13:N15)</f>
        <v>24</v>
      </c>
      <c r="O16" s="22">
        <f>AVERAGE(O13:O15)</f>
        <v>23.397435897435898</v>
      </c>
      <c r="W16">
        <f>SUM(W13:W15)</f>
        <v>465</v>
      </c>
      <c r="Z16" s="13"/>
      <c r="AA16" s="18">
        <f>AVERAGE(AA13:AA15)</f>
        <v>5.0866390113214068</v>
      </c>
      <c r="AB16" s="18">
        <f t="shared" ref="AB16:AD16" si="3">AVERAGE(AB13:AB15)</f>
        <v>1.524788983954138</v>
      </c>
      <c r="AC16" s="18">
        <f t="shared" si="3"/>
        <v>76.060121568288537</v>
      </c>
      <c r="AD16" s="18">
        <f t="shared" si="3"/>
        <v>17.328450436435919</v>
      </c>
    </row>
    <row r="17" spans="1:30"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Z17" s="13"/>
      <c r="AA17" s="13"/>
      <c r="AB17" s="13"/>
      <c r="AC17" s="13"/>
      <c r="AD17" s="13"/>
    </row>
    <row r="18" spans="1:30"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Z18" s="13"/>
      <c r="AA18" s="13"/>
      <c r="AB18" s="13"/>
      <c r="AC18" s="13"/>
      <c r="AD18" s="13"/>
    </row>
    <row r="19" spans="1:30"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Z19" s="13"/>
      <c r="AA19" s="13"/>
      <c r="AB19" s="13"/>
      <c r="AC19" s="13"/>
      <c r="AD19" s="13"/>
    </row>
    <row r="20" spans="1:30"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Z20" s="13"/>
      <c r="AA20" s="13"/>
      <c r="AB20" s="13"/>
      <c r="AC20" s="13"/>
      <c r="AD20" s="13"/>
    </row>
    <row r="21" spans="1:30"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U21" s="7"/>
      <c r="W21" t="s">
        <v>18</v>
      </c>
      <c r="Z21" s="13"/>
      <c r="AA21" s="13" t="s">
        <v>16</v>
      </c>
      <c r="AB21" s="13"/>
      <c r="AC21" s="13"/>
      <c r="AD21" s="13"/>
    </row>
    <row r="22" spans="1:30">
      <c r="C22" s="27"/>
      <c r="D22" s="27" t="s">
        <v>21</v>
      </c>
      <c r="E22" s="3" t="s">
        <v>27</v>
      </c>
      <c r="F22" s="3" t="s">
        <v>28</v>
      </c>
      <c r="G22" s="3" t="s">
        <v>6</v>
      </c>
      <c r="H22" s="3" t="s">
        <v>29</v>
      </c>
      <c r="I22" s="3" t="s">
        <v>30</v>
      </c>
      <c r="J22" s="3" t="s">
        <v>22</v>
      </c>
      <c r="K22" s="3" t="s">
        <v>31</v>
      </c>
      <c r="L22" s="3" t="s">
        <v>32</v>
      </c>
      <c r="M22" s="3" t="s">
        <v>33</v>
      </c>
      <c r="N22" s="3" t="s">
        <v>23</v>
      </c>
      <c r="O22" s="3" t="s">
        <v>34</v>
      </c>
      <c r="S22" s="3" t="s">
        <v>35</v>
      </c>
      <c r="T22" s="3" t="s">
        <v>36</v>
      </c>
      <c r="U22" s="3" t="s">
        <v>37</v>
      </c>
      <c r="V22" s="3" t="s">
        <v>38</v>
      </c>
      <c r="W22" s="3" t="s">
        <v>15</v>
      </c>
      <c r="Z22" s="13"/>
      <c r="AA22" s="27" t="s">
        <v>35</v>
      </c>
      <c r="AB22" s="27" t="s">
        <v>36</v>
      </c>
      <c r="AC22" s="27" t="s">
        <v>37</v>
      </c>
      <c r="AD22" s="27" t="s">
        <v>38</v>
      </c>
    </row>
    <row r="23" spans="1:30">
      <c r="A23" t="s">
        <v>5</v>
      </c>
      <c r="C23" s="20" t="s">
        <v>1</v>
      </c>
      <c r="D23" s="20">
        <v>140</v>
      </c>
      <c r="E23" s="20">
        <v>0</v>
      </c>
      <c r="F23" s="20">
        <v>49</v>
      </c>
      <c r="G23" s="20">
        <v>91</v>
      </c>
      <c r="H23" s="20" t="s">
        <v>7</v>
      </c>
      <c r="I23" s="22">
        <f>(E23/(E23+F23))*100</f>
        <v>0</v>
      </c>
      <c r="J23" s="22">
        <f>((D23-G23)/D23)*100</f>
        <v>35</v>
      </c>
      <c r="K23" s="20" t="s">
        <v>1</v>
      </c>
      <c r="L23" s="20">
        <v>5</v>
      </c>
      <c r="M23" s="20">
        <v>0</v>
      </c>
      <c r="N23" s="20">
        <v>5</v>
      </c>
      <c r="O23" s="22">
        <f>(M23/L23)*100</f>
        <v>0</v>
      </c>
      <c r="S23">
        <v>5</v>
      </c>
      <c r="T23">
        <v>0</v>
      </c>
      <c r="U23">
        <v>197</v>
      </c>
      <c r="V23">
        <v>49</v>
      </c>
      <c r="W23">
        <f>SUM(S23:V23)</f>
        <v>251</v>
      </c>
      <c r="Z23" s="13"/>
      <c r="AA23" s="18">
        <f>(S23/$W$23)*100</f>
        <v>1.9920318725099602</v>
      </c>
      <c r="AB23" s="18">
        <f t="shared" ref="AB23:AD23" si="4">(T23/$W$23)*100</f>
        <v>0</v>
      </c>
      <c r="AC23" s="18">
        <f t="shared" si="4"/>
        <v>78.486055776892428</v>
      </c>
      <c r="AD23" s="18">
        <f t="shared" si="4"/>
        <v>19.52191235059761</v>
      </c>
    </row>
    <row r="24" spans="1:30">
      <c r="C24" s="20" t="s">
        <v>2</v>
      </c>
      <c r="D24" s="20">
        <v>100</v>
      </c>
      <c r="E24" s="20">
        <v>0</v>
      </c>
      <c r="F24" s="20">
        <v>25</v>
      </c>
      <c r="G24" s="20">
        <v>75</v>
      </c>
      <c r="H24" s="20" t="s">
        <v>7</v>
      </c>
      <c r="I24" s="22">
        <f>(E24/(E24+F24))*100</f>
        <v>0</v>
      </c>
      <c r="J24" s="22">
        <f>((D24-G24)/D24)*100</f>
        <v>25</v>
      </c>
      <c r="K24" s="20" t="s">
        <v>2</v>
      </c>
      <c r="L24" s="20">
        <v>3</v>
      </c>
      <c r="M24" s="20">
        <v>0</v>
      </c>
      <c r="N24" s="20">
        <v>3</v>
      </c>
      <c r="O24" s="22">
        <f>(M24/L24)*100</f>
        <v>0</v>
      </c>
      <c r="S24">
        <v>3</v>
      </c>
      <c r="T24">
        <v>0</v>
      </c>
      <c r="U24">
        <v>116</v>
      </c>
      <c r="V24">
        <v>25</v>
      </c>
      <c r="W24">
        <f>SUM(S24:V24)</f>
        <v>144</v>
      </c>
      <c r="Z24" s="13"/>
      <c r="AA24" s="18">
        <f>(S24/$W$24)*100</f>
        <v>2.083333333333333</v>
      </c>
      <c r="AB24" s="18">
        <f t="shared" ref="AB24:AD24" si="5">(T24/$W$24)*100</f>
        <v>0</v>
      </c>
      <c r="AC24" s="18">
        <f t="shared" si="5"/>
        <v>80.555555555555557</v>
      </c>
      <c r="AD24" s="18">
        <f t="shared" si="5"/>
        <v>17.361111111111111</v>
      </c>
    </row>
    <row r="25" spans="1:30">
      <c r="C25" s="20" t="s">
        <v>3</v>
      </c>
      <c r="D25" s="20">
        <v>130</v>
      </c>
      <c r="E25" s="21">
        <v>1</v>
      </c>
      <c r="F25" s="21">
        <v>39</v>
      </c>
      <c r="G25" s="28">
        <v>90</v>
      </c>
      <c r="H25" s="20" t="s">
        <v>7</v>
      </c>
      <c r="I25" s="22">
        <f>(E25/(E25+F25))*100</f>
        <v>2.5</v>
      </c>
      <c r="J25" s="22">
        <f>((D25-G25)/D25)*100</f>
        <v>30.76923076923077</v>
      </c>
      <c r="K25" s="20" t="s">
        <v>3</v>
      </c>
      <c r="L25" s="20">
        <v>4</v>
      </c>
      <c r="M25" s="20">
        <v>1</v>
      </c>
      <c r="N25" s="20">
        <v>3</v>
      </c>
      <c r="O25" s="22">
        <f>(M25/L25)*100</f>
        <v>25</v>
      </c>
      <c r="S25">
        <v>3</v>
      </c>
      <c r="T25">
        <v>1</v>
      </c>
      <c r="U25">
        <v>168</v>
      </c>
      <c r="V25">
        <v>39</v>
      </c>
      <c r="W25">
        <f>SUM(S25:V25)</f>
        <v>211</v>
      </c>
      <c r="Z25" s="13"/>
      <c r="AA25" s="18">
        <f>(S25/$W$25)*100</f>
        <v>1.4218009478672986</v>
      </c>
      <c r="AB25" s="18">
        <f t="shared" ref="AB25:AD25" si="6">(T25/$W$25)*100</f>
        <v>0.47393364928909953</v>
      </c>
      <c r="AC25" s="18">
        <f t="shared" si="6"/>
        <v>79.620853080568722</v>
      </c>
      <c r="AD25" s="18">
        <f t="shared" si="6"/>
        <v>18.48341232227488</v>
      </c>
    </row>
    <row r="26" spans="1:30">
      <c r="C26" s="20"/>
      <c r="D26" s="21">
        <f>SUM(D23:D25)</f>
        <v>370</v>
      </c>
      <c r="E26" s="21">
        <f>SUM(E23:E25)</f>
        <v>1</v>
      </c>
      <c r="F26" s="21">
        <f>SUM(F23:F25)</f>
        <v>113</v>
      </c>
      <c r="G26" s="20"/>
      <c r="H26" s="20" t="s">
        <v>8</v>
      </c>
      <c r="I26" s="22">
        <f>AVERAGE(I23:I25)</f>
        <v>0.83333333333333337</v>
      </c>
      <c r="J26" s="22">
        <f>AVERAGE(J23:J25)</f>
        <v>30.256410256410259</v>
      </c>
      <c r="K26" s="20"/>
      <c r="L26" s="21">
        <f>SUM(L23:L25)</f>
        <v>12</v>
      </c>
      <c r="M26" s="21">
        <f>SUM(M23:M25)</f>
        <v>1</v>
      </c>
      <c r="N26" s="21">
        <f>SUM(N23:N25)</f>
        <v>11</v>
      </c>
      <c r="O26" s="22">
        <f>AVERAGE(O23:O25)</f>
        <v>8.3333333333333339</v>
      </c>
      <c r="W26">
        <f>SUM(W23:W25)</f>
        <v>606</v>
      </c>
      <c r="Z26" s="13"/>
      <c r="AA26" s="18">
        <f>AVERAGE(AA23:AA25)</f>
        <v>1.8323887179035305</v>
      </c>
      <c r="AB26" s="18">
        <f t="shared" ref="AB26:AD26" si="7">AVERAGE(AB23:AB25)</f>
        <v>0.15797788309636651</v>
      </c>
      <c r="AC26" s="18">
        <f t="shared" si="7"/>
        <v>79.554154804338907</v>
      </c>
      <c r="AD26" s="18">
        <f t="shared" si="7"/>
        <v>18.455478594661198</v>
      </c>
    </row>
    <row r="27" spans="1:30"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Z27" s="13"/>
      <c r="AA27" s="13"/>
      <c r="AB27" s="13"/>
      <c r="AC27" s="13"/>
      <c r="AD27" s="13"/>
    </row>
    <row r="28" spans="1:30"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35" spans="4:16">
      <c r="E35" t="s">
        <v>30</v>
      </c>
      <c r="L35" t="s">
        <v>34</v>
      </c>
    </row>
    <row r="36" spans="4:16">
      <c r="D36" s="3"/>
      <c r="E36" s="3">
        <v>1</v>
      </c>
      <c r="F36" s="3">
        <v>2</v>
      </c>
      <c r="G36" s="3">
        <v>3</v>
      </c>
      <c r="H36" s="3" t="s">
        <v>17</v>
      </c>
      <c r="I36" s="14"/>
      <c r="K36" s="3"/>
      <c r="L36" s="4">
        <v>1</v>
      </c>
      <c r="M36" s="4">
        <v>2</v>
      </c>
      <c r="N36" s="4">
        <v>3</v>
      </c>
      <c r="O36" s="3" t="s">
        <v>17</v>
      </c>
      <c r="P36" s="14"/>
    </row>
    <row r="37" spans="4:16">
      <c r="E37" s="1"/>
      <c r="F37" s="1"/>
      <c r="G37" s="1"/>
      <c r="H37" s="2"/>
      <c r="I37" t="s">
        <v>18</v>
      </c>
      <c r="L37" s="1"/>
      <c r="M37" s="1"/>
      <c r="N37" s="1"/>
      <c r="O37" s="2"/>
      <c r="P37" t="s">
        <v>18</v>
      </c>
    </row>
    <row r="38" spans="4:16">
      <c r="D38" t="s">
        <v>9</v>
      </c>
      <c r="E38" s="1">
        <f>I13</f>
        <v>4</v>
      </c>
      <c r="F38" s="1">
        <f>I14</f>
        <v>3.5714285714285712</v>
      </c>
      <c r="G38" s="9">
        <f>I15</f>
        <v>14.705882352941178</v>
      </c>
      <c r="H38" s="9">
        <f>AVERAGE(E38:G38)</f>
        <v>7.4257703081232505</v>
      </c>
      <c r="I38" s="13">
        <f>SUM(E16:F16)</f>
        <v>87</v>
      </c>
      <c r="J38" s="13"/>
      <c r="K38" s="13" t="s">
        <v>9</v>
      </c>
      <c r="L38" s="9">
        <f>O13</f>
        <v>7.6923076923076925</v>
      </c>
      <c r="M38" s="9">
        <f>O14</f>
        <v>12.5</v>
      </c>
      <c r="N38" s="9">
        <f>O15</f>
        <v>50</v>
      </c>
      <c r="O38" s="9">
        <f>AVERAGE(L38:N38)</f>
        <v>23.397435897435898</v>
      </c>
      <c r="P38" s="13">
        <f>SUM(M16:N16)</f>
        <v>31</v>
      </c>
    </row>
    <row r="39" spans="4:16">
      <c r="D39" t="s">
        <v>10</v>
      </c>
      <c r="E39" s="1">
        <f>I23</f>
        <v>0</v>
      </c>
      <c r="F39" s="1">
        <f>I24</f>
        <v>0</v>
      </c>
      <c r="G39" s="9">
        <f>I25</f>
        <v>2.5</v>
      </c>
      <c r="H39" s="9">
        <f>AVERAGE(E39:G39)</f>
        <v>0.83333333333333337</v>
      </c>
      <c r="I39" s="13">
        <f>SUM(E26:F26)</f>
        <v>114</v>
      </c>
      <c r="J39" s="13"/>
      <c r="K39" s="13" t="s">
        <v>10</v>
      </c>
      <c r="L39" s="9">
        <f>O23</f>
        <v>0</v>
      </c>
      <c r="M39" s="9">
        <f>O24</f>
        <v>0</v>
      </c>
      <c r="N39" s="9">
        <f>O25</f>
        <v>25</v>
      </c>
      <c r="O39" s="9">
        <f>AVERAGE(L39:N39)</f>
        <v>8.3333333333333339</v>
      </c>
      <c r="P39" s="13">
        <f>SUM(L26:M26)</f>
        <v>13</v>
      </c>
    </row>
    <row r="40" spans="4:16"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4:16"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4:16"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4:16">
      <c r="E43" t="s">
        <v>22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4:16">
      <c r="D44" s="3"/>
      <c r="E44" s="3">
        <v>1</v>
      </c>
      <c r="F44" s="3">
        <v>2</v>
      </c>
      <c r="G44" s="17">
        <v>3</v>
      </c>
      <c r="H44" s="3" t="s">
        <v>17</v>
      </c>
      <c r="I44" s="21"/>
      <c r="J44" s="13"/>
      <c r="K44" s="13"/>
      <c r="L44" s="13"/>
      <c r="M44" s="13"/>
      <c r="N44" s="13"/>
      <c r="O44" s="13"/>
      <c r="P44" s="13"/>
    </row>
    <row r="45" spans="4:16">
      <c r="E45" s="1"/>
      <c r="F45" s="1"/>
      <c r="G45" s="9"/>
      <c r="H45" s="9"/>
      <c r="I45" s="20" t="s">
        <v>18</v>
      </c>
      <c r="J45" s="13"/>
      <c r="K45" s="13"/>
      <c r="L45" s="13"/>
      <c r="M45" s="13"/>
      <c r="N45" s="13"/>
      <c r="O45" s="13"/>
      <c r="P45" s="13"/>
    </row>
    <row r="46" spans="4:16">
      <c r="D46" t="s">
        <v>9</v>
      </c>
      <c r="E46" s="1">
        <f>J13</f>
        <v>40.322580645161288</v>
      </c>
      <c r="F46" s="1">
        <f>J14</f>
        <v>31.818181818181817</v>
      </c>
      <c r="G46" s="9">
        <f>J15</f>
        <v>37.777777777777779</v>
      </c>
      <c r="H46" s="9">
        <f>J16</f>
        <v>36.639513413706965</v>
      </c>
      <c r="I46" s="13">
        <f>D16</f>
        <v>240</v>
      </c>
      <c r="J46" s="13"/>
      <c r="K46" s="13"/>
      <c r="L46" s="13"/>
      <c r="M46" s="13"/>
      <c r="N46" s="13"/>
      <c r="O46" s="13"/>
      <c r="P46" s="13"/>
    </row>
    <row r="47" spans="4:16">
      <c r="D47" t="s">
        <v>10</v>
      </c>
      <c r="E47" s="1">
        <f t="shared" ref="E47" si="8">J23</f>
        <v>35</v>
      </c>
      <c r="F47" s="1">
        <f>J24</f>
        <v>25</v>
      </c>
      <c r="G47" s="9">
        <f>J25</f>
        <v>30.76923076923077</v>
      </c>
      <c r="H47" s="9">
        <f>J26</f>
        <v>30.256410256410259</v>
      </c>
      <c r="I47" s="13">
        <f>D26</f>
        <v>370</v>
      </c>
      <c r="J47" s="13"/>
      <c r="K47" s="13"/>
      <c r="L47" s="13"/>
      <c r="M47" s="13"/>
      <c r="N47" s="13"/>
      <c r="O47" s="13"/>
      <c r="P47" s="13"/>
    </row>
    <row r="53" spans="5:8">
      <c r="E53" s="1"/>
      <c r="F53" s="1"/>
      <c r="G53" s="1"/>
      <c r="H53" s="2"/>
    </row>
    <row r="54" spans="5:8">
      <c r="E54" s="1"/>
      <c r="F54" s="1"/>
      <c r="G54" s="1"/>
      <c r="H54" s="2"/>
    </row>
    <row r="55" spans="5:8">
      <c r="E55" s="1"/>
      <c r="F55" s="1"/>
      <c r="G55" s="1"/>
      <c r="H55" s="2"/>
    </row>
  </sheetData>
  <phoneticPr fontId="1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27A02-941D-FD42-A189-EE7DC857C662}">
  <dimension ref="A11:AD47"/>
  <sheetViews>
    <sheetView workbookViewId="0">
      <selection activeCell="M28" sqref="M28"/>
    </sheetView>
  </sheetViews>
  <sheetFormatPr baseColWidth="10" defaultRowHeight="20"/>
  <cols>
    <col min="5" max="5" width="15.140625" customWidth="1"/>
    <col min="6" max="6" width="14.140625" customWidth="1"/>
    <col min="7" max="7" width="11.140625" bestFit="1" customWidth="1"/>
    <col min="8" max="8" width="11.28515625" customWidth="1"/>
    <col min="9" max="9" width="15.28515625" customWidth="1"/>
    <col min="10" max="10" width="14.140625" customWidth="1"/>
    <col min="11" max="11" width="13.5703125" customWidth="1"/>
    <col min="12" max="12" width="16.42578125" customWidth="1"/>
    <col min="13" max="13" width="21.140625" customWidth="1"/>
    <col min="14" max="14" width="12" customWidth="1"/>
    <col min="15" max="15" width="13.28515625" customWidth="1"/>
    <col min="19" max="24" width="15.140625" customWidth="1"/>
    <col min="27" max="30" width="15.28515625" customWidth="1"/>
  </cols>
  <sheetData>
    <row r="11" spans="1:30">
      <c r="A11" t="s">
        <v>0</v>
      </c>
      <c r="U11" s="7"/>
      <c r="W11" t="s">
        <v>18</v>
      </c>
      <c r="AA11" t="s">
        <v>16</v>
      </c>
    </row>
    <row r="12" spans="1:30">
      <c r="A12" s="3" t="s">
        <v>49</v>
      </c>
      <c r="B12" s="3"/>
      <c r="C12" s="3"/>
      <c r="D12" s="3" t="s">
        <v>21</v>
      </c>
      <c r="E12" s="3" t="s">
        <v>27</v>
      </c>
      <c r="F12" s="3" t="s">
        <v>28</v>
      </c>
      <c r="G12" s="3" t="s">
        <v>6</v>
      </c>
      <c r="H12" s="3" t="s">
        <v>29</v>
      </c>
      <c r="I12" s="3" t="s">
        <v>30</v>
      </c>
      <c r="J12" s="3" t="s">
        <v>22</v>
      </c>
      <c r="K12" s="3" t="s">
        <v>31</v>
      </c>
      <c r="L12" s="3" t="s">
        <v>32</v>
      </c>
      <c r="M12" s="3" t="s">
        <v>33</v>
      </c>
      <c r="N12" s="3" t="s">
        <v>23</v>
      </c>
      <c r="O12" s="3" t="s">
        <v>34</v>
      </c>
      <c r="S12" s="3" t="s">
        <v>35</v>
      </c>
      <c r="T12" s="3" t="s">
        <v>36</v>
      </c>
      <c r="U12" s="3" t="s">
        <v>37</v>
      </c>
      <c r="V12" s="3" t="s">
        <v>38</v>
      </c>
      <c r="W12" s="3" t="s">
        <v>15</v>
      </c>
      <c r="AA12" s="3" t="s">
        <v>35</v>
      </c>
      <c r="AB12" s="3" t="s">
        <v>36</v>
      </c>
      <c r="AC12" s="3" t="s">
        <v>37</v>
      </c>
      <c r="AD12" s="3" t="s">
        <v>38</v>
      </c>
    </row>
    <row r="13" spans="1:30">
      <c r="A13" t="s">
        <v>4</v>
      </c>
      <c r="C13" t="s">
        <v>1</v>
      </c>
      <c r="D13">
        <v>97</v>
      </c>
      <c r="E13">
        <v>3</v>
      </c>
      <c r="F13">
        <v>34</v>
      </c>
      <c r="G13">
        <v>40</v>
      </c>
      <c r="H13" t="s">
        <v>7</v>
      </c>
      <c r="I13" s="1">
        <f>(E13/(E13+F13))*100</f>
        <v>8.1081081081081088</v>
      </c>
      <c r="J13" s="1">
        <f>((D13-G13)/D13)*100</f>
        <v>58.762886597938149</v>
      </c>
      <c r="K13" t="s">
        <v>1</v>
      </c>
      <c r="L13">
        <v>4</v>
      </c>
      <c r="M13">
        <v>3</v>
      </c>
      <c r="N13">
        <v>1</v>
      </c>
      <c r="O13" s="1">
        <f>(M13/L13)*100</f>
        <v>75</v>
      </c>
      <c r="S13">
        <v>1</v>
      </c>
      <c r="T13">
        <v>3</v>
      </c>
      <c r="U13">
        <v>111</v>
      </c>
      <c r="V13">
        <v>34</v>
      </c>
      <c r="W13">
        <f>SUM(S13:V13)</f>
        <v>149</v>
      </c>
      <c r="AA13" s="9">
        <f>(S13/$W$13)*100</f>
        <v>0.67114093959731547</v>
      </c>
      <c r="AB13" s="9">
        <f t="shared" ref="AB13:AD13" si="0">(T13/$W$13)*100</f>
        <v>2.0134228187919461</v>
      </c>
      <c r="AC13" s="9">
        <f t="shared" si="0"/>
        <v>74.496644295302019</v>
      </c>
      <c r="AD13" s="9">
        <f t="shared" si="0"/>
        <v>22.818791946308725</v>
      </c>
    </row>
    <row r="14" spans="1:30">
      <c r="C14" s="13" t="s">
        <v>2</v>
      </c>
      <c r="D14" s="13">
        <v>92</v>
      </c>
      <c r="E14" s="13">
        <v>5</v>
      </c>
      <c r="F14" s="13">
        <v>34</v>
      </c>
      <c r="G14" s="13">
        <v>53</v>
      </c>
      <c r="H14" s="13" t="s">
        <v>7</v>
      </c>
      <c r="I14" s="18">
        <f>(E14/(E14+F14))*100</f>
        <v>12.820512820512819</v>
      </c>
      <c r="J14" s="18">
        <f>((D14-G14)/D14)*100</f>
        <v>42.391304347826086</v>
      </c>
      <c r="K14" s="13" t="s">
        <v>2</v>
      </c>
      <c r="L14" s="13">
        <v>10</v>
      </c>
      <c r="M14" s="13">
        <v>5</v>
      </c>
      <c r="N14" s="13">
        <v>5</v>
      </c>
      <c r="O14" s="18">
        <f>(M14/L14)*100</f>
        <v>50</v>
      </c>
      <c r="S14">
        <v>5</v>
      </c>
      <c r="T14">
        <v>5</v>
      </c>
      <c r="U14">
        <v>126</v>
      </c>
      <c r="V14">
        <v>34</v>
      </c>
      <c r="W14">
        <f>SUM(S14:V14)</f>
        <v>170</v>
      </c>
      <c r="AA14" s="9">
        <f>(S14/$W$14)*100</f>
        <v>2.9411764705882351</v>
      </c>
      <c r="AB14" s="9">
        <f t="shared" ref="AB14:AD14" si="1">(T14/$W$14)*100</f>
        <v>2.9411764705882351</v>
      </c>
      <c r="AC14" s="9">
        <f t="shared" si="1"/>
        <v>74.117647058823536</v>
      </c>
      <c r="AD14" s="9">
        <f t="shared" si="1"/>
        <v>20</v>
      </c>
    </row>
    <row r="15" spans="1:30">
      <c r="C15" s="13" t="s">
        <v>3</v>
      </c>
      <c r="D15" s="21">
        <v>96</v>
      </c>
      <c r="E15" s="21">
        <v>6</v>
      </c>
      <c r="F15" s="21">
        <v>33</v>
      </c>
      <c r="G15" s="28">
        <v>57</v>
      </c>
      <c r="H15" s="13"/>
      <c r="I15" s="18">
        <f>(E15/(E15+F15))*100</f>
        <v>15.384615384615385</v>
      </c>
      <c r="J15" s="18">
        <f>((D15-G15)/D15)*100</f>
        <v>40.625</v>
      </c>
      <c r="K15" s="13" t="s">
        <v>3</v>
      </c>
      <c r="L15" s="13">
        <v>10</v>
      </c>
      <c r="M15" s="13">
        <v>4</v>
      </c>
      <c r="N15" s="13">
        <v>6</v>
      </c>
      <c r="O15" s="18">
        <f>(M15/L15)*100</f>
        <v>40</v>
      </c>
      <c r="S15">
        <v>4</v>
      </c>
      <c r="T15">
        <v>6</v>
      </c>
      <c r="U15">
        <v>145</v>
      </c>
      <c r="V15">
        <v>33</v>
      </c>
      <c r="W15">
        <f>SUM(S15:V15)</f>
        <v>188</v>
      </c>
      <c r="AA15" s="9">
        <f>(S15/$W$15)*100</f>
        <v>2.1276595744680851</v>
      </c>
      <c r="AB15" s="9">
        <f t="shared" ref="AB15:AD15" si="2">(T15/$W$15)*100</f>
        <v>3.1914893617021276</v>
      </c>
      <c r="AC15" s="9">
        <f t="shared" si="2"/>
        <v>77.127659574468083</v>
      </c>
      <c r="AD15" s="9">
        <f t="shared" si="2"/>
        <v>17.553191489361701</v>
      </c>
    </row>
    <row r="16" spans="1:30">
      <c r="C16" s="13"/>
      <c r="D16" s="21">
        <f>SUM(D13:D15)</f>
        <v>285</v>
      </c>
      <c r="E16" s="21">
        <f>SUM(E13:E15)</f>
        <v>14</v>
      </c>
      <c r="F16" s="21">
        <f>SUM(F13:F15)</f>
        <v>101</v>
      </c>
      <c r="G16" s="13"/>
      <c r="H16" s="13" t="s">
        <v>8</v>
      </c>
      <c r="I16" s="18">
        <f>AVERAGE(I13:I15)</f>
        <v>12.104412104412106</v>
      </c>
      <c r="J16" s="18">
        <f>AVERAGE(J13:J15)</f>
        <v>47.25973031525475</v>
      </c>
      <c r="K16" s="13"/>
      <c r="L16" s="29">
        <f>SUM(L13:L15)</f>
        <v>24</v>
      </c>
      <c r="M16" s="29">
        <f>SUM(M13:M15)</f>
        <v>12</v>
      </c>
      <c r="N16" s="29">
        <f>SUM(N13:N15)</f>
        <v>12</v>
      </c>
      <c r="O16" s="18">
        <f>AVERAGE(O13:O15)</f>
        <v>55</v>
      </c>
      <c r="W16">
        <f>SUM(W13:W15)</f>
        <v>507</v>
      </c>
      <c r="AA16" s="9">
        <f>AVERAGE(AA13:AA15)</f>
        <v>1.9133256615512118</v>
      </c>
      <c r="AB16" s="9">
        <f t="shared" ref="AB16:AD16" si="3">AVERAGE(AB13:AB15)</f>
        <v>2.7153628836941031</v>
      </c>
      <c r="AC16" s="9">
        <f t="shared" si="3"/>
        <v>75.24731697619788</v>
      </c>
      <c r="AD16" s="9">
        <f t="shared" si="3"/>
        <v>20.123994478556806</v>
      </c>
    </row>
    <row r="17" spans="1:30"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AA17" s="13"/>
      <c r="AB17" s="13"/>
      <c r="AC17" s="13"/>
      <c r="AD17" s="13"/>
    </row>
    <row r="18" spans="1:30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AA18" s="13"/>
      <c r="AB18" s="13"/>
      <c r="AC18" s="13"/>
      <c r="AD18" s="13"/>
    </row>
    <row r="19" spans="1:30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AA19" s="13"/>
      <c r="AB19" s="13"/>
      <c r="AC19" s="13"/>
      <c r="AD19" s="13"/>
    </row>
    <row r="20" spans="1:30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AA20" s="13"/>
      <c r="AB20" s="13"/>
      <c r="AC20" s="13"/>
      <c r="AD20" s="13"/>
    </row>
    <row r="21" spans="1:30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U21" s="7"/>
      <c r="W21" t="s">
        <v>18</v>
      </c>
      <c r="AA21" t="s">
        <v>16</v>
      </c>
    </row>
    <row r="22" spans="1:30">
      <c r="A22" s="3"/>
      <c r="B22" s="3"/>
      <c r="C22" s="17"/>
      <c r="D22" s="17" t="s">
        <v>21</v>
      </c>
      <c r="E22" s="3" t="s">
        <v>27</v>
      </c>
      <c r="F22" s="3" t="s">
        <v>28</v>
      </c>
      <c r="G22" s="3" t="s">
        <v>6</v>
      </c>
      <c r="H22" s="3" t="s">
        <v>29</v>
      </c>
      <c r="I22" s="3" t="s">
        <v>30</v>
      </c>
      <c r="J22" s="3" t="s">
        <v>22</v>
      </c>
      <c r="K22" s="3" t="s">
        <v>31</v>
      </c>
      <c r="L22" s="3" t="s">
        <v>32</v>
      </c>
      <c r="M22" s="3" t="s">
        <v>33</v>
      </c>
      <c r="N22" s="3" t="s">
        <v>23</v>
      </c>
      <c r="O22" s="3" t="s">
        <v>34</v>
      </c>
      <c r="S22" s="3" t="s">
        <v>35</v>
      </c>
      <c r="T22" s="3" t="s">
        <v>36</v>
      </c>
      <c r="U22" s="3" t="s">
        <v>37</v>
      </c>
      <c r="V22" s="3" t="s">
        <v>38</v>
      </c>
      <c r="W22" s="3" t="s">
        <v>15</v>
      </c>
      <c r="AA22" s="3" t="s">
        <v>35</v>
      </c>
      <c r="AB22" s="3" t="s">
        <v>36</v>
      </c>
      <c r="AC22" s="3" t="s">
        <v>37</v>
      </c>
      <c r="AD22" s="3" t="s">
        <v>38</v>
      </c>
    </row>
    <row r="23" spans="1:30">
      <c r="A23" t="s">
        <v>5</v>
      </c>
      <c r="C23" s="13" t="s">
        <v>1</v>
      </c>
      <c r="D23" s="13">
        <v>125</v>
      </c>
      <c r="E23" s="13">
        <v>1</v>
      </c>
      <c r="F23" s="13">
        <v>34</v>
      </c>
      <c r="G23" s="13">
        <v>90</v>
      </c>
      <c r="H23" s="13" t="s">
        <v>7</v>
      </c>
      <c r="I23" s="18">
        <f>(E23/(E23+F23))*100</f>
        <v>2.8571428571428572</v>
      </c>
      <c r="J23" s="18">
        <f>((D23-G23)/D23)*100</f>
        <v>28.000000000000004</v>
      </c>
      <c r="K23" s="13" t="s">
        <v>1</v>
      </c>
      <c r="L23" s="13">
        <v>6</v>
      </c>
      <c r="M23" s="13">
        <v>1</v>
      </c>
      <c r="N23" s="13">
        <v>5</v>
      </c>
      <c r="O23" s="18">
        <f>(M23/L23)*100</f>
        <v>16.666666666666664</v>
      </c>
      <c r="S23">
        <v>5</v>
      </c>
      <c r="T23">
        <v>1</v>
      </c>
      <c r="U23">
        <v>152</v>
      </c>
      <c r="V23">
        <v>34</v>
      </c>
      <c r="W23">
        <f>SUM(S23:V23)</f>
        <v>192</v>
      </c>
      <c r="AA23" s="9">
        <f>(S23/$W$23)*100</f>
        <v>2.604166666666667</v>
      </c>
      <c r="AB23" s="9">
        <f t="shared" ref="AB23:AD23" si="4">(T23/$W$23)*100</f>
        <v>0.52083333333333326</v>
      </c>
      <c r="AC23" s="9">
        <f t="shared" si="4"/>
        <v>79.166666666666657</v>
      </c>
      <c r="AD23" s="9">
        <f t="shared" si="4"/>
        <v>17.708333333333336</v>
      </c>
    </row>
    <row r="24" spans="1:30">
      <c r="C24" s="13" t="s">
        <v>2</v>
      </c>
      <c r="D24" s="13">
        <v>132</v>
      </c>
      <c r="E24" s="13">
        <v>1</v>
      </c>
      <c r="F24" s="13">
        <v>36</v>
      </c>
      <c r="G24" s="13">
        <v>95</v>
      </c>
      <c r="H24" s="13" t="s">
        <v>7</v>
      </c>
      <c r="I24" s="18">
        <f>(E24/(E24+F24))*100</f>
        <v>2.7027027027027026</v>
      </c>
      <c r="J24" s="18">
        <f>((D24-G24)/D24)*100</f>
        <v>28.030303030303028</v>
      </c>
      <c r="K24" s="13" t="s">
        <v>2</v>
      </c>
      <c r="L24" s="13">
        <v>5</v>
      </c>
      <c r="M24" s="13">
        <v>1</v>
      </c>
      <c r="N24" s="13">
        <v>4</v>
      </c>
      <c r="O24" s="18">
        <f>(M24/L24)*100</f>
        <v>20</v>
      </c>
      <c r="S24">
        <v>4</v>
      </c>
      <c r="T24">
        <v>1</v>
      </c>
      <c r="U24">
        <v>111</v>
      </c>
      <c r="V24">
        <v>36</v>
      </c>
      <c r="W24">
        <f>SUM(S24:V24)</f>
        <v>152</v>
      </c>
      <c r="AA24" s="9">
        <f>(S24/$W$24)*100</f>
        <v>2.6315789473684208</v>
      </c>
      <c r="AB24" s="9">
        <f t="shared" ref="AB24:AD24" si="5">(T24/$W$24)*100</f>
        <v>0.6578947368421052</v>
      </c>
      <c r="AC24" s="9">
        <f t="shared" si="5"/>
        <v>73.026315789473685</v>
      </c>
      <c r="AD24" s="9">
        <f t="shared" si="5"/>
        <v>23.684210526315788</v>
      </c>
    </row>
    <row r="25" spans="1:30">
      <c r="C25" s="13" t="s">
        <v>3</v>
      </c>
      <c r="D25" s="13">
        <v>112</v>
      </c>
      <c r="E25" s="13">
        <v>3</v>
      </c>
      <c r="F25" s="13">
        <v>39</v>
      </c>
      <c r="G25" s="13">
        <v>70</v>
      </c>
      <c r="H25" s="13" t="s">
        <v>7</v>
      </c>
      <c r="I25" s="18">
        <f>(E25/(E25+F25))*100</f>
        <v>7.1428571428571423</v>
      </c>
      <c r="J25" s="18">
        <f>((D25-G25)/D25)*100</f>
        <v>37.5</v>
      </c>
      <c r="K25" s="13" t="s">
        <v>3</v>
      </c>
      <c r="L25" s="13">
        <v>6</v>
      </c>
      <c r="M25" s="13">
        <v>3</v>
      </c>
      <c r="N25" s="13">
        <v>3</v>
      </c>
      <c r="O25" s="18">
        <f>(M25/L25)*100</f>
        <v>50</v>
      </c>
      <c r="S25">
        <v>3</v>
      </c>
      <c r="T25">
        <v>3</v>
      </c>
      <c r="U25">
        <v>128</v>
      </c>
      <c r="V25">
        <v>39</v>
      </c>
      <c r="W25">
        <f>SUM(S25:V25)</f>
        <v>173</v>
      </c>
      <c r="AA25" s="9">
        <f>(S25/$W$25)*100</f>
        <v>1.7341040462427744</v>
      </c>
      <c r="AB25" s="9">
        <f t="shared" ref="AB25:AD25" si="6">(T25/$W$25)*100</f>
        <v>1.7341040462427744</v>
      </c>
      <c r="AC25" s="9">
        <f t="shared" si="6"/>
        <v>73.988439306358373</v>
      </c>
      <c r="AD25" s="9">
        <f t="shared" si="6"/>
        <v>22.543352601156069</v>
      </c>
    </row>
    <row r="26" spans="1:30">
      <c r="C26" s="13"/>
      <c r="D26" s="29">
        <f>SUM(D23:D25)</f>
        <v>369</v>
      </c>
      <c r="E26" s="29">
        <f>SUM(E23:E25)</f>
        <v>5</v>
      </c>
      <c r="F26" s="29">
        <f>SUM(F23:F25)</f>
        <v>109</v>
      </c>
      <c r="G26" s="13"/>
      <c r="H26" s="13" t="s">
        <v>8</v>
      </c>
      <c r="I26" s="18">
        <f>AVERAGE(I23:I25)</f>
        <v>4.2342342342342336</v>
      </c>
      <c r="J26" s="18">
        <f>AVERAGE(J23:J25)</f>
        <v>31.176767676767678</v>
      </c>
      <c r="K26" s="13"/>
      <c r="L26" s="29">
        <f>SUM(L23:L25)</f>
        <v>17</v>
      </c>
      <c r="M26" s="29">
        <f>SUM(M23:M25)</f>
        <v>5</v>
      </c>
      <c r="N26" s="29">
        <f>SUM(N23:N25)</f>
        <v>12</v>
      </c>
      <c r="O26" s="18">
        <f>AVERAGE(O23:O25)</f>
        <v>28.888888888888886</v>
      </c>
      <c r="W26">
        <f>SUM(W23:W25)</f>
        <v>517</v>
      </c>
      <c r="AA26" s="9">
        <f>AVERAGE(AA23:AA25)</f>
        <v>2.3232832200926206</v>
      </c>
      <c r="AB26" s="9">
        <f t="shared" ref="AB26:AD26" si="7">AVERAGE(AB23:AB25)</f>
        <v>0.97094403880607094</v>
      </c>
      <c r="AC26" s="9">
        <f t="shared" si="7"/>
        <v>75.393807254166234</v>
      </c>
      <c r="AD26" s="9">
        <f t="shared" si="7"/>
        <v>21.311965486935065</v>
      </c>
    </row>
    <row r="27" spans="1:30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AA27" s="13"/>
      <c r="AB27" s="13"/>
      <c r="AC27" s="13"/>
      <c r="AD27" s="13"/>
    </row>
    <row r="28" spans="1:30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30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30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30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30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3:16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3:16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3:16">
      <c r="C35" s="13"/>
      <c r="D35" s="13"/>
      <c r="E35" s="13" t="s">
        <v>30</v>
      </c>
      <c r="F35" s="13"/>
      <c r="G35" s="13"/>
      <c r="H35" s="13"/>
      <c r="I35" s="13"/>
      <c r="J35" s="13"/>
      <c r="K35" s="13"/>
      <c r="L35" s="13" t="s">
        <v>34</v>
      </c>
      <c r="M35" s="13"/>
      <c r="N35" s="13"/>
      <c r="O35" s="13"/>
    </row>
    <row r="36" spans="3:16">
      <c r="C36" s="13"/>
      <c r="D36" s="27"/>
      <c r="E36" s="27">
        <v>1</v>
      </c>
      <c r="F36" s="27">
        <v>2</v>
      </c>
      <c r="G36" s="27">
        <v>3</v>
      </c>
      <c r="H36" s="27" t="s">
        <v>17</v>
      </c>
      <c r="I36" s="20"/>
      <c r="J36" s="13"/>
      <c r="K36" s="27"/>
      <c r="L36" s="30">
        <v>1</v>
      </c>
      <c r="M36" s="30">
        <v>2</v>
      </c>
      <c r="N36" s="30">
        <v>3</v>
      </c>
      <c r="O36" s="19" t="s">
        <v>11</v>
      </c>
      <c r="P36" s="14"/>
    </row>
    <row r="37" spans="3:16">
      <c r="C37" s="13"/>
      <c r="D37" s="13"/>
      <c r="E37" s="18"/>
      <c r="F37" s="18"/>
      <c r="G37" s="18"/>
      <c r="H37" s="18"/>
      <c r="I37" s="13" t="s">
        <v>18</v>
      </c>
      <c r="J37" s="13"/>
      <c r="K37" s="13"/>
      <c r="L37" s="18"/>
      <c r="M37" s="18"/>
      <c r="N37" s="18"/>
      <c r="O37" s="18"/>
      <c r="P37" t="s">
        <v>18</v>
      </c>
    </row>
    <row r="38" spans="3:16">
      <c r="C38" s="13"/>
      <c r="D38" s="13" t="s">
        <v>9</v>
      </c>
      <c r="E38" s="18">
        <f>I13</f>
        <v>8.1081081081081088</v>
      </c>
      <c r="F38" s="18">
        <f>I14</f>
        <v>12.820512820512819</v>
      </c>
      <c r="G38" s="18">
        <f>I15</f>
        <v>15.384615384615385</v>
      </c>
      <c r="H38" s="18">
        <f>AVERAGE(E38:G38)</f>
        <v>12.104412104412106</v>
      </c>
      <c r="I38" s="29">
        <f>SUM(E16:F16)</f>
        <v>115</v>
      </c>
      <c r="J38" s="13"/>
      <c r="K38" s="13" t="s">
        <v>9</v>
      </c>
      <c r="L38" s="18">
        <f>O13</f>
        <v>75</v>
      </c>
      <c r="M38" s="18">
        <f>O14</f>
        <v>50</v>
      </c>
      <c r="N38" s="18">
        <f>O15</f>
        <v>40</v>
      </c>
      <c r="O38" s="18">
        <f>AVERAGE(L38:N38)</f>
        <v>55</v>
      </c>
      <c r="P38" s="13">
        <f>SUM(M16:N16)</f>
        <v>24</v>
      </c>
    </row>
    <row r="39" spans="3:16">
      <c r="C39" s="13"/>
      <c r="D39" s="13" t="s">
        <v>10</v>
      </c>
      <c r="E39" s="18">
        <f>I23</f>
        <v>2.8571428571428572</v>
      </c>
      <c r="F39" s="18">
        <f>I24</f>
        <v>2.7027027027027026</v>
      </c>
      <c r="G39" s="18">
        <f>I25</f>
        <v>7.1428571428571423</v>
      </c>
      <c r="H39" s="18">
        <f>AVERAGE(E39:G39)</f>
        <v>4.2342342342342336</v>
      </c>
      <c r="I39" s="29">
        <f>SUM(E26:F26)</f>
        <v>114</v>
      </c>
      <c r="J39" s="13"/>
      <c r="K39" s="13" t="s">
        <v>10</v>
      </c>
      <c r="L39" s="18">
        <f>O23</f>
        <v>16.666666666666664</v>
      </c>
      <c r="M39" s="18">
        <f>O24</f>
        <v>20</v>
      </c>
      <c r="N39" s="18">
        <f>O25</f>
        <v>50</v>
      </c>
      <c r="O39" s="18">
        <f>AVERAGE(L39:N39)</f>
        <v>28.888888888888886</v>
      </c>
      <c r="P39" s="13">
        <f>SUM(L26:M26)</f>
        <v>22</v>
      </c>
    </row>
    <row r="43" spans="3:16">
      <c r="E43" t="s">
        <v>22</v>
      </c>
    </row>
    <row r="44" spans="3:16">
      <c r="D44" s="3"/>
      <c r="E44" s="3">
        <v>1</v>
      </c>
      <c r="F44" s="3">
        <v>2</v>
      </c>
      <c r="G44" s="3">
        <v>3</v>
      </c>
      <c r="H44" s="3" t="s">
        <v>17</v>
      </c>
      <c r="I44" s="14"/>
    </row>
    <row r="45" spans="3:16">
      <c r="E45" s="1"/>
      <c r="F45" s="1"/>
      <c r="G45" s="1"/>
      <c r="H45" s="2"/>
      <c r="I45" t="s">
        <v>18</v>
      </c>
    </row>
    <row r="46" spans="3:16">
      <c r="D46" t="s">
        <v>9</v>
      </c>
      <c r="E46" s="1">
        <f>J13</f>
        <v>58.762886597938149</v>
      </c>
      <c r="F46" s="1">
        <f>J14</f>
        <v>42.391304347826086</v>
      </c>
      <c r="G46" s="1">
        <f>J15</f>
        <v>40.625</v>
      </c>
      <c r="H46" s="9">
        <f>J16</f>
        <v>47.25973031525475</v>
      </c>
      <c r="I46" s="13">
        <f>D16</f>
        <v>285</v>
      </c>
    </row>
    <row r="47" spans="3:16">
      <c r="D47" t="s">
        <v>10</v>
      </c>
      <c r="E47" s="1">
        <f>J23</f>
        <v>28.000000000000004</v>
      </c>
      <c r="F47" s="1">
        <f>J24</f>
        <v>28.030303030303028</v>
      </c>
      <c r="G47" s="1">
        <f>J25</f>
        <v>37.5</v>
      </c>
      <c r="H47" s="9">
        <f>J26</f>
        <v>31.176767676767678</v>
      </c>
      <c r="I47">
        <f>D26</f>
        <v>369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F9FB-185D-B043-B4F8-360687FB717F}">
  <dimension ref="A1:Y46"/>
  <sheetViews>
    <sheetView tabSelected="1" topLeftCell="A30" workbookViewId="0">
      <selection activeCell="G39" sqref="G39"/>
    </sheetView>
  </sheetViews>
  <sheetFormatPr baseColWidth="10" defaultRowHeight="20"/>
  <cols>
    <col min="2" max="5" width="15.5703125" customWidth="1"/>
    <col min="6" max="8" width="16.85546875" customWidth="1"/>
    <col min="9" max="9" width="13.42578125" customWidth="1"/>
    <col min="10" max="13" width="17.5703125" customWidth="1"/>
    <col min="18" max="18" width="11.7109375" customWidth="1"/>
    <col min="22" max="22" width="12.85546875" customWidth="1"/>
  </cols>
  <sheetData>
    <row r="1" spans="1:25">
      <c r="B1" t="s">
        <v>16</v>
      </c>
    </row>
    <row r="2" spans="1:25">
      <c r="A2" s="3" t="s">
        <v>40</v>
      </c>
      <c r="B2" s="3" t="s">
        <v>35</v>
      </c>
      <c r="C2" s="3" t="s">
        <v>36</v>
      </c>
      <c r="D2" s="3" t="s">
        <v>37</v>
      </c>
      <c r="E2" s="3" t="s">
        <v>38</v>
      </c>
    </row>
    <row r="3" spans="1:25">
      <c r="B3" s="1"/>
      <c r="C3" s="1"/>
      <c r="D3" s="1"/>
      <c r="E3" s="1"/>
      <c r="H3" s="14"/>
      <c r="I3" s="14"/>
      <c r="J3" s="1"/>
      <c r="K3" s="1"/>
      <c r="L3" s="1"/>
      <c r="M3" s="1"/>
    </row>
    <row r="4" spans="1:25">
      <c r="A4" t="s">
        <v>9</v>
      </c>
      <c r="B4" s="1">
        <v>7.5597639324667574</v>
      </c>
      <c r="C4" s="1">
        <v>2.4409297560350898</v>
      </c>
      <c r="D4" s="1">
        <v>71.914046658555833</v>
      </c>
      <c r="E4" s="1">
        <v>18.085259652942305</v>
      </c>
    </row>
    <row r="5" spans="1:25">
      <c r="A5" t="s">
        <v>10</v>
      </c>
      <c r="B5" s="9">
        <v>2.7643501106284276</v>
      </c>
      <c r="C5" s="9">
        <v>0</v>
      </c>
      <c r="D5" s="9">
        <v>80.878608613236437</v>
      </c>
      <c r="E5" s="9">
        <v>16.357041276135128</v>
      </c>
    </row>
    <row r="6" spans="1:25">
      <c r="B6" s="1"/>
      <c r="C6" s="1"/>
      <c r="D6" s="1"/>
      <c r="E6" s="1"/>
    </row>
    <row r="7" spans="1:25">
      <c r="B7" s="1"/>
      <c r="C7" s="1"/>
      <c r="D7" s="1"/>
      <c r="E7" s="1"/>
      <c r="O7" s="1"/>
    </row>
    <row r="8" spans="1:25">
      <c r="O8" s="1"/>
    </row>
    <row r="9" spans="1:25">
      <c r="A9" s="3" t="s">
        <v>41</v>
      </c>
      <c r="B9" s="3"/>
      <c r="C9" s="3"/>
      <c r="D9" s="3"/>
      <c r="E9" s="3"/>
      <c r="O9" t="s">
        <v>18</v>
      </c>
      <c r="R9" t="s">
        <v>20</v>
      </c>
    </row>
    <row r="10" spans="1:25">
      <c r="B10" s="1"/>
      <c r="C10" s="1"/>
      <c r="D10" s="1"/>
      <c r="E10" s="1"/>
      <c r="I10" s="27"/>
      <c r="J10" s="27" t="s">
        <v>35</v>
      </c>
      <c r="K10" s="27" t="s">
        <v>36</v>
      </c>
      <c r="L10" s="27" t="s">
        <v>37</v>
      </c>
      <c r="M10" s="27" t="s">
        <v>38</v>
      </c>
      <c r="N10" s="20"/>
      <c r="O10" s="20" t="s">
        <v>19</v>
      </c>
      <c r="P10" s="27"/>
      <c r="Q10" s="27"/>
      <c r="R10" s="15" t="s">
        <v>43</v>
      </c>
      <c r="S10" s="15"/>
      <c r="T10" s="16" t="s">
        <v>44</v>
      </c>
      <c r="U10" s="16"/>
      <c r="V10" s="15" t="s">
        <v>45</v>
      </c>
      <c r="W10" s="15"/>
      <c r="X10" s="16" t="s">
        <v>46</v>
      </c>
      <c r="Y10" s="16"/>
    </row>
    <row r="11" spans="1:25">
      <c r="A11" t="s">
        <v>9</v>
      </c>
      <c r="B11" s="1">
        <v>5.0866390113214068</v>
      </c>
      <c r="C11" s="1">
        <v>1.524788983954138</v>
      </c>
      <c r="D11" s="1">
        <v>76.060121568288537</v>
      </c>
      <c r="E11" s="1">
        <v>17.328450436435919</v>
      </c>
      <c r="H11" t="s">
        <v>9</v>
      </c>
      <c r="I11" s="21" t="s">
        <v>40</v>
      </c>
      <c r="J11" s="22">
        <v>7.5597639324667574</v>
      </c>
      <c r="K11" s="22">
        <v>2.4409297560350898</v>
      </c>
      <c r="L11" s="22">
        <v>71.914046658555833</v>
      </c>
      <c r="M11" s="22">
        <v>18.085259652942305</v>
      </c>
      <c r="N11" s="20"/>
      <c r="O11" s="20">
        <v>588</v>
      </c>
      <c r="P11" s="23" t="s">
        <v>9</v>
      </c>
      <c r="Q11" s="21" t="s">
        <v>40</v>
      </c>
      <c r="R11" s="22">
        <f>J11+K11</f>
        <v>10.000693688501848</v>
      </c>
      <c r="S11" s="20"/>
      <c r="T11" s="22">
        <f>K11+M11</f>
        <v>20.526189408977395</v>
      </c>
      <c r="U11" s="20"/>
      <c r="V11" s="24">
        <f>L11+M11</f>
        <v>89.999306311498145</v>
      </c>
      <c r="W11" s="20"/>
      <c r="X11" s="24">
        <f>J11+L11</f>
        <v>79.473810591022584</v>
      </c>
      <c r="Y11" s="20"/>
    </row>
    <row r="12" spans="1:25">
      <c r="A12" t="s">
        <v>10</v>
      </c>
      <c r="B12" s="1">
        <v>1.8323887179035305</v>
      </c>
      <c r="C12" s="1">
        <v>0.15797788309636651</v>
      </c>
      <c r="D12" s="1">
        <v>79.554154804338907</v>
      </c>
      <c r="E12" s="1">
        <v>18.455478594661198</v>
      </c>
      <c r="I12" s="21" t="s">
        <v>41</v>
      </c>
      <c r="J12" s="22">
        <v>5.0866390113214068</v>
      </c>
      <c r="K12" s="22">
        <v>1.524788983954138</v>
      </c>
      <c r="L12" s="22">
        <v>76.060121568288537</v>
      </c>
      <c r="M12" s="22">
        <v>17.328450436435919</v>
      </c>
      <c r="N12" s="20"/>
      <c r="O12" s="20"/>
      <c r="P12" s="23"/>
      <c r="Q12" s="21" t="s">
        <v>41</v>
      </c>
      <c r="R12" s="22">
        <f>J12+K12</f>
        <v>6.6114279952755446</v>
      </c>
      <c r="S12" s="20"/>
      <c r="T12" s="22">
        <f>K12+M12</f>
        <v>18.853239420390057</v>
      </c>
      <c r="U12" s="20"/>
      <c r="V12" s="24">
        <f>L12+M12</f>
        <v>93.388572004724452</v>
      </c>
      <c r="W12" s="20"/>
      <c r="X12" s="24">
        <f>J12+L12</f>
        <v>81.146760579609946</v>
      </c>
      <c r="Y12" s="20"/>
    </row>
    <row r="13" spans="1:25">
      <c r="I13" s="21" t="s">
        <v>42</v>
      </c>
      <c r="J13" s="22">
        <v>1.9133256615512118</v>
      </c>
      <c r="K13" s="22">
        <v>2.7153628836941031</v>
      </c>
      <c r="L13" s="22">
        <v>75.24731697619788</v>
      </c>
      <c r="M13" s="22">
        <v>20.123994478556806</v>
      </c>
      <c r="N13" s="20"/>
      <c r="O13" s="20"/>
      <c r="P13" s="23"/>
      <c r="Q13" s="21" t="s">
        <v>42</v>
      </c>
      <c r="R13" s="22">
        <f>J13+K13</f>
        <v>4.628688545245315</v>
      </c>
      <c r="S13" s="21"/>
      <c r="T13" s="22">
        <f>K13+M13</f>
        <v>22.839357362250908</v>
      </c>
      <c r="U13" s="21"/>
      <c r="V13" s="24">
        <f>L13+M13</f>
        <v>95.371311454754689</v>
      </c>
      <c r="W13" s="20"/>
      <c r="X13" s="24">
        <f>J13+L13</f>
        <v>77.160642637749092</v>
      </c>
      <c r="Y13" s="20"/>
    </row>
    <row r="14" spans="1:25">
      <c r="I14" s="25" t="s">
        <v>17</v>
      </c>
      <c r="J14" s="22">
        <f>AVERAGE(J11:J13)</f>
        <v>4.8532428684464586</v>
      </c>
      <c r="K14" s="22">
        <f>AVERAGE(K11:K13)</f>
        <v>2.227027207894444</v>
      </c>
      <c r="L14" s="22">
        <f>AVERAGE(L11:L13)</f>
        <v>74.407161734347412</v>
      </c>
      <c r="M14" s="22">
        <f>AVERAGE(M11:M13)</f>
        <v>18.512568189311679</v>
      </c>
      <c r="N14" s="20"/>
      <c r="O14" s="20"/>
      <c r="P14" s="20"/>
      <c r="Q14" s="20"/>
      <c r="R14" s="24">
        <f>AVERAGE(R11:R13)</f>
        <v>7.0802700763409021</v>
      </c>
      <c r="S14" s="20"/>
      <c r="T14" s="22">
        <f>AVERAGE(T11:T13)</f>
        <v>20.73959539720612</v>
      </c>
      <c r="U14" s="20"/>
      <c r="V14" s="22">
        <f>AVERAGE(V11:V13)</f>
        <v>92.919729923659091</v>
      </c>
      <c r="W14" s="20"/>
      <c r="X14" s="22">
        <f>AVERAGE(X11:X13)</f>
        <v>79.260404602793869</v>
      </c>
      <c r="Y14" s="20"/>
    </row>
    <row r="15" spans="1:25">
      <c r="I15" s="25" t="s">
        <v>14</v>
      </c>
      <c r="J15" s="22">
        <f>STDEV(J11:J13)</f>
        <v>2.8304454784444464</v>
      </c>
      <c r="K15" s="22">
        <f>STDEV(K11:K13)</f>
        <v>0.6234438850139612</v>
      </c>
      <c r="L15" s="22">
        <f>STDEV(L11:L13)</f>
        <v>2.1970161383306608</v>
      </c>
      <c r="M15" s="22">
        <f>STDEV(M11:M13)</f>
        <v>1.4459291344322511</v>
      </c>
      <c r="N15" s="20"/>
      <c r="O15" s="20"/>
      <c r="P15" s="20"/>
      <c r="Q15" s="20"/>
      <c r="R15" s="22">
        <f>STDEV(R11:R13)</f>
        <v>2.7165178975164022</v>
      </c>
      <c r="S15" s="20"/>
      <c r="T15" s="22">
        <f>STDEV(T11:T13)</f>
        <v>2.0016095144820718</v>
      </c>
      <c r="U15" s="20"/>
      <c r="V15" s="22">
        <f>STDEV(V11:V13)</f>
        <v>2.716517897516407</v>
      </c>
      <c r="W15" s="20"/>
      <c r="X15" s="22">
        <f>STDEV(X11:X13)</f>
        <v>2.0016095144820722</v>
      </c>
      <c r="Y15" s="20"/>
    </row>
    <row r="16" spans="1:25">
      <c r="A16" s="3" t="s">
        <v>42</v>
      </c>
      <c r="B16" s="3"/>
      <c r="C16" s="3"/>
      <c r="D16" s="3"/>
      <c r="E16" s="3"/>
      <c r="I16" s="25" t="s">
        <v>13</v>
      </c>
      <c r="J16" s="22">
        <f>(J15/SQRT(3))</f>
        <v>1.6341584589064604</v>
      </c>
      <c r="K16" s="22">
        <f>(K15/SQRT(3))</f>
        <v>0.3599454948374366</v>
      </c>
      <c r="L16" s="22">
        <f>(L15/SQRT(3))</f>
        <v>1.2684478588791592</v>
      </c>
      <c r="M16" s="22">
        <f>(M15/SQRT(3))</f>
        <v>0.83480757499358282</v>
      </c>
      <c r="N16" s="20"/>
      <c r="O16" s="20"/>
      <c r="P16" s="20"/>
      <c r="Q16" s="20"/>
      <c r="R16" s="22">
        <f>(R15/SQRT(3))</f>
        <v>1.5683823393895311</v>
      </c>
      <c r="S16" s="20"/>
      <c r="T16" s="22">
        <f>(T15/SQRT(3))</f>
        <v>1.1556297919987404</v>
      </c>
      <c r="U16" s="20"/>
      <c r="V16" s="22">
        <f>(V15/SQRT(3))</f>
        <v>1.568382339389534</v>
      </c>
      <c r="W16" s="20"/>
      <c r="X16" s="22">
        <f>(X15/SQRT(3))</f>
        <v>1.1556297919987406</v>
      </c>
      <c r="Y16" s="20"/>
    </row>
    <row r="17" spans="1:25">
      <c r="B17" s="1"/>
      <c r="C17" s="1"/>
      <c r="D17" s="1"/>
      <c r="E17" s="1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>
      <c r="A18" t="s">
        <v>9</v>
      </c>
      <c r="B18" s="1">
        <v>1.9133256615512118</v>
      </c>
      <c r="C18" s="1">
        <v>2.7153628836941031</v>
      </c>
      <c r="D18" s="1">
        <v>75.24731697619788</v>
      </c>
      <c r="E18" s="1">
        <v>20.123994478556806</v>
      </c>
      <c r="H18" t="s">
        <v>10</v>
      </c>
      <c r="I18" s="21" t="s">
        <v>40</v>
      </c>
      <c r="J18" s="22">
        <v>2.7643501106284298</v>
      </c>
      <c r="K18" s="22">
        <v>0</v>
      </c>
      <c r="L18" s="22">
        <v>80.878608613236437</v>
      </c>
      <c r="M18" s="22">
        <v>16.357041276135128</v>
      </c>
      <c r="N18" s="20"/>
      <c r="O18" s="20">
        <v>580</v>
      </c>
      <c r="P18" s="23" t="s">
        <v>10</v>
      </c>
      <c r="Q18" s="21" t="s">
        <v>40</v>
      </c>
      <c r="R18" s="22">
        <f>J18+K18</f>
        <v>2.7643501106284298</v>
      </c>
      <c r="S18" s="20"/>
      <c r="T18" s="22">
        <f>K18+M18</f>
        <v>16.357041276135128</v>
      </c>
      <c r="U18" s="20"/>
      <c r="V18" s="24">
        <f>L18+M18</f>
        <v>97.235649889371558</v>
      </c>
      <c r="W18" s="20"/>
      <c r="X18" s="24">
        <f>J18+L18</f>
        <v>83.642958723864865</v>
      </c>
      <c r="Y18" s="20"/>
    </row>
    <row r="19" spans="1:25">
      <c r="A19" t="s">
        <v>10</v>
      </c>
      <c r="B19" s="1">
        <v>2.3232832200926206</v>
      </c>
      <c r="C19" s="1">
        <v>0.97094403880607094</v>
      </c>
      <c r="D19" s="1">
        <v>75.393807254166234</v>
      </c>
      <c r="E19" s="1">
        <v>21.311965486935065</v>
      </c>
      <c r="I19" s="21" t="s">
        <v>41</v>
      </c>
      <c r="J19" s="22">
        <v>1.8323887179035305</v>
      </c>
      <c r="K19" s="22">
        <v>0.15797788309636651</v>
      </c>
      <c r="L19" s="22">
        <v>79.554154804338907</v>
      </c>
      <c r="M19" s="22">
        <v>18.455478594661198</v>
      </c>
      <c r="N19" s="20"/>
      <c r="O19" s="20"/>
      <c r="P19" s="23"/>
      <c r="Q19" s="21" t="s">
        <v>41</v>
      </c>
      <c r="R19" s="22">
        <f>J19+K19</f>
        <v>1.990366600999897</v>
      </c>
      <c r="S19" s="20"/>
      <c r="T19" s="22">
        <f>K19+M19</f>
        <v>18.613456477757566</v>
      </c>
      <c r="U19" s="20"/>
      <c r="V19" s="24">
        <f>L19+M19</f>
        <v>98.009633399000109</v>
      </c>
      <c r="W19" s="20"/>
      <c r="X19" s="24">
        <f>J19+L19</f>
        <v>81.386543522242434</v>
      </c>
      <c r="Y19" s="20"/>
    </row>
    <row r="20" spans="1:25">
      <c r="I20" s="21" t="s">
        <v>42</v>
      </c>
      <c r="J20" s="22">
        <v>2.3232832200926206</v>
      </c>
      <c r="K20" s="22">
        <v>0.97094403880607094</v>
      </c>
      <c r="L20" s="22">
        <v>75.393807254166234</v>
      </c>
      <c r="M20" s="22">
        <v>21.311965486935065</v>
      </c>
      <c r="N20" s="20"/>
      <c r="O20" s="20"/>
      <c r="P20" s="23"/>
      <c r="Q20" s="21" t="s">
        <v>42</v>
      </c>
      <c r="R20" s="22">
        <f>J20+K20</f>
        <v>3.2942272588986916</v>
      </c>
      <c r="S20" s="21"/>
      <c r="T20" s="22">
        <f>K20+M20</f>
        <v>22.282909525741136</v>
      </c>
      <c r="U20" s="21"/>
      <c r="V20" s="24">
        <f>L20+M20</f>
        <v>96.705772741101299</v>
      </c>
      <c r="W20" s="20"/>
      <c r="X20" s="24">
        <f>J20+L20</f>
        <v>77.717090474258853</v>
      </c>
      <c r="Y20" s="20"/>
    </row>
    <row r="21" spans="1:25">
      <c r="I21" s="25" t="s">
        <v>17</v>
      </c>
      <c r="J21" s="22">
        <f>AVERAGE(J18:J20)</f>
        <v>2.3066740162081936</v>
      </c>
      <c r="K21" s="22">
        <f>AVERAGE(K18:K20)</f>
        <v>0.37630730730081252</v>
      </c>
      <c r="L21" s="22">
        <f>AVERAGE(L18:L20)</f>
        <v>78.608856890580526</v>
      </c>
      <c r="M21" s="22">
        <f>AVERAGE(M18:M20)</f>
        <v>18.708161785910463</v>
      </c>
      <c r="N21" s="20"/>
      <c r="O21" s="20"/>
      <c r="P21" s="20"/>
      <c r="Q21" s="20"/>
      <c r="R21" s="22">
        <f>AVERAGE(R18:R20)</f>
        <v>2.6829813235090061</v>
      </c>
      <c r="S21" s="20"/>
      <c r="T21" s="22">
        <f>AVERAGE(T18:T20)</f>
        <v>19.084469093211279</v>
      </c>
      <c r="U21" s="20"/>
      <c r="V21" s="22">
        <f>AVERAGE(V18:V20)</f>
        <v>97.317018676490989</v>
      </c>
      <c r="W21" s="20"/>
      <c r="X21" s="22">
        <f>AVERAGE(X18:X20)</f>
        <v>80.915530906788717</v>
      </c>
      <c r="Y21" s="20"/>
    </row>
    <row r="22" spans="1:25">
      <c r="I22" s="25" t="s">
        <v>14</v>
      </c>
      <c r="J22" s="22">
        <f>STDEV(J18:J20)</f>
        <v>0.46620264759296437</v>
      </c>
      <c r="K22" s="22">
        <f>STDEV(K18:K20)</f>
        <v>0.52099317147957402</v>
      </c>
      <c r="L22" s="22">
        <f>STDEV(L18:L20)</f>
        <v>2.8619840314773857</v>
      </c>
      <c r="M22" s="22">
        <f>STDEV(M18:M20)</f>
        <v>2.4871077741118892</v>
      </c>
      <c r="N22" s="20"/>
      <c r="O22" s="20"/>
      <c r="P22" s="20"/>
      <c r="Q22" s="20"/>
      <c r="R22" s="22">
        <f>STDEV(R18:R20)</f>
        <v>0.65572769763220606</v>
      </c>
      <c r="S22" s="20"/>
      <c r="T22" s="22">
        <f>STDEV(T18:T20)</f>
        <v>2.9908808553433728</v>
      </c>
      <c r="U22" s="20"/>
      <c r="V22" s="22">
        <f>STDEV(V18:V20)</f>
        <v>0.65572769763221417</v>
      </c>
      <c r="W22" s="20"/>
      <c r="X22" s="22">
        <f>STDEV(X18:X20)</f>
        <v>2.9908808553433834</v>
      </c>
      <c r="Y22" s="20"/>
    </row>
    <row r="23" spans="1:25">
      <c r="I23" s="25" t="s">
        <v>13</v>
      </c>
      <c r="J23" s="22">
        <f>(J22/SQRT(3))</f>
        <v>0.26916222408471424</v>
      </c>
      <c r="K23" s="22">
        <f>(K22/SQRT(3))</f>
        <v>0.30079554779968892</v>
      </c>
      <c r="L23" s="22">
        <f>(L22/SQRT(3))</f>
        <v>1.652367250989879</v>
      </c>
      <c r="M23" s="22">
        <f>(M22/SQRT(3))</f>
        <v>1.4359323428871102</v>
      </c>
      <c r="N23" s="20"/>
      <c r="O23" s="20"/>
      <c r="P23" s="20"/>
      <c r="Q23" s="20"/>
      <c r="R23" s="22">
        <f>(R22/SQRT(3))</f>
        <v>0.37858456274304775</v>
      </c>
      <c r="S23" s="20"/>
      <c r="T23" s="22">
        <f>(T22/SQRT(3))</f>
        <v>1.7267858669465945</v>
      </c>
      <c r="U23" s="20"/>
      <c r="V23" s="22">
        <f>(V22/SQRT(3))</f>
        <v>0.37858456274305241</v>
      </c>
      <c r="W23" s="20"/>
      <c r="X23" s="22">
        <f>(X22/SQRT(3))</f>
        <v>1.7267858669466007</v>
      </c>
      <c r="Y23" s="20"/>
    </row>
    <row r="24" spans="1:25">
      <c r="I24" s="25"/>
      <c r="J24" s="25"/>
      <c r="K24" s="25"/>
      <c r="L24" s="25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>
      <c r="I25" s="20"/>
      <c r="J25" s="25" t="s">
        <v>13</v>
      </c>
      <c r="K25" s="25"/>
      <c r="L25" s="25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spans="1:25">
      <c r="D26" t="s">
        <v>16</v>
      </c>
      <c r="E26" t="s">
        <v>36</v>
      </c>
      <c r="F26" t="s">
        <v>35</v>
      </c>
      <c r="G26" t="s">
        <v>38</v>
      </c>
      <c r="H26" t="s">
        <v>37</v>
      </c>
      <c r="I26" s="20"/>
      <c r="J26" s="20" t="s">
        <v>36</v>
      </c>
      <c r="K26" s="20" t="s">
        <v>35</v>
      </c>
      <c r="L26" s="20" t="s">
        <v>38</v>
      </c>
      <c r="M26" s="20" t="s">
        <v>37</v>
      </c>
      <c r="N26" s="20"/>
      <c r="O26" s="26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5">
      <c r="D27" t="s">
        <v>9</v>
      </c>
      <c r="E27" s="8">
        <f>K14</f>
        <v>2.227027207894444</v>
      </c>
      <c r="F27" s="8">
        <f>J14</f>
        <v>4.8532428684464586</v>
      </c>
      <c r="G27" s="8">
        <f>M14</f>
        <v>18.512568189311679</v>
      </c>
      <c r="H27" s="8">
        <f>L14</f>
        <v>74.407161734347412</v>
      </c>
      <c r="I27" s="20"/>
      <c r="J27" s="22">
        <f>K16</f>
        <v>0.3599454948374366</v>
      </c>
      <c r="K27" s="22">
        <f>J16</f>
        <v>1.6341584589064604</v>
      </c>
      <c r="L27" s="22">
        <f>M16</f>
        <v>0.83480757499358282</v>
      </c>
      <c r="M27" s="22">
        <f>L16</f>
        <v>1.2684478588791592</v>
      </c>
      <c r="N27" s="20"/>
      <c r="O27" s="26">
        <f>SUM(O11:O13)</f>
        <v>588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>
      <c r="D28" t="s">
        <v>10</v>
      </c>
      <c r="E28" s="8">
        <f>K21</f>
        <v>0.37630730730081252</v>
      </c>
      <c r="F28" s="8">
        <f>J21</f>
        <v>2.3066740162081936</v>
      </c>
      <c r="G28" s="8">
        <f>M21</f>
        <v>18.708161785910463</v>
      </c>
      <c r="H28" s="8">
        <f>L21</f>
        <v>78.608856890580526</v>
      </c>
      <c r="I28" s="20"/>
      <c r="J28" s="22">
        <f>K23</f>
        <v>0.30079554779968892</v>
      </c>
      <c r="K28" s="22">
        <f>J23</f>
        <v>0.26916222408471424</v>
      </c>
      <c r="L28" s="22">
        <f>M23</f>
        <v>1.4359323428871102</v>
      </c>
      <c r="M28" s="22">
        <f>L23</f>
        <v>1.652367250989879</v>
      </c>
      <c r="N28" s="20"/>
      <c r="O28" s="26">
        <f>SUM(O18:O20)</f>
        <v>580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41" spans="4:13">
      <c r="D41" t="s">
        <v>47</v>
      </c>
    </row>
    <row r="42" spans="4:13">
      <c r="J42" s="8"/>
      <c r="K42" s="8"/>
      <c r="L42" s="8"/>
      <c r="M42" s="8"/>
    </row>
    <row r="44" spans="4:13">
      <c r="D44" t="s">
        <v>16</v>
      </c>
      <c r="E44" t="s">
        <v>36</v>
      </c>
      <c r="F44" t="s">
        <v>38</v>
      </c>
      <c r="G44" t="s">
        <v>35</v>
      </c>
      <c r="H44" t="s">
        <v>37</v>
      </c>
      <c r="J44" s="8" t="str">
        <f>J26</f>
        <v>Nav1.1+,FEZF2+</v>
      </c>
      <c r="K44" s="8" t="str">
        <f>L26</f>
        <v>Nav1.1-,FEZF2+</v>
      </c>
      <c r="L44" s="8" t="str">
        <f>K26</f>
        <v>Nav1.1+,FEZF2-</v>
      </c>
      <c r="M44" s="8" t="str">
        <f>M26</f>
        <v>Nav1.1-,FEZF2-</v>
      </c>
    </row>
    <row r="45" spans="4:13">
      <c r="D45" t="s">
        <v>9</v>
      </c>
      <c r="E45" s="8">
        <f>E27</f>
        <v>2.227027207894444</v>
      </c>
      <c r="F45" s="8">
        <f>G27</f>
        <v>18.512568189311679</v>
      </c>
      <c r="G45" s="8">
        <f>F27</f>
        <v>4.8532428684464586</v>
      </c>
      <c r="H45" s="8">
        <f>H27</f>
        <v>74.407161734347412</v>
      </c>
      <c r="J45" s="8">
        <f>J27</f>
        <v>0.3599454948374366</v>
      </c>
      <c r="K45" s="8">
        <f>L27</f>
        <v>0.83480757499358282</v>
      </c>
      <c r="L45" s="8">
        <f>K27</f>
        <v>1.6341584589064604</v>
      </c>
      <c r="M45" s="8">
        <f t="shared" ref="J45:M46" si="0">M27</f>
        <v>1.2684478588791592</v>
      </c>
    </row>
    <row r="46" spans="4:13">
      <c r="D46" t="s">
        <v>10</v>
      </c>
      <c r="E46" s="8">
        <f>E28</f>
        <v>0.37630730730081252</v>
      </c>
      <c r="F46" s="8">
        <f>G28</f>
        <v>18.708161785910463</v>
      </c>
      <c r="G46" s="8">
        <f>F28</f>
        <v>2.3066740162081936</v>
      </c>
      <c r="H46" s="8">
        <f>H28</f>
        <v>78.608856890580526</v>
      </c>
      <c r="J46" s="8">
        <f t="shared" si="0"/>
        <v>0.30079554779968892</v>
      </c>
      <c r="K46" s="8">
        <f>L28</f>
        <v>1.4359323428871102</v>
      </c>
      <c r="L46" s="8">
        <f>K28</f>
        <v>0.26916222408471424</v>
      </c>
      <c r="M46" s="8">
        <f t="shared" si="0"/>
        <v>1.652367250989879</v>
      </c>
    </row>
  </sheetData>
  <mergeCells count="4">
    <mergeCell ref="R10:S10"/>
    <mergeCell ref="V10:W10"/>
    <mergeCell ref="T10:U10"/>
    <mergeCell ref="X10:Y10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775CF-BAA8-284C-A834-82556C90D3EE}">
  <dimension ref="A4:AG46"/>
  <sheetViews>
    <sheetView topLeftCell="A27" workbookViewId="0">
      <selection activeCell="P18" sqref="P18"/>
    </sheetView>
  </sheetViews>
  <sheetFormatPr baseColWidth="10" defaultRowHeight="20"/>
  <cols>
    <col min="19" max="22" width="13.28515625" bestFit="1" customWidth="1"/>
    <col min="29" max="30" width="12.5703125" customWidth="1"/>
    <col min="32" max="33" width="13.28515625" customWidth="1"/>
  </cols>
  <sheetData>
    <row r="4" spans="1:33">
      <c r="B4" t="s">
        <v>30</v>
      </c>
      <c r="I4" t="s">
        <v>34</v>
      </c>
      <c r="R4" s="14"/>
      <c r="S4" s="14"/>
      <c r="T4" s="14"/>
      <c r="U4" s="14"/>
      <c r="V4" s="14"/>
      <c r="AB4" s="14"/>
      <c r="AC4" s="14"/>
      <c r="AD4" s="14"/>
      <c r="AE4" s="14"/>
      <c r="AF4" s="14"/>
      <c r="AG4" s="14"/>
    </row>
    <row r="5" spans="1:33">
      <c r="A5" s="3" t="s">
        <v>39</v>
      </c>
      <c r="B5" s="3">
        <v>1</v>
      </c>
      <c r="C5" s="3">
        <v>2</v>
      </c>
      <c r="D5" s="3">
        <v>3</v>
      </c>
      <c r="E5" s="3" t="s">
        <v>11</v>
      </c>
      <c r="F5" s="3"/>
      <c r="G5" s="3"/>
      <c r="H5" s="3"/>
      <c r="I5" s="4">
        <v>1</v>
      </c>
      <c r="J5" s="4">
        <v>2</v>
      </c>
      <c r="K5" s="4">
        <v>3</v>
      </c>
      <c r="L5" s="5" t="s">
        <v>11</v>
      </c>
      <c r="R5" s="14"/>
      <c r="S5" s="14"/>
      <c r="T5" s="14"/>
      <c r="U5" s="14"/>
      <c r="V5" s="14"/>
      <c r="AB5" s="14"/>
      <c r="AC5" s="14"/>
      <c r="AD5" s="14"/>
      <c r="AE5" s="14"/>
      <c r="AF5" s="14"/>
      <c r="AG5" s="14"/>
    </row>
    <row r="6" spans="1:33">
      <c r="B6" s="1"/>
      <c r="C6" s="1"/>
      <c r="D6" s="1"/>
      <c r="E6" s="2"/>
      <c r="I6" s="1"/>
      <c r="J6" s="1"/>
      <c r="K6" s="1"/>
      <c r="L6" s="2"/>
      <c r="R6" s="14"/>
      <c r="S6" s="14"/>
      <c r="T6" s="14"/>
      <c r="U6" s="14"/>
      <c r="V6" s="14"/>
      <c r="AB6" s="14"/>
      <c r="AC6" s="14"/>
      <c r="AD6" s="14"/>
      <c r="AE6" s="14"/>
      <c r="AF6" s="14"/>
      <c r="AG6" s="14"/>
    </row>
    <row r="7" spans="1:33">
      <c r="A7" t="s">
        <v>9</v>
      </c>
      <c r="B7" s="1">
        <v>6.25</v>
      </c>
      <c r="C7" s="1">
        <v>26.190476190476193</v>
      </c>
      <c r="D7" s="1">
        <v>8.8235294117647065</v>
      </c>
      <c r="E7" s="2">
        <v>13.754668534080301</v>
      </c>
      <c r="H7" t="s">
        <v>9</v>
      </c>
      <c r="I7" s="1">
        <v>12.5</v>
      </c>
      <c r="J7" s="1">
        <v>57.894736842105267</v>
      </c>
      <c r="K7" s="1">
        <v>17.647058823529413</v>
      </c>
      <c r="L7" s="2">
        <v>29.347265221878228</v>
      </c>
      <c r="R7" s="14"/>
      <c r="S7" s="34"/>
      <c r="T7" s="34"/>
      <c r="U7" s="34"/>
      <c r="V7" s="34"/>
      <c r="AB7" s="14"/>
      <c r="AC7" s="14"/>
      <c r="AD7" s="14"/>
      <c r="AE7" s="14"/>
      <c r="AF7" s="14"/>
      <c r="AG7" s="14"/>
    </row>
    <row r="8" spans="1:33">
      <c r="A8" t="s">
        <v>10</v>
      </c>
      <c r="B8" s="1">
        <v>0</v>
      </c>
      <c r="C8" s="1">
        <v>0</v>
      </c>
      <c r="D8" s="1">
        <v>0</v>
      </c>
      <c r="E8" s="2">
        <v>0</v>
      </c>
      <c r="H8" t="s">
        <v>10</v>
      </c>
      <c r="I8" s="1">
        <v>0</v>
      </c>
      <c r="J8" s="1">
        <v>0</v>
      </c>
      <c r="K8" s="1">
        <v>0</v>
      </c>
      <c r="L8" s="2">
        <v>0</v>
      </c>
      <c r="R8" s="14"/>
      <c r="S8" s="34"/>
      <c r="T8" s="34"/>
      <c r="U8" s="34"/>
      <c r="V8" s="34"/>
      <c r="AB8" s="14"/>
      <c r="AC8" s="14"/>
      <c r="AD8" s="14"/>
      <c r="AE8" s="14"/>
      <c r="AF8" s="14"/>
      <c r="AG8" s="14"/>
    </row>
    <row r="9" spans="1:33">
      <c r="R9" s="14"/>
      <c r="S9" s="14"/>
      <c r="T9" s="14"/>
      <c r="U9" s="14"/>
      <c r="V9" s="14"/>
      <c r="AB9" s="10"/>
      <c r="AC9" s="20"/>
      <c r="AD9" s="20"/>
      <c r="AE9" s="20"/>
      <c r="AF9" s="20"/>
      <c r="AG9" s="20"/>
    </row>
    <row r="10" spans="1:33">
      <c r="R10" s="14"/>
      <c r="S10" s="14"/>
      <c r="T10" s="14"/>
      <c r="U10" s="14"/>
      <c r="V10" s="14"/>
      <c r="AB10" s="14"/>
      <c r="AC10" s="20"/>
      <c r="AD10" s="20"/>
      <c r="AE10" s="20"/>
      <c r="AF10" s="20"/>
      <c r="AG10" s="20"/>
    </row>
    <row r="11" spans="1:33">
      <c r="B11" t="s">
        <v>30</v>
      </c>
      <c r="I11" t="s">
        <v>34</v>
      </c>
      <c r="R11" s="14"/>
      <c r="S11" s="14"/>
      <c r="T11" s="14"/>
      <c r="U11" s="14"/>
      <c r="V11" s="14"/>
      <c r="AC11" s="13"/>
      <c r="AD11" s="13"/>
      <c r="AE11" s="13"/>
      <c r="AF11" s="13"/>
      <c r="AG11" s="13"/>
    </row>
    <row r="12" spans="1:33">
      <c r="A12" s="3"/>
      <c r="B12" s="3">
        <v>1</v>
      </c>
      <c r="C12" s="3">
        <v>2</v>
      </c>
      <c r="D12" s="3">
        <v>3</v>
      </c>
      <c r="E12" s="3" t="s">
        <v>11</v>
      </c>
      <c r="F12" s="3"/>
      <c r="G12" s="3"/>
      <c r="H12" s="3"/>
      <c r="I12" s="4">
        <v>1</v>
      </c>
      <c r="J12" s="4">
        <v>2</v>
      </c>
      <c r="K12" s="4">
        <v>3</v>
      </c>
      <c r="L12" s="5" t="s">
        <v>11</v>
      </c>
      <c r="R12" s="14"/>
      <c r="S12" s="14"/>
      <c r="T12" s="14"/>
      <c r="U12" s="14"/>
      <c r="V12" s="14"/>
      <c r="AC12" s="13"/>
      <c r="AD12" s="13"/>
      <c r="AE12" s="13"/>
      <c r="AF12" s="13"/>
      <c r="AG12" s="13"/>
    </row>
    <row r="13" spans="1:33">
      <c r="B13" s="1"/>
      <c r="C13" s="1"/>
      <c r="D13" s="1"/>
      <c r="E13" s="2"/>
      <c r="I13" s="1"/>
      <c r="J13" s="1"/>
      <c r="K13" s="1"/>
      <c r="L13" s="2"/>
      <c r="R13" s="14"/>
      <c r="S13" s="14"/>
      <c r="T13" s="14"/>
      <c r="U13" s="14"/>
      <c r="V13" s="14"/>
      <c r="AC13" s="13"/>
      <c r="AD13" s="13"/>
      <c r="AE13" s="13"/>
      <c r="AF13" s="13"/>
      <c r="AG13" s="13"/>
    </row>
    <row r="14" spans="1:33">
      <c r="A14" t="s">
        <v>9</v>
      </c>
      <c r="B14" s="1">
        <v>4</v>
      </c>
      <c r="C14" s="1">
        <v>3.5714285714285712</v>
      </c>
      <c r="D14" s="1">
        <v>14.705882352941178</v>
      </c>
      <c r="E14" s="2">
        <v>7.4257703081232505</v>
      </c>
      <c r="H14" t="s">
        <v>9</v>
      </c>
      <c r="I14" s="1">
        <v>7.6923076923076925</v>
      </c>
      <c r="J14" s="1">
        <v>12.5</v>
      </c>
      <c r="K14" s="1">
        <v>50</v>
      </c>
      <c r="L14" s="2">
        <v>23.397435897435898</v>
      </c>
      <c r="R14" s="14"/>
      <c r="S14" s="34"/>
      <c r="T14" s="34"/>
      <c r="U14" s="34"/>
      <c r="V14" s="34"/>
    </row>
    <row r="15" spans="1:33">
      <c r="A15" t="s">
        <v>10</v>
      </c>
      <c r="B15" s="1">
        <v>0</v>
      </c>
      <c r="C15" s="1">
        <v>0</v>
      </c>
      <c r="D15" s="1">
        <v>2.5</v>
      </c>
      <c r="E15" s="2">
        <v>0.83333333333333337</v>
      </c>
      <c r="H15" t="s">
        <v>10</v>
      </c>
      <c r="I15" s="1">
        <v>0</v>
      </c>
      <c r="J15" s="1">
        <v>0</v>
      </c>
      <c r="K15" s="1">
        <v>25</v>
      </c>
      <c r="L15" s="2">
        <v>8.3333333333333339</v>
      </c>
      <c r="R15" s="14"/>
      <c r="S15" s="34"/>
      <c r="T15" s="34"/>
      <c r="U15" s="34"/>
      <c r="V15" s="34"/>
    </row>
    <row r="16" spans="1:33">
      <c r="R16" s="14"/>
      <c r="S16" s="14"/>
      <c r="T16" s="14"/>
      <c r="U16" s="14"/>
      <c r="V16" s="14"/>
    </row>
    <row r="17" spans="1:24">
      <c r="R17" s="14"/>
      <c r="S17" s="14"/>
      <c r="T17" s="14"/>
      <c r="U17" s="14"/>
      <c r="V17" s="14"/>
    </row>
    <row r="18" spans="1:24">
      <c r="B18" t="s">
        <v>30</v>
      </c>
      <c r="I18" t="s">
        <v>34</v>
      </c>
      <c r="R18" s="14"/>
      <c r="S18" s="14"/>
      <c r="T18" s="14"/>
      <c r="U18" s="14"/>
      <c r="V18" s="14"/>
    </row>
    <row r="19" spans="1:24">
      <c r="A19" s="3"/>
      <c r="B19" s="3">
        <v>1</v>
      </c>
      <c r="C19" s="3">
        <v>2</v>
      </c>
      <c r="D19" s="3">
        <v>3</v>
      </c>
      <c r="E19" s="3" t="s">
        <v>11</v>
      </c>
      <c r="F19" s="3"/>
      <c r="G19" s="3"/>
      <c r="H19" s="3"/>
      <c r="I19" s="4">
        <v>1</v>
      </c>
      <c r="J19" s="4">
        <v>2</v>
      </c>
      <c r="K19" s="4">
        <v>3</v>
      </c>
      <c r="L19" s="5" t="s">
        <v>11</v>
      </c>
      <c r="R19" s="14"/>
      <c r="S19" s="14"/>
      <c r="T19" s="14"/>
      <c r="U19" s="14"/>
      <c r="V19" s="14"/>
    </row>
    <row r="20" spans="1:24">
      <c r="B20" s="1"/>
      <c r="C20" s="1"/>
      <c r="D20" s="1"/>
      <c r="E20" s="2"/>
      <c r="I20" s="1"/>
      <c r="J20" s="1"/>
      <c r="K20" s="1"/>
      <c r="L20" s="2"/>
      <c r="R20" s="14"/>
      <c r="S20" s="14"/>
      <c r="T20" s="14"/>
      <c r="U20" s="14"/>
      <c r="V20" s="14"/>
    </row>
    <row r="21" spans="1:24">
      <c r="A21" t="s">
        <v>9</v>
      </c>
      <c r="B21" s="11">
        <v>8.11</v>
      </c>
      <c r="C21" s="11">
        <v>12.82</v>
      </c>
      <c r="D21" s="11">
        <v>15.38</v>
      </c>
      <c r="E21" s="12">
        <v>12.1</v>
      </c>
      <c r="H21" t="s">
        <v>9</v>
      </c>
      <c r="I21" s="1">
        <v>75</v>
      </c>
      <c r="J21" s="1">
        <v>50</v>
      </c>
      <c r="K21" s="1">
        <v>40</v>
      </c>
      <c r="L21" s="2">
        <v>55</v>
      </c>
      <c r="R21" s="14"/>
      <c r="S21" s="34"/>
      <c r="T21" s="34"/>
      <c r="U21" s="34"/>
      <c r="V21" s="34"/>
    </row>
    <row r="22" spans="1:24">
      <c r="A22" t="s">
        <v>10</v>
      </c>
      <c r="B22" s="11">
        <v>2.86</v>
      </c>
      <c r="C22" s="11">
        <v>2.7</v>
      </c>
      <c r="D22" s="11">
        <v>7.14</v>
      </c>
      <c r="E22" s="12">
        <v>4.2300000000000004</v>
      </c>
      <c r="H22" t="s">
        <v>10</v>
      </c>
      <c r="I22" s="1">
        <v>16.666666666666664</v>
      </c>
      <c r="J22" s="1">
        <v>20</v>
      </c>
      <c r="K22" s="1">
        <v>50</v>
      </c>
      <c r="L22" s="2">
        <v>28.888888888888886</v>
      </c>
      <c r="R22" s="14"/>
      <c r="S22" s="34"/>
      <c r="T22" s="34"/>
      <c r="U22" s="34"/>
      <c r="V22" s="34"/>
    </row>
    <row r="23" spans="1:24">
      <c r="R23" s="14"/>
      <c r="S23" s="14"/>
      <c r="T23" s="14"/>
      <c r="U23" s="14"/>
      <c r="V23" s="14"/>
    </row>
    <row r="29" spans="1:24">
      <c r="B29" t="s">
        <v>30</v>
      </c>
      <c r="G29" t="s">
        <v>13</v>
      </c>
      <c r="H29" t="s">
        <v>34</v>
      </c>
      <c r="N29" t="s">
        <v>13</v>
      </c>
    </row>
    <row r="30" spans="1:24">
      <c r="A30" s="3"/>
      <c r="B30" s="3" t="s">
        <v>24</v>
      </c>
      <c r="C30" s="3" t="s">
        <v>25</v>
      </c>
      <c r="D30" s="3" t="s">
        <v>26</v>
      </c>
      <c r="E30" s="3" t="s">
        <v>11</v>
      </c>
      <c r="F30" s="3" t="s">
        <v>14</v>
      </c>
      <c r="G30" s="3" t="s">
        <v>12</v>
      </c>
      <c r="H30" s="3"/>
      <c r="I30" s="3" t="s">
        <v>24</v>
      </c>
      <c r="J30" s="3" t="s">
        <v>25</v>
      </c>
      <c r="K30" s="3" t="s">
        <v>26</v>
      </c>
      <c r="L30" s="3" t="s">
        <v>11</v>
      </c>
      <c r="M30" s="3" t="s">
        <v>14</v>
      </c>
      <c r="N30" s="3" t="s">
        <v>12</v>
      </c>
      <c r="R30" s="14"/>
      <c r="S30" s="14"/>
      <c r="T30" s="14"/>
      <c r="U30" s="14"/>
      <c r="V30" s="14"/>
      <c r="W30" s="14"/>
      <c r="X30" s="14"/>
    </row>
    <row r="31" spans="1:24">
      <c r="E31" s="1"/>
      <c r="F31" s="1"/>
      <c r="G31" s="1"/>
      <c r="I31" s="2"/>
      <c r="J31" s="2"/>
      <c r="K31" s="2"/>
      <c r="L31" s="1"/>
      <c r="M31" s="1"/>
      <c r="N31" s="1"/>
      <c r="R31" s="14"/>
      <c r="S31" s="34"/>
      <c r="T31" s="34"/>
      <c r="U31" s="34"/>
      <c r="V31" s="34"/>
      <c r="W31" s="34"/>
      <c r="X31" s="34"/>
    </row>
    <row r="32" spans="1:24">
      <c r="A32" t="s">
        <v>9</v>
      </c>
      <c r="B32" s="2">
        <f>E7</f>
        <v>13.754668534080301</v>
      </c>
      <c r="C32" s="2">
        <f>E14</f>
        <v>7.4257703081232505</v>
      </c>
      <c r="D32" s="2">
        <f>E21</f>
        <v>12.1</v>
      </c>
      <c r="E32" s="1">
        <f>AVERAGE(B32:D32)</f>
        <v>11.093479614067851</v>
      </c>
      <c r="F32" s="1">
        <f>STDEV(B32:D32)</f>
        <v>3.2823087383887781</v>
      </c>
      <c r="G32" s="1">
        <f>(F32/SQRT(3))</f>
        <v>1.8950418336722221</v>
      </c>
      <c r="H32" t="s">
        <v>9</v>
      </c>
      <c r="I32" s="2">
        <f>L7</f>
        <v>29.347265221878228</v>
      </c>
      <c r="J32" s="2">
        <f>L14</f>
        <v>23.397435897435898</v>
      </c>
      <c r="K32" s="2">
        <f>L21</f>
        <v>55</v>
      </c>
      <c r="L32" s="1">
        <f>AVERAGE(I32:K32)</f>
        <v>35.914900373104707</v>
      </c>
      <c r="M32" s="1">
        <f>STDEV(I32:K32)</f>
        <v>16.793775277580899</v>
      </c>
      <c r="N32" s="1">
        <f>(M32/SQRT(3))</f>
        <v>9.6958906772214153</v>
      </c>
      <c r="S32" s="1"/>
      <c r="T32" s="1"/>
      <c r="U32" s="1"/>
      <c r="V32" s="1"/>
      <c r="W32" s="1"/>
      <c r="X32" s="1"/>
    </row>
    <row r="33" spans="1:24">
      <c r="A33" t="s">
        <v>10</v>
      </c>
      <c r="B33" s="2">
        <f>E8</f>
        <v>0</v>
      </c>
      <c r="C33" s="2">
        <f>E15</f>
        <v>0.83333333333333337</v>
      </c>
      <c r="D33" s="2">
        <f>E22</f>
        <v>4.2300000000000004</v>
      </c>
      <c r="E33" s="1">
        <f>AVERAGE(B33:D33)</f>
        <v>1.6877777777777778</v>
      </c>
      <c r="F33" s="1">
        <f>STDEV(B33:D33)</f>
        <v>2.2407100395815345</v>
      </c>
      <c r="G33" s="1">
        <f>(F33/SQRT(3))</f>
        <v>1.293674544528296</v>
      </c>
      <c r="H33" t="s">
        <v>10</v>
      </c>
      <c r="I33" s="2">
        <f>L8</f>
        <v>0</v>
      </c>
      <c r="J33" s="2">
        <f>L15</f>
        <v>8.3333333333333339</v>
      </c>
      <c r="K33" s="2">
        <f>L22</f>
        <v>28.888888888888886</v>
      </c>
      <c r="L33" s="1">
        <f>AVERAGE(I33:K33)</f>
        <v>12.407407407407407</v>
      </c>
      <c r="M33" s="1">
        <f>STDEV(I33:K33)</f>
        <v>14.869113456404312</v>
      </c>
      <c r="N33" s="1">
        <f>(M33/SQRT(3))</f>
        <v>8.5846866566661166</v>
      </c>
      <c r="S33" s="1"/>
      <c r="T33" s="1"/>
      <c r="U33" s="1"/>
      <c r="V33" s="1"/>
      <c r="W33" s="1"/>
      <c r="X33" s="1"/>
    </row>
    <row r="41" spans="1:24">
      <c r="B41" s="33" t="s">
        <v>50</v>
      </c>
      <c r="C41" s="33"/>
      <c r="D41" s="33"/>
      <c r="I41" s="33" t="s">
        <v>51</v>
      </c>
      <c r="J41" s="33"/>
      <c r="K41" s="33"/>
    </row>
    <row r="43" spans="1:24">
      <c r="C43" t="s">
        <v>30</v>
      </c>
      <c r="J43" t="s">
        <v>34</v>
      </c>
    </row>
    <row r="44" spans="1:24">
      <c r="B44" s="3"/>
      <c r="C44" s="5"/>
      <c r="D44" s="32"/>
      <c r="E44" s="14"/>
      <c r="I44" s="3"/>
      <c r="J44" s="5"/>
      <c r="K44" s="32"/>
    </row>
    <row r="45" spans="1:24">
      <c r="B45" t="s">
        <v>9</v>
      </c>
      <c r="C45" s="1">
        <f>E32</f>
        <v>11.093479614067851</v>
      </c>
      <c r="D45" s="6">
        <f t="shared" ref="D45:D46" si="0">100-C45</f>
        <v>88.906520385932154</v>
      </c>
      <c r="I45" t="s">
        <v>9</v>
      </c>
      <c r="J45" s="1">
        <f>L32</f>
        <v>35.914900373104707</v>
      </c>
      <c r="K45" s="6">
        <f t="shared" ref="K45:K46" si="1">100-J45</f>
        <v>64.0850996268953</v>
      </c>
    </row>
    <row r="46" spans="1:24">
      <c r="B46" t="s">
        <v>10</v>
      </c>
      <c r="C46" s="1">
        <f>E33</f>
        <v>1.6877777777777778</v>
      </c>
      <c r="D46" s="6">
        <f t="shared" si="0"/>
        <v>98.312222222222218</v>
      </c>
      <c r="I46" t="s">
        <v>10</v>
      </c>
      <c r="J46" s="1">
        <f>L33</f>
        <v>12.407407407407407</v>
      </c>
      <c r="K46" s="6">
        <f t="shared" si="1"/>
        <v>87.592592592592595</v>
      </c>
      <c r="P46" s="1"/>
      <c r="Q46" s="6"/>
    </row>
  </sheetData>
  <mergeCells count="2">
    <mergeCell ref="B41:D41"/>
    <mergeCell ref="I41:K41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07301L</vt:lpstr>
      <vt:lpstr>07304L</vt:lpstr>
      <vt:lpstr>07302L</vt:lpstr>
      <vt:lpstr>total</vt:lpstr>
      <vt:lpstr>1A_vs_ FEZF2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Yamagata</cp:lastModifiedBy>
  <dcterms:created xsi:type="dcterms:W3CDTF">2021-11-11T02:00:42Z</dcterms:created>
  <dcterms:modified xsi:type="dcterms:W3CDTF">2023-03-07T06:40:40Z</dcterms:modified>
</cp:coreProperties>
</file>