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D9922437-42ED-A944-B0AF-513CF77ACA31}" xr6:coauthVersionLast="36" xr6:coauthVersionMax="36" xr10:uidLastSave="{00000000-0000-0000-0000-000000000000}"/>
  <bookViews>
    <workbookView xWindow="8100" yWindow="740" windowWidth="42020" windowHeight="22180" activeTab="4" xr2:uid="{8FFA3D40-5950-8542-AAE3-BA01E4D717D5}"/>
  </bookViews>
  <sheets>
    <sheet name="4L" sheetId="1" r:id="rId1"/>
    <sheet name="244L" sheetId="2" r:id="rId2"/>
    <sheet name="246R" sheetId="4" r:id="rId3"/>
    <sheet name="total" sheetId="6" r:id="rId4"/>
    <sheet name="2AとFEZF2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4" l="1"/>
  <c r="P39" i="4"/>
  <c r="P39" i="2"/>
  <c r="P38" i="2"/>
  <c r="P38" i="1"/>
  <c r="I46" i="2"/>
  <c r="AA23" i="2"/>
  <c r="AB23" i="2"/>
  <c r="AC23" i="2"/>
  <c r="AD23" i="2"/>
  <c r="L32" i="5" l="1"/>
  <c r="J45" i="5"/>
  <c r="AF28" i="5" l="1"/>
  <c r="AG28" i="5"/>
  <c r="AD28" i="5"/>
  <c r="AC28" i="5"/>
  <c r="AF19" i="5"/>
  <c r="N26" i="4"/>
  <c r="N16" i="4"/>
  <c r="AF18" i="5"/>
  <c r="N26" i="2"/>
  <c r="N16" i="2"/>
  <c r="N16" i="1"/>
  <c r="O13" i="1"/>
  <c r="N26" i="1"/>
  <c r="M16" i="1"/>
  <c r="O16" i="1"/>
  <c r="AG18" i="5"/>
  <c r="AD18" i="5"/>
  <c r="AC18" i="5"/>
  <c r="AG8" i="5"/>
  <c r="AF8" i="5"/>
  <c r="AD8" i="5"/>
  <c r="AC8" i="5"/>
  <c r="AF29" i="5" l="1"/>
  <c r="AC29" i="5"/>
  <c r="AF9" i="5"/>
  <c r="AC9" i="5"/>
  <c r="AC19" i="5"/>
  <c r="I13" i="1" l="1"/>
  <c r="P39" i="1"/>
  <c r="L16" i="1"/>
  <c r="J13" i="1"/>
  <c r="O27" i="6"/>
  <c r="V37" i="5" l="1"/>
  <c r="V36" i="5"/>
  <c r="V32" i="5"/>
  <c r="I47" i="4"/>
  <c r="D26" i="4"/>
  <c r="D16" i="4"/>
  <c r="I46" i="4"/>
  <c r="I47" i="2"/>
  <c r="D26" i="2"/>
  <c r="D16" i="2"/>
  <c r="I47" i="1"/>
  <c r="I46" i="1"/>
  <c r="D26" i="1"/>
  <c r="D16" i="1"/>
  <c r="C45" i="5" l="1"/>
  <c r="N32" i="5"/>
  <c r="R15" i="6" l="1"/>
  <c r="R16" i="6" s="1"/>
  <c r="R11" i="6"/>
  <c r="F27" i="6" l="1"/>
  <c r="E27" i="6"/>
  <c r="H45" i="6" l="1"/>
  <c r="G45" i="6"/>
  <c r="F46" i="6"/>
  <c r="F45" i="6"/>
  <c r="E46" i="6"/>
  <c r="E45" i="6"/>
  <c r="H46" i="6"/>
  <c r="G46" i="6"/>
  <c r="I32" i="5" l="1"/>
  <c r="O26" i="1"/>
  <c r="AD13" i="1"/>
  <c r="W13" i="1"/>
  <c r="L38" i="1"/>
  <c r="AA13" i="1" l="1"/>
  <c r="AC13" i="1"/>
  <c r="E39" i="2"/>
  <c r="E46" i="1" l="1"/>
  <c r="F46" i="1"/>
  <c r="G46" i="1"/>
  <c r="H46" i="1"/>
  <c r="E47" i="1"/>
  <c r="F47" i="1"/>
  <c r="G47" i="1"/>
  <c r="H47" i="1"/>
  <c r="L39" i="1"/>
  <c r="J14" i="6" l="1"/>
  <c r="AA14" i="1"/>
  <c r="U33" i="5" l="1"/>
  <c r="T33" i="5"/>
  <c r="S33" i="5"/>
  <c r="W33" i="5" s="1"/>
  <c r="X33" i="5" s="1"/>
  <c r="U32" i="5"/>
  <c r="T32" i="5"/>
  <c r="S32" i="5"/>
  <c r="J23" i="4"/>
  <c r="E47" i="4"/>
  <c r="K33" i="5"/>
  <c r="J33" i="5"/>
  <c r="I33" i="5"/>
  <c r="L33" i="5" s="1"/>
  <c r="J46" i="5" s="1"/>
  <c r="K46" i="5" s="1"/>
  <c r="K32" i="5"/>
  <c r="J32" i="5"/>
  <c r="K45" i="5"/>
  <c r="D33" i="5"/>
  <c r="C33" i="5"/>
  <c r="B33" i="5"/>
  <c r="D32" i="5"/>
  <c r="C32" i="5"/>
  <c r="F32" i="5" s="1"/>
  <c r="G32" i="5" s="1"/>
  <c r="B32" i="5"/>
  <c r="J21" i="6"/>
  <c r="F28" i="6"/>
  <c r="T11" i="6"/>
  <c r="I23" i="4"/>
  <c r="M26" i="4"/>
  <c r="L26" i="4"/>
  <c r="F26" i="4"/>
  <c r="E26" i="4"/>
  <c r="W25" i="4"/>
  <c r="AD25" i="4" s="1"/>
  <c r="O25" i="4"/>
  <c r="N39" i="4" s="1"/>
  <c r="J25" i="4"/>
  <c r="G47" i="4" s="1"/>
  <c r="I25" i="4"/>
  <c r="G39" i="4" s="1"/>
  <c r="W24" i="4"/>
  <c r="AD24" i="4" s="1"/>
  <c r="O24" i="4"/>
  <c r="M39" i="4" s="1"/>
  <c r="J24" i="4"/>
  <c r="F47" i="4" s="1"/>
  <c r="I24" i="4"/>
  <c r="F39" i="4" s="1"/>
  <c r="W23" i="4"/>
  <c r="AB23" i="4" s="1"/>
  <c r="AB26" i="4" s="1"/>
  <c r="O23" i="4"/>
  <c r="O26" i="4" s="1"/>
  <c r="J26" i="4"/>
  <c r="H47" i="4" s="1"/>
  <c r="E39" i="4"/>
  <c r="M16" i="4"/>
  <c r="L16" i="4"/>
  <c r="F16" i="4"/>
  <c r="E16" i="4"/>
  <c r="AC15" i="4"/>
  <c r="AB15" i="4"/>
  <c r="AA15" i="4"/>
  <c r="W15" i="4"/>
  <c r="AD15" i="4" s="1"/>
  <c r="O15" i="4"/>
  <c r="N38" i="4" s="1"/>
  <c r="J15" i="4"/>
  <c r="G46" i="4" s="1"/>
  <c r="I15" i="4"/>
  <c r="G38" i="4" s="1"/>
  <c r="W14" i="4"/>
  <c r="AD14" i="4" s="1"/>
  <c r="O14" i="4"/>
  <c r="M38" i="4" s="1"/>
  <c r="J14" i="4"/>
  <c r="F46" i="4" s="1"/>
  <c r="I14" i="4"/>
  <c r="F38" i="4" s="1"/>
  <c r="W13" i="4"/>
  <c r="O13" i="4"/>
  <c r="O16" i="4" s="1"/>
  <c r="J13" i="4"/>
  <c r="J16" i="4" s="1"/>
  <c r="H46" i="4" s="1"/>
  <c r="I13" i="4"/>
  <c r="I16" i="4" s="1"/>
  <c r="J13" i="2"/>
  <c r="E46" i="2"/>
  <c r="AA13" i="2"/>
  <c r="G38" i="2"/>
  <c r="M26" i="2"/>
  <c r="L26" i="2"/>
  <c r="F26" i="2"/>
  <c r="E26" i="2"/>
  <c r="W25" i="2"/>
  <c r="AD25" i="2" s="1"/>
  <c r="O25" i="2"/>
  <c r="N39" i="2" s="1"/>
  <c r="J25" i="2"/>
  <c r="I25" i="2"/>
  <c r="G39" i="2" s="1"/>
  <c r="W24" i="2"/>
  <c r="AD24" i="2" s="1"/>
  <c r="O24" i="2"/>
  <c r="M39" i="2" s="1"/>
  <c r="J24" i="2"/>
  <c r="I24" i="2"/>
  <c r="F39" i="2" s="1"/>
  <c r="W23" i="2"/>
  <c r="O23" i="2"/>
  <c r="J23" i="2"/>
  <c r="J26" i="2" s="1"/>
  <c r="I23" i="2"/>
  <c r="M16" i="2"/>
  <c r="L16" i="2"/>
  <c r="F16" i="2"/>
  <c r="E16" i="2"/>
  <c r="W15" i="2"/>
  <c r="AD15" i="2" s="1"/>
  <c r="O15" i="2"/>
  <c r="N38" i="2" s="1"/>
  <c r="J15" i="2"/>
  <c r="I15" i="2"/>
  <c r="W14" i="2"/>
  <c r="AD14" i="2" s="1"/>
  <c r="O14" i="2"/>
  <c r="M38" i="2" s="1"/>
  <c r="J14" i="2"/>
  <c r="I14" i="2"/>
  <c r="F38" i="2" s="1"/>
  <c r="AC13" i="2"/>
  <c r="AB13" i="2"/>
  <c r="W13" i="2"/>
  <c r="O13" i="2"/>
  <c r="I13" i="2"/>
  <c r="E38" i="2" s="1"/>
  <c r="E38" i="1"/>
  <c r="N39" i="1"/>
  <c r="M39" i="1"/>
  <c r="N38" i="1"/>
  <c r="G39" i="1"/>
  <c r="I26" i="1"/>
  <c r="F39" i="1"/>
  <c r="G38" i="1"/>
  <c r="J15" i="1"/>
  <c r="I15" i="1"/>
  <c r="F16" i="1"/>
  <c r="I14" i="1"/>
  <c r="F38" i="1" s="1"/>
  <c r="J14" i="1"/>
  <c r="O14" i="1"/>
  <c r="O15" i="1"/>
  <c r="E16" i="1"/>
  <c r="I23" i="1"/>
  <c r="E39" i="1" s="1"/>
  <c r="J23" i="1"/>
  <c r="J26" i="1" s="1"/>
  <c r="O23" i="1"/>
  <c r="I24" i="1"/>
  <c r="J24" i="1"/>
  <c r="O24" i="1"/>
  <c r="I25" i="1"/>
  <c r="J25" i="1"/>
  <c r="O25" i="1"/>
  <c r="E26" i="1"/>
  <c r="F26" i="1"/>
  <c r="L26" i="1"/>
  <c r="M26" i="1"/>
  <c r="F33" i="5" l="1"/>
  <c r="G33" i="5" s="1"/>
  <c r="W32" i="5"/>
  <c r="X32" i="5" s="1"/>
  <c r="M32" i="5"/>
  <c r="E32" i="5"/>
  <c r="D45" i="5" s="1"/>
  <c r="P45" i="5"/>
  <c r="Q45" i="5" s="1"/>
  <c r="J16" i="1"/>
  <c r="H38" i="1"/>
  <c r="H39" i="1"/>
  <c r="E33" i="5"/>
  <c r="C46" i="5" s="1"/>
  <c r="D46" i="5" s="1"/>
  <c r="M33" i="5"/>
  <c r="N33" i="5" s="1"/>
  <c r="M38" i="1"/>
  <c r="O38" i="1" s="1"/>
  <c r="V33" i="5"/>
  <c r="P46" i="5" s="1"/>
  <c r="Q46" i="5" s="1"/>
  <c r="AC24" i="4"/>
  <c r="AA25" i="4"/>
  <c r="AB25" i="4"/>
  <c r="AC25" i="4"/>
  <c r="W26" i="4"/>
  <c r="AA24" i="4"/>
  <c r="AB24" i="4"/>
  <c r="W16" i="4"/>
  <c r="AB14" i="4"/>
  <c r="AC14" i="4"/>
  <c r="AA14" i="4"/>
  <c r="AC23" i="4"/>
  <c r="AC26" i="4" s="1"/>
  <c r="AA23" i="4"/>
  <c r="AA26" i="4" s="1"/>
  <c r="AC13" i="4"/>
  <c r="AC16" i="4" s="1"/>
  <c r="AA13" i="4"/>
  <c r="AA16" i="4" s="1"/>
  <c r="AB13" i="4"/>
  <c r="AB16" i="4" s="1"/>
  <c r="L39" i="4"/>
  <c r="O39" i="4" s="1"/>
  <c r="L38" i="4"/>
  <c r="E46" i="4"/>
  <c r="H39" i="4"/>
  <c r="O38" i="4"/>
  <c r="E38" i="4"/>
  <c r="H38" i="4" s="1"/>
  <c r="I26" i="4"/>
  <c r="AD13" i="4"/>
  <c r="AD16" i="4" s="1"/>
  <c r="AD23" i="4"/>
  <c r="AD26" i="4" s="1"/>
  <c r="AC25" i="2"/>
  <c r="AA25" i="2"/>
  <c r="AB25" i="2"/>
  <c r="W26" i="2"/>
  <c r="AB24" i="2"/>
  <c r="AC24" i="2"/>
  <c r="AA24" i="2"/>
  <c r="AA14" i="2"/>
  <c r="AB14" i="2"/>
  <c r="AC14" i="2"/>
  <c r="AA15" i="2"/>
  <c r="AB15" i="2"/>
  <c r="W16" i="2"/>
  <c r="AC15" i="2"/>
  <c r="AC16" i="2" s="1"/>
  <c r="AA26" i="2"/>
  <c r="O26" i="2"/>
  <c r="O16" i="2"/>
  <c r="L39" i="2"/>
  <c r="O39" i="2" s="1"/>
  <c r="L38" i="2"/>
  <c r="O38" i="2" s="1"/>
  <c r="J16" i="2"/>
  <c r="H46" i="2" s="1"/>
  <c r="H38" i="2"/>
  <c r="H39" i="2"/>
  <c r="I16" i="2"/>
  <c r="I26" i="2"/>
  <c r="AD13" i="2"/>
  <c r="AD16" i="2" s="1"/>
  <c r="AD26" i="2"/>
  <c r="O39" i="1"/>
  <c r="I16" i="1"/>
  <c r="F47" i="2"/>
  <c r="G47" i="2"/>
  <c r="H47" i="2"/>
  <c r="G46" i="2"/>
  <c r="F46" i="2"/>
  <c r="AB26" i="2" l="1"/>
  <c r="AC26" i="2"/>
  <c r="AB16" i="2"/>
  <c r="AA16" i="2"/>
  <c r="E47" i="2"/>
  <c r="X13" i="6"/>
  <c r="X20" i="6"/>
  <c r="X19" i="6"/>
  <c r="X18" i="6"/>
  <c r="X22" i="6" s="1"/>
  <c r="X23" i="6" s="1"/>
  <c r="X12" i="6"/>
  <c r="X11" i="6"/>
  <c r="T19" i="6"/>
  <c r="T20" i="6"/>
  <c r="T18" i="6"/>
  <c r="T22" i="6" s="1"/>
  <c r="T23" i="6" s="1"/>
  <c r="T13" i="6"/>
  <c r="T12" i="6"/>
  <c r="T14" i="6" s="1"/>
  <c r="X15" i="6" l="1"/>
  <c r="X16" i="6" s="1"/>
  <c r="T15" i="6"/>
  <c r="T16" i="6" s="1"/>
  <c r="X21" i="6"/>
  <c r="T21" i="6"/>
  <c r="X14" i="6"/>
  <c r="V18" i="6"/>
  <c r="V20" i="6"/>
  <c r="V19" i="6"/>
  <c r="V13" i="6"/>
  <c r="V12" i="6"/>
  <c r="V11" i="6"/>
  <c r="R20" i="6"/>
  <c r="R19" i="6"/>
  <c r="R18" i="6"/>
  <c r="R22" i="6" s="1"/>
  <c r="R23" i="6" s="1"/>
  <c r="R13" i="6"/>
  <c r="R12" i="6"/>
  <c r="R14" i="6" s="1"/>
  <c r="V22" i="6" l="1"/>
  <c r="V23" i="6" s="1"/>
  <c r="V21" i="6"/>
  <c r="V14" i="6"/>
  <c r="R21" i="6"/>
  <c r="V15" i="6"/>
  <c r="V16" i="6" s="1"/>
  <c r="O28" i="6"/>
  <c r="J15" i="6" l="1"/>
  <c r="J16" i="6" s="1"/>
  <c r="M22" i="6" l="1"/>
  <c r="M23" i="6" s="1"/>
  <c r="L22" i="6"/>
  <c r="L23" i="6" s="1"/>
  <c r="K22" i="6"/>
  <c r="K23" i="6" s="1"/>
  <c r="J22" i="6"/>
  <c r="J23" i="6" s="1"/>
  <c r="M21" i="6"/>
  <c r="G28" i="6" s="1"/>
  <c r="L21" i="6"/>
  <c r="H28" i="6" s="1"/>
  <c r="K21" i="6"/>
  <c r="E28" i="6" s="1"/>
  <c r="M15" i="6"/>
  <c r="M16" i="6" s="1"/>
  <c r="L15" i="6"/>
  <c r="L16" i="6" s="1"/>
  <c r="K15" i="6"/>
  <c r="K16" i="6" s="1"/>
  <c r="M14" i="6"/>
  <c r="G27" i="6" s="1"/>
  <c r="L14" i="6"/>
  <c r="H27" i="6" s="1"/>
  <c r="K14" i="6"/>
  <c r="W25" i="1" l="1"/>
  <c r="AD25" i="1" s="1"/>
  <c r="W24" i="1"/>
  <c r="W15" i="1"/>
  <c r="AD15" i="1" s="1"/>
  <c r="W14" i="1"/>
  <c r="AD14" i="1" s="1"/>
  <c r="W23" i="1"/>
  <c r="AD23" i="1" s="1"/>
  <c r="AA25" i="1" l="1"/>
  <c r="AA23" i="1"/>
  <c r="AB23" i="1"/>
  <c r="W26" i="1"/>
  <c r="AC23" i="1"/>
  <c r="AB24" i="1"/>
  <c r="AB25" i="1"/>
  <c r="AC24" i="1"/>
  <c r="AC25" i="1"/>
  <c r="AA24" i="1"/>
  <c r="AA26" i="1" s="1"/>
  <c r="AD24" i="1"/>
  <c r="AD26" i="1" s="1"/>
  <c r="AA15" i="1"/>
  <c r="AB14" i="1"/>
  <c r="AB15" i="1"/>
  <c r="AA16" i="1"/>
  <c r="AC14" i="1"/>
  <c r="AC15" i="1"/>
  <c r="W16" i="1"/>
  <c r="AB13" i="1"/>
  <c r="AD16" i="1"/>
  <c r="AC26" i="1" l="1"/>
  <c r="AB26" i="1"/>
  <c r="AB16" i="1"/>
  <c r="AC16" i="1"/>
</calcChain>
</file>

<file path=xl/sharedStrings.xml><?xml version="1.0" encoding="utf-8"?>
<sst xmlns="http://schemas.openxmlformats.org/spreadsheetml/2006/main" count="430" uniqueCount="59">
  <si>
    <t>P15</t>
    <phoneticPr fontId="1"/>
  </si>
  <si>
    <t>1st</t>
    <phoneticPr fontId="1"/>
  </si>
  <si>
    <t>2nd</t>
    <phoneticPr fontId="1"/>
  </si>
  <si>
    <t>3rd</t>
    <phoneticPr fontId="1"/>
  </si>
  <si>
    <t>Layer5</t>
    <phoneticPr fontId="1"/>
  </si>
  <si>
    <t>Layer6</t>
    <phoneticPr fontId="1"/>
  </si>
  <si>
    <t>AnkG-</t>
    <phoneticPr fontId="1"/>
  </si>
  <si>
    <t>Nav1.2+</t>
    <phoneticPr fontId="1"/>
  </si>
  <si>
    <t>NA</t>
    <phoneticPr fontId="1"/>
  </si>
  <si>
    <t>平均</t>
    <rPh sb="0" eb="2">
      <t>ヘイ</t>
    </rPh>
    <phoneticPr fontId="1"/>
  </si>
  <si>
    <t>L5</t>
    <phoneticPr fontId="1"/>
  </si>
  <si>
    <t>L6</t>
    <phoneticPr fontId="1"/>
  </si>
  <si>
    <t>平均</t>
    <rPh sb="0" eb="2">
      <t>ヘイキ</t>
    </rPh>
    <phoneticPr fontId="1"/>
  </si>
  <si>
    <t>SUM</t>
    <phoneticPr fontId="1"/>
  </si>
  <si>
    <t>N=3</t>
    <phoneticPr fontId="1"/>
  </si>
  <si>
    <t>SEM</t>
    <phoneticPr fontId="1"/>
  </si>
  <si>
    <t>SD</t>
    <phoneticPr fontId="1"/>
  </si>
  <si>
    <t>Nav1.2+,AnkG+</t>
    <phoneticPr fontId="1"/>
  </si>
  <si>
    <t>toatl</t>
    <phoneticPr fontId="1"/>
  </si>
  <si>
    <t>%</t>
    <phoneticPr fontId="1"/>
  </si>
  <si>
    <t>Ave.</t>
    <phoneticPr fontId="1"/>
  </si>
  <si>
    <t>cells</t>
    <phoneticPr fontId="1"/>
  </si>
  <si>
    <t>N=</t>
    <phoneticPr fontId="1"/>
  </si>
  <si>
    <t>AnkG+</t>
    <phoneticPr fontId="1"/>
  </si>
  <si>
    <t>%AnkG+/TBR1</t>
    <phoneticPr fontId="1"/>
  </si>
  <si>
    <t>%AnkG+/TBR1</t>
  </si>
  <si>
    <t>L5</t>
  </si>
  <si>
    <t>L6</t>
  </si>
  <si>
    <t>FEZF2+</t>
    <phoneticPr fontId="1"/>
  </si>
  <si>
    <t>%Nav1.2/FEZF2</t>
    <phoneticPr fontId="1"/>
  </si>
  <si>
    <t>%AnkG+/FEZF2</t>
  </si>
  <si>
    <t>%AnkG+/FEZF2</t>
    <phoneticPr fontId="1"/>
  </si>
  <si>
    <t>%FEZF2/Nav1.2</t>
    <phoneticPr fontId="1"/>
  </si>
  <si>
    <t>FEZF2-</t>
    <phoneticPr fontId="1"/>
  </si>
  <si>
    <t>Nav1.2+,FEZF2-</t>
    <phoneticPr fontId="1"/>
  </si>
  <si>
    <t>Nav1.2+,FEZF2+</t>
    <phoneticPr fontId="1"/>
  </si>
  <si>
    <t>Nav1.2-,FEZF2-</t>
    <phoneticPr fontId="1"/>
  </si>
  <si>
    <t>Nav1.2-,FEZF2+</t>
    <phoneticPr fontId="1"/>
  </si>
  <si>
    <t>Nav1.2+,AnkG+,FEZF2+</t>
    <phoneticPr fontId="1"/>
  </si>
  <si>
    <t>AnkG+,Nav1.2+</t>
    <phoneticPr fontId="1"/>
  </si>
  <si>
    <t>AnkG+,Nav1.2-</t>
    <phoneticPr fontId="1"/>
  </si>
  <si>
    <t>AnkG-,Nav1.2+</t>
    <phoneticPr fontId="1"/>
  </si>
  <si>
    <t>4L</t>
    <phoneticPr fontId="1"/>
  </si>
  <si>
    <t>244L</t>
    <phoneticPr fontId="1"/>
  </si>
  <si>
    <t>246R</t>
    <phoneticPr fontId="1"/>
  </si>
  <si>
    <t>Nav1.2+,FEZF2+/-</t>
    <phoneticPr fontId="1"/>
  </si>
  <si>
    <t>FEZF2+,Nav1.2+/-</t>
    <phoneticPr fontId="1"/>
  </si>
  <si>
    <t>Nav1.2-,FEZF2+/-</t>
    <phoneticPr fontId="1"/>
  </si>
  <si>
    <t>FEZF2-,Nav1.2+/-</t>
    <phoneticPr fontId="1"/>
  </si>
  <si>
    <t>Cells</t>
    <phoneticPr fontId="1"/>
  </si>
  <si>
    <t>AnkG+/Nav1.2+</t>
    <phoneticPr fontId="1"/>
  </si>
  <si>
    <t>AnkG+/Nav1.2-</t>
    <phoneticPr fontId="1"/>
  </si>
  <si>
    <t>合計</t>
    <rPh sb="0" eb="2">
      <t>ゴウケイ</t>
    </rPh>
    <phoneticPr fontId="1"/>
  </si>
  <si>
    <t>AnkG+/FEZF2-</t>
    <phoneticPr fontId="1"/>
  </si>
  <si>
    <t>AnkG+/FEZF2+</t>
    <phoneticPr fontId="1"/>
  </si>
  <si>
    <t>Supplementary figure S9-Upper-left</t>
    <phoneticPr fontId="1"/>
  </si>
  <si>
    <t>Supplementary figure S9-Upper-right</t>
    <phoneticPr fontId="1"/>
  </si>
  <si>
    <t>Supplementary figure S9-Upper-middle</t>
    <phoneticPr fontId="1"/>
  </si>
  <si>
    <t>Supplementary figure S9-lower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</si>
</sst>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"/>
    <numFmt numFmtId="178" formatCode="0.000"/>
    <numFmt numFmtId="179" formatCode="0.0_ "/>
  </numFmts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2" fontId="0" fillId="0" borderId="0" xfId="0" applyNumberFormat="1">
      <alignment vertical="center"/>
    </xf>
    <xf numFmtId="2" fontId="2" fillId="0" borderId="0" xfId="0" applyNumberFormat="1" applyFont="1">
      <alignment vertical="center"/>
    </xf>
    <xf numFmtId="1" fontId="0" fillId="0" borderId="0" xfId="0" applyNumberFormat="1">
      <alignment vertical="center"/>
    </xf>
    <xf numFmtId="0" fontId="0" fillId="0" borderId="1" xfId="0" applyBorder="1">
      <alignment vertical="center"/>
    </xf>
    <xf numFmtId="1" fontId="0" fillId="0" borderId="1" xfId="0" applyNumberFormat="1" applyBorder="1">
      <alignment vertical="center"/>
    </xf>
    <xf numFmtId="2" fontId="0" fillId="0" borderId="1" xfId="0" applyNumberFormat="1" applyBorder="1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2" fontId="0" fillId="0" borderId="0" xfId="0" applyNumberFormat="1" applyFont="1">
      <alignment vertical="center"/>
    </xf>
    <xf numFmtId="177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0" fontId="0" fillId="0" borderId="0" xfId="0" applyBorder="1">
      <alignment vertical="center"/>
    </xf>
    <xf numFmtId="2" fontId="0" fillId="0" borderId="0" xfId="0" applyNumberFormat="1" applyBorder="1">
      <alignment vertical="center"/>
    </xf>
    <xf numFmtId="2" fontId="2" fillId="0" borderId="0" xfId="0" applyNumberFormat="1" applyFont="1" applyBorder="1">
      <alignment vertical="center"/>
    </xf>
    <xf numFmtId="0" fontId="2" fillId="0" borderId="0" xfId="0" applyFont="1" applyBorder="1">
      <alignment vertical="center"/>
    </xf>
    <xf numFmtId="2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2" fontId="3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" fontId="3" fillId="0" borderId="0" xfId="0" applyNumberFormat="1" applyFont="1">
      <alignment vertical="center"/>
    </xf>
    <xf numFmtId="2" fontId="3" fillId="0" borderId="1" xfId="0" applyNumberFormat="1" applyFont="1" applyBorder="1">
      <alignment vertical="center"/>
    </xf>
    <xf numFmtId="2" fontId="2" fillId="0" borderId="1" xfId="0" applyNumberFormat="1" applyFont="1" applyBorder="1">
      <alignment vertical="center"/>
    </xf>
    <xf numFmtId="177" fontId="3" fillId="0" borderId="0" xfId="0" applyNumberFormat="1" applyFont="1" applyBorder="1">
      <alignment vertical="center"/>
    </xf>
    <xf numFmtId="178" fontId="3" fillId="0" borderId="0" xfId="0" applyNumberFormat="1" applyFont="1" applyBorder="1">
      <alignment vertical="center"/>
    </xf>
    <xf numFmtId="178" fontId="3" fillId="0" borderId="0" xfId="0" applyNumberFormat="1" applyFont="1">
      <alignment vertical="center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1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Border="1">
      <alignment vertical="center"/>
    </xf>
    <xf numFmtId="1" fontId="3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total!$D$27:$D$28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total!$E$27:$E$28</c:f>
              <c:numCache>
                <c:formatCode>0.0</c:formatCode>
                <c:ptCount val="2"/>
                <c:pt idx="0">
                  <c:v>8.8969311718310067</c:v>
                </c:pt>
                <c:pt idx="1">
                  <c:v>5.9722499573257863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DF-EF4E-9466-456754B5503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total!$D$27:$D$28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total!$F$27:$F$28</c:f>
              <c:numCache>
                <c:formatCode>0.0</c:formatCode>
                <c:ptCount val="2"/>
                <c:pt idx="0">
                  <c:v>50.052325363351336</c:v>
                </c:pt>
                <c:pt idx="1">
                  <c:v>49.347445176824287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DF-EF4E-9466-456754B5503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total!$D$27:$D$28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total!$G$27:$G$28</c:f>
              <c:numCache>
                <c:formatCode>0.0</c:formatCode>
                <c:ptCount val="2"/>
                <c:pt idx="0">
                  <c:v>11.545893529757555</c:v>
                </c:pt>
                <c:pt idx="1">
                  <c:v>5.602985915422444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DF-EF4E-9466-456754B5503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total!$D$27:$D$28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total!$H$27:$H$28</c:f>
              <c:numCache>
                <c:formatCode>0.0</c:formatCode>
                <c:ptCount val="2"/>
                <c:pt idx="0">
                  <c:v>29.504849935060093</c:v>
                </c:pt>
                <c:pt idx="1">
                  <c:v>39.077318950427475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DF-EF4E-9466-456754B5503E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total!$D$27:$D$28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'4L'!$E$46:$E$47</c:f>
              <c:numCache>
                <c:formatCode>0.00</c:formatCode>
                <c:ptCount val="2"/>
                <c:pt idx="0">
                  <c:v>38.636363636363633</c:v>
                </c:pt>
                <c:pt idx="1">
                  <c:v>51.351351351351347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3-4D45-8F22-5D70C47A2BEF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total!$D$27:$D$28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'4L'!$F$46:$F$47</c:f>
              <c:numCache>
                <c:formatCode>0.00</c:formatCode>
                <c:ptCount val="2"/>
                <c:pt idx="0">
                  <c:v>30.303030303030305</c:v>
                </c:pt>
                <c:pt idx="1">
                  <c:v>39.130434782608695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93-4D45-8F22-5D70C47A2BEF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total!$D$27:$D$28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'4L'!$G$46:$G$47</c:f>
              <c:numCache>
                <c:formatCode>0.00</c:formatCode>
                <c:ptCount val="2"/>
                <c:pt idx="0">
                  <c:v>44.736842105263158</c:v>
                </c:pt>
                <c:pt idx="1">
                  <c:v>48.648648648648653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93-4D45-8F22-5D70C47A2BEF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total!$D$27:$D$28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'4L'!$H$46:$H$47</c:f>
              <c:numCache>
                <c:formatCode>0.00</c:formatCode>
                <c:ptCount val="2"/>
                <c:pt idx="0">
                  <c:v>37.892078681552363</c:v>
                </c:pt>
                <c:pt idx="1">
                  <c:v>46.376811594202898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93-4D45-8F22-5D70C47A2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96962719"/>
        <c:axId val="305996351"/>
      </c:barChart>
      <c:catAx>
        <c:axId val="29696271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5996351"/>
        <c:crosses val="autoZero"/>
        <c:auto val="1"/>
        <c:lblAlgn val="ctr"/>
        <c:lblOffset val="100"/>
        <c:noMultiLvlLbl val="0"/>
      </c:catAx>
      <c:valAx>
        <c:axId val="305996351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69627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total!$D$45:$D$46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total!$E$45:$E$46</c:f>
              <c:numCache>
                <c:formatCode>0.0</c:formatCode>
                <c:ptCount val="2"/>
                <c:pt idx="0">
                  <c:v>8.8969311718310067</c:v>
                </c:pt>
                <c:pt idx="1">
                  <c:v>5.9722499573257863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E-D645-8093-887A2A28FD1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total!$D$45:$D$46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total!$F$45:$F$46</c:f>
              <c:numCache>
                <c:formatCode>0.0</c:formatCode>
                <c:ptCount val="2"/>
                <c:pt idx="0">
                  <c:v>11.545893529757555</c:v>
                </c:pt>
                <c:pt idx="1">
                  <c:v>5.602985915422444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AE-D645-8093-887A2A28FD11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total!$D$45:$D$46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total!$G$45:$G$46</c:f>
              <c:numCache>
                <c:formatCode>0.0</c:formatCode>
                <c:ptCount val="2"/>
                <c:pt idx="0">
                  <c:v>50.052325363351336</c:v>
                </c:pt>
                <c:pt idx="1">
                  <c:v>49.347445176824287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AE-D645-8093-887A2A28FD1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total!$D$45:$D$46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total!$H$45:$H$46</c:f>
              <c:numCache>
                <c:formatCode>0.0</c:formatCode>
                <c:ptCount val="2"/>
                <c:pt idx="0">
                  <c:v>29.504849935060093</c:v>
                </c:pt>
                <c:pt idx="1">
                  <c:v>39.077318950427475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AE-D645-8093-887A2A28F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47764975"/>
        <c:axId val="305774415"/>
      </c:barChart>
      <c:catAx>
        <c:axId val="3477649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5774415"/>
        <c:crosses val="autoZero"/>
        <c:auto val="1"/>
        <c:lblAlgn val="ctr"/>
        <c:lblOffset val="100"/>
        <c:noMultiLvlLbl val="0"/>
      </c:catAx>
      <c:valAx>
        <c:axId val="30577441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776497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9E6-424E-8162-C192E6C5E9A5}"/>
              </c:ext>
            </c:extLst>
          </c:dPt>
          <c:cat>
            <c:strRef>
              <c:f>'2AとFEZF2'!$B$45:$B$46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'2AとFEZF2'!$C$45:$C$46</c:f>
              <c:numCache>
                <c:formatCode>0.0</c:formatCode>
                <c:ptCount val="2"/>
                <c:pt idx="0">
                  <c:v>51.230029048656498</c:v>
                </c:pt>
                <c:pt idx="1">
                  <c:v>41.55031453277067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6-424E-8162-C192E6C5E9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'2AとFEZF2'!$B$45:$B$46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'2AとFEZF2'!$D$45:$D$46</c:f>
              <c:numCache>
                <c:formatCode>0.0</c:formatCode>
                <c:ptCount val="2"/>
                <c:pt idx="0">
                  <c:v>48.769970951343502</c:v>
                </c:pt>
                <c:pt idx="1">
                  <c:v>58.44968546722933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6-424E-8162-C192E6C5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48514207"/>
        <c:axId val="290058175"/>
      </c:barChart>
      <c:catAx>
        <c:axId val="3485142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0058175"/>
        <c:crosses val="autoZero"/>
        <c:auto val="1"/>
        <c:lblAlgn val="ctr"/>
        <c:lblOffset val="100"/>
        <c:noMultiLvlLbl val="0"/>
      </c:catAx>
      <c:valAx>
        <c:axId val="29005817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51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'2AとFEZF2'!$I$45:$I$46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'2AとFEZF2'!$J$45:$J$46</c:f>
              <c:numCache>
                <c:formatCode>0.0</c:formatCode>
                <c:ptCount val="2"/>
                <c:pt idx="0">
                  <c:v>15.066180546286612</c:v>
                </c:pt>
                <c:pt idx="1">
                  <c:v>10.458288793467254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6-424E-8162-C192E6C5E9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'2AとFEZF2'!$I$45:$I$46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'2AとFEZF2'!$K$45:$K$46</c:f>
              <c:numCache>
                <c:formatCode>0.0_ </c:formatCode>
                <c:ptCount val="2"/>
                <c:pt idx="0">
                  <c:v>84.933819453713383</c:v>
                </c:pt>
                <c:pt idx="1">
                  <c:v>89.541711206532739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6-424E-8162-C192E6C5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48514207"/>
        <c:axId val="290058175"/>
      </c:barChart>
      <c:catAx>
        <c:axId val="3485142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0058175"/>
        <c:crosses val="autoZero"/>
        <c:auto val="1"/>
        <c:lblAlgn val="ctr"/>
        <c:lblOffset val="100"/>
        <c:noMultiLvlLbl val="0"/>
      </c:catAx>
      <c:valAx>
        <c:axId val="29005817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51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'2AとFEZF2'!$O$45:$O$46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'2AとFEZF2'!$P$45:$P$46</c:f>
              <c:numCache>
                <c:formatCode>0.00</c:formatCode>
                <c:ptCount val="2"/>
                <c:pt idx="0">
                  <c:v>38.632882004199288</c:v>
                </c:pt>
                <c:pt idx="1">
                  <c:v>39.425798796508182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E6-424E-8162-C192E6C5E9A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'2AとFEZF2'!$O$45:$O$46</c:f>
              <c:strCache>
                <c:ptCount val="2"/>
                <c:pt idx="0">
                  <c:v>L5</c:v>
                </c:pt>
                <c:pt idx="1">
                  <c:v>L6</c:v>
                </c:pt>
              </c:strCache>
            </c:strRef>
          </c:cat>
          <c:val>
            <c:numRef>
              <c:f>'2AとFEZF2'!$Q$45:$Q$46</c:f>
              <c:numCache>
                <c:formatCode>0.00_ </c:formatCode>
                <c:ptCount val="2"/>
                <c:pt idx="0">
                  <c:v>61.367117995800712</c:v>
                </c:pt>
                <c:pt idx="1">
                  <c:v>60.574201203491818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E6-424E-8162-C192E6C5E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348514207"/>
        <c:axId val="290058175"/>
      </c:barChart>
      <c:catAx>
        <c:axId val="3485142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0058175"/>
        <c:crosses val="autoZero"/>
        <c:auto val="1"/>
        <c:lblAlgn val="ctr"/>
        <c:lblOffset val="100"/>
        <c:noMultiLvlLbl val="0"/>
      </c:catAx>
      <c:valAx>
        <c:axId val="290058175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851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1212850</xdr:colOff>
      <xdr:row>31</xdr:row>
      <xdr:rowOff>25400</xdr:rowOff>
    </xdr:from>
    <xdr:to>
      <xdr:col>7</xdr:col>
      <xdr:colOff>1168400</xdr:colOff>
      <xdr:row>39</xdr:row>
      <xdr:rowOff>6350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FCBB43-897B-5545-9EB3-7D76A6D3A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1225550</xdr:colOff>
      <xdr:row>48</xdr:row>
      <xdr:rowOff>228600</xdr:rowOff>
    </xdr:from>
    <xdr:to>
      <xdr:col>7</xdr:col>
      <xdr:colOff>1143000</xdr:colOff>
      <xdr:row>57</xdr:row>
      <xdr:rowOff>6350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EE5C86-00A5-D14A-A8BB-BA8065FB7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48</xdr:row>
      <xdr:rowOff>203200</xdr:rowOff>
    </xdr:from>
    <xdr:to>
      <xdr:col>5</xdr:col>
      <xdr:colOff>419100</xdr:colOff>
      <xdr:row>55</xdr:row>
      <xdr:rowOff>6350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1825F75-7622-E944-AA7E-0C4A868D9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520700</xdr:colOff>
      <xdr:row>49</xdr:row>
      <xdr:rowOff>25400</xdr:rowOff>
    </xdr:from>
    <xdr:to>
      <xdr:col>12</xdr:col>
      <xdr:colOff>330200</xdr:colOff>
      <xdr:row>55</xdr:row>
      <xdr:rowOff>82550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6796123-4E49-B240-92B2-304886362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774700</xdr:colOff>
      <xdr:row>48</xdr:row>
      <xdr:rowOff>241300</xdr:rowOff>
    </xdr:from>
    <xdr:to>
      <xdr:col>18</xdr:col>
      <xdr:colOff>584200</xdr:colOff>
      <xdr:row>55</xdr:row>
      <xdr:rowOff>44450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9281DB-C522-4B49-A183-A0A938650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BD1A9-B11D-0C41-863E-5562AD90791D}">
  <dimension ref="A1:AD55"/>
  <sheetViews>
    <sheetView topLeftCell="A9" workbookViewId="0">
      <selection activeCell="Q35" sqref="Q35"/>
    </sheetView>
  </sheetViews>
  <sheetFormatPr baseColWidth="10" defaultRowHeight="20"/>
  <cols>
    <col min="4" max="4" width="10.7109375" customWidth="1"/>
    <col min="5" max="5" width="15.5703125" customWidth="1"/>
    <col min="6" max="6" width="15.85546875" customWidth="1"/>
    <col min="7" max="7" width="14.42578125" customWidth="1"/>
    <col min="8" max="9" width="15.28515625" customWidth="1"/>
    <col min="10" max="10" width="17.85546875" customWidth="1"/>
    <col min="12" max="12" width="16.140625" customWidth="1"/>
    <col min="13" max="13" width="21.140625" customWidth="1"/>
    <col min="14" max="14" width="16.5703125" customWidth="1"/>
    <col min="15" max="15" width="14.7109375" customWidth="1"/>
    <col min="18" max="20" width="15.42578125" customWidth="1"/>
    <col min="21" max="21" width="15.5703125" customWidth="1"/>
    <col min="22" max="22" width="13.7109375" customWidth="1"/>
    <col min="27" max="27" width="16.7109375" customWidth="1"/>
    <col min="28" max="30" width="14.5703125" customWidth="1"/>
  </cols>
  <sheetData>
    <row r="1" spans="1:30">
      <c r="U1" s="9"/>
    </row>
    <row r="3" spans="1:30">
      <c r="A3" s="17"/>
      <c r="B3" s="17"/>
      <c r="C3" s="17"/>
      <c r="D3" s="17"/>
      <c r="E3" s="17"/>
      <c r="F3" s="17"/>
      <c r="G3" s="17"/>
      <c r="H3" s="17"/>
      <c r="I3" s="18"/>
      <c r="J3" s="18"/>
      <c r="K3" s="17"/>
      <c r="L3" s="17"/>
      <c r="M3" s="17"/>
      <c r="N3" s="17"/>
      <c r="O3" s="18"/>
      <c r="AA3" s="1"/>
      <c r="AB3" s="1"/>
      <c r="AC3" s="1"/>
      <c r="AD3" s="1"/>
    </row>
    <row r="4" spans="1:30">
      <c r="A4" s="17"/>
      <c r="B4" s="17"/>
      <c r="C4" s="17"/>
      <c r="D4" s="17"/>
      <c r="E4" s="17"/>
      <c r="F4" s="17"/>
      <c r="G4" s="17"/>
      <c r="H4" s="17"/>
      <c r="I4" s="18"/>
      <c r="J4" s="18"/>
      <c r="K4" s="17"/>
      <c r="L4" s="17"/>
      <c r="M4" s="17"/>
      <c r="N4" s="17"/>
      <c r="O4" s="18"/>
      <c r="AA4" s="1"/>
      <c r="AB4" s="1"/>
      <c r="AC4" s="1"/>
      <c r="AD4" s="1"/>
    </row>
    <row r="5" spans="1:30">
      <c r="A5" s="17"/>
      <c r="B5" s="17"/>
      <c r="C5" s="17"/>
      <c r="D5" s="17"/>
      <c r="E5" s="17"/>
      <c r="F5" s="17"/>
      <c r="G5" s="17"/>
      <c r="H5" s="17"/>
      <c r="I5" s="18"/>
      <c r="J5" s="18"/>
      <c r="K5" s="17"/>
      <c r="L5" s="17"/>
      <c r="M5" s="17"/>
      <c r="N5" s="17"/>
      <c r="O5" s="18"/>
      <c r="AA5" s="1"/>
      <c r="AB5" s="1"/>
      <c r="AC5" s="1"/>
      <c r="AD5" s="1"/>
    </row>
    <row r="6" spans="1:30">
      <c r="A6" s="17"/>
      <c r="B6" s="17"/>
      <c r="C6" s="17"/>
      <c r="D6" s="17"/>
      <c r="E6" s="20"/>
      <c r="F6" s="20"/>
      <c r="G6" s="17"/>
      <c r="H6" s="17"/>
      <c r="I6" s="19"/>
      <c r="J6" s="19"/>
      <c r="K6" s="17"/>
      <c r="L6" s="20"/>
      <c r="M6" s="20"/>
      <c r="N6" s="17"/>
      <c r="O6" s="19"/>
      <c r="AA6" s="2"/>
      <c r="AB6" s="2"/>
      <c r="AC6" s="2"/>
      <c r="AD6" s="2"/>
    </row>
    <row r="7" spans="1:3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30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30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30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30">
      <c r="A11" t="s">
        <v>0</v>
      </c>
      <c r="U11" s="9"/>
      <c r="W11" t="s">
        <v>21</v>
      </c>
      <c r="AA11" t="s">
        <v>19</v>
      </c>
    </row>
    <row r="12" spans="1:30">
      <c r="A12" t="s">
        <v>42</v>
      </c>
      <c r="D12" t="s">
        <v>28</v>
      </c>
      <c r="E12" t="s">
        <v>39</v>
      </c>
      <c r="F12" t="s">
        <v>40</v>
      </c>
      <c r="G12" t="s">
        <v>6</v>
      </c>
      <c r="H12" t="s">
        <v>41</v>
      </c>
      <c r="I12" t="s">
        <v>29</v>
      </c>
      <c r="J12" t="s">
        <v>31</v>
      </c>
      <c r="K12" t="s">
        <v>7</v>
      </c>
      <c r="L12" t="s">
        <v>17</v>
      </c>
      <c r="M12" t="s">
        <v>38</v>
      </c>
      <c r="N12" t="s">
        <v>33</v>
      </c>
      <c r="O12" t="s">
        <v>32</v>
      </c>
      <c r="S12" t="s">
        <v>34</v>
      </c>
      <c r="T12" t="s">
        <v>35</v>
      </c>
      <c r="U12" t="s">
        <v>36</v>
      </c>
      <c r="V12" t="s">
        <v>37</v>
      </c>
      <c r="W12" t="s">
        <v>18</v>
      </c>
      <c r="AA12" t="s">
        <v>34</v>
      </c>
      <c r="AB12" t="s">
        <v>35</v>
      </c>
      <c r="AC12" t="s">
        <v>36</v>
      </c>
      <c r="AD12" t="s">
        <v>37</v>
      </c>
    </row>
    <row r="13" spans="1:30">
      <c r="A13" t="s">
        <v>4</v>
      </c>
      <c r="C13" s="14" t="s">
        <v>1</v>
      </c>
      <c r="D13" s="14">
        <v>44</v>
      </c>
      <c r="E13" s="14">
        <v>15</v>
      </c>
      <c r="F13" s="14">
        <v>2</v>
      </c>
      <c r="G13" s="14">
        <v>27</v>
      </c>
      <c r="H13" s="14" t="s">
        <v>8</v>
      </c>
      <c r="I13" s="24">
        <f>(E13/(E13+F13))*100</f>
        <v>88.235294117647058</v>
      </c>
      <c r="J13" s="24">
        <f>((D13-G13)/D13)*100</f>
        <v>38.636363636363633</v>
      </c>
      <c r="K13" s="14" t="s">
        <v>1</v>
      </c>
      <c r="L13" s="14">
        <v>60</v>
      </c>
      <c r="M13" s="14">
        <v>15</v>
      </c>
      <c r="N13" s="14">
        <v>45</v>
      </c>
      <c r="O13" s="24">
        <f>(M13/L13)*100</f>
        <v>25</v>
      </c>
      <c r="P13" s="14"/>
      <c r="S13">
        <v>35</v>
      </c>
      <c r="T13">
        <v>15</v>
      </c>
      <c r="U13">
        <v>2</v>
      </c>
      <c r="V13">
        <v>23</v>
      </c>
      <c r="W13">
        <f>SUM(S13:V13)</f>
        <v>75</v>
      </c>
      <c r="AA13" s="11">
        <f>(S13/$W$13)*100</f>
        <v>46.666666666666664</v>
      </c>
      <c r="AB13" s="11">
        <f t="shared" ref="AB13:AD13" si="0">(T13/$W$13)*100</f>
        <v>20</v>
      </c>
      <c r="AC13" s="11">
        <f>(U13/$W$13)*100</f>
        <v>2.666666666666667</v>
      </c>
      <c r="AD13" s="11">
        <f t="shared" si="0"/>
        <v>30.666666666666664</v>
      </c>
    </row>
    <row r="14" spans="1:30">
      <c r="C14" s="14" t="s">
        <v>2</v>
      </c>
      <c r="D14" s="14">
        <v>33</v>
      </c>
      <c r="E14" s="14">
        <v>6</v>
      </c>
      <c r="F14" s="14">
        <v>4</v>
      </c>
      <c r="G14" s="14">
        <v>23</v>
      </c>
      <c r="H14" s="14" t="s">
        <v>8</v>
      </c>
      <c r="I14" s="24">
        <f>(E14/(E14+F14))*100</f>
        <v>60</v>
      </c>
      <c r="J14" s="24">
        <f>((D14-G14)/D14)*100</f>
        <v>30.303030303030305</v>
      </c>
      <c r="K14" s="14" t="s">
        <v>2</v>
      </c>
      <c r="L14" s="14">
        <v>29</v>
      </c>
      <c r="M14" s="14">
        <v>6</v>
      </c>
      <c r="N14" s="14">
        <v>23</v>
      </c>
      <c r="O14" s="24">
        <f>(M14/L14)*100</f>
        <v>20.689655172413794</v>
      </c>
      <c r="P14" s="14"/>
      <c r="S14">
        <v>34</v>
      </c>
      <c r="T14">
        <v>6</v>
      </c>
      <c r="U14">
        <v>19</v>
      </c>
      <c r="V14">
        <v>4</v>
      </c>
      <c r="W14">
        <f>SUM(S14:V14)</f>
        <v>63</v>
      </c>
      <c r="AA14" s="11">
        <f>(S14/$W$14)*100</f>
        <v>53.968253968253968</v>
      </c>
      <c r="AB14" s="11">
        <f t="shared" ref="AB14:AD14" si="1">(T14/$W$14)*100</f>
        <v>9.5238095238095237</v>
      </c>
      <c r="AC14" s="11">
        <f t="shared" si="1"/>
        <v>30.158730158730158</v>
      </c>
      <c r="AD14" s="11">
        <f t="shared" si="1"/>
        <v>6.3492063492063489</v>
      </c>
    </row>
    <row r="15" spans="1:30">
      <c r="C15" s="14" t="s">
        <v>3</v>
      </c>
      <c r="D15" s="14">
        <v>38</v>
      </c>
      <c r="E15" s="25">
        <v>4</v>
      </c>
      <c r="F15" s="25">
        <v>13</v>
      </c>
      <c r="G15" s="14">
        <v>21</v>
      </c>
      <c r="H15" s="14"/>
      <c r="I15" s="24">
        <f>(E15/(E15+F15))*100</f>
        <v>23.52941176470588</v>
      </c>
      <c r="J15" s="24">
        <f>((D15-G15)/D15)*100</f>
        <v>44.736842105263158</v>
      </c>
      <c r="K15" s="14" t="s">
        <v>3</v>
      </c>
      <c r="L15" s="14">
        <v>40</v>
      </c>
      <c r="M15" s="14">
        <v>4</v>
      </c>
      <c r="N15" s="14">
        <v>36</v>
      </c>
      <c r="O15" s="24">
        <f>(M15/L15)*100</f>
        <v>10</v>
      </c>
      <c r="P15" s="14"/>
      <c r="S15">
        <v>36</v>
      </c>
      <c r="T15">
        <v>4</v>
      </c>
      <c r="U15">
        <v>35</v>
      </c>
      <c r="V15">
        <v>13</v>
      </c>
      <c r="W15">
        <f>SUM(S15:V15)</f>
        <v>88</v>
      </c>
      <c r="AA15" s="11">
        <f>(S15/$W$15)*100</f>
        <v>40.909090909090914</v>
      </c>
      <c r="AB15" s="11">
        <f t="shared" ref="AB15:AD15" si="2">(T15/$W$15)*100</f>
        <v>4.5454545454545459</v>
      </c>
      <c r="AC15" s="11">
        <f t="shared" si="2"/>
        <v>39.772727272727273</v>
      </c>
      <c r="AD15" s="11">
        <f t="shared" si="2"/>
        <v>14.772727272727273</v>
      </c>
    </row>
    <row r="16" spans="1:30">
      <c r="C16" s="14"/>
      <c r="D16" s="25">
        <f>SUM(D13:D15)</f>
        <v>115</v>
      </c>
      <c r="E16" s="25">
        <f>SUM(E13:E15)</f>
        <v>25</v>
      </c>
      <c r="F16" s="25">
        <f>SUM(F13:F15)</f>
        <v>19</v>
      </c>
      <c r="G16" s="14"/>
      <c r="H16" s="14" t="s">
        <v>20</v>
      </c>
      <c r="I16" s="24">
        <f>AVERAGE(I13:I15)</f>
        <v>57.254901960784316</v>
      </c>
      <c r="J16" s="24">
        <f>AVERAGE(J13:J15)</f>
        <v>37.892078681552363</v>
      </c>
      <c r="K16" s="14"/>
      <c r="L16" s="25">
        <f>SUM(L13:L15)</f>
        <v>129</v>
      </c>
      <c r="M16" s="25">
        <f>SUM(M13:M15)</f>
        <v>25</v>
      </c>
      <c r="N16" s="25">
        <f>SUM(N13:N15)</f>
        <v>104</v>
      </c>
      <c r="O16" s="24">
        <f>AVERAGE(O13:O15)</f>
        <v>18.563218390804597</v>
      </c>
      <c r="P16" s="14"/>
      <c r="W16">
        <f>SUM(W13:W15)</f>
        <v>226</v>
      </c>
      <c r="AA16" s="11">
        <f>AVERAGE(AA13:AA15)</f>
        <v>47.181337181337177</v>
      </c>
      <c r="AB16" s="11">
        <f t="shared" ref="AB16" si="3">AVERAGE(AB13:AB15)</f>
        <v>11.356421356421357</v>
      </c>
      <c r="AC16" s="11">
        <f t="shared" ref="AC16" si="4">AVERAGE(AC13:AC15)</f>
        <v>24.199374699374697</v>
      </c>
      <c r="AD16" s="11">
        <f t="shared" ref="AD16" si="5">AVERAGE(AD13:AD15)</f>
        <v>17.262866762866761</v>
      </c>
    </row>
    <row r="17" spans="1:30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AA17" s="15"/>
      <c r="AB17" s="15"/>
      <c r="AC17" s="15"/>
      <c r="AD17" s="15"/>
    </row>
    <row r="18" spans="1:30"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AA18" s="15"/>
      <c r="AB18" s="15"/>
      <c r="AC18" s="15"/>
      <c r="AD18" s="15"/>
    </row>
    <row r="19" spans="1:30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AA19" s="15"/>
      <c r="AB19" s="15"/>
      <c r="AC19" s="15"/>
      <c r="AD19" s="15"/>
    </row>
    <row r="20" spans="1:30"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AA20" s="15"/>
      <c r="AB20" s="15"/>
      <c r="AC20" s="15"/>
      <c r="AD20" s="15"/>
    </row>
    <row r="21" spans="1:30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U21" s="9"/>
      <c r="W21" t="s">
        <v>21</v>
      </c>
      <c r="AA21" t="s">
        <v>19</v>
      </c>
    </row>
    <row r="22" spans="1:30">
      <c r="C22" s="14"/>
      <c r="D22" s="14" t="s">
        <v>28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S22" t="s">
        <v>34</v>
      </c>
      <c r="T22" t="s">
        <v>35</v>
      </c>
      <c r="U22" t="s">
        <v>36</v>
      </c>
      <c r="V22" t="s">
        <v>37</v>
      </c>
      <c r="W22" t="s">
        <v>18</v>
      </c>
      <c r="AA22" t="s">
        <v>34</v>
      </c>
      <c r="AB22" t="s">
        <v>35</v>
      </c>
      <c r="AC22" t="s">
        <v>36</v>
      </c>
      <c r="AD22" t="s">
        <v>37</v>
      </c>
    </row>
    <row r="23" spans="1:30">
      <c r="A23" t="s">
        <v>5</v>
      </c>
      <c r="C23" s="14" t="s">
        <v>1</v>
      </c>
      <c r="D23" s="14">
        <v>37</v>
      </c>
      <c r="E23" s="14">
        <v>14</v>
      </c>
      <c r="F23" s="14">
        <v>5</v>
      </c>
      <c r="G23" s="14">
        <v>18</v>
      </c>
      <c r="H23" s="14" t="s">
        <v>8</v>
      </c>
      <c r="I23" s="24">
        <f>(E23/(E23+F23))*100</f>
        <v>73.68421052631578</v>
      </c>
      <c r="J23" s="24">
        <f>((D23-G23)/D23)*100</f>
        <v>51.351351351351347</v>
      </c>
      <c r="K23" s="14" t="s">
        <v>1</v>
      </c>
      <c r="L23" s="14">
        <v>41</v>
      </c>
      <c r="M23" s="14">
        <v>14</v>
      </c>
      <c r="N23" s="14">
        <v>27</v>
      </c>
      <c r="O23" s="24">
        <f>(M23/L23)*100</f>
        <v>34.146341463414636</v>
      </c>
      <c r="P23" s="14"/>
      <c r="S23">
        <v>27</v>
      </c>
      <c r="T23">
        <v>14</v>
      </c>
      <c r="U23">
        <v>24</v>
      </c>
      <c r="V23">
        <v>5</v>
      </c>
      <c r="W23">
        <f>SUM(S23:V23)</f>
        <v>70</v>
      </c>
      <c r="AA23" s="11">
        <f>(S23/$W$23)*100</f>
        <v>38.571428571428577</v>
      </c>
      <c r="AB23" s="11">
        <f t="shared" ref="AB23:AD23" si="6">(T23/$W$23)*100</f>
        <v>20</v>
      </c>
      <c r="AC23" s="11">
        <f t="shared" si="6"/>
        <v>34.285714285714285</v>
      </c>
      <c r="AD23" s="11">
        <f t="shared" si="6"/>
        <v>7.1428571428571423</v>
      </c>
    </row>
    <row r="24" spans="1:30">
      <c r="C24" s="14" t="s">
        <v>2</v>
      </c>
      <c r="D24" s="14">
        <v>23</v>
      </c>
      <c r="E24" s="14">
        <v>4</v>
      </c>
      <c r="F24" s="14">
        <v>5</v>
      </c>
      <c r="G24" s="14">
        <v>14</v>
      </c>
      <c r="H24" s="14" t="s">
        <v>8</v>
      </c>
      <c r="I24" s="24">
        <f>(E24/(E24+F24))*100</f>
        <v>44.444444444444443</v>
      </c>
      <c r="J24" s="24">
        <f>((D24-G24)/D24)*100</f>
        <v>39.130434782608695</v>
      </c>
      <c r="K24" s="14" t="s">
        <v>2</v>
      </c>
      <c r="L24" s="14">
        <v>57</v>
      </c>
      <c r="M24" s="14">
        <v>4</v>
      </c>
      <c r="N24" s="14">
        <v>53</v>
      </c>
      <c r="O24" s="24">
        <f>(M24/L24)*100</f>
        <v>7.0175438596491224</v>
      </c>
      <c r="P24" s="14"/>
      <c r="S24">
        <v>53</v>
      </c>
      <c r="T24">
        <v>4</v>
      </c>
      <c r="U24">
        <v>39</v>
      </c>
      <c r="V24">
        <v>5</v>
      </c>
      <c r="W24">
        <f>SUM(S24:V24)</f>
        <v>101</v>
      </c>
      <c r="AA24" s="11">
        <f>(S24/$W$24)*100</f>
        <v>52.475247524752476</v>
      </c>
      <c r="AB24" s="11">
        <f t="shared" ref="AB24:AD24" si="7">(T24/$W$24)*100</f>
        <v>3.9603960396039604</v>
      </c>
      <c r="AC24" s="11">
        <f t="shared" si="7"/>
        <v>38.613861386138616</v>
      </c>
      <c r="AD24" s="11">
        <f t="shared" si="7"/>
        <v>4.9504950495049505</v>
      </c>
    </row>
    <row r="25" spans="1:30">
      <c r="C25" s="14" t="s">
        <v>3</v>
      </c>
      <c r="D25" s="14">
        <v>37</v>
      </c>
      <c r="E25" s="25">
        <v>9</v>
      </c>
      <c r="F25" s="25">
        <v>9</v>
      </c>
      <c r="G25" s="14">
        <v>19</v>
      </c>
      <c r="H25" s="14" t="s">
        <v>8</v>
      </c>
      <c r="I25" s="24">
        <f>(E25/(E25+F25))*100</f>
        <v>50</v>
      </c>
      <c r="J25" s="24">
        <f>((D25-G25)/D25)*100</f>
        <v>48.648648648648653</v>
      </c>
      <c r="K25" s="14" t="s">
        <v>3</v>
      </c>
      <c r="L25" s="14">
        <v>59</v>
      </c>
      <c r="M25" s="14">
        <v>9</v>
      </c>
      <c r="N25" s="14">
        <v>50</v>
      </c>
      <c r="O25" s="24">
        <f>(M25/L25)*100</f>
        <v>15.254237288135593</v>
      </c>
      <c r="P25" s="14"/>
      <c r="S25">
        <v>50</v>
      </c>
      <c r="T25">
        <v>9</v>
      </c>
      <c r="U25">
        <v>29</v>
      </c>
      <c r="V25">
        <v>9</v>
      </c>
      <c r="W25">
        <f>SUM(S25:V25)</f>
        <v>97</v>
      </c>
      <c r="AA25" s="11">
        <f>(S25/$W$25)*100</f>
        <v>51.546391752577314</v>
      </c>
      <c r="AB25" s="11">
        <f t="shared" ref="AB25:AD25" si="8">(T25/$W$25)*100</f>
        <v>9.2783505154639183</v>
      </c>
      <c r="AC25" s="11">
        <f t="shared" si="8"/>
        <v>29.896907216494846</v>
      </c>
      <c r="AD25" s="11">
        <f t="shared" si="8"/>
        <v>9.2783505154639183</v>
      </c>
    </row>
    <row r="26" spans="1:30">
      <c r="C26" s="14"/>
      <c r="D26" s="25">
        <f>SUM(D23:D25)</f>
        <v>97</v>
      </c>
      <c r="E26" s="25">
        <f>SUM(E23:E25)</f>
        <v>27</v>
      </c>
      <c r="F26" s="25">
        <f>SUM(F23:F25)</f>
        <v>19</v>
      </c>
      <c r="G26" s="14"/>
      <c r="H26" s="14" t="s">
        <v>20</v>
      </c>
      <c r="I26" s="24">
        <f>AVERAGE(I23:I25)</f>
        <v>56.042884990253413</v>
      </c>
      <c r="J26" s="24">
        <f>AVERAGE(J23:J25)</f>
        <v>46.376811594202898</v>
      </c>
      <c r="K26" s="14"/>
      <c r="L26" s="25">
        <f>SUM(L23:L25)</f>
        <v>157</v>
      </c>
      <c r="M26" s="25">
        <f>SUM(M23:M25)</f>
        <v>27</v>
      </c>
      <c r="N26" s="25">
        <f>SUM(N23:N25)</f>
        <v>130</v>
      </c>
      <c r="O26" s="24">
        <f>AVERAGE(O23:O25)</f>
        <v>18.806040870399784</v>
      </c>
      <c r="P26" s="14"/>
      <c r="W26">
        <f>SUM(W23:W25)</f>
        <v>268</v>
      </c>
      <c r="AA26" s="11">
        <f>AVERAGE(AA23:AA25)</f>
        <v>47.531022616252784</v>
      </c>
      <c r="AB26" s="11">
        <f t="shared" ref="AB26" si="9">AVERAGE(AB23:AB25)</f>
        <v>11.079582185022625</v>
      </c>
      <c r="AC26" s="11">
        <f t="shared" ref="AC26" si="10">AVERAGE(AC23:AC25)</f>
        <v>34.265494296115918</v>
      </c>
      <c r="AD26" s="11">
        <f t="shared" ref="AD26" si="11">AVERAGE(AD23:AD25)</f>
        <v>7.1239009026086704</v>
      </c>
    </row>
    <row r="27" spans="1:30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30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</row>
    <row r="35" spans="4:16">
      <c r="D35" s="15"/>
      <c r="E35" s="15" t="s">
        <v>29</v>
      </c>
      <c r="F35" s="15"/>
      <c r="G35" s="15"/>
      <c r="H35" s="15"/>
      <c r="I35" s="15"/>
      <c r="J35" s="15"/>
      <c r="K35" s="15"/>
      <c r="L35" s="15" t="s">
        <v>32</v>
      </c>
      <c r="M35" s="15"/>
      <c r="N35" s="15"/>
      <c r="O35" s="15"/>
      <c r="P35" s="15"/>
    </row>
    <row r="36" spans="4:16">
      <c r="D36" s="15"/>
      <c r="E36" s="15">
        <v>1</v>
      </c>
      <c r="F36" s="15">
        <v>2</v>
      </c>
      <c r="G36" s="15">
        <v>3</v>
      </c>
      <c r="H36" s="15" t="s">
        <v>20</v>
      </c>
      <c r="I36" s="15" t="s">
        <v>49</v>
      </c>
      <c r="J36" s="15"/>
      <c r="K36" s="15"/>
      <c r="L36" s="26">
        <v>1</v>
      </c>
      <c r="M36" s="26">
        <v>2</v>
      </c>
      <c r="N36" s="26">
        <v>3</v>
      </c>
      <c r="O36" s="15" t="s">
        <v>20</v>
      </c>
      <c r="P36" s="15"/>
    </row>
    <row r="37" spans="4:16">
      <c r="D37" s="16"/>
      <c r="E37" s="27"/>
      <c r="F37" s="27"/>
      <c r="G37" s="27"/>
      <c r="H37" s="27"/>
      <c r="I37" s="15"/>
      <c r="J37" s="15"/>
      <c r="K37" s="16"/>
      <c r="L37" s="27"/>
      <c r="M37" s="27"/>
      <c r="N37" s="27"/>
      <c r="O37" s="27"/>
      <c r="P37" t="s">
        <v>21</v>
      </c>
    </row>
    <row r="38" spans="4:16">
      <c r="D38" s="15" t="s">
        <v>10</v>
      </c>
      <c r="E38" s="21">
        <f>I13</f>
        <v>88.235294117647058</v>
      </c>
      <c r="F38" s="21">
        <f>I14</f>
        <v>60</v>
      </c>
      <c r="G38" s="21">
        <f>I15</f>
        <v>23.52941176470588</v>
      </c>
      <c r="H38" s="21">
        <f>AVERAGE(E38:G38)</f>
        <v>57.254901960784316</v>
      </c>
      <c r="I38" s="15"/>
      <c r="J38" s="15"/>
      <c r="K38" s="15" t="s">
        <v>10</v>
      </c>
      <c r="L38" s="21">
        <f>O13</f>
        <v>25</v>
      </c>
      <c r="M38" s="21">
        <f>O14</f>
        <v>20.689655172413794</v>
      </c>
      <c r="N38" s="21">
        <f>O15</f>
        <v>10</v>
      </c>
      <c r="O38" s="21">
        <f>AVERAGE(L38:N38)</f>
        <v>18.563218390804597</v>
      </c>
      <c r="P38">
        <f>L16</f>
        <v>129</v>
      </c>
    </row>
    <row r="39" spans="4:16">
      <c r="D39" s="15" t="s">
        <v>11</v>
      </c>
      <c r="E39" s="21">
        <f>I23</f>
        <v>73.68421052631578</v>
      </c>
      <c r="F39" s="21">
        <f>I24</f>
        <v>44.444444444444443</v>
      </c>
      <c r="G39" s="21">
        <f>I25</f>
        <v>50</v>
      </c>
      <c r="H39" s="21">
        <f>AVERAGE(E39:G39)</f>
        <v>56.042884990253413</v>
      </c>
      <c r="I39" s="15"/>
      <c r="J39" s="15"/>
      <c r="K39" s="15" t="s">
        <v>11</v>
      </c>
      <c r="L39" s="21">
        <f>O23</f>
        <v>34.146341463414636</v>
      </c>
      <c r="M39" s="21">
        <f>O24</f>
        <v>7.0175438596491224</v>
      </c>
      <c r="N39" s="21">
        <f>O25</f>
        <v>15.254237288135593</v>
      </c>
      <c r="O39" s="21">
        <f>AVERAGE(L39:N39)</f>
        <v>18.806040870399784</v>
      </c>
      <c r="P39">
        <f>L26</f>
        <v>157</v>
      </c>
    </row>
    <row r="40" spans="4:16"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4:16"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4:16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4:16">
      <c r="D43" s="15"/>
      <c r="E43" s="15" t="s">
        <v>31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4:16">
      <c r="D44" s="15"/>
      <c r="E44" s="15">
        <v>1</v>
      </c>
      <c r="F44" s="15">
        <v>2</v>
      </c>
      <c r="G44" s="15">
        <v>3</v>
      </c>
      <c r="H44" s="15" t="s">
        <v>20</v>
      </c>
      <c r="I44" s="15" t="s">
        <v>49</v>
      </c>
      <c r="J44" s="15"/>
      <c r="K44" s="15"/>
      <c r="L44" s="15"/>
      <c r="M44" s="15"/>
      <c r="N44" s="15"/>
      <c r="O44" s="15"/>
      <c r="P44" s="15"/>
    </row>
    <row r="45" spans="4:16">
      <c r="D45" s="16"/>
      <c r="E45" s="27"/>
      <c r="F45" s="27"/>
      <c r="G45" s="27"/>
      <c r="H45" s="27"/>
      <c r="I45" s="15"/>
      <c r="J45" s="15"/>
      <c r="K45" s="15"/>
      <c r="L45" s="15"/>
      <c r="M45" s="15"/>
      <c r="N45" s="15"/>
      <c r="O45" s="15"/>
      <c r="P45" s="15"/>
    </row>
    <row r="46" spans="4:16">
      <c r="D46" s="15" t="s">
        <v>10</v>
      </c>
      <c r="E46" s="21">
        <f>J13</f>
        <v>38.636363636363633</v>
      </c>
      <c r="F46" s="21">
        <f>J14</f>
        <v>30.303030303030305</v>
      </c>
      <c r="G46" s="21">
        <f>J15</f>
        <v>44.736842105263158</v>
      </c>
      <c r="H46" s="21">
        <f>J16</f>
        <v>37.892078681552363</v>
      </c>
      <c r="I46" s="15">
        <f>D16</f>
        <v>115</v>
      </c>
      <c r="J46" s="15"/>
      <c r="K46" s="15"/>
      <c r="L46" s="15"/>
      <c r="M46" s="15"/>
      <c r="N46" s="15"/>
      <c r="O46" s="15"/>
      <c r="P46" s="15"/>
    </row>
    <row r="47" spans="4:16">
      <c r="D47" s="15" t="s">
        <v>11</v>
      </c>
      <c r="E47" s="21">
        <f t="shared" ref="E47" si="12">J23</f>
        <v>51.351351351351347</v>
      </c>
      <c r="F47" s="21">
        <f>J24</f>
        <v>39.130434782608695</v>
      </c>
      <c r="G47" s="21">
        <f>J25</f>
        <v>48.648648648648653</v>
      </c>
      <c r="H47" s="21">
        <f>J26</f>
        <v>46.376811594202898</v>
      </c>
      <c r="I47" s="15">
        <f>D26</f>
        <v>97</v>
      </c>
      <c r="J47" s="15"/>
      <c r="K47" s="15"/>
      <c r="L47" s="15"/>
      <c r="M47" s="15"/>
      <c r="N47" s="15"/>
      <c r="O47" s="15"/>
      <c r="P47" s="15"/>
    </row>
    <row r="48" spans="4:16"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4:16"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4:16"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3" spans="4:16">
      <c r="E53" s="1"/>
      <c r="F53" s="1"/>
      <c r="G53" s="1"/>
      <c r="H53" s="2"/>
    </row>
    <row r="54" spans="4:16">
      <c r="E54" s="1"/>
      <c r="F54" s="1"/>
      <c r="G54" s="1"/>
      <c r="H54" s="2"/>
    </row>
    <row r="55" spans="4:16">
      <c r="E55" s="1"/>
      <c r="F55" s="1"/>
      <c r="G55" s="1"/>
      <c r="H55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69B4-81AF-4146-B67B-F5C379830F2D}">
  <dimension ref="A1:AD55"/>
  <sheetViews>
    <sheetView topLeftCell="B7" workbookViewId="0">
      <selection activeCell="P37" sqref="P37:P39"/>
    </sheetView>
  </sheetViews>
  <sheetFormatPr baseColWidth="10" defaultRowHeight="20"/>
  <cols>
    <col min="4" max="4" width="10.42578125" customWidth="1"/>
    <col min="5" max="5" width="16.85546875" customWidth="1"/>
    <col min="6" max="6" width="16.7109375" customWidth="1"/>
    <col min="7" max="7" width="11.7109375" customWidth="1"/>
    <col min="8" max="8" width="16.7109375" customWidth="1"/>
    <col min="9" max="9" width="15.7109375" customWidth="1"/>
    <col min="10" max="10" width="14.7109375" customWidth="1"/>
    <col min="11" max="11" width="14.42578125" customWidth="1"/>
    <col min="12" max="12" width="16" customWidth="1"/>
    <col min="13" max="13" width="21.140625" customWidth="1"/>
    <col min="14" max="14" width="11.140625" bestFit="1" customWidth="1"/>
    <col min="15" max="15" width="17" customWidth="1"/>
    <col min="16" max="16" width="10.85546875" customWidth="1"/>
    <col min="17" max="17" width="5" customWidth="1"/>
    <col min="19" max="20" width="15.5703125" customWidth="1"/>
    <col min="21" max="21" width="13.28515625" customWidth="1"/>
    <col min="22" max="22" width="15.5703125" customWidth="1"/>
    <col min="27" max="30" width="16.140625" customWidth="1"/>
  </cols>
  <sheetData>
    <row r="1" spans="1:30">
      <c r="U1" s="9"/>
    </row>
    <row r="3" spans="1:30">
      <c r="I3" s="1"/>
      <c r="J3" s="1"/>
      <c r="O3" s="1"/>
      <c r="AA3" s="1"/>
      <c r="AB3" s="1"/>
      <c r="AC3" s="1"/>
      <c r="AD3" s="1"/>
    </row>
    <row r="4" spans="1:30">
      <c r="I4" s="1"/>
      <c r="J4" s="1"/>
      <c r="O4" s="1"/>
      <c r="AA4" s="1"/>
      <c r="AB4" s="1"/>
      <c r="AC4" s="1"/>
      <c r="AD4" s="1"/>
    </row>
    <row r="5" spans="1:30">
      <c r="D5" s="17"/>
      <c r="E5" s="17"/>
      <c r="F5" s="17"/>
      <c r="G5" s="17"/>
      <c r="I5" s="1"/>
      <c r="J5" s="1"/>
      <c r="O5" s="1"/>
      <c r="AA5" s="1"/>
      <c r="AB5" s="1"/>
      <c r="AC5" s="1"/>
      <c r="AD5" s="1"/>
    </row>
    <row r="6" spans="1:30">
      <c r="D6" s="17"/>
      <c r="E6" s="20"/>
      <c r="F6" s="20"/>
      <c r="G6" s="17"/>
      <c r="I6" s="2"/>
      <c r="J6" s="2"/>
      <c r="L6" s="8"/>
      <c r="M6" s="8"/>
      <c r="O6" s="2"/>
      <c r="AA6" s="2"/>
      <c r="AB6" s="2"/>
      <c r="AC6" s="2"/>
      <c r="AD6" s="2"/>
    </row>
    <row r="7" spans="1:30">
      <c r="D7" s="17"/>
      <c r="E7" s="17"/>
      <c r="F7" s="17"/>
      <c r="G7" s="17"/>
    </row>
    <row r="8" spans="1:30">
      <c r="D8" s="17"/>
      <c r="E8" s="17"/>
      <c r="F8" s="17"/>
      <c r="G8" s="17"/>
    </row>
    <row r="11" spans="1:30">
      <c r="A11" t="s">
        <v>0</v>
      </c>
      <c r="U11" s="9"/>
      <c r="W11" t="s">
        <v>21</v>
      </c>
      <c r="AA11" t="s">
        <v>19</v>
      </c>
    </row>
    <row r="12" spans="1:30">
      <c r="A12" t="s">
        <v>43</v>
      </c>
      <c r="C12" s="4"/>
      <c r="D12" s="4" t="s">
        <v>28</v>
      </c>
      <c r="E12" s="4" t="s">
        <v>39</v>
      </c>
      <c r="F12" s="4" t="s">
        <v>40</v>
      </c>
      <c r="G12" s="4" t="s">
        <v>6</v>
      </c>
      <c r="H12" s="4" t="s">
        <v>41</v>
      </c>
      <c r="I12" s="4" t="s">
        <v>29</v>
      </c>
      <c r="J12" s="4" t="s">
        <v>31</v>
      </c>
      <c r="K12" s="4" t="s">
        <v>7</v>
      </c>
      <c r="L12" s="4" t="s">
        <v>17</v>
      </c>
      <c r="M12" s="4" t="s">
        <v>38</v>
      </c>
      <c r="N12" s="4" t="s">
        <v>33</v>
      </c>
      <c r="O12" s="4" t="s">
        <v>32</v>
      </c>
      <c r="S12" s="4" t="s">
        <v>34</v>
      </c>
      <c r="T12" s="4" t="s">
        <v>35</v>
      </c>
      <c r="U12" s="4" t="s">
        <v>36</v>
      </c>
      <c r="V12" s="4" t="s">
        <v>37</v>
      </c>
      <c r="W12" s="4" t="s">
        <v>18</v>
      </c>
      <c r="AA12" s="4" t="s">
        <v>34</v>
      </c>
      <c r="AB12" s="4" t="s">
        <v>35</v>
      </c>
      <c r="AC12" s="4" t="s">
        <v>36</v>
      </c>
      <c r="AD12" s="4" t="s">
        <v>37</v>
      </c>
    </row>
    <row r="13" spans="1:30">
      <c r="A13" t="s">
        <v>4</v>
      </c>
      <c r="C13" t="s">
        <v>1</v>
      </c>
      <c r="D13">
        <v>31</v>
      </c>
      <c r="E13">
        <v>5</v>
      </c>
      <c r="F13">
        <v>4</v>
      </c>
      <c r="G13">
        <v>22</v>
      </c>
      <c r="H13" t="s">
        <v>8</v>
      </c>
      <c r="I13" s="1">
        <f>(E13/(E13+F13))*100</f>
        <v>55.555555555555557</v>
      </c>
      <c r="J13" s="1">
        <f>((D13-G13)/D13)*100</f>
        <v>29.032258064516132</v>
      </c>
      <c r="K13" t="s">
        <v>1</v>
      </c>
      <c r="L13">
        <v>31</v>
      </c>
      <c r="M13">
        <v>5</v>
      </c>
      <c r="N13">
        <v>26</v>
      </c>
      <c r="O13" s="1">
        <f>(M13/L13)*100</f>
        <v>16.129032258064516</v>
      </c>
      <c r="S13">
        <v>26</v>
      </c>
      <c r="T13">
        <v>5</v>
      </c>
      <c r="U13">
        <v>37</v>
      </c>
      <c r="V13">
        <v>4</v>
      </c>
      <c r="W13">
        <f>SUM(S13:V13)</f>
        <v>72</v>
      </c>
      <c r="AA13" s="1">
        <f>(S13/$W$13)*100</f>
        <v>36.111111111111107</v>
      </c>
      <c r="AB13" s="1">
        <f t="shared" ref="AB13:AD13" si="0">(T13/$W$13)*100</f>
        <v>6.9444444444444446</v>
      </c>
      <c r="AC13" s="1">
        <f t="shared" si="0"/>
        <v>51.388888888888886</v>
      </c>
      <c r="AD13" s="1">
        <f t="shared" si="0"/>
        <v>5.5555555555555554</v>
      </c>
    </row>
    <row r="14" spans="1:30">
      <c r="C14" s="15" t="s">
        <v>2</v>
      </c>
      <c r="D14" s="15">
        <v>25</v>
      </c>
      <c r="E14" s="14">
        <v>4</v>
      </c>
      <c r="F14" s="14">
        <v>2</v>
      </c>
      <c r="G14" s="15">
        <v>19</v>
      </c>
      <c r="H14" s="15" t="s">
        <v>8</v>
      </c>
      <c r="I14" s="21">
        <f>(E14/(E14+F14))*100</f>
        <v>66.666666666666657</v>
      </c>
      <c r="J14" s="21">
        <f>((D14-G14)/D14)*100</f>
        <v>24</v>
      </c>
      <c r="K14" s="15" t="s">
        <v>2</v>
      </c>
      <c r="L14" s="15">
        <v>53</v>
      </c>
      <c r="M14" s="15">
        <v>4</v>
      </c>
      <c r="N14" s="15">
        <v>49</v>
      </c>
      <c r="O14" s="21">
        <f>(M14/L14)*100</f>
        <v>7.5471698113207548</v>
      </c>
      <c r="P14" s="15"/>
      <c r="S14">
        <v>49</v>
      </c>
      <c r="T14">
        <v>4</v>
      </c>
      <c r="U14">
        <v>18</v>
      </c>
      <c r="V14">
        <v>2</v>
      </c>
      <c r="W14">
        <f>SUM(S14:V14)</f>
        <v>73</v>
      </c>
      <c r="AA14" s="1">
        <f>(S14/$W$14)*100</f>
        <v>67.123287671232873</v>
      </c>
      <c r="AB14" s="1">
        <f t="shared" ref="AB14:AD14" si="1">(T14/$W$14)*100</f>
        <v>5.4794520547945202</v>
      </c>
      <c r="AC14" s="1">
        <f t="shared" si="1"/>
        <v>24.657534246575342</v>
      </c>
      <c r="AD14" s="1">
        <f t="shared" si="1"/>
        <v>2.7397260273972601</v>
      </c>
    </row>
    <row r="15" spans="1:30">
      <c r="C15" s="15" t="s">
        <v>3</v>
      </c>
      <c r="D15" s="15">
        <v>22</v>
      </c>
      <c r="E15" s="25">
        <v>2</v>
      </c>
      <c r="F15" s="25">
        <v>4</v>
      </c>
      <c r="G15" s="15">
        <v>16</v>
      </c>
      <c r="H15" s="15"/>
      <c r="I15" s="21">
        <f>(E15/(E15+F15))*100</f>
        <v>33.333333333333329</v>
      </c>
      <c r="J15" s="21">
        <f>((D15-G15)/D15)*100</f>
        <v>27.27272727272727</v>
      </c>
      <c r="K15" s="15" t="s">
        <v>3</v>
      </c>
      <c r="L15" s="15">
        <v>46</v>
      </c>
      <c r="M15" s="15">
        <v>2</v>
      </c>
      <c r="N15" s="15">
        <v>44</v>
      </c>
      <c r="O15" s="21">
        <f>(M15/L15)*100</f>
        <v>4.3478260869565215</v>
      </c>
      <c r="P15" s="15"/>
      <c r="S15">
        <v>44</v>
      </c>
      <c r="T15">
        <v>2</v>
      </c>
      <c r="U15">
        <v>26</v>
      </c>
      <c r="V15">
        <v>4</v>
      </c>
      <c r="W15">
        <f>SUM(S15:V15)</f>
        <v>76</v>
      </c>
      <c r="AA15" s="1">
        <f>(S15/$W$15)*100</f>
        <v>57.894736842105267</v>
      </c>
      <c r="AB15" s="1">
        <f t="shared" ref="AB15:AD15" si="2">(T15/$W$15)*100</f>
        <v>2.6315789473684208</v>
      </c>
      <c r="AC15" s="1">
        <f t="shared" si="2"/>
        <v>34.210526315789473</v>
      </c>
      <c r="AD15" s="1">
        <f t="shared" si="2"/>
        <v>5.2631578947368416</v>
      </c>
    </row>
    <row r="16" spans="1:30">
      <c r="C16" s="15"/>
      <c r="D16" s="23">
        <f>SUM(D13:D15)</f>
        <v>78</v>
      </c>
      <c r="E16" s="25">
        <f>SUM(E13:E15)</f>
        <v>11</v>
      </c>
      <c r="F16" s="25">
        <f>SUM(F13:F15)</f>
        <v>10</v>
      </c>
      <c r="G16" s="15"/>
      <c r="H16" s="15" t="s">
        <v>20</v>
      </c>
      <c r="I16" s="21">
        <f>AVERAGE(I13:I15)</f>
        <v>51.851851851851848</v>
      </c>
      <c r="J16" s="21">
        <f>AVERAGE(J13:J15)</f>
        <v>26.768328445747798</v>
      </c>
      <c r="K16" s="15"/>
      <c r="L16" s="23">
        <f>SUM(L13:L15)</f>
        <v>130</v>
      </c>
      <c r="M16" s="23">
        <f>SUM(M13:M15)</f>
        <v>11</v>
      </c>
      <c r="N16" s="23">
        <f>SUM(N13:N15)</f>
        <v>119</v>
      </c>
      <c r="O16" s="21">
        <f>AVERAGE(O13:O15)</f>
        <v>9.3413427187805969</v>
      </c>
      <c r="P16" s="15"/>
      <c r="W16">
        <f>SUM(W13:W15)</f>
        <v>221</v>
      </c>
      <c r="AA16" s="11">
        <f>AVERAGE(AA13:AA15)</f>
        <v>53.709711874816414</v>
      </c>
      <c r="AB16" s="11">
        <f t="shared" ref="AB16:AD16" si="3">AVERAGE(AB13:AB15)</f>
        <v>5.0184918155357954</v>
      </c>
      <c r="AC16" s="11">
        <f t="shared" si="3"/>
        <v>36.75231648375123</v>
      </c>
      <c r="AD16" s="11">
        <f t="shared" si="3"/>
        <v>4.5194798258965525</v>
      </c>
    </row>
    <row r="17" spans="1:30">
      <c r="C17" s="15"/>
      <c r="D17" s="15"/>
      <c r="E17" s="14"/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AA17" s="15"/>
      <c r="AB17" s="15"/>
      <c r="AC17" s="15"/>
      <c r="AD17" s="15"/>
    </row>
    <row r="18" spans="1:30">
      <c r="C18" s="15"/>
      <c r="D18" s="15"/>
      <c r="E18" s="14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AA18" s="15"/>
      <c r="AB18" s="15"/>
      <c r="AC18" s="15"/>
      <c r="AD18" s="15"/>
    </row>
    <row r="19" spans="1:30">
      <c r="C19" s="15"/>
      <c r="D19" s="15"/>
      <c r="E19" s="14"/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AA19" s="15"/>
      <c r="AB19" s="15"/>
      <c r="AC19" s="15"/>
      <c r="AD19" s="15"/>
    </row>
    <row r="20" spans="1:30">
      <c r="C20" s="15"/>
      <c r="D20" s="15"/>
      <c r="E20" s="14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AA20" s="15"/>
      <c r="AB20" s="15"/>
      <c r="AC20" s="15"/>
      <c r="AD20" s="15"/>
    </row>
    <row r="21" spans="1:30">
      <c r="C21" s="15"/>
      <c r="D21" s="15"/>
      <c r="E21" s="14"/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U21" s="9"/>
      <c r="W21" t="s">
        <v>21</v>
      </c>
      <c r="AA21" s="15" t="s">
        <v>19</v>
      </c>
      <c r="AB21" s="15"/>
      <c r="AC21" s="15"/>
      <c r="AD21" s="15"/>
    </row>
    <row r="22" spans="1:30">
      <c r="C22" s="16"/>
      <c r="D22" s="16" t="s">
        <v>28</v>
      </c>
      <c r="E22" s="4" t="s">
        <v>39</v>
      </c>
      <c r="F22" s="4" t="s">
        <v>40</v>
      </c>
      <c r="G22" s="4" t="s">
        <v>6</v>
      </c>
      <c r="H22" s="4" t="s">
        <v>41</v>
      </c>
      <c r="I22" s="4" t="s">
        <v>29</v>
      </c>
      <c r="J22" s="4" t="s">
        <v>31</v>
      </c>
      <c r="K22" s="4" t="s">
        <v>7</v>
      </c>
      <c r="L22" s="4" t="s">
        <v>17</v>
      </c>
      <c r="M22" s="4" t="s">
        <v>38</v>
      </c>
      <c r="N22" s="4" t="s">
        <v>33</v>
      </c>
      <c r="O22" s="4" t="s">
        <v>32</v>
      </c>
      <c r="P22" s="15"/>
      <c r="S22" s="4" t="s">
        <v>34</v>
      </c>
      <c r="T22" s="4" t="s">
        <v>35</v>
      </c>
      <c r="U22" s="4" t="s">
        <v>36</v>
      </c>
      <c r="V22" s="4" t="s">
        <v>37</v>
      </c>
      <c r="W22" s="4" t="s">
        <v>18</v>
      </c>
      <c r="AA22" s="22" t="s">
        <v>34</v>
      </c>
      <c r="AB22" s="22" t="s">
        <v>35</v>
      </c>
      <c r="AC22" s="22" t="s">
        <v>36</v>
      </c>
      <c r="AD22" s="22" t="s">
        <v>37</v>
      </c>
    </row>
    <row r="23" spans="1:30">
      <c r="A23" t="s">
        <v>5</v>
      </c>
      <c r="C23" s="15" t="s">
        <v>1</v>
      </c>
      <c r="D23" s="15">
        <v>38</v>
      </c>
      <c r="E23" s="14">
        <v>8</v>
      </c>
      <c r="F23" s="14">
        <v>5</v>
      </c>
      <c r="G23" s="15">
        <v>20</v>
      </c>
      <c r="H23" s="15" t="s">
        <v>8</v>
      </c>
      <c r="I23" s="21">
        <f>(E23/(E23+F23))*100</f>
        <v>61.53846153846154</v>
      </c>
      <c r="J23" s="21">
        <f>((D23-G23)/D23)*100</f>
        <v>47.368421052631575</v>
      </c>
      <c r="K23" s="15" t="s">
        <v>1</v>
      </c>
      <c r="L23" s="15">
        <v>51</v>
      </c>
      <c r="M23" s="15">
        <v>8</v>
      </c>
      <c r="N23" s="15">
        <v>43</v>
      </c>
      <c r="O23" s="21">
        <f>(M23/L23)*100</f>
        <v>15.686274509803921</v>
      </c>
      <c r="P23" s="15"/>
      <c r="S23">
        <v>43</v>
      </c>
      <c r="T23">
        <v>8</v>
      </c>
      <c r="U23">
        <v>32</v>
      </c>
      <c r="V23">
        <v>5</v>
      </c>
      <c r="W23">
        <f>SUM(S23:V23)</f>
        <v>88</v>
      </c>
      <c r="AA23" s="21">
        <f>(S23/$W$23)*100</f>
        <v>48.863636363636367</v>
      </c>
      <c r="AB23" s="21">
        <f t="shared" ref="AB23:AD23" si="4">(T23/$W$23)*100</f>
        <v>9.0909090909090917</v>
      </c>
      <c r="AC23" s="21">
        <f t="shared" si="4"/>
        <v>36.363636363636367</v>
      </c>
      <c r="AD23" s="21">
        <f t="shared" si="4"/>
        <v>5.6818181818181817</v>
      </c>
    </row>
    <row r="24" spans="1:30">
      <c r="C24" s="15" t="s">
        <v>2</v>
      </c>
      <c r="D24" s="15">
        <v>36</v>
      </c>
      <c r="E24" s="14">
        <v>2</v>
      </c>
      <c r="F24" s="14">
        <v>4</v>
      </c>
      <c r="G24" s="15">
        <v>30</v>
      </c>
      <c r="H24" s="15" t="s">
        <v>8</v>
      </c>
      <c r="I24" s="21">
        <f>(E24/(E24+F24))*100</f>
        <v>33.333333333333329</v>
      </c>
      <c r="J24" s="21">
        <f>((D24-G24)/D24)*100</f>
        <v>16.666666666666664</v>
      </c>
      <c r="K24" s="15" t="s">
        <v>2</v>
      </c>
      <c r="L24" s="15">
        <v>55</v>
      </c>
      <c r="M24" s="15">
        <v>2</v>
      </c>
      <c r="N24" s="15">
        <v>53</v>
      </c>
      <c r="O24" s="21">
        <f>(M24/L24)*100</f>
        <v>3.6363636363636362</v>
      </c>
      <c r="P24" s="15"/>
      <c r="S24">
        <v>53</v>
      </c>
      <c r="T24">
        <v>2</v>
      </c>
      <c r="U24">
        <v>32</v>
      </c>
      <c r="V24">
        <v>4</v>
      </c>
      <c r="W24">
        <f>SUM(S24:V24)</f>
        <v>91</v>
      </c>
      <c r="AA24" s="21">
        <f>(S24/$W$24)*100</f>
        <v>58.241758241758248</v>
      </c>
      <c r="AB24" s="21">
        <f t="shared" ref="AB24:AD24" si="5">(T24/$W$24)*100</f>
        <v>2.197802197802198</v>
      </c>
      <c r="AC24" s="21">
        <f t="shared" si="5"/>
        <v>35.164835164835168</v>
      </c>
      <c r="AD24" s="21">
        <f t="shared" si="5"/>
        <v>4.395604395604396</v>
      </c>
    </row>
    <row r="25" spans="1:30">
      <c r="C25" s="15" t="s">
        <v>3</v>
      </c>
      <c r="D25" s="15">
        <v>30</v>
      </c>
      <c r="E25" s="25">
        <v>2</v>
      </c>
      <c r="F25" s="25">
        <v>3</v>
      </c>
      <c r="G25" s="15">
        <v>25</v>
      </c>
      <c r="H25" s="15" t="s">
        <v>8</v>
      </c>
      <c r="I25" s="21">
        <f>(E25/(E25+F25))*100</f>
        <v>40</v>
      </c>
      <c r="J25" s="21">
        <f>((D25-G25)/D25)*100</f>
        <v>16.666666666666664</v>
      </c>
      <c r="K25" s="15" t="s">
        <v>3</v>
      </c>
      <c r="L25" s="15">
        <v>45</v>
      </c>
      <c r="M25" s="15">
        <v>2</v>
      </c>
      <c r="N25" s="15">
        <v>43</v>
      </c>
      <c r="O25" s="21">
        <f>(M25/L25)*100</f>
        <v>4.4444444444444446</v>
      </c>
      <c r="P25" s="15"/>
      <c r="S25">
        <v>43</v>
      </c>
      <c r="T25">
        <v>2</v>
      </c>
      <c r="U25">
        <v>25</v>
      </c>
      <c r="V25">
        <v>3</v>
      </c>
      <c r="W25">
        <f>SUM(S25:V25)</f>
        <v>73</v>
      </c>
      <c r="AA25" s="21">
        <f>(S25/$W$25)*100</f>
        <v>58.904109589041099</v>
      </c>
      <c r="AB25" s="21">
        <f t="shared" ref="AB25:AD25" si="6">(T25/$W$25)*100</f>
        <v>2.7397260273972601</v>
      </c>
      <c r="AC25" s="21">
        <f t="shared" si="6"/>
        <v>34.246575342465754</v>
      </c>
      <c r="AD25" s="21">
        <f t="shared" si="6"/>
        <v>4.10958904109589</v>
      </c>
    </row>
    <row r="26" spans="1:30">
      <c r="C26" s="15"/>
      <c r="D26" s="23">
        <f>SUM(D23:D25)</f>
        <v>104</v>
      </c>
      <c r="E26" s="25">
        <f>SUM(E23:E25)</f>
        <v>12</v>
      </c>
      <c r="F26" s="25">
        <f>SUM(F23:F25)</f>
        <v>12</v>
      </c>
      <c r="G26" s="15"/>
      <c r="H26" s="15" t="s">
        <v>20</v>
      </c>
      <c r="I26" s="21">
        <f>AVERAGE(I23:I25)</f>
        <v>44.957264957264954</v>
      </c>
      <c r="J26" s="21">
        <f>AVERAGE(J23:J25)</f>
        <v>26.900584795321635</v>
      </c>
      <c r="K26" s="15"/>
      <c r="L26" s="23">
        <f>SUM(L23:L25)</f>
        <v>151</v>
      </c>
      <c r="M26" s="23">
        <f>SUM(M23:M25)</f>
        <v>12</v>
      </c>
      <c r="N26" s="23">
        <f>SUM(N23:N25)</f>
        <v>139</v>
      </c>
      <c r="O26" s="21">
        <f>AVERAGE(O23:O25)</f>
        <v>7.9223608635373326</v>
      </c>
      <c r="P26" s="15"/>
      <c r="W26">
        <f>SUM(W23:W25)</f>
        <v>252</v>
      </c>
      <c r="AA26" s="11">
        <f>AVERAGE(AA23:AA25)</f>
        <v>55.336501398145238</v>
      </c>
      <c r="AB26" s="11">
        <f t="shared" ref="AB26:AD26" si="7">AVERAGE(AB23:AB25)</f>
        <v>4.6761457720361834</v>
      </c>
      <c r="AC26" s="11">
        <f t="shared" si="7"/>
        <v>35.258348956979091</v>
      </c>
      <c r="AD26" s="11">
        <f t="shared" si="7"/>
        <v>4.7290038728394892</v>
      </c>
    </row>
    <row r="27" spans="1:30">
      <c r="C27" s="15"/>
      <c r="D27" s="15"/>
      <c r="E27" s="14"/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30"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35" spans="4:16">
      <c r="E35" t="s">
        <v>29</v>
      </c>
      <c r="L35" t="s">
        <v>32</v>
      </c>
    </row>
    <row r="36" spans="4:16">
      <c r="E36">
        <v>1</v>
      </c>
      <c r="F36">
        <v>2</v>
      </c>
      <c r="G36">
        <v>3</v>
      </c>
      <c r="H36" t="s">
        <v>20</v>
      </c>
      <c r="L36" s="3">
        <v>1</v>
      </c>
      <c r="M36" s="3">
        <v>2</v>
      </c>
      <c r="N36" s="3">
        <v>3</v>
      </c>
      <c r="O36" s="1" t="s">
        <v>20</v>
      </c>
    </row>
    <row r="37" spans="4:16">
      <c r="D37" s="4"/>
      <c r="E37" s="6"/>
      <c r="F37" s="6"/>
      <c r="G37" s="6"/>
      <c r="H37" s="28"/>
      <c r="K37" s="4"/>
      <c r="L37" s="6"/>
      <c r="M37" s="6"/>
      <c r="N37" s="6"/>
      <c r="O37" s="28"/>
      <c r="P37" t="s">
        <v>21</v>
      </c>
    </row>
    <row r="38" spans="4:16">
      <c r="D38" t="s">
        <v>10</v>
      </c>
      <c r="E38" s="1">
        <f>I13</f>
        <v>55.555555555555557</v>
      </c>
      <c r="F38" s="1">
        <f>I14</f>
        <v>66.666666666666657</v>
      </c>
      <c r="G38" s="1">
        <f>I15</f>
        <v>33.333333333333329</v>
      </c>
      <c r="H38" s="2">
        <f>AVERAGE(E38:G38)</f>
        <v>51.851851851851848</v>
      </c>
      <c r="K38" t="s">
        <v>10</v>
      </c>
      <c r="L38" s="1">
        <f>O13</f>
        <v>16.129032258064516</v>
      </c>
      <c r="M38" s="1">
        <f>O14</f>
        <v>7.5471698113207548</v>
      </c>
      <c r="N38" s="1">
        <f>O15</f>
        <v>4.3478260869565215</v>
      </c>
      <c r="O38" s="2">
        <f>AVERAGE(L38:N38)</f>
        <v>9.3413427187805969</v>
      </c>
      <c r="P38">
        <f>L16</f>
        <v>130</v>
      </c>
    </row>
    <row r="39" spans="4:16">
      <c r="D39" t="s">
        <v>11</v>
      </c>
      <c r="E39" s="1">
        <f>I23</f>
        <v>61.53846153846154</v>
      </c>
      <c r="F39" s="1">
        <f>I24</f>
        <v>33.333333333333329</v>
      </c>
      <c r="G39" s="1">
        <f>I25</f>
        <v>40</v>
      </c>
      <c r="H39" s="2">
        <f>AVERAGE(E39:G39)</f>
        <v>44.957264957264954</v>
      </c>
      <c r="K39" t="s">
        <v>11</v>
      </c>
      <c r="L39" s="1">
        <f>O23</f>
        <v>15.686274509803921</v>
      </c>
      <c r="M39" s="1">
        <f>O24</f>
        <v>3.6363636363636362</v>
      </c>
      <c r="N39" s="1">
        <f>O25</f>
        <v>4.4444444444444446</v>
      </c>
      <c r="O39" s="2">
        <f>AVERAGE(L39:N39)</f>
        <v>7.9223608635373326</v>
      </c>
      <c r="P39">
        <f>L26</f>
        <v>151</v>
      </c>
    </row>
    <row r="43" spans="4:16">
      <c r="E43" t="s">
        <v>31</v>
      </c>
    </row>
    <row r="44" spans="4:16">
      <c r="E44">
        <v>1</v>
      </c>
      <c r="F44">
        <v>2</v>
      </c>
      <c r="G44">
        <v>3</v>
      </c>
      <c r="H44" t="s">
        <v>12</v>
      </c>
      <c r="I44" t="s">
        <v>21</v>
      </c>
    </row>
    <row r="45" spans="4:16">
      <c r="D45" s="4"/>
      <c r="E45" s="6"/>
      <c r="F45" s="6"/>
      <c r="G45" s="6"/>
      <c r="H45" s="28"/>
    </row>
    <row r="46" spans="4:16">
      <c r="D46" t="s">
        <v>10</v>
      </c>
      <c r="E46" s="1">
        <f>J13</f>
        <v>29.032258064516132</v>
      </c>
      <c r="F46" s="1">
        <f>J14</f>
        <v>24</v>
      </c>
      <c r="G46" s="1">
        <f>J15</f>
        <v>27.27272727272727</v>
      </c>
      <c r="H46" s="2">
        <f>J16</f>
        <v>26.768328445747798</v>
      </c>
      <c r="I46">
        <f>D16</f>
        <v>78</v>
      </c>
    </row>
    <row r="47" spans="4:16">
      <c r="D47" t="s">
        <v>11</v>
      </c>
      <c r="E47" s="1">
        <f t="shared" ref="E47" si="8">J23</f>
        <v>47.368421052631575</v>
      </c>
      <c r="F47" s="1">
        <f>J24</f>
        <v>16.666666666666664</v>
      </c>
      <c r="G47" s="1">
        <f>J25</f>
        <v>16.666666666666664</v>
      </c>
      <c r="H47" s="2">
        <f>J26</f>
        <v>26.900584795321635</v>
      </c>
      <c r="I47">
        <f>D26</f>
        <v>104</v>
      </c>
    </row>
    <row r="53" spans="5:8">
      <c r="E53" s="1"/>
      <c r="F53" s="1"/>
      <c r="G53" s="1"/>
      <c r="H53" s="2"/>
    </row>
    <row r="54" spans="5:8">
      <c r="E54" s="1"/>
      <c r="F54" s="1"/>
      <c r="G54" s="1"/>
      <c r="H54" s="2"/>
    </row>
    <row r="55" spans="5:8">
      <c r="E55" s="1"/>
      <c r="F55" s="1"/>
      <c r="G55" s="1"/>
      <c r="H55" s="2"/>
    </row>
  </sheetData>
  <phoneticPr fontId="1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7A02-941D-FD42-A189-EE7DC857C662}">
  <dimension ref="A1:AD47"/>
  <sheetViews>
    <sheetView topLeftCell="A30" workbookViewId="0">
      <selection activeCell="S33" sqref="S33"/>
    </sheetView>
  </sheetViews>
  <sheetFormatPr baseColWidth="10" defaultRowHeight="20"/>
  <cols>
    <col min="5" max="5" width="15.140625" customWidth="1"/>
    <col min="6" max="6" width="14.140625" customWidth="1"/>
    <col min="7" max="7" width="11.140625" bestFit="1" customWidth="1"/>
    <col min="8" max="8" width="11.28515625" customWidth="1"/>
    <col min="9" max="9" width="15.28515625" customWidth="1"/>
    <col min="10" max="10" width="14.140625" customWidth="1"/>
    <col min="11" max="11" width="13.5703125" customWidth="1"/>
    <col min="12" max="12" width="16.42578125" customWidth="1"/>
    <col min="13" max="13" width="21.140625" customWidth="1"/>
    <col min="14" max="14" width="12" customWidth="1"/>
    <col min="15" max="15" width="13.28515625" customWidth="1"/>
    <col min="19" max="24" width="15.140625" customWidth="1"/>
    <col min="27" max="30" width="15.28515625" customWidth="1"/>
  </cols>
  <sheetData>
    <row r="1" spans="1:30">
      <c r="U1" s="9"/>
    </row>
    <row r="3" spans="1:30">
      <c r="I3" s="1"/>
      <c r="J3" s="1"/>
      <c r="O3" s="1"/>
      <c r="AA3" s="1"/>
      <c r="AB3" s="1"/>
      <c r="AC3" s="1"/>
      <c r="AD3" s="1"/>
    </row>
    <row r="4" spans="1:30">
      <c r="I4" s="1"/>
      <c r="J4" s="1"/>
      <c r="O4" s="1"/>
      <c r="AA4" s="1"/>
      <c r="AB4" s="1"/>
      <c r="AC4" s="1"/>
      <c r="AD4" s="1"/>
    </row>
    <row r="5" spans="1:30">
      <c r="E5" s="17"/>
      <c r="F5" s="17"/>
      <c r="I5" s="1"/>
      <c r="J5" s="1"/>
      <c r="O5" s="1"/>
      <c r="AA5" s="1"/>
      <c r="AB5" s="1"/>
      <c r="AC5" s="1"/>
      <c r="AD5" s="1"/>
    </row>
    <row r="6" spans="1:30">
      <c r="E6" s="20"/>
      <c r="F6" s="20"/>
      <c r="I6" s="2"/>
      <c r="J6" s="2"/>
      <c r="L6" s="8"/>
      <c r="M6" s="8"/>
      <c r="O6" s="2"/>
      <c r="AA6" s="2"/>
      <c r="AB6" s="2"/>
      <c r="AC6" s="2"/>
      <c r="AD6" s="2"/>
    </row>
    <row r="7" spans="1:30">
      <c r="E7" s="17"/>
      <c r="F7" s="17"/>
    </row>
    <row r="8" spans="1:30">
      <c r="E8" s="17"/>
      <c r="F8" s="17"/>
    </row>
    <row r="9" spans="1:30">
      <c r="E9" s="17"/>
      <c r="F9" s="17"/>
    </row>
    <row r="10" spans="1:30">
      <c r="E10" s="17"/>
      <c r="F10" s="17"/>
    </row>
    <row r="11" spans="1:30">
      <c r="A11" t="s">
        <v>0</v>
      </c>
      <c r="E11" s="17"/>
      <c r="F11" s="17"/>
      <c r="U11" s="9"/>
      <c r="W11" t="s">
        <v>21</v>
      </c>
      <c r="AA11" t="s">
        <v>19</v>
      </c>
    </row>
    <row r="12" spans="1:30">
      <c r="A12" t="s">
        <v>44</v>
      </c>
      <c r="C12" s="4"/>
      <c r="D12" s="4" t="s">
        <v>28</v>
      </c>
      <c r="E12" s="4" t="s">
        <v>39</v>
      </c>
      <c r="F12" s="4" t="s">
        <v>40</v>
      </c>
      <c r="G12" s="4" t="s">
        <v>6</v>
      </c>
      <c r="H12" s="4" t="s">
        <v>41</v>
      </c>
      <c r="I12" s="4" t="s">
        <v>29</v>
      </c>
      <c r="J12" s="4" t="s">
        <v>31</v>
      </c>
      <c r="K12" s="4" t="s">
        <v>7</v>
      </c>
      <c r="L12" s="4" t="s">
        <v>17</v>
      </c>
      <c r="M12" s="4" t="s">
        <v>38</v>
      </c>
      <c r="N12" s="4" t="s">
        <v>33</v>
      </c>
      <c r="O12" s="4" t="s">
        <v>32</v>
      </c>
      <c r="S12" s="4" t="s">
        <v>34</v>
      </c>
      <c r="T12" s="4" t="s">
        <v>35</v>
      </c>
      <c r="U12" s="4" t="s">
        <v>36</v>
      </c>
      <c r="V12" s="4" t="s">
        <v>37</v>
      </c>
      <c r="W12" s="4" t="s">
        <v>18</v>
      </c>
      <c r="AA12" s="4" t="s">
        <v>34</v>
      </c>
      <c r="AB12" s="4" t="s">
        <v>35</v>
      </c>
      <c r="AC12" s="4" t="s">
        <v>36</v>
      </c>
      <c r="AD12" s="4" t="s">
        <v>37</v>
      </c>
    </row>
    <row r="13" spans="1:30">
      <c r="A13" t="s">
        <v>4</v>
      </c>
      <c r="C13" s="15" t="s">
        <v>1</v>
      </c>
      <c r="D13" s="15">
        <v>35</v>
      </c>
      <c r="E13" s="25">
        <v>7</v>
      </c>
      <c r="F13" s="25">
        <v>7</v>
      </c>
      <c r="G13" s="15">
        <v>11</v>
      </c>
      <c r="H13" s="15" t="s">
        <v>8</v>
      </c>
      <c r="I13" s="21">
        <f>(E13/(E13+F13))*100</f>
        <v>50</v>
      </c>
      <c r="J13" s="21">
        <f>((D13-G13)/D13)*100</f>
        <v>68.571428571428569</v>
      </c>
      <c r="K13" s="15" t="s">
        <v>1</v>
      </c>
      <c r="L13" s="15">
        <v>44</v>
      </c>
      <c r="M13" s="15">
        <v>7</v>
      </c>
      <c r="N13" s="15">
        <v>37</v>
      </c>
      <c r="O13" s="21">
        <f>(M13/L13)*100</f>
        <v>15.909090909090908</v>
      </c>
      <c r="S13">
        <v>37</v>
      </c>
      <c r="T13">
        <v>7</v>
      </c>
      <c r="U13">
        <v>16</v>
      </c>
      <c r="V13">
        <v>7</v>
      </c>
      <c r="W13">
        <f>SUM(S13:V13)</f>
        <v>67</v>
      </c>
      <c r="Z13" s="15"/>
      <c r="AA13" s="11">
        <f>(S13/$W$13)*100</f>
        <v>55.223880597014926</v>
      </c>
      <c r="AB13" s="11">
        <f t="shared" ref="AB13:AD13" si="0">(T13/$W$13)*100</f>
        <v>10.44776119402985</v>
      </c>
      <c r="AC13" s="11">
        <f t="shared" si="0"/>
        <v>23.880597014925371</v>
      </c>
      <c r="AD13" s="11">
        <f t="shared" si="0"/>
        <v>10.44776119402985</v>
      </c>
    </row>
    <row r="14" spans="1:30">
      <c r="C14" s="15" t="s">
        <v>2</v>
      </c>
      <c r="D14" s="15">
        <v>39</v>
      </c>
      <c r="E14" s="25">
        <v>7</v>
      </c>
      <c r="F14" s="25">
        <v>9</v>
      </c>
      <c r="G14" s="15">
        <v>23</v>
      </c>
      <c r="H14" s="15" t="s">
        <v>8</v>
      </c>
      <c r="I14" s="21">
        <f>(E14/(E14+F14))*100</f>
        <v>43.75</v>
      </c>
      <c r="J14" s="21">
        <f>((D14-G14)/D14)*100</f>
        <v>41.025641025641022</v>
      </c>
      <c r="K14" s="15" t="s">
        <v>2</v>
      </c>
      <c r="L14" s="15">
        <v>34</v>
      </c>
      <c r="M14" s="15">
        <v>7</v>
      </c>
      <c r="N14" s="15">
        <v>27</v>
      </c>
      <c r="O14" s="21">
        <f>(M14/L14)*100</f>
        <v>20.588235294117645</v>
      </c>
      <c r="S14">
        <v>27</v>
      </c>
      <c r="T14">
        <v>7</v>
      </c>
      <c r="U14">
        <v>14</v>
      </c>
      <c r="V14">
        <v>9</v>
      </c>
      <c r="W14">
        <f>SUM(S14:V14)</f>
        <v>57</v>
      </c>
      <c r="Z14" s="15"/>
      <c r="AA14" s="11">
        <f>(S14/$W$14)*100</f>
        <v>47.368421052631575</v>
      </c>
      <c r="AB14" s="11">
        <f t="shared" ref="AB14:AD14" si="1">(T14/$W$14)*100</f>
        <v>12.280701754385964</v>
      </c>
      <c r="AC14" s="11">
        <f t="shared" si="1"/>
        <v>24.561403508771928</v>
      </c>
      <c r="AD14" s="11">
        <f t="shared" si="1"/>
        <v>15.789473684210526</v>
      </c>
    </row>
    <row r="15" spans="1:30">
      <c r="C15" s="15" t="s">
        <v>3</v>
      </c>
      <c r="D15" s="15">
        <v>34</v>
      </c>
      <c r="E15" s="25">
        <v>6</v>
      </c>
      <c r="F15" s="25">
        <v>9</v>
      </c>
      <c r="G15" s="15">
        <v>19</v>
      </c>
      <c r="H15" s="15"/>
      <c r="I15" s="21">
        <f>(E15/(E15+F15))*100</f>
        <v>40</v>
      </c>
      <c r="J15" s="21">
        <f>((D15-G15)/D15)*100</f>
        <v>44.117647058823529</v>
      </c>
      <c r="K15" s="15" t="s">
        <v>3</v>
      </c>
      <c r="L15" s="15">
        <v>39</v>
      </c>
      <c r="M15" s="15">
        <v>6</v>
      </c>
      <c r="N15" s="15">
        <v>33</v>
      </c>
      <c r="O15" s="21">
        <f>(M15/L15)*100</f>
        <v>15.384615384615385</v>
      </c>
      <c r="S15">
        <v>33</v>
      </c>
      <c r="T15">
        <v>6</v>
      </c>
      <c r="U15">
        <v>25</v>
      </c>
      <c r="V15">
        <v>9</v>
      </c>
      <c r="W15">
        <f>SUM(S15:V15)</f>
        <v>73</v>
      </c>
      <c r="Z15" s="15"/>
      <c r="AA15" s="11">
        <f>(S15/$W$15)*100</f>
        <v>45.205479452054789</v>
      </c>
      <c r="AB15" s="11">
        <f t="shared" ref="AB15:AD15" si="2">(T15/$W$15)*100</f>
        <v>8.2191780821917799</v>
      </c>
      <c r="AC15" s="11">
        <f t="shared" si="2"/>
        <v>34.246575342465754</v>
      </c>
      <c r="AD15" s="11">
        <f t="shared" si="2"/>
        <v>12.328767123287671</v>
      </c>
    </row>
    <row r="16" spans="1:30">
      <c r="C16" s="15"/>
      <c r="D16" s="23">
        <f>SUM(D13:D15)</f>
        <v>108</v>
      </c>
      <c r="E16" s="25">
        <f>SUM(E13:E15)</f>
        <v>20</v>
      </c>
      <c r="F16" s="25">
        <f>SUM(F13:F15)</f>
        <v>25</v>
      </c>
      <c r="G16" s="15"/>
      <c r="H16" s="15" t="s">
        <v>9</v>
      </c>
      <c r="I16" s="21">
        <f>AVERAGE(I13:I15)</f>
        <v>44.583333333333336</v>
      </c>
      <c r="J16" s="21">
        <f>AVERAGE(J13:J15)</f>
        <v>51.238238885297704</v>
      </c>
      <c r="K16" s="15"/>
      <c r="L16" s="23">
        <f>SUM(L13:L15)</f>
        <v>117</v>
      </c>
      <c r="M16" s="23">
        <f>SUM(M13:M15)</f>
        <v>20</v>
      </c>
      <c r="N16" s="23">
        <f>SUM(N13:N15)</f>
        <v>97</v>
      </c>
      <c r="O16" s="21">
        <f>AVERAGE(O13:O15)</f>
        <v>17.293980529274645</v>
      </c>
      <c r="W16">
        <f>SUM(W13:W15)</f>
        <v>197</v>
      </c>
      <c r="Z16" s="15"/>
      <c r="AA16" s="11">
        <f>AVERAGE(AA13:AA15)</f>
        <v>49.265927033900425</v>
      </c>
      <c r="AB16" s="11">
        <f t="shared" ref="AB16:AD16" si="3">AVERAGE(AB13:AB15)</f>
        <v>10.315880343535865</v>
      </c>
      <c r="AC16" s="11">
        <f t="shared" si="3"/>
        <v>27.562858622054353</v>
      </c>
      <c r="AD16" s="11">
        <f t="shared" si="3"/>
        <v>12.85533400050935</v>
      </c>
    </row>
    <row r="17" spans="1:30"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Z17" s="15"/>
      <c r="AA17" s="15"/>
      <c r="AB17" s="15"/>
      <c r="AC17" s="15"/>
      <c r="AD17" s="15"/>
    </row>
    <row r="18" spans="1:30"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Z18" s="15"/>
      <c r="AA18" s="15"/>
      <c r="AB18" s="15"/>
      <c r="AC18" s="15"/>
      <c r="AD18" s="15"/>
    </row>
    <row r="19" spans="1:30"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Z19" s="15"/>
      <c r="AA19" s="15"/>
      <c r="AB19" s="15"/>
      <c r="AC19" s="15"/>
      <c r="AD19" s="15"/>
    </row>
    <row r="20" spans="1:30"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Z20" s="15"/>
      <c r="AA20" s="15"/>
      <c r="AB20" s="15"/>
      <c r="AC20" s="15"/>
      <c r="AD20" s="15"/>
    </row>
    <row r="21" spans="1:30"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U21" s="9"/>
      <c r="W21" t="s">
        <v>21</v>
      </c>
      <c r="Z21" s="15"/>
      <c r="AA21" s="15" t="s">
        <v>19</v>
      </c>
      <c r="AB21" s="15"/>
      <c r="AC21" s="15"/>
      <c r="AD21" s="15"/>
    </row>
    <row r="22" spans="1:30">
      <c r="C22" s="22"/>
      <c r="D22" s="22" t="s">
        <v>28</v>
      </c>
      <c r="E22" s="22" t="s">
        <v>39</v>
      </c>
      <c r="F22" s="22" t="s">
        <v>40</v>
      </c>
      <c r="G22" s="22" t="s">
        <v>6</v>
      </c>
      <c r="H22" s="22" t="s">
        <v>41</v>
      </c>
      <c r="I22" s="22" t="s">
        <v>29</v>
      </c>
      <c r="J22" s="22" t="s">
        <v>31</v>
      </c>
      <c r="K22" s="22" t="s">
        <v>7</v>
      </c>
      <c r="L22" s="22" t="s">
        <v>17</v>
      </c>
      <c r="M22" s="22" t="s">
        <v>38</v>
      </c>
      <c r="N22" s="22" t="s">
        <v>33</v>
      </c>
      <c r="O22" s="22" t="s">
        <v>32</v>
      </c>
      <c r="S22" s="4" t="s">
        <v>34</v>
      </c>
      <c r="T22" s="4" t="s">
        <v>35</v>
      </c>
      <c r="U22" s="4" t="s">
        <v>36</v>
      </c>
      <c r="V22" s="4" t="s">
        <v>37</v>
      </c>
      <c r="W22" s="4" t="s">
        <v>18</v>
      </c>
      <c r="Z22" s="15"/>
      <c r="AA22" s="16" t="s">
        <v>34</v>
      </c>
      <c r="AB22" s="16" t="s">
        <v>35</v>
      </c>
      <c r="AC22" s="16" t="s">
        <v>36</v>
      </c>
      <c r="AD22" s="16" t="s">
        <v>37</v>
      </c>
    </row>
    <row r="23" spans="1:30">
      <c r="A23" t="s">
        <v>5</v>
      </c>
      <c r="C23" s="15" t="s">
        <v>1</v>
      </c>
      <c r="D23" s="15">
        <v>20</v>
      </c>
      <c r="E23" s="15">
        <v>2</v>
      </c>
      <c r="F23" s="15">
        <v>3</v>
      </c>
      <c r="G23" s="15">
        <v>15</v>
      </c>
      <c r="H23" s="15" t="s">
        <v>8</v>
      </c>
      <c r="I23" s="21">
        <f>(E23/(E23+F23))*100</f>
        <v>40</v>
      </c>
      <c r="J23" s="21">
        <f>((D23-G23)/D23)*100</f>
        <v>25</v>
      </c>
      <c r="K23" s="15" t="s">
        <v>1</v>
      </c>
      <c r="L23" s="15">
        <v>33</v>
      </c>
      <c r="M23" s="15">
        <v>2</v>
      </c>
      <c r="N23" s="15">
        <v>31</v>
      </c>
      <c r="O23" s="21">
        <f>(M23/L23)*100</f>
        <v>6.0606060606060606</v>
      </c>
      <c r="S23">
        <v>31</v>
      </c>
      <c r="T23">
        <v>2</v>
      </c>
      <c r="U23">
        <v>34</v>
      </c>
      <c r="V23">
        <v>3</v>
      </c>
      <c r="W23">
        <f>SUM(S23:V23)</f>
        <v>70</v>
      </c>
      <c r="Z23" s="15"/>
      <c r="AA23" s="11">
        <f>(S23/$W$23)*100</f>
        <v>44.285714285714285</v>
      </c>
      <c r="AB23" s="11">
        <f t="shared" ref="AB23:AD23" si="4">(T23/$W$23)*100</f>
        <v>2.8571428571428572</v>
      </c>
      <c r="AC23" s="11">
        <f t="shared" si="4"/>
        <v>48.571428571428569</v>
      </c>
      <c r="AD23" s="11">
        <f t="shared" si="4"/>
        <v>4.2857142857142856</v>
      </c>
    </row>
    <row r="24" spans="1:30">
      <c r="C24" s="15" t="s">
        <v>2</v>
      </c>
      <c r="D24" s="15">
        <v>20</v>
      </c>
      <c r="E24" s="15">
        <v>1</v>
      </c>
      <c r="F24" s="15">
        <v>6</v>
      </c>
      <c r="G24" s="15">
        <v>13</v>
      </c>
      <c r="H24" s="15" t="s">
        <v>8</v>
      </c>
      <c r="I24" s="21">
        <f>(E24/(E24+F24))*100</f>
        <v>14.285714285714285</v>
      </c>
      <c r="J24" s="21">
        <f>((D24-G24)/D24)*100</f>
        <v>35</v>
      </c>
      <c r="K24" s="15" t="s">
        <v>2</v>
      </c>
      <c r="L24" s="15">
        <v>30</v>
      </c>
      <c r="M24" s="15">
        <v>1</v>
      </c>
      <c r="N24" s="15">
        <v>29</v>
      </c>
      <c r="O24" s="21">
        <f>(M24/L24)*100</f>
        <v>3.3333333333333335</v>
      </c>
      <c r="S24">
        <v>29</v>
      </c>
      <c r="T24">
        <v>1</v>
      </c>
      <c r="U24">
        <v>22</v>
      </c>
      <c r="V24">
        <v>1</v>
      </c>
      <c r="W24">
        <f>SUM(S24:V24)</f>
        <v>53</v>
      </c>
      <c r="Z24" s="15"/>
      <c r="AA24" s="11">
        <f>(S24/$W$24)*100</f>
        <v>54.716981132075468</v>
      </c>
      <c r="AB24" s="11">
        <f t="shared" ref="AB24:AD24" si="5">(T24/$W$24)*100</f>
        <v>1.8867924528301887</v>
      </c>
      <c r="AC24" s="11">
        <f t="shared" si="5"/>
        <v>41.509433962264154</v>
      </c>
      <c r="AD24" s="11">
        <f t="shared" si="5"/>
        <v>1.8867924528301887</v>
      </c>
    </row>
    <row r="25" spans="1:30">
      <c r="C25" s="15" t="s">
        <v>3</v>
      </c>
      <c r="D25" s="15">
        <v>16</v>
      </c>
      <c r="E25" s="15">
        <v>2</v>
      </c>
      <c r="F25" s="15">
        <v>10</v>
      </c>
      <c r="G25" s="15">
        <v>4</v>
      </c>
      <c r="H25" s="15" t="s">
        <v>8</v>
      </c>
      <c r="I25" s="21">
        <f>(E25/(E25+F25))*100</f>
        <v>16.666666666666664</v>
      </c>
      <c r="J25" s="21">
        <f>((D25-G25)/D25)*100</f>
        <v>75</v>
      </c>
      <c r="K25" s="15" t="s">
        <v>3</v>
      </c>
      <c r="L25" s="15">
        <v>44</v>
      </c>
      <c r="M25" s="15">
        <v>2</v>
      </c>
      <c r="N25" s="15">
        <v>42</v>
      </c>
      <c r="O25" s="21">
        <f>(M25/L25)*100</f>
        <v>4.5454545454545459</v>
      </c>
      <c r="S25">
        <v>42</v>
      </c>
      <c r="T25">
        <v>2</v>
      </c>
      <c r="U25">
        <v>61</v>
      </c>
      <c r="V25">
        <v>10</v>
      </c>
      <c r="W25">
        <f>SUM(S25:V25)</f>
        <v>115</v>
      </c>
      <c r="Z25" s="15"/>
      <c r="AA25" s="11">
        <f>(S25/$W$25)*100</f>
        <v>36.521739130434781</v>
      </c>
      <c r="AB25" s="11">
        <f t="shared" ref="AB25:AD25" si="6">(T25/$W$25)*100</f>
        <v>1.7391304347826086</v>
      </c>
      <c r="AC25" s="11">
        <f t="shared" si="6"/>
        <v>53.04347826086957</v>
      </c>
      <c r="AD25" s="11">
        <f t="shared" si="6"/>
        <v>8.695652173913043</v>
      </c>
    </row>
    <row r="26" spans="1:30">
      <c r="C26" s="15"/>
      <c r="D26" s="23">
        <f>SUM(D23:D25)</f>
        <v>56</v>
      </c>
      <c r="E26" s="23">
        <f>SUM(E23:E25)</f>
        <v>5</v>
      </c>
      <c r="F26" s="23">
        <f>SUM(F23:F25)</f>
        <v>19</v>
      </c>
      <c r="G26" s="15"/>
      <c r="H26" s="15" t="s">
        <v>9</v>
      </c>
      <c r="I26" s="21">
        <f>AVERAGE(I23:I25)</f>
        <v>23.650793650793648</v>
      </c>
      <c r="J26" s="21">
        <f>AVERAGE(J23:J25)</f>
        <v>45</v>
      </c>
      <c r="K26" s="15"/>
      <c r="L26" s="23">
        <f>SUM(L23:L25)</f>
        <v>107</v>
      </c>
      <c r="M26" s="23">
        <f>SUM(M23:M25)</f>
        <v>5</v>
      </c>
      <c r="N26" s="23">
        <f>SUM(N23:N25)</f>
        <v>102</v>
      </c>
      <c r="O26" s="21">
        <f>AVERAGE(O23:O25)</f>
        <v>4.6464646464646471</v>
      </c>
      <c r="W26">
        <f>SUM(W23:W25)</f>
        <v>238</v>
      </c>
      <c r="Z26" s="15"/>
      <c r="AA26" s="11">
        <f>AVERAGE(AA23:AA25)</f>
        <v>45.17481151607484</v>
      </c>
      <c r="AB26" s="11">
        <f t="shared" ref="AB26:AD26" si="7">AVERAGE(AB23:AB25)</f>
        <v>2.1610219149185514</v>
      </c>
      <c r="AC26" s="11">
        <f t="shared" si="7"/>
        <v>47.708113598187431</v>
      </c>
      <c r="AD26" s="11">
        <f t="shared" si="7"/>
        <v>4.9560529708191723</v>
      </c>
    </row>
    <row r="27" spans="1:30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35" spans="4:16">
      <c r="E35" t="s">
        <v>29</v>
      </c>
      <c r="L35" t="s">
        <v>32</v>
      </c>
    </row>
    <row r="36" spans="4:16">
      <c r="E36">
        <v>1</v>
      </c>
      <c r="F36">
        <v>2</v>
      </c>
      <c r="G36">
        <v>3</v>
      </c>
      <c r="H36" t="s">
        <v>12</v>
      </c>
      <c r="L36" s="3">
        <v>1</v>
      </c>
      <c r="M36" s="3">
        <v>2</v>
      </c>
      <c r="N36" s="3">
        <v>3</v>
      </c>
      <c r="O36" s="1" t="s">
        <v>12</v>
      </c>
      <c r="P36" t="s">
        <v>21</v>
      </c>
    </row>
    <row r="37" spans="4:16">
      <c r="D37" s="4"/>
      <c r="E37" s="6"/>
      <c r="F37" s="6"/>
      <c r="G37" s="6"/>
      <c r="H37" s="28"/>
      <c r="K37" s="4"/>
      <c r="L37" s="6"/>
      <c r="M37" s="6"/>
      <c r="N37" s="6"/>
      <c r="O37" s="28"/>
    </row>
    <row r="38" spans="4:16">
      <c r="D38" t="s">
        <v>10</v>
      </c>
      <c r="E38" s="11">
        <f>I13</f>
        <v>50</v>
      </c>
      <c r="F38" s="11">
        <f>I14</f>
        <v>43.75</v>
      </c>
      <c r="G38" s="11">
        <f>I15</f>
        <v>40</v>
      </c>
      <c r="H38" s="11">
        <f>AVERAGE(E38:G38)</f>
        <v>44.583333333333336</v>
      </c>
      <c r="I38" s="15"/>
      <c r="J38" s="15"/>
      <c r="K38" s="15" t="s">
        <v>10</v>
      </c>
      <c r="L38" s="11">
        <f>O13</f>
        <v>15.909090909090908</v>
      </c>
      <c r="M38" s="11">
        <f>O14</f>
        <v>20.588235294117645</v>
      </c>
      <c r="N38" s="11">
        <f>O15</f>
        <v>15.384615384615385</v>
      </c>
      <c r="O38" s="11">
        <f>AVERAGE(L38:N38)</f>
        <v>17.293980529274645</v>
      </c>
      <c r="P38" s="15">
        <f>L16</f>
        <v>117</v>
      </c>
    </row>
    <row r="39" spans="4:16">
      <c r="D39" t="s">
        <v>11</v>
      </c>
      <c r="E39" s="11">
        <f>I23</f>
        <v>40</v>
      </c>
      <c r="F39" s="11">
        <f>I24</f>
        <v>14.285714285714285</v>
      </c>
      <c r="G39" s="11">
        <f>I25</f>
        <v>16.666666666666664</v>
      </c>
      <c r="H39" s="11">
        <f>AVERAGE(E39:G39)</f>
        <v>23.650793650793648</v>
      </c>
      <c r="I39" s="15"/>
      <c r="J39" s="15"/>
      <c r="K39" s="15" t="s">
        <v>11</v>
      </c>
      <c r="L39" s="11">
        <f>O23</f>
        <v>6.0606060606060606</v>
      </c>
      <c r="M39" s="11">
        <f>O24</f>
        <v>3.3333333333333335</v>
      </c>
      <c r="N39" s="11">
        <f>O25</f>
        <v>4.5454545454545459</v>
      </c>
      <c r="O39" s="11">
        <f>AVERAGE(L39:N39)</f>
        <v>4.6464646464646471</v>
      </c>
      <c r="P39" s="15">
        <f>L26</f>
        <v>107</v>
      </c>
    </row>
    <row r="40" spans="4:16"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4:16"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4:16"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4:16">
      <c r="E43" s="15" t="s">
        <v>24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4:16">
      <c r="E44" s="15">
        <v>1</v>
      </c>
      <c r="F44" s="15">
        <v>2</v>
      </c>
      <c r="G44" s="15">
        <v>3</v>
      </c>
      <c r="H44" s="15" t="s">
        <v>12</v>
      </c>
      <c r="I44" s="15" t="s">
        <v>21</v>
      </c>
      <c r="J44" s="15"/>
      <c r="K44" s="15"/>
      <c r="L44" s="15"/>
      <c r="M44" s="15"/>
      <c r="N44" s="15"/>
      <c r="O44" s="15"/>
      <c r="P44" s="15"/>
    </row>
    <row r="45" spans="4:16">
      <c r="D45" s="4"/>
      <c r="E45" s="27"/>
      <c r="F45" s="27"/>
      <c r="G45" s="27"/>
      <c r="H45" s="27"/>
      <c r="I45" s="15"/>
      <c r="J45" s="15"/>
      <c r="K45" s="15"/>
      <c r="L45" s="15"/>
      <c r="M45" s="15"/>
      <c r="N45" s="15"/>
      <c r="O45" s="15"/>
      <c r="P45" s="15"/>
    </row>
    <row r="46" spans="4:16">
      <c r="D46" t="s">
        <v>10</v>
      </c>
      <c r="E46" s="11">
        <f>J13</f>
        <v>68.571428571428569</v>
      </c>
      <c r="F46" s="11">
        <f>J14</f>
        <v>41.025641025641022</v>
      </c>
      <c r="G46" s="11">
        <f>J15</f>
        <v>44.117647058823529</v>
      </c>
      <c r="H46" s="11">
        <f>J16</f>
        <v>51.238238885297704</v>
      </c>
      <c r="I46" s="15">
        <f>D16</f>
        <v>108</v>
      </c>
      <c r="J46" s="15"/>
      <c r="K46" s="15"/>
      <c r="L46" s="15"/>
      <c r="M46" s="15"/>
      <c r="N46" s="15"/>
      <c r="O46" s="15"/>
      <c r="P46" s="15"/>
    </row>
    <row r="47" spans="4:16">
      <c r="D47" t="s">
        <v>11</v>
      </c>
      <c r="E47" s="11">
        <f>J23</f>
        <v>25</v>
      </c>
      <c r="F47" s="11">
        <f>J24</f>
        <v>35</v>
      </c>
      <c r="G47" s="11">
        <f>J25</f>
        <v>75</v>
      </c>
      <c r="H47" s="11">
        <f>J26</f>
        <v>45</v>
      </c>
      <c r="I47" s="15">
        <f>D26</f>
        <v>56</v>
      </c>
      <c r="J47" s="15"/>
      <c r="K47" s="15"/>
      <c r="L47" s="15"/>
      <c r="M47" s="15"/>
      <c r="N47" s="15"/>
      <c r="O47" s="15"/>
      <c r="P47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3F9FB-185D-B043-B4F8-360687FB717F}">
  <dimension ref="A1:Y46"/>
  <sheetViews>
    <sheetView topLeftCell="A24" workbookViewId="0">
      <selection activeCell="C41" sqref="C41"/>
    </sheetView>
  </sheetViews>
  <sheetFormatPr baseColWidth="10" defaultRowHeight="20"/>
  <cols>
    <col min="2" max="5" width="15.5703125" customWidth="1"/>
    <col min="6" max="8" width="16.85546875" customWidth="1"/>
    <col min="9" max="9" width="13.42578125" customWidth="1"/>
    <col min="10" max="13" width="17.5703125" customWidth="1"/>
    <col min="18" max="18" width="11.7109375" customWidth="1"/>
    <col min="22" max="22" width="12.85546875" customWidth="1"/>
  </cols>
  <sheetData>
    <row r="1" spans="1:25">
      <c r="B1" t="s">
        <v>19</v>
      </c>
    </row>
    <row r="2" spans="1:25">
      <c r="A2" s="4" t="s">
        <v>42</v>
      </c>
      <c r="B2" s="4" t="s">
        <v>34</v>
      </c>
      <c r="C2" s="4" t="s">
        <v>35</v>
      </c>
      <c r="D2" s="4" t="s">
        <v>36</v>
      </c>
      <c r="E2" s="4" t="s">
        <v>37</v>
      </c>
    </row>
    <row r="3" spans="1:25">
      <c r="A3" s="17"/>
      <c r="B3" s="1"/>
      <c r="C3" s="1"/>
      <c r="D3" s="1"/>
      <c r="E3" s="1"/>
    </row>
    <row r="4" spans="1:25">
      <c r="A4" s="17" t="s">
        <v>10</v>
      </c>
      <c r="B4" s="1">
        <v>47.181337181337177</v>
      </c>
      <c r="C4" s="1">
        <v>11.356421356421357</v>
      </c>
      <c r="D4" s="1">
        <v>24.199374699374697</v>
      </c>
      <c r="E4" s="1">
        <v>17.262866762866761</v>
      </c>
    </row>
    <row r="5" spans="1:25">
      <c r="A5" s="17" t="s">
        <v>11</v>
      </c>
      <c r="B5" s="11">
        <v>47.531022616252784</v>
      </c>
      <c r="C5" s="11">
        <v>11.079582185022625</v>
      </c>
      <c r="D5" s="11">
        <v>34.265494296115918</v>
      </c>
      <c r="E5" s="11">
        <v>7.1239009026086704</v>
      </c>
    </row>
    <row r="6" spans="1:25">
      <c r="A6" s="17"/>
      <c r="B6" s="1"/>
      <c r="C6" s="1"/>
      <c r="D6" s="1"/>
      <c r="E6" s="1"/>
    </row>
    <row r="7" spans="1:25">
      <c r="A7" s="17"/>
      <c r="B7" s="1"/>
      <c r="C7" s="1"/>
      <c r="D7" s="1"/>
      <c r="E7" s="1"/>
      <c r="O7" s="1"/>
    </row>
    <row r="8" spans="1:25">
      <c r="A8" s="17"/>
      <c r="B8" t="s">
        <v>19</v>
      </c>
      <c r="O8" s="1"/>
    </row>
    <row r="9" spans="1:25">
      <c r="A9" s="4" t="s">
        <v>43</v>
      </c>
      <c r="B9" s="4" t="s">
        <v>34</v>
      </c>
      <c r="C9" s="4" t="s">
        <v>35</v>
      </c>
      <c r="D9" s="4" t="s">
        <v>36</v>
      </c>
      <c r="E9" s="4" t="s">
        <v>37</v>
      </c>
      <c r="O9" t="s">
        <v>21</v>
      </c>
      <c r="R9" t="s">
        <v>23</v>
      </c>
    </row>
    <row r="10" spans="1:25">
      <c r="A10" s="17"/>
      <c r="B10" s="1"/>
      <c r="C10" s="1"/>
      <c r="D10" s="1"/>
      <c r="E10" s="1"/>
      <c r="H10" s="4"/>
      <c r="I10" s="4"/>
      <c r="J10" s="4" t="s">
        <v>34</v>
      </c>
      <c r="K10" s="4" t="s">
        <v>35</v>
      </c>
      <c r="L10" s="4" t="s">
        <v>36</v>
      </c>
      <c r="M10" s="4" t="s">
        <v>37</v>
      </c>
      <c r="N10" s="4"/>
      <c r="O10" s="4" t="s">
        <v>22</v>
      </c>
      <c r="R10" s="40" t="s">
        <v>45</v>
      </c>
      <c r="S10" s="40"/>
      <c r="T10" s="41" t="s">
        <v>46</v>
      </c>
      <c r="U10" s="41"/>
      <c r="V10" s="40" t="s">
        <v>47</v>
      </c>
      <c r="W10" s="40"/>
      <c r="X10" s="41" t="s">
        <v>48</v>
      </c>
      <c r="Y10" s="41"/>
    </row>
    <row r="11" spans="1:25">
      <c r="A11" s="17" t="s">
        <v>10</v>
      </c>
      <c r="B11" s="1">
        <v>53.709711874816414</v>
      </c>
      <c r="C11" s="1">
        <v>5.0184918155357954</v>
      </c>
      <c r="D11" s="1">
        <v>36.75231648375123</v>
      </c>
      <c r="E11" s="1">
        <v>4.5194798258965525</v>
      </c>
      <c r="H11" s="23" t="s">
        <v>10</v>
      </c>
      <c r="I11" s="25" t="s">
        <v>42</v>
      </c>
      <c r="J11" s="24">
        <v>47.181337181337177</v>
      </c>
      <c r="K11" s="24">
        <v>11.356421356421357</v>
      </c>
      <c r="L11" s="24">
        <v>24.199374699374697</v>
      </c>
      <c r="M11" s="24">
        <v>17.262866762866761</v>
      </c>
      <c r="N11" s="23"/>
      <c r="O11" s="23">
        <v>226</v>
      </c>
      <c r="P11" s="34" t="s">
        <v>10</v>
      </c>
      <c r="Q11" s="25" t="s">
        <v>42</v>
      </c>
      <c r="R11" s="29">
        <f>J11+K11</f>
        <v>58.537758537758535</v>
      </c>
      <c r="S11" s="25"/>
      <c r="T11" s="24">
        <f>K11+M11</f>
        <v>28.619288119288118</v>
      </c>
      <c r="U11" s="25"/>
      <c r="V11" s="30">
        <f>L11+M11</f>
        <v>41.462241462241458</v>
      </c>
      <c r="W11" s="25"/>
      <c r="X11" s="31">
        <f>J11+L11</f>
        <v>71.380711880711871</v>
      </c>
      <c r="Y11" s="23"/>
    </row>
    <row r="12" spans="1:25">
      <c r="A12" s="17" t="s">
        <v>11</v>
      </c>
      <c r="B12" s="1">
        <v>55.336501398145238</v>
      </c>
      <c r="C12" s="1">
        <v>4.6761457720361834</v>
      </c>
      <c r="D12" s="1">
        <v>35.258348956979091</v>
      </c>
      <c r="E12" s="1">
        <v>4.7290038728394892</v>
      </c>
      <c r="H12" s="23"/>
      <c r="I12" s="25" t="s">
        <v>43</v>
      </c>
      <c r="J12" s="24">
        <v>53.709711874816399</v>
      </c>
      <c r="K12" s="24">
        <v>5.0184918155357954</v>
      </c>
      <c r="L12" s="24">
        <v>36.75231648375123</v>
      </c>
      <c r="M12" s="24">
        <v>4.5194798258965525</v>
      </c>
      <c r="N12" s="23"/>
      <c r="O12" s="26">
        <v>221</v>
      </c>
      <c r="P12" s="34"/>
      <c r="Q12" s="25" t="s">
        <v>43</v>
      </c>
      <c r="R12" s="29">
        <f>J12+K12</f>
        <v>58.728203690352196</v>
      </c>
      <c r="S12" s="25"/>
      <c r="T12" s="24">
        <f>K12+M12</f>
        <v>9.5379716414323479</v>
      </c>
      <c r="U12" s="25"/>
      <c r="V12" s="30">
        <f>L12+M12</f>
        <v>41.271796309647783</v>
      </c>
      <c r="W12" s="25"/>
      <c r="X12" s="31">
        <f>J12+L12</f>
        <v>90.462028358567636</v>
      </c>
      <c r="Y12" s="23"/>
    </row>
    <row r="13" spans="1:25">
      <c r="A13" s="17"/>
      <c r="H13" s="23"/>
      <c r="I13" s="25" t="s">
        <v>44</v>
      </c>
      <c r="J13" s="24">
        <v>49.265927033900425</v>
      </c>
      <c r="K13" s="24">
        <v>10.315880343535865</v>
      </c>
      <c r="L13" s="24">
        <v>27.562858622054353</v>
      </c>
      <c r="M13" s="24">
        <v>12.85533400050935</v>
      </c>
      <c r="N13" s="23"/>
      <c r="O13" s="35">
        <v>197</v>
      </c>
      <c r="P13" s="34"/>
      <c r="Q13" s="25" t="s">
        <v>44</v>
      </c>
      <c r="R13" s="29">
        <f>J13+K13</f>
        <v>59.581807377436292</v>
      </c>
      <c r="S13" s="25"/>
      <c r="T13" s="24">
        <f>K13+M13</f>
        <v>23.171214344045215</v>
      </c>
      <c r="U13" s="25"/>
      <c r="V13" s="30">
        <f>L13+M13</f>
        <v>40.418192622563701</v>
      </c>
      <c r="W13" s="25"/>
      <c r="X13" s="31">
        <f>J13+L13</f>
        <v>76.828785655954775</v>
      </c>
      <c r="Y13" s="23"/>
    </row>
    <row r="14" spans="1:25">
      <c r="A14" s="17"/>
      <c r="H14" s="23"/>
      <c r="I14" s="29" t="s">
        <v>20</v>
      </c>
      <c r="J14" s="24">
        <f>AVERAGE(J11:J13)</f>
        <v>50.052325363351336</v>
      </c>
      <c r="K14" s="24">
        <f>AVERAGE(K11:K13)</f>
        <v>8.8969311718310067</v>
      </c>
      <c r="L14" s="24">
        <f>AVERAGE(L11:L13)</f>
        <v>29.504849935060093</v>
      </c>
      <c r="M14" s="24">
        <f>AVERAGE(M11:M13)</f>
        <v>11.545893529757555</v>
      </c>
      <c r="N14" s="23"/>
      <c r="O14" s="23"/>
      <c r="P14" s="23"/>
      <c r="Q14" s="32" t="s">
        <v>20</v>
      </c>
      <c r="R14" s="29">
        <f>AVERAGE(R11:R13)</f>
        <v>58.949256535182343</v>
      </c>
      <c r="S14" s="25"/>
      <c r="T14" s="29">
        <f>AVERAGE(T11:T13)</f>
        <v>20.44282470158856</v>
      </c>
      <c r="U14" s="25"/>
      <c r="V14" s="29">
        <f>AVERAGE(V11:V13)</f>
        <v>41.05074346481765</v>
      </c>
      <c r="W14" s="25"/>
      <c r="X14" s="33">
        <f>AVERAGE(X11:X13)</f>
        <v>79.557175298411437</v>
      </c>
      <c r="Y14" s="23"/>
    </row>
    <row r="15" spans="1:25">
      <c r="B15" t="s">
        <v>19</v>
      </c>
      <c r="H15" s="23"/>
      <c r="I15" s="36" t="s">
        <v>16</v>
      </c>
      <c r="J15" s="24">
        <f>STDEV(J11:J13)</f>
        <v>3.334476838131788</v>
      </c>
      <c r="K15" s="24">
        <f>STDEV(K11:K13)</f>
        <v>3.3988822104066601</v>
      </c>
      <c r="L15" s="24">
        <f>STDEV(L11:L13)</f>
        <v>6.4978907774237724</v>
      </c>
      <c r="M15" s="24">
        <f>STDEV(M11:M13)</f>
        <v>6.4718199462104771</v>
      </c>
      <c r="N15" s="23"/>
      <c r="O15" s="23"/>
      <c r="P15" s="23"/>
      <c r="Q15" s="32" t="s">
        <v>16</v>
      </c>
      <c r="R15" s="29">
        <f>STDEV(R11:R13)</f>
        <v>0.55601957255454837</v>
      </c>
      <c r="S15" s="25"/>
      <c r="T15" s="29">
        <f>STDEV(T11:T13)</f>
        <v>9.8288983188769077</v>
      </c>
      <c r="U15" s="25"/>
      <c r="V15" s="29">
        <f>STDEV(V11:V13)</f>
        <v>0.55601957255454559</v>
      </c>
      <c r="W15" s="25"/>
      <c r="X15" s="33">
        <f>STDEV(X11:X13)</f>
        <v>9.8288983188768206</v>
      </c>
      <c r="Y15" s="23"/>
    </row>
    <row r="16" spans="1:25">
      <c r="A16" s="4" t="s">
        <v>44</v>
      </c>
      <c r="B16" s="4" t="s">
        <v>34</v>
      </c>
      <c r="C16" s="4" t="s">
        <v>35</v>
      </c>
      <c r="D16" s="4" t="s">
        <v>36</v>
      </c>
      <c r="E16" s="4" t="s">
        <v>37</v>
      </c>
      <c r="H16" s="23"/>
      <c r="I16" s="36" t="s">
        <v>15</v>
      </c>
      <c r="J16" s="24">
        <f>(J15/SQRT(3))</f>
        <v>1.9251611001019602</v>
      </c>
      <c r="K16" s="24">
        <f>(K15/SQRT(3))</f>
        <v>1.9623455591221155</v>
      </c>
      <c r="L16" s="24">
        <f>(L15/SQRT(3))</f>
        <v>3.7515589895104018</v>
      </c>
      <c r="M16" s="24">
        <f>(M15/SQRT(3))</f>
        <v>3.7365069880914086</v>
      </c>
      <c r="N16" s="23"/>
      <c r="O16" s="23"/>
      <c r="P16" s="23"/>
      <c r="Q16" s="32" t="s">
        <v>15</v>
      </c>
      <c r="R16" s="29">
        <f>(R15/SQRT(3))</f>
        <v>0.32101804988906918</v>
      </c>
      <c r="S16" s="25"/>
      <c r="T16" s="29">
        <f>(T15/SQRT(3))</f>
        <v>5.6747170902410433</v>
      </c>
      <c r="U16" s="25"/>
      <c r="V16" s="29">
        <f>(V15/SQRT(3))</f>
        <v>0.32101804988906757</v>
      </c>
      <c r="W16" s="25"/>
      <c r="X16" s="33">
        <f>(X15/SQRT(3))</f>
        <v>5.6747170902409927</v>
      </c>
      <c r="Y16" s="23"/>
    </row>
    <row r="17" spans="1:25">
      <c r="B17" s="1"/>
      <c r="C17" s="1"/>
      <c r="D17" s="1"/>
      <c r="E17" s="1"/>
      <c r="H17" s="22"/>
      <c r="I17" s="22"/>
      <c r="J17" s="22"/>
      <c r="K17" s="22"/>
      <c r="L17" s="22"/>
      <c r="M17" s="22"/>
      <c r="N17" s="22"/>
      <c r="O17" s="22"/>
      <c r="P17" s="23"/>
      <c r="Q17" s="25"/>
      <c r="R17" s="22"/>
      <c r="S17" s="22"/>
      <c r="T17" s="22"/>
      <c r="U17" s="22"/>
      <c r="V17" s="22"/>
      <c r="W17" s="22"/>
      <c r="X17" s="22"/>
      <c r="Y17" s="22"/>
    </row>
    <row r="18" spans="1:25">
      <c r="A18" t="s">
        <v>10</v>
      </c>
      <c r="B18" s="1">
        <v>49.265927033900425</v>
      </c>
      <c r="C18" s="1">
        <v>10.315880343535865</v>
      </c>
      <c r="D18" s="1">
        <v>27.562858622054353</v>
      </c>
      <c r="E18" s="1">
        <v>12.85533400050935</v>
      </c>
      <c r="H18" s="23" t="s">
        <v>11</v>
      </c>
      <c r="I18" s="25" t="s">
        <v>42</v>
      </c>
      <c r="J18" s="24">
        <v>47.531022616252784</v>
      </c>
      <c r="K18" s="24">
        <v>11.079582185022625</v>
      </c>
      <c r="L18" s="24">
        <v>34.265494296115918</v>
      </c>
      <c r="M18" s="24">
        <v>7.1239009026086704</v>
      </c>
      <c r="N18" s="23"/>
      <c r="O18" s="23">
        <v>268</v>
      </c>
      <c r="P18" s="34" t="s">
        <v>11</v>
      </c>
      <c r="Q18" s="25" t="s">
        <v>42</v>
      </c>
      <c r="R18" s="24">
        <f>J18+K18</f>
        <v>58.610604801275407</v>
      </c>
      <c r="S18" s="25"/>
      <c r="T18" s="24">
        <f>K18+M18</f>
        <v>18.203483087631295</v>
      </c>
      <c r="U18" s="25"/>
      <c r="V18" s="30">
        <f>L18+M18</f>
        <v>41.389395198724586</v>
      </c>
      <c r="W18" s="25"/>
      <c r="X18" s="31">
        <f>J18+L18</f>
        <v>81.796516912368702</v>
      </c>
      <c r="Y18" s="23"/>
    </row>
    <row r="19" spans="1:25">
      <c r="A19" t="s">
        <v>11</v>
      </c>
      <c r="B19" s="1">
        <v>45.17481151607484</v>
      </c>
      <c r="C19" s="1">
        <v>2.1610219149185514</v>
      </c>
      <c r="D19" s="1">
        <v>47.708113598187431</v>
      </c>
      <c r="E19" s="1">
        <v>4.9560529708191723</v>
      </c>
      <c r="H19" s="23"/>
      <c r="I19" s="25" t="s">
        <v>43</v>
      </c>
      <c r="J19" s="24">
        <v>55.336501398145238</v>
      </c>
      <c r="K19" s="24">
        <v>4.6761457720361834</v>
      </c>
      <c r="L19" s="24">
        <v>35.258348956979091</v>
      </c>
      <c r="M19" s="24">
        <v>4.7290038728394892</v>
      </c>
      <c r="N19" s="23"/>
      <c r="O19" s="26">
        <v>252</v>
      </c>
      <c r="P19" s="34"/>
      <c r="Q19" s="25" t="s">
        <v>43</v>
      </c>
      <c r="R19" s="24">
        <f>J19+K19</f>
        <v>60.012647170181424</v>
      </c>
      <c r="S19" s="25"/>
      <c r="T19" s="24">
        <f>K19+M19</f>
        <v>9.4051496448756726</v>
      </c>
      <c r="U19" s="25"/>
      <c r="V19" s="30">
        <f>L19+M19</f>
        <v>39.987352829818583</v>
      </c>
      <c r="W19" s="25"/>
      <c r="X19" s="31">
        <f>J19+L19</f>
        <v>90.594850355124322</v>
      </c>
      <c r="Y19" s="23"/>
    </row>
    <row r="20" spans="1:25">
      <c r="H20" s="23"/>
      <c r="I20" s="25" t="s">
        <v>44</v>
      </c>
      <c r="J20" s="24">
        <v>45.17481151607484</v>
      </c>
      <c r="K20" s="24">
        <v>2.1610219149185514</v>
      </c>
      <c r="L20" s="24">
        <v>47.708113598187431</v>
      </c>
      <c r="M20" s="24">
        <v>4.9560529708191723</v>
      </c>
      <c r="N20" s="23"/>
      <c r="O20" s="35">
        <v>238</v>
      </c>
      <c r="P20" s="34"/>
      <c r="Q20" s="25" t="s">
        <v>44</v>
      </c>
      <c r="R20" s="24">
        <f>J20+K20</f>
        <v>47.335833430993389</v>
      </c>
      <c r="S20" s="25"/>
      <c r="T20" s="24">
        <f>K20+M20</f>
        <v>7.1170748857377237</v>
      </c>
      <c r="U20" s="25"/>
      <c r="V20" s="30">
        <f>L20+M20</f>
        <v>52.664166569006603</v>
      </c>
      <c r="W20" s="25"/>
      <c r="X20" s="31">
        <f>J20+L20</f>
        <v>92.882925114262264</v>
      </c>
      <c r="Y20" s="23"/>
    </row>
    <row r="21" spans="1:25">
      <c r="H21" s="23"/>
      <c r="I21" s="29" t="s">
        <v>20</v>
      </c>
      <c r="J21" s="24">
        <f>AVERAGE(J18:J20)</f>
        <v>49.347445176824287</v>
      </c>
      <c r="K21" s="24">
        <f>AVERAGE(K18:K20)</f>
        <v>5.9722499573257863</v>
      </c>
      <c r="L21" s="24">
        <f>AVERAGE(L18:L20)</f>
        <v>39.077318950427475</v>
      </c>
      <c r="M21" s="24">
        <f>AVERAGE(M18:M20)</f>
        <v>5.602985915422444</v>
      </c>
      <c r="N21" s="23"/>
      <c r="O21" s="23"/>
      <c r="P21" s="23"/>
      <c r="Q21" s="32" t="s">
        <v>20</v>
      </c>
      <c r="R21" s="29">
        <f>AVERAGE(R18:R20)</f>
        <v>55.319695134150074</v>
      </c>
      <c r="S21" s="25"/>
      <c r="T21" s="29">
        <f>AVERAGE(T18:T20)</f>
        <v>11.57523587274823</v>
      </c>
      <c r="U21" s="25"/>
      <c r="V21" s="29">
        <f>AVERAGE(V18:V20)</f>
        <v>44.680304865849926</v>
      </c>
      <c r="W21" s="25"/>
      <c r="X21" s="33">
        <f>AVERAGE(X18:X20)</f>
        <v>88.424764127251763</v>
      </c>
      <c r="Y21" s="23"/>
    </row>
    <row r="22" spans="1:25">
      <c r="H22" s="23"/>
      <c r="I22" s="36" t="s">
        <v>16</v>
      </c>
      <c r="J22" s="24">
        <f>STDEV(J18:J20)</f>
        <v>5.3187901353369664</v>
      </c>
      <c r="K22" s="24">
        <f>STDEV(K18:K20)</f>
        <v>4.5983794827323283</v>
      </c>
      <c r="L22" s="24">
        <f>STDEV(L18:L20)</f>
        <v>7.4909546977171981</v>
      </c>
      <c r="M22" s="24">
        <f>STDEV(M18:M20)</f>
        <v>1.3220342741052902</v>
      </c>
      <c r="N22" s="23"/>
      <c r="O22" s="23"/>
      <c r="P22" s="23"/>
      <c r="Q22" s="32" t="s">
        <v>16</v>
      </c>
      <c r="R22" s="33">
        <f>STDEV(R18:R20)</f>
        <v>6.9496738392820738</v>
      </c>
      <c r="S22" s="23"/>
      <c r="T22" s="33">
        <f>STDEV(T18:T20)</f>
        <v>5.8531245828236811</v>
      </c>
      <c r="U22" s="23"/>
      <c r="V22" s="33">
        <f>STDEV(V18:V20)</f>
        <v>6.949673839282041</v>
      </c>
      <c r="W22" s="23"/>
      <c r="X22" s="33">
        <f>STDEV(X18:X20)</f>
        <v>5.8531245828236758</v>
      </c>
      <c r="Y22" s="23"/>
    </row>
    <row r="23" spans="1:25">
      <c r="H23" s="23"/>
      <c r="I23" s="36" t="s">
        <v>15</v>
      </c>
      <c r="J23" s="21">
        <f>(J22/SQRT(3))</f>
        <v>3.0708049163999238</v>
      </c>
      <c r="K23" s="21">
        <f>(K22/SQRT(3))</f>
        <v>2.6548756321915619</v>
      </c>
      <c r="L23" s="21">
        <f>(L22/SQRT(3))</f>
        <v>4.324904711214316</v>
      </c>
      <c r="M23" s="21">
        <f>(M22/SQRT(3))</f>
        <v>0.76327684403260088</v>
      </c>
      <c r="N23" s="23"/>
      <c r="O23" s="23"/>
      <c r="P23" s="23"/>
      <c r="Q23" s="32" t="s">
        <v>15</v>
      </c>
      <c r="R23" s="33">
        <f>(R22/SQRT(3))</f>
        <v>4.0123960618896053</v>
      </c>
      <c r="S23" s="23"/>
      <c r="T23" s="33">
        <f>(T22/SQRT(3))</f>
        <v>3.3793030534936683</v>
      </c>
      <c r="U23" s="23"/>
      <c r="V23" s="33">
        <f>(V22/SQRT(3))</f>
        <v>4.0123960618895866</v>
      </c>
      <c r="W23" s="23"/>
      <c r="X23" s="33">
        <f>(X22/SQRT(3))</f>
        <v>3.3793030534936652</v>
      </c>
      <c r="Y23" s="23"/>
    </row>
    <row r="24" spans="1:25">
      <c r="H24" s="23"/>
      <c r="I24" s="33"/>
      <c r="J24" s="33" t="s">
        <v>15</v>
      </c>
      <c r="K24" s="33"/>
      <c r="L24" s="33"/>
      <c r="M24" s="23"/>
      <c r="N24" s="23"/>
      <c r="O24" s="23"/>
      <c r="P24" s="23"/>
    </row>
    <row r="25" spans="1:25">
      <c r="D25" t="s">
        <v>19</v>
      </c>
      <c r="E25" t="s">
        <v>35</v>
      </c>
      <c r="F25" t="s">
        <v>34</v>
      </c>
      <c r="G25" t="s">
        <v>37</v>
      </c>
      <c r="H25" s="23" t="s">
        <v>36</v>
      </c>
      <c r="I25" s="23"/>
      <c r="J25" s="23" t="s">
        <v>34</v>
      </c>
      <c r="K25" s="23" t="s">
        <v>35</v>
      </c>
      <c r="L25" s="23" t="s">
        <v>36</v>
      </c>
      <c r="M25" s="23" t="s">
        <v>37</v>
      </c>
      <c r="N25" s="23"/>
      <c r="O25" s="23"/>
      <c r="P25" s="23"/>
    </row>
    <row r="26" spans="1:25">
      <c r="D26" s="4"/>
      <c r="E26" s="12"/>
      <c r="F26" s="12"/>
      <c r="G26" s="12"/>
      <c r="H26" s="37"/>
      <c r="I26" s="23"/>
      <c r="J26" s="27"/>
      <c r="K26" s="27"/>
      <c r="L26" s="27"/>
      <c r="M26" s="27"/>
      <c r="N26" s="23"/>
      <c r="O26" s="26"/>
      <c r="P26" s="23"/>
    </row>
    <row r="27" spans="1:25">
      <c r="D27" t="s">
        <v>10</v>
      </c>
      <c r="E27" s="10">
        <f>K14</f>
        <v>8.8969311718310067</v>
      </c>
      <c r="F27" s="10">
        <f>J14</f>
        <v>50.052325363351336</v>
      </c>
      <c r="G27" s="10">
        <f>M14</f>
        <v>11.545893529757555</v>
      </c>
      <c r="H27" s="33">
        <f>L14</f>
        <v>29.504849935060093</v>
      </c>
      <c r="I27" s="23"/>
      <c r="J27" s="21">
        <v>0.85770724885056304</v>
      </c>
      <c r="K27" s="21">
        <v>1.6484447721041684</v>
      </c>
      <c r="L27" s="21">
        <v>2.5898476754220305</v>
      </c>
      <c r="M27" s="21">
        <v>1.0202190034853849</v>
      </c>
      <c r="N27" s="23"/>
      <c r="O27" s="26">
        <f>SUM(O11:O13)</f>
        <v>644</v>
      </c>
      <c r="P27" s="23"/>
    </row>
    <row r="28" spans="1:25">
      <c r="D28" t="s">
        <v>11</v>
      </c>
      <c r="E28" s="10">
        <f>K21</f>
        <v>5.9722499573257863</v>
      </c>
      <c r="F28" s="10">
        <f>J21</f>
        <v>49.347445176824287</v>
      </c>
      <c r="G28" s="10">
        <f>M21</f>
        <v>5.602985915422444</v>
      </c>
      <c r="H28" s="33">
        <f>L21</f>
        <v>39.077318950427475</v>
      </c>
      <c r="I28" s="23"/>
      <c r="J28" s="21">
        <v>4.7597878500008504</v>
      </c>
      <c r="K28" s="21">
        <v>1.2533957453198246</v>
      </c>
      <c r="L28" s="21">
        <v>2.1568204636870107</v>
      </c>
      <c r="M28" s="21">
        <v>3.3024973033653202</v>
      </c>
      <c r="N28" s="23"/>
      <c r="O28" s="26">
        <f>SUM(O18:O20)</f>
        <v>758</v>
      </c>
      <c r="P28" s="23"/>
    </row>
    <row r="29" spans="1:25">
      <c r="H29" s="23"/>
      <c r="I29" s="23"/>
      <c r="J29" s="23"/>
      <c r="K29" s="23"/>
      <c r="L29" s="23"/>
      <c r="M29" s="23"/>
      <c r="N29" s="23"/>
      <c r="O29" s="23"/>
      <c r="P29" s="23"/>
    </row>
    <row r="30" spans="1:25">
      <c r="H30" s="23"/>
      <c r="I30" s="23"/>
      <c r="J30" s="23"/>
      <c r="K30" s="23"/>
      <c r="L30" s="23"/>
      <c r="M30" s="23"/>
      <c r="N30" s="23"/>
      <c r="O30" s="23"/>
      <c r="P30" s="23"/>
    </row>
    <row r="31" spans="1:25">
      <c r="H31" s="23"/>
      <c r="I31" s="23"/>
      <c r="J31" s="23"/>
      <c r="K31" s="23"/>
      <c r="L31" s="23"/>
      <c r="M31" s="23"/>
      <c r="N31" s="23"/>
      <c r="O31" s="23"/>
      <c r="P31" s="23"/>
    </row>
    <row r="41" spans="3:8">
      <c r="C41" t="s">
        <v>55</v>
      </c>
    </row>
    <row r="43" spans="3:8">
      <c r="D43" t="s">
        <v>19</v>
      </c>
      <c r="E43" t="s">
        <v>35</v>
      </c>
      <c r="F43" t="s">
        <v>37</v>
      </c>
      <c r="G43" t="s">
        <v>34</v>
      </c>
      <c r="H43" t="s">
        <v>36</v>
      </c>
    </row>
    <row r="44" spans="3:8">
      <c r="D44" s="4"/>
      <c r="E44" s="12"/>
      <c r="F44" s="12"/>
      <c r="G44" s="12"/>
      <c r="H44" s="12"/>
    </row>
    <row r="45" spans="3:8">
      <c r="D45" t="s">
        <v>10</v>
      </c>
      <c r="E45" s="10">
        <f>E27</f>
        <v>8.8969311718310067</v>
      </c>
      <c r="F45" s="10">
        <f>G27</f>
        <v>11.545893529757555</v>
      </c>
      <c r="G45" s="10">
        <f>F27</f>
        <v>50.052325363351336</v>
      </c>
      <c r="H45" s="10">
        <f>H27</f>
        <v>29.504849935060093</v>
      </c>
    </row>
    <row r="46" spans="3:8">
      <c r="D46" t="s">
        <v>11</v>
      </c>
      <c r="E46" s="10">
        <f>E28</f>
        <v>5.9722499573257863</v>
      </c>
      <c r="F46" s="10">
        <f>G28</f>
        <v>5.602985915422444</v>
      </c>
      <c r="G46" s="10">
        <f>F28</f>
        <v>49.347445176824287</v>
      </c>
      <c r="H46" s="10">
        <f>H28</f>
        <v>39.077318950427475</v>
      </c>
    </row>
  </sheetData>
  <mergeCells count="4">
    <mergeCell ref="R10:S10"/>
    <mergeCell ref="V10:W10"/>
    <mergeCell ref="T10:U10"/>
    <mergeCell ref="X10:Y10"/>
  </mergeCells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775CF-BAA8-284C-A834-82556C90D3EE}">
  <dimension ref="A3:AG72"/>
  <sheetViews>
    <sheetView tabSelected="1" topLeftCell="A19" workbookViewId="0">
      <selection activeCell="AA13" sqref="AA13"/>
    </sheetView>
  </sheetViews>
  <sheetFormatPr baseColWidth="10" defaultRowHeight="20"/>
  <cols>
    <col min="19" max="19" width="14.85546875" customWidth="1"/>
    <col min="20" max="22" width="13.28515625" bestFit="1" customWidth="1"/>
    <col min="29" max="30" width="14.28515625" customWidth="1"/>
    <col min="32" max="33" width="14" bestFit="1" customWidth="1"/>
  </cols>
  <sheetData>
    <row r="3" spans="1:33">
      <c r="AB3" t="s">
        <v>49</v>
      </c>
      <c r="AC3" t="s">
        <v>28</v>
      </c>
      <c r="AD3" t="s">
        <v>28</v>
      </c>
      <c r="AF3" t="s">
        <v>7</v>
      </c>
      <c r="AG3" t="s">
        <v>7</v>
      </c>
    </row>
    <row r="4" spans="1:33">
      <c r="B4" t="s">
        <v>29</v>
      </c>
      <c r="I4" t="s">
        <v>32</v>
      </c>
      <c r="S4" t="s">
        <v>30</v>
      </c>
      <c r="AC4" t="s">
        <v>50</v>
      </c>
      <c r="AD4" t="s">
        <v>51</v>
      </c>
      <c r="AF4" t="s">
        <v>53</v>
      </c>
      <c r="AG4" t="s">
        <v>54</v>
      </c>
    </row>
    <row r="5" spans="1:33">
      <c r="A5" s="4" t="s">
        <v>42</v>
      </c>
      <c r="B5" s="4">
        <v>1</v>
      </c>
      <c r="C5" s="4">
        <v>2</v>
      </c>
      <c r="D5" s="4">
        <v>3</v>
      </c>
      <c r="E5" s="4" t="s">
        <v>20</v>
      </c>
      <c r="F5" s="4"/>
      <c r="G5" s="4"/>
      <c r="H5" s="4" t="s">
        <v>42</v>
      </c>
      <c r="I5" s="5">
        <v>1</v>
      </c>
      <c r="J5" s="5">
        <v>2</v>
      </c>
      <c r="K5" s="5">
        <v>3</v>
      </c>
      <c r="L5" s="4" t="s">
        <v>20</v>
      </c>
      <c r="R5" s="4"/>
      <c r="S5" s="4">
        <v>1</v>
      </c>
      <c r="T5" s="4">
        <v>2</v>
      </c>
      <c r="U5" s="4">
        <v>3</v>
      </c>
      <c r="V5" s="4" t="s">
        <v>20</v>
      </c>
      <c r="AB5" s="4"/>
    </row>
    <row r="6" spans="1:33">
      <c r="A6" s="15"/>
      <c r="B6" s="11"/>
      <c r="C6" s="11"/>
      <c r="D6" s="11"/>
      <c r="E6" s="11"/>
      <c r="F6" s="15"/>
      <c r="G6" s="15"/>
      <c r="H6" s="15"/>
      <c r="I6" s="11"/>
      <c r="J6" s="11"/>
      <c r="K6" s="11"/>
      <c r="L6" s="11"/>
      <c r="M6" s="15"/>
      <c r="N6" s="15"/>
      <c r="O6" s="15"/>
      <c r="P6" s="15"/>
      <c r="AB6" s="4"/>
      <c r="AC6" s="8"/>
      <c r="AD6" s="8"/>
    </row>
    <row r="7" spans="1:33">
      <c r="A7" s="15" t="s">
        <v>10</v>
      </c>
      <c r="B7" s="11">
        <v>88.235294117647058</v>
      </c>
      <c r="C7" s="11">
        <v>60</v>
      </c>
      <c r="D7" s="11">
        <v>23.52941176470588</v>
      </c>
      <c r="E7" s="11">
        <v>57.254901960784316</v>
      </c>
      <c r="F7" s="15"/>
      <c r="G7" s="15"/>
      <c r="H7" s="15" t="s">
        <v>10</v>
      </c>
      <c r="I7" s="11">
        <v>25</v>
      </c>
      <c r="J7" s="11">
        <v>20.689655172413794</v>
      </c>
      <c r="K7" s="11">
        <v>10</v>
      </c>
      <c r="L7" s="11">
        <v>18.563218390804597</v>
      </c>
      <c r="M7" s="15"/>
      <c r="N7" s="15"/>
      <c r="O7" s="15"/>
      <c r="P7" s="15"/>
      <c r="R7" t="s">
        <v>26</v>
      </c>
      <c r="S7" s="1">
        <v>38.636363636363633</v>
      </c>
      <c r="T7" s="1">
        <v>30.303030303030305</v>
      </c>
      <c r="U7" s="1">
        <v>44.736842105263158</v>
      </c>
      <c r="V7" s="1">
        <v>37.892078681552363</v>
      </c>
      <c r="AB7" s="4"/>
      <c r="AC7" s="4"/>
      <c r="AD7" s="4"/>
      <c r="AE7" s="4"/>
      <c r="AF7" s="4"/>
      <c r="AG7" s="4"/>
    </row>
    <row r="8" spans="1:33">
      <c r="A8" s="15" t="s">
        <v>11</v>
      </c>
      <c r="B8" s="11">
        <v>73.68421052631578</v>
      </c>
      <c r="C8" s="11">
        <v>44.444444444444443</v>
      </c>
      <c r="D8" s="11">
        <v>50</v>
      </c>
      <c r="E8" s="11">
        <v>56.042884990253413</v>
      </c>
      <c r="F8" s="15"/>
      <c r="G8" s="15"/>
      <c r="H8" s="15" t="s">
        <v>11</v>
      </c>
      <c r="I8" s="11">
        <v>34.146341463414636</v>
      </c>
      <c r="J8" s="11">
        <v>7.0175438596491224</v>
      </c>
      <c r="K8" s="11">
        <v>15.254237288135593</v>
      </c>
      <c r="L8" s="11">
        <v>18.806040870399784</v>
      </c>
      <c r="M8" s="15"/>
      <c r="N8" s="15"/>
      <c r="O8" s="15"/>
      <c r="P8" s="15"/>
      <c r="R8" t="s">
        <v>27</v>
      </c>
      <c r="S8" s="1">
        <v>51.351351351351347</v>
      </c>
      <c r="T8" s="1">
        <v>39.130434782608695</v>
      </c>
      <c r="U8" s="1">
        <v>48.648648648648653</v>
      </c>
      <c r="V8" s="1">
        <v>46.376811594202898</v>
      </c>
      <c r="AB8" t="s">
        <v>52</v>
      </c>
      <c r="AC8">
        <f>SUM(AC5:AC7)</f>
        <v>0</v>
      </c>
      <c r="AD8">
        <f>SUM(AD5:AD7)</f>
        <v>0</v>
      </c>
      <c r="AF8">
        <f>SUM(AF5:AF7)</f>
        <v>0</v>
      </c>
      <c r="AG8">
        <f>SUM(AG5:AG7)</f>
        <v>0</v>
      </c>
    </row>
    <row r="9" spans="1:3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AC9" s="8">
        <f>SUM(AC8:AD8)</f>
        <v>0</v>
      </c>
      <c r="AD9" s="8"/>
      <c r="AE9" s="8"/>
      <c r="AF9" s="8">
        <f>SUM(AF8:AG8)</f>
        <v>0</v>
      </c>
    </row>
    <row r="10" spans="1:3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33">
      <c r="A11" s="15"/>
      <c r="B11" s="15" t="s">
        <v>29</v>
      </c>
      <c r="C11" s="15"/>
      <c r="D11" s="15"/>
      <c r="E11" s="15"/>
      <c r="F11" s="15"/>
      <c r="G11" s="15"/>
      <c r="H11" s="15"/>
      <c r="I11" s="15" t="s">
        <v>32</v>
      </c>
      <c r="J11" s="15"/>
      <c r="K11" s="15"/>
      <c r="L11" s="15"/>
      <c r="M11" s="15"/>
      <c r="N11" s="15"/>
      <c r="O11" s="15"/>
      <c r="P11" s="15"/>
      <c r="S11" t="s">
        <v>25</v>
      </c>
    </row>
    <row r="12" spans="1:33">
      <c r="A12" s="22" t="s">
        <v>43</v>
      </c>
      <c r="B12" s="22">
        <v>1</v>
      </c>
      <c r="C12" s="22">
        <v>2</v>
      </c>
      <c r="D12" s="22">
        <v>3</v>
      </c>
      <c r="E12" s="4" t="s">
        <v>20</v>
      </c>
      <c r="F12" s="22"/>
      <c r="G12" s="22"/>
      <c r="H12" s="22" t="s">
        <v>43</v>
      </c>
      <c r="I12" s="38">
        <v>1</v>
      </c>
      <c r="J12" s="38">
        <v>2</v>
      </c>
      <c r="K12" s="38">
        <v>3</v>
      </c>
      <c r="L12" s="27" t="s">
        <v>12</v>
      </c>
      <c r="M12" s="15"/>
      <c r="N12" s="15"/>
      <c r="O12" s="15"/>
      <c r="P12" s="15"/>
      <c r="R12" s="4"/>
      <c r="S12" s="4">
        <v>1</v>
      </c>
      <c r="T12" s="4">
        <v>2</v>
      </c>
      <c r="U12" s="4">
        <v>3</v>
      </c>
      <c r="V12" s="4" t="s">
        <v>20</v>
      </c>
    </row>
    <row r="13" spans="1:33">
      <c r="A13" s="15"/>
      <c r="B13" s="11"/>
      <c r="C13" s="11"/>
      <c r="D13" s="11"/>
      <c r="E13" s="11"/>
      <c r="F13" s="15"/>
      <c r="G13" s="15"/>
      <c r="H13" s="15"/>
      <c r="I13" s="11"/>
      <c r="J13" s="11"/>
      <c r="K13" s="11"/>
      <c r="L13" s="11"/>
      <c r="M13" s="15"/>
      <c r="N13" s="15"/>
      <c r="O13" s="15"/>
      <c r="P13" s="15"/>
    </row>
    <row r="14" spans="1:33">
      <c r="A14" s="15" t="s">
        <v>10</v>
      </c>
      <c r="B14" s="11">
        <v>55.555555555555557</v>
      </c>
      <c r="C14" s="11">
        <v>66.666666666666657</v>
      </c>
      <c r="D14" s="11">
        <v>33.333333333333329</v>
      </c>
      <c r="E14" s="11">
        <v>51.851851851851848</v>
      </c>
      <c r="F14" s="15"/>
      <c r="G14" s="15"/>
      <c r="H14" s="15" t="s">
        <v>10</v>
      </c>
      <c r="I14" s="11">
        <v>16.129032258064516</v>
      </c>
      <c r="J14" s="11">
        <v>7.5471698113207548</v>
      </c>
      <c r="K14" s="11">
        <v>4.3478260869565215</v>
      </c>
      <c r="L14" s="11">
        <v>9.3413427187806004</v>
      </c>
      <c r="M14" s="15"/>
      <c r="N14" s="15"/>
      <c r="O14" s="15"/>
      <c r="P14" s="15"/>
      <c r="R14" t="s">
        <v>26</v>
      </c>
      <c r="S14" s="1">
        <v>29.032258064516132</v>
      </c>
      <c r="T14" s="1">
        <v>24</v>
      </c>
      <c r="U14" s="1">
        <v>27.27272727272727</v>
      </c>
      <c r="V14" s="1">
        <v>26.768328445747798</v>
      </c>
    </row>
    <row r="15" spans="1:33">
      <c r="A15" s="15" t="s">
        <v>11</v>
      </c>
      <c r="B15" s="11">
        <v>61.53846153846154</v>
      </c>
      <c r="C15" s="11">
        <v>33.333333333333329</v>
      </c>
      <c r="D15" s="11">
        <v>40</v>
      </c>
      <c r="E15" s="11">
        <v>44.957264957264954</v>
      </c>
      <c r="F15" s="15"/>
      <c r="G15" s="15"/>
      <c r="H15" s="15" t="s">
        <v>11</v>
      </c>
      <c r="I15" s="11">
        <v>15.686274509803921</v>
      </c>
      <c r="J15" s="11">
        <v>3.6363636363636362</v>
      </c>
      <c r="K15" s="11">
        <v>4.4444444444444446</v>
      </c>
      <c r="L15" s="11">
        <v>7.9223608635373326</v>
      </c>
      <c r="M15" s="15"/>
      <c r="N15" s="15"/>
      <c r="O15" s="15"/>
      <c r="P15" s="15"/>
      <c r="R15" t="s">
        <v>27</v>
      </c>
      <c r="S15" s="1">
        <v>47.368421052631575</v>
      </c>
      <c r="T15" s="1">
        <v>16.666666666666664</v>
      </c>
      <c r="U15" s="1">
        <v>16.666666666666664</v>
      </c>
      <c r="V15" s="1">
        <v>26.900584795321635</v>
      </c>
      <c r="AB15" s="4" t="s">
        <v>42</v>
      </c>
      <c r="AC15">
        <v>25</v>
      </c>
      <c r="AD15">
        <v>19</v>
      </c>
      <c r="AF15">
        <v>104</v>
      </c>
      <c r="AG15">
        <v>25</v>
      </c>
    </row>
    <row r="16" spans="1:3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AB16" s="4" t="s">
        <v>43</v>
      </c>
      <c r="AC16" s="14">
        <v>27</v>
      </c>
      <c r="AD16" s="14">
        <v>19</v>
      </c>
      <c r="AE16" s="15"/>
      <c r="AF16" s="15">
        <v>119</v>
      </c>
      <c r="AG16" s="15">
        <v>11</v>
      </c>
    </row>
    <row r="17" spans="1:33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AB17" s="4" t="s">
        <v>44</v>
      </c>
      <c r="AC17" s="16">
        <v>20</v>
      </c>
      <c r="AD17" s="16">
        <v>25</v>
      </c>
      <c r="AE17" s="16"/>
      <c r="AF17" s="16">
        <v>97</v>
      </c>
      <c r="AG17" s="16">
        <v>20</v>
      </c>
    </row>
    <row r="18" spans="1:33">
      <c r="A18" s="15"/>
      <c r="B18" s="15" t="s">
        <v>29</v>
      </c>
      <c r="C18" s="15"/>
      <c r="D18" s="15"/>
      <c r="E18" s="15"/>
      <c r="F18" s="15"/>
      <c r="G18" s="15"/>
      <c r="H18" s="15"/>
      <c r="I18" s="15" t="s">
        <v>32</v>
      </c>
      <c r="J18" s="15"/>
      <c r="K18" s="15"/>
      <c r="L18" s="15"/>
      <c r="M18" s="15"/>
      <c r="N18" s="15"/>
      <c r="O18" s="15"/>
      <c r="P18" s="15"/>
      <c r="S18" t="s">
        <v>25</v>
      </c>
      <c r="AC18">
        <f>SUM(AC15:AC17)</f>
        <v>72</v>
      </c>
      <c r="AD18">
        <f>SUM(AD15:AD17)</f>
        <v>63</v>
      </c>
      <c r="AF18">
        <f>SUM(AF15:AF17)</f>
        <v>320</v>
      </c>
      <c r="AG18">
        <f>SUM(AG15:AG17)</f>
        <v>56</v>
      </c>
    </row>
    <row r="19" spans="1:33">
      <c r="A19" s="22" t="s">
        <v>44</v>
      </c>
      <c r="B19" s="22">
        <v>1</v>
      </c>
      <c r="C19" s="22">
        <v>2</v>
      </c>
      <c r="D19" s="22">
        <v>3</v>
      </c>
      <c r="E19" s="4" t="s">
        <v>20</v>
      </c>
      <c r="F19" s="22"/>
      <c r="G19" s="22"/>
      <c r="H19" s="22" t="s">
        <v>44</v>
      </c>
      <c r="I19" s="38">
        <v>1</v>
      </c>
      <c r="J19" s="38">
        <v>2</v>
      </c>
      <c r="K19" s="38">
        <v>3</v>
      </c>
      <c r="L19" s="4" t="s">
        <v>20</v>
      </c>
      <c r="M19" s="15"/>
      <c r="N19" s="15"/>
      <c r="O19" s="15"/>
      <c r="P19" s="15"/>
      <c r="R19" s="4"/>
      <c r="S19" s="4">
        <v>1</v>
      </c>
      <c r="T19" s="4">
        <v>2</v>
      </c>
      <c r="U19" s="4">
        <v>3</v>
      </c>
      <c r="V19" s="4" t="s">
        <v>20</v>
      </c>
      <c r="AC19" s="8">
        <f>SUM(AC18:AD18)</f>
        <v>135</v>
      </c>
      <c r="AD19" s="8"/>
      <c r="AE19" s="8"/>
      <c r="AF19" s="8">
        <f>SUM(AF18:AG18)</f>
        <v>376</v>
      </c>
    </row>
    <row r="20" spans="1:33">
      <c r="A20" s="15"/>
      <c r="B20" s="11"/>
      <c r="C20" s="11"/>
      <c r="D20" s="11"/>
      <c r="E20" s="11"/>
      <c r="F20" s="15"/>
      <c r="G20" s="15"/>
      <c r="H20" s="15"/>
      <c r="I20" s="11"/>
      <c r="J20" s="11"/>
      <c r="K20" s="11"/>
      <c r="L20" s="11"/>
      <c r="M20" s="15"/>
      <c r="N20" s="15"/>
      <c r="O20" s="15"/>
      <c r="P20" s="15"/>
    </row>
    <row r="21" spans="1:33">
      <c r="A21" s="15" t="s">
        <v>10</v>
      </c>
      <c r="B21" s="11">
        <v>50</v>
      </c>
      <c r="C21" s="11">
        <v>43.75</v>
      </c>
      <c r="D21" s="11">
        <v>40</v>
      </c>
      <c r="E21" s="11">
        <v>44.583333333333336</v>
      </c>
      <c r="F21" s="15"/>
      <c r="G21" s="15"/>
      <c r="H21" s="15" t="s">
        <v>10</v>
      </c>
      <c r="I21" s="11">
        <v>15.909090909090908</v>
      </c>
      <c r="J21" s="11">
        <v>20.588235294117645</v>
      </c>
      <c r="K21" s="11">
        <v>15.384615384615385</v>
      </c>
      <c r="L21" s="11">
        <v>17.293980529274645</v>
      </c>
      <c r="M21" s="15"/>
      <c r="N21" s="15"/>
      <c r="O21" s="15"/>
      <c r="P21" s="15"/>
      <c r="R21" t="s">
        <v>26</v>
      </c>
      <c r="S21" s="1">
        <v>68.571428571428569</v>
      </c>
      <c r="T21" s="1">
        <v>41.025641025641022</v>
      </c>
      <c r="U21" s="1">
        <v>44.117647058823529</v>
      </c>
      <c r="V21" s="1">
        <v>51.238238885297704</v>
      </c>
    </row>
    <row r="22" spans="1:33">
      <c r="A22" s="15" t="s">
        <v>11</v>
      </c>
      <c r="B22" s="11">
        <v>40</v>
      </c>
      <c r="C22" s="11">
        <v>14.285714285714285</v>
      </c>
      <c r="D22" s="11">
        <v>16.666666666666664</v>
      </c>
      <c r="E22" s="11">
        <v>23.650793650793648</v>
      </c>
      <c r="F22" s="15"/>
      <c r="G22" s="15"/>
      <c r="H22" s="15" t="s">
        <v>11</v>
      </c>
      <c r="I22" s="11">
        <v>6.0606060606060606</v>
      </c>
      <c r="J22" s="11">
        <v>3.3333333333333335</v>
      </c>
      <c r="K22" s="11">
        <v>4.5454545454545459</v>
      </c>
      <c r="L22" s="11">
        <v>4.6464646464646471</v>
      </c>
      <c r="M22" s="15"/>
      <c r="N22" s="15"/>
      <c r="O22" s="15"/>
      <c r="P22" s="15"/>
      <c r="R22" t="s">
        <v>27</v>
      </c>
      <c r="S22" s="1">
        <v>25</v>
      </c>
      <c r="T22" s="1">
        <v>35</v>
      </c>
      <c r="U22" s="1">
        <v>75</v>
      </c>
      <c r="V22" s="1">
        <v>45</v>
      </c>
    </row>
    <row r="23" spans="1:3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3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3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AB25" s="4" t="s">
        <v>42</v>
      </c>
      <c r="AC25" s="15">
        <v>27</v>
      </c>
      <c r="AD25" s="15">
        <v>19</v>
      </c>
      <c r="AE25" s="15"/>
      <c r="AF25" s="15">
        <v>130</v>
      </c>
      <c r="AG25" s="15">
        <v>27</v>
      </c>
    </row>
    <row r="26" spans="1:3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AB26" s="4" t="s">
        <v>43</v>
      </c>
      <c r="AC26" s="15">
        <v>12</v>
      </c>
      <c r="AD26" s="15">
        <v>12</v>
      </c>
      <c r="AE26" s="15"/>
      <c r="AF26" s="15">
        <v>139</v>
      </c>
      <c r="AG26" s="15">
        <v>12</v>
      </c>
    </row>
    <row r="27" spans="1:3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AB27" s="4" t="s">
        <v>44</v>
      </c>
      <c r="AC27" s="16">
        <v>5</v>
      </c>
      <c r="AD27" s="16">
        <v>19</v>
      </c>
      <c r="AE27" s="16"/>
      <c r="AF27" s="16">
        <v>102</v>
      </c>
      <c r="AG27" s="16">
        <v>5</v>
      </c>
    </row>
    <row r="28" spans="1:3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AC28">
        <f>SUM(AC25:AC27)</f>
        <v>44</v>
      </c>
      <c r="AD28">
        <f>SUM(AD25:AD27)</f>
        <v>50</v>
      </c>
      <c r="AF28">
        <f>SUM(AF25:AF27)</f>
        <v>371</v>
      </c>
      <c r="AG28">
        <f>SUM(AG25:AG27)</f>
        <v>44</v>
      </c>
    </row>
    <row r="29" spans="1:33">
      <c r="A29" s="15"/>
      <c r="B29" s="15" t="s">
        <v>29</v>
      </c>
      <c r="C29" s="15"/>
      <c r="D29" s="15"/>
      <c r="E29" s="15"/>
      <c r="F29" s="15"/>
      <c r="G29" s="15" t="s">
        <v>15</v>
      </c>
      <c r="H29" s="15" t="s">
        <v>32</v>
      </c>
      <c r="I29" s="15"/>
      <c r="J29" s="15"/>
      <c r="K29" s="15"/>
      <c r="L29" s="15"/>
      <c r="M29" s="15"/>
      <c r="N29" s="15" t="s">
        <v>15</v>
      </c>
      <c r="O29" s="15"/>
      <c r="P29" s="15"/>
      <c r="S29" t="s">
        <v>31</v>
      </c>
      <c r="X29" t="s">
        <v>15</v>
      </c>
      <c r="AC29" s="8">
        <f>SUM(AC28:AD28)</f>
        <v>94</v>
      </c>
      <c r="AD29" s="8"/>
      <c r="AE29" s="8"/>
      <c r="AF29" s="8">
        <f>SUM(AF28:AG28)</f>
        <v>415</v>
      </c>
    </row>
    <row r="30" spans="1:33">
      <c r="A30" s="22"/>
      <c r="B30" s="22" t="s">
        <v>42</v>
      </c>
      <c r="C30" s="22" t="s">
        <v>43</v>
      </c>
      <c r="D30" s="22" t="s">
        <v>44</v>
      </c>
      <c r="E30" s="4" t="s">
        <v>20</v>
      </c>
      <c r="F30" s="22" t="s">
        <v>16</v>
      </c>
      <c r="G30" s="22" t="s">
        <v>14</v>
      </c>
      <c r="H30" s="22"/>
      <c r="I30" s="22" t="s">
        <v>42</v>
      </c>
      <c r="J30" s="22" t="s">
        <v>43</v>
      </c>
      <c r="K30" s="22" t="s">
        <v>44</v>
      </c>
      <c r="L30" s="22" t="s">
        <v>12</v>
      </c>
      <c r="M30" s="22" t="s">
        <v>16</v>
      </c>
      <c r="N30" s="22" t="s">
        <v>14</v>
      </c>
      <c r="O30" s="15"/>
      <c r="P30" s="15"/>
      <c r="R30" s="4"/>
      <c r="S30" s="4" t="s">
        <v>42</v>
      </c>
      <c r="T30" s="4" t="s">
        <v>43</v>
      </c>
      <c r="U30" s="4" t="s">
        <v>44</v>
      </c>
      <c r="V30" s="4" t="s">
        <v>12</v>
      </c>
      <c r="W30" s="4" t="s">
        <v>16</v>
      </c>
      <c r="X30" s="4" t="s">
        <v>14</v>
      </c>
    </row>
    <row r="31" spans="1:33">
      <c r="A31" s="15"/>
      <c r="B31" s="15"/>
      <c r="C31" s="15"/>
      <c r="D31" s="15"/>
      <c r="E31" s="11"/>
      <c r="F31" s="11"/>
      <c r="G31" s="11"/>
      <c r="H31" s="15"/>
      <c r="I31" s="11"/>
      <c r="J31" s="11"/>
      <c r="K31" s="11"/>
      <c r="L31" s="11"/>
      <c r="M31" s="11"/>
      <c r="N31" s="11"/>
      <c r="O31" s="15"/>
      <c r="P31" s="15"/>
      <c r="S31" s="1"/>
      <c r="T31" s="1"/>
      <c r="U31" s="1"/>
      <c r="V31" s="1"/>
      <c r="W31" s="1"/>
      <c r="X31" s="1"/>
    </row>
    <row r="32" spans="1:33">
      <c r="A32" s="15" t="s">
        <v>10</v>
      </c>
      <c r="B32" s="11">
        <f>E7</f>
        <v>57.254901960784316</v>
      </c>
      <c r="C32" s="11">
        <f>E14</f>
        <v>51.851851851851848</v>
      </c>
      <c r="D32" s="11">
        <f>E21</f>
        <v>44.583333333333336</v>
      </c>
      <c r="E32" s="11">
        <f>AVERAGE(B32:D32)</f>
        <v>51.230029048656498</v>
      </c>
      <c r="F32" s="11">
        <f>STDEV(B32:D32)</f>
        <v>6.3586288277411374</v>
      </c>
      <c r="G32" s="33">
        <f>(F32/SQRT(3))</f>
        <v>3.6711560653732604</v>
      </c>
      <c r="H32" s="15" t="s">
        <v>10</v>
      </c>
      <c r="I32" s="11">
        <f>L7</f>
        <v>18.563218390804597</v>
      </c>
      <c r="J32" s="11">
        <f>L14</f>
        <v>9.3413427187806004</v>
      </c>
      <c r="K32" s="11">
        <f>L21</f>
        <v>17.293980529274645</v>
      </c>
      <c r="L32" s="11">
        <f>AVERAGE(I32:K32)</f>
        <v>15.066180546286612</v>
      </c>
      <c r="M32" s="33">
        <f>STDEV(I32:K32)</f>
        <v>4.9983064432583797</v>
      </c>
      <c r="N32" s="33">
        <f>(M32/SQRT(3))</f>
        <v>2.8857735705074665</v>
      </c>
      <c r="O32" s="15"/>
      <c r="P32" s="15"/>
      <c r="R32" t="s">
        <v>26</v>
      </c>
      <c r="S32" s="1">
        <f>V7</f>
        <v>37.892078681552363</v>
      </c>
      <c r="T32" s="1">
        <f>V14</f>
        <v>26.768328445747798</v>
      </c>
      <c r="U32" s="1">
        <f>V21</f>
        <v>51.238238885297704</v>
      </c>
      <c r="V32" s="1">
        <f>AVERAGE(S32:U32)</f>
        <v>38.632882004199288</v>
      </c>
      <c r="W32" s="1">
        <f>STDEV(S32:U32)</f>
        <v>12.251764011848744</v>
      </c>
      <c r="X32" s="10">
        <f>(W32/SQRT(3))</f>
        <v>7.0735592502886417</v>
      </c>
    </row>
    <row r="33" spans="1:24">
      <c r="A33" s="15" t="s">
        <v>11</v>
      </c>
      <c r="B33" s="11">
        <f>E8</f>
        <v>56.042884990253413</v>
      </c>
      <c r="C33" s="11">
        <f>E15</f>
        <v>44.957264957264954</v>
      </c>
      <c r="D33" s="11">
        <f>E22</f>
        <v>23.650793650793648</v>
      </c>
      <c r="E33" s="11">
        <f>AVERAGE(B33:D33)</f>
        <v>41.55031453277067</v>
      </c>
      <c r="F33" s="11">
        <f>STDEV(B33:D33)</f>
        <v>16.462605466091851</v>
      </c>
      <c r="G33" s="33">
        <f>(F33/SQRT(3))</f>
        <v>9.5046896974107362</v>
      </c>
      <c r="H33" s="15" t="s">
        <v>11</v>
      </c>
      <c r="I33" s="11">
        <f>L8</f>
        <v>18.806040870399784</v>
      </c>
      <c r="J33" s="11">
        <f>L15</f>
        <v>7.9223608635373326</v>
      </c>
      <c r="K33" s="11">
        <f>L22</f>
        <v>4.6464646464646471</v>
      </c>
      <c r="L33" s="11">
        <f>AVERAGE(I33:K33)</f>
        <v>10.458288793467254</v>
      </c>
      <c r="M33" s="33">
        <f>STDEV(I33:K33)</f>
        <v>7.4125972209277835</v>
      </c>
      <c r="N33" s="33">
        <f>(M33/SQRT(3))</f>
        <v>4.2796650008969275</v>
      </c>
      <c r="O33" s="15"/>
      <c r="P33" s="15"/>
      <c r="R33" t="s">
        <v>27</v>
      </c>
      <c r="S33" s="1">
        <f>V8</f>
        <v>46.376811594202898</v>
      </c>
      <c r="T33" s="1">
        <f>V15</f>
        <v>26.900584795321635</v>
      </c>
      <c r="U33" s="1">
        <f>V22</f>
        <v>45</v>
      </c>
      <c r="V33" s="1">
        <f>AVERAGE(S33:U33)</f>
        <v>39.425798796508182</v>
      </c>
      <c r="W33" s="1">
        <f t="shared" ref="W33" si="0">STDEV(S33:U33)</f>
        <v>10.868976118895553</v>
      </c>
      <c r="X33" s="10">
        <f t="shared" ref="X33" si="1">(W33/SQRT(3))</f>
        <v>6.2752062880599615</v>
      </c>
    </row>
    <row r="34" spans="1:24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S34" t="s">
        <v>31</v>
      </c>
    </row>
    <row r="35" spans="1:24">
      <c r="R35" t="s">
        <v>49</v>
      </c>
      <c r="S35" s="4" t="s">
        <v>42</v>
      </c>
      <c r="T35" s="4" t="s">
        <v>43</v>
      </c>
      <c r="U35" s="4" t="s">
        <v>44</v>
      </c>
      <c r="V35" s="4" t="s">
        <v>13</v>
      </c>
    </row>
    <row r="36" spans="1:24">
      <c r="R36" t="s">
        <v>26</v>
      </c>
      <c r="S36">
        <v>115</v>
      </c>
      <c r="T36">
        <v>78</v>
      </c>
      <c r="U36">
        <v>108</v>
      </c>
      <c r="V36" s="3">
        <f>SUM(S36:U36)</f>
        <v>301</v>
      </c>
    </row>
    <row r="37" spans="1:24">
      <c r="R37" t="s">
        <v>27</v>
      </c>
      <c r="S37">
        <v>97</v>
      </c>
      <c r="T37">
        <v>104</v>
      </c>
      <c r="U37">
        <v>56</v>
      </c>
      <c r="V37" s="3">
        <f>SUM(S37:U37)</f>
        <v>257</v>
      </c>
    </row>
    <row r="42" spans="1:24">
      <c r="B42" s="42" t="s">
        <v>56</v>
      </c>
      <c r="C42" s="42"/>
      <c r="D42" s="42"/>
      <c r="I42" s="42" t="s">
        <v>57</v>
      </c>
      <c r="J42" s="42"/>
      <c r="K42" s="42"/>
      <c r="O42" s="42" t="s">
        <v>58</v>
      </c>
      <c r="P42" s="42"/>
      <c r="Q42" s="42"/>
    </row>
    <row r="43" spans="1:24">
      <c r="C43" t="s">
        <v>29</v>
      </c>
      <c r="J43" t="s">
        <v>32</v>
      </c>
      <c r="P43" t="s">
        <v>31</v>
      </c>
    </row>
    <row r="44" spans="1:24">
      <c r="B44" s="4"/>
      <c r="C44" s="6"/>
      <c r="D44" s="39"/>
      <c r="I44" s="4"/>
      <c r="J44" s="6"/>
      <c r="K44" s="39"/>
      <c r="O44" s="4"/>
      <c r="P44" s="6"/>
      <c r="Q44" s="39"/>
    </row>
    <row r="45" spans="1:24">
      <c r="B45" t="s">
        <v>10</v>
      </c>
      <c r="C45" s="10">
        <f>E32</f>
        <v>51.230029048656498</v>
      </c>
      <c r="D45" s="10">
        <f t="shared" ref="D45:D46" si="2">100-C45</f>
        <v>48.769970951343502</v>
      </c>
      <c r="I45" t="s">
        <v>10</v>
      </c>
      <c r="J45" s="10">
        <f>L32</f>
        <v>15.066180546286612</v>
      </c>
      <c r="K45" s="13">
        <f t="shared" ref="K45:K46" si="3">100-J45</f>
        <v>84.933819453713383</v>
      </c>
      <c r="O45" t="s">
        <v>10</v>
      </c>
      <c r="P45" s="1">
        <f>V32</f>
        <v>38.632882004199288</v>
      </c>
      <c r="Q45" s="7">
        <f t="shared" ref="Q45:Q46" si="4">100-P45</f>
        <v>61.367117995800712</v>
      </c>
    </row>
    <row r="46" spans="1:24">
      <c r="B46" t="s">
        <v>11</v>
      </c>
      <c r="C46" s="10">
        <f>E33</f>
        <v>41.55031453277067</v>
      </c>
      <c r="D46" s="10">
        <f t="shared" si="2"/>
        <v>58.44968546722933</v>
      </c>
      <c r="I46" t="s">
        <v>11</v>
      </c>
      <c r="J46" s="10">
        <f>L33</f>
        <v>10.458288793467254</v>
      </c>
      <c r="K46" s="13">
        <f t="shared" si="3"/>
        <v>89.541711206532739</v>
      </c>
      <c r="O46" t="s">
        <v>11</v>
      </c>
      <c r="P46" s="1">
        <f>V33</f>
        <v>39.425798796508182</v>
      </c>
      <c r="Q46" s="7">
        <f t="shared" si="4"/>
        <v>60.574201203491818</v>
      </c>
    </row>
    <row r="68" spans="1:7">
      <c r="A68" s="4"/>
    </row>
    <row r="69" spans="1:7">
      <c r="B69" s="4"/>
      <c r="C69" s="4"/>
      <c r="D69" s="4"/>
      <c r="E69" s="4"/>
      <c r="F69" s="4"/>
      <c r="G69" s="4"/>
    </row>
    <row r="70" spans="1:7">
      <c r="B70" s="1"/>
      <c r="C70" s="1"/>
      <c r="D70" s="1"/>
      <c r="E70" s="1"/>
      <c r="F70" s="1"/>
      <c r="G70" s="1"/>
    </row>
    <row r="71" spans="1:7">
      <c r="B71" s="1"/>
      <c r="C71" s="1"/>
      <c r="D71" s="1"/>
      <c r="E71" s="1"/>
      <c r="F71" s="1"/>
      <c r="G71" s="1"/>
    </row>
    <row r="72" spans="1:7">
      <c r="B72" s="1"/>
      <c r="C72" s="1"/>
      <c r="D72" s="1"/>
      <c r="E72" s="1"/>
      <c r="F72" s="1"/>
      <c r="G72" s="1"/>
    </row>
  </sheetData>
  <mergeCells count="3">
    <mergeCell ref="B42:D42"/>
    <mergeCell ref="I42:K42"/>
    <mergeCell ref="O42:Q4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4L</vt:lpstr>
      <vt:lpstr>244L</vt:lpstr>
      <vt:lpstr>246R</vt:lpstr>
      <vt:lpstr>total</vt:lpstr>
      <vt:lpstr>2AとFEZF2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2021-11-11T02:00:42Z</dcterms:created>
  <dcterms:modified xsi:type="dcterms:W3CDTF">2023-03-16T12:47:03Z</dcterms:modified>
</cp:coreProperties>
</file>