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17368898-D1A2-B041-A23D-DF0244E2D346}" xr6:coauthVersionLast="36" xr6:coauthVersionMax="36" xr10:uidLastSave="{00000000-0000-0000-0000-000000000000}"/>
  <bookViews>
    <workbookView xWindow="8360" yWindow="1520" windowWidth="38280" windowHeight="23860" activeTab="3" xr2:uid="{E94F48F6-82EE-1B40-88AD-FF546DE922C0}"/>
  </bookViews>
  <sheets>
    <sheet name="1R1" sheetId="1" r:id="rId1"/>
    <sheet name="4R1" sheetId="2" r:id="rId2"/>
    <sheet name="6R" sheetId="3" r:id="rId3"/>
    <sheet name="tota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4" i="4" l="1"/>
  <c r="Y33" i="4" l="1"/>
  <c r="Y47" i="4"/>
  <c r="L47" i="3"/>
  <c r="AA47" i="4"/>
  <c r="Z53" i="4"/>
  <c r="F9" i="1"/>
  <c r="F11" i="1"/>
  <c r="F8" i="1"/>
  <c r="F7" i="1"/>
  <c r="AH39" i="4" l="1"/>
  <c r="AA39" i="4"/>
  <c r="AG33" i="4"/>
  <c r="AG38" i="4" s="1"/>
  <c r="AI36" i="4"/>
  <c r="AH36" i="4"/>
  <c r="AG36" i="4"/>
  <c r="AK36" i="4" s="1"/>
  <c r="AL36" i="4" s="1"/>
  <c r="AI35" i="4"/>
  <c r="AI39" i="4" s="1"/>
  <c r="AH35" i="4"/>
  <c r="AG35" i="4"/>
  <c r="AI34" i="4"/>
  <c r="AH34" i="4"/>
  <c r="AH43" i="4" s="1"/>
  <c r="AG34" i="4"/>
  <c r="AK34" i="4" s="1"/>
  <c r="AI33" i="4"/>
  <c r="AI38" i="4" s="1"/>
  <c r="AH33" i="4"/>
  <c r="AH42" i="4" s="1"/>
  <c r="AJ33" i="4"/>
  <c r="Y48" i="4" s="1"/>
  <c r="Y54" i="4" s="1"/>
  <c r="AA36" i="4"/>
  <c r="AA35" i="4"/>
  <c r="AA34" i="4"/>
  <c r="AA43" i="4" s="1"/>
  <c r="AA33" i="4"/>
  <c r="AA42" i="4" s="1"/>
  <c r="Z36" i="4"/>
  <c r="Z35" i="4"/>
  <c r="Z39" i="4" s="1"/>
  <c r="Z34" i="4"/>
  <c r="Z43" i="4" s="1"/>
  <c r="Z33" i="4"/>
  <c r="AB33" i="4" s="1"/>
  <c r="Y53" i="4" s="1"/>
  <c r="Y36" i="4"/>
  <c r="Y35" i="4"/>
  <c r="AC35" i="4" s="1"/>
  <c r="AD35" i="4" s="1"/>
  <c r="Y34" i="4"/>
  <c r="AC34" i="4" s="1"/>
  <c r="AD34" i="4" s="1"/>
  <c r="AC36" i="4"/>
  <c r="AD36" i="4" s="1"/>
  <c r="AB36" i="4"/>
  <c r="AB47" i="4" s="1"/>
  <c r="AB53" i="4" s="1"/>
  <c r="B46" i="2"/>
  <c r="AB43" i="4" l="1"/>
  <c r="Z38" i="4"/>
  <c r="AI42" i="4"/>
  <c r="AB35" i="4"/>
  <c r="AJ34" i="4"/>
  <c r="Z48" i="4" s="1"/>
  <c r="AA54" i="4" s="1"/>
  <c r="AK33" i="4"/>
  <c r="AL33" i="4" s="1"/>
  <c r="AA38" i="4"/>
  <c r="Y42" i="4"/>
  <c r="AH38" i="4"/>
  <c r="AK38" i="4" s="1"/>
  <c r="AM38" i="4" s="1"/>
  <c r="AG43" i="4"/>
  <c r="AK43" i="4" s="1"/>
  <c r="AM43" i="4" s="1"/>
  <c r="AJ35" i="4"/>
  <c r="AA48" i="4" s="1"/>
  <c r="Z54" i="4" s="1"/>
  <c r="Y39" i="4"/>
  <c r="AC39" i="4" s="1"/>
  <c r="AE39" i="4" s="1"/>
  <c r="Z42" i="4"/>
  <c r="AG42" i="4"/>
  <c r="AJ42" i="4" s="1"/>
  <c r="Y43" i="4"/>
  <c r="AC43" i="4" s="1"/>
  <c r="AE43" i="4" s="1"/>
  <c r="AB34" i="4"/>
  <c r="Z47" i="4" s="1"/>
  <c r="AA53" i="4" s="1"/>
  <c r="AC33" i="4"/>
  <c r="AD33" i="4" s="1"/>
  <c r="AJ36" i="4"/>
  <c r="AB48" i="4" s="1"/>
  <c r="AB54" i="4" s="1"/>
  <c r="Y38" i="4"/>
  <c r="AG39" i="4"/>
  <c r="AK39" i="4" s="1"/>
  <c r="AM39" i="4" s="1"/>
  <c r="AI43" i="4"/>
  <c r="AJ43" i="4"/>
  <c r="AC42" i="4"/>
  <c r="AE42" i="4" s="1"/>
  <c r="AC38" i="4"/>
  <c r="AE38" i="4" s="1"/>
  <c r="AL34" i="4"/>
  <c r="AK35" i="4"/>
  <c r="AL35" i="4" s="1"/>
  <c r="AK42" i="4" l="1"/>
  <c r="AM42" i="4" s="1"/>
  <c r="AB42" i="4"/>
  <c r="AJ38" i="4"/>
  <c r="AB39" i="4"/>
  <c r="AB38" i="4"/>
  <c r="AJ39" i="4"/>
  <c r="O52" i="3"/>
  <c r="E52" i="3"/>
  <c r="E50" i="2"/>
  <c r="O50" i="2"/>
  <c r="N48" i="2"/>
  <c r="N47" i="2"/>
  <c r="N46" i="2"/>
  <c r="N45" i="2"/>
  <c r="M48" i="2"/>
  <c r="M47" i="2"/>
  <c r="M46" i="2"/>
  <c r="M45" i="2"/>
  <c r="L48" i="2"/>
  <c r="L47" i="2"/>
  <c r="L46" i="2"/>
  <c r="L45" i="2"/>
  <c r="D48" i="2"/>
  <c r="D47" i="2"/>
  <c r="D46" i="2"/>
  <c r="D45" i="2"/>
  <c r="C48" i="2"/>
  <c r="E48" i="2" s="1"/>
  <c r="C47" i="2"/>
  <c r="C46" i="2"/>
  <c r="C45" i="2"/>
  <c r="B48" i="2"/>
  <c r="B47" i="2"/>
  <c r="B45" i="2"/>
  <c r="O48" i="2"/>
  <c r="O47" i="2"/>
  <c r="E47" i="2"/>
  <c r="O46" i="2"/>
  <c r="E46" i="2"/>
  <c r="O45" i="2"/>
  <c r="E45" i="2"/>
  <c r="H7" i="3"/>
  <c r="N50" i="3"/>
  <c r="N49" i="3"/>
  <c r="N48" i="3"/>
  <c r="N47" i="3"/>
  <c r="M50" i="3"/>
  <c r="M49" i="3"/>
  <c r="M48" i="3"/>
  <c r="M47" i="3"/>
  <c r="L50" i="3"/>
  <c r="L49" i="3"/>
  <c r="L48" i="3"/>
  <c r="O50" i="3"/>
  <c r="O49" i="3"/>
  <c r="O48" i="3"/>
  <c r="O47" i="3"/>
  <c r="D50" i="3"/>
  <c r="D49" i="3"/>
  <c r="D48" i="3"/>
  <c r="D47" i="3"/>
  <c r="C50" i="3"/>
  <c r="C49" i="3"/>
  <c r="C48" i="3"/>
  <c r="C47" i="3"/>
  <c r="B50" i="3"/>
  <c r="B49" i="3"/>
  <c r="B48" i="3"/>
  <c r="B47" i="3"/>
  <c r="E50" i="3"/>
  <c r="E49" i="3"/>
  <c r="E48" i="3"/>
  <c r="E47" i="3"/>
  <c r="S10" i="3"/>
  <c r="S7" i="3"/>
  <c r="S26" i="3"/>
  <c r="S25" i="3"/>
  <c r="S24" i="3"/>
  <c r="S23" i="3"/>
  <c r="S18" i="3"/>
  <c r="S17" i="3"/>
  <c r="S16" i="3"/>
  <c r="S15" i="3"/>
  <c r="S9" i="3"/>
  <c r="S8" i="3"/>
  <c r="P26" i="3"/>
  <c r="P25" i="3"/>
  <c r="P24" i="3"/>
  <c r="P23" i="3"/>
  <c r="P27" i="3" s="1"/>
  <c r="P18" i="3"/>
  <c r="P17" i="3"/>
  <c r="P16" i="3"/>
  <c r="P15" i="3"/>
  <c r="P19" i="3" s="1"/>
  <c r="P10" i="3"/>
  <c r="P9" i="3"/>
  <c r="P8" i="3"/>
  <c r="P7" i="3"/>
  <c r="P11" i="3" s="1"/>
  <c r="I25" i="3"/>
  <c r="I16" i="3"/>
  <c r="I7" i="3"/>
  <c r="I26" i="3"/>
  <c r="I24" i="3"/>
  <c r="I23" i="3"/>
  <c r="I18" i="3"/>
  <c r="I17" i="3"/>
  <c r="I15" i="3"/>
  <c r="I10" i="3"/>
  <c r="I9" i="3"/>
  <c r="I8" i="3"/>
  <c r="F26" i="3"/>
  <c r="F25" i="3"/>
  <c r="F24" i="3"/>
  <c r="F23" i="3"/>
  <c r="F27" i="3" s="1"/>
  <c r="F18" i="3"/>
  <c r="F17" i="3"/>
  <c r="F16" i="3"/>
  <c r="F15" i="3"/>
  <c r="F19" i="3" s="1"/>
  <c r="F10" i="3"/>
  <c r="F9" i="3"/>
  <c r="F8" i="3"/>
  <c r="F7" i="3"/>
  <c r="F11" i="3" s="1"/>
  <c r="I24" i="2"/>
  <c r="S26" i="2"/>
  <c r="S10" i="2"/>
  <c r="S9" i="2"/>
  <c r="S8" i="2"/>
  <c r="S7" i="2"/>
  <c r="I9" i="2"/>
  <c r="I15" i="2"/>
  <c r="I23" i="2"/>
  <c r="S25" i="2"/>
  <c r="S24" i="2"/>
  <c r="S23" i="2"/>
  <c r="S16" i="2"/>
  <c r="S18" i="2"/>
  <c r="S17" i="2"/>
  <c r="S15" i="2"/>
  <c r="I18" i="2"/>
  <c r="I26" i="2"/>
  <c r="P26" i="2"/>
  <c r="P25" i="2"/>
  <c r="P24" i="2"/>
  <c r="P23" i="2"/>
  <c r="P27" i="2" s="1"/>
  <c r="P18" i="2"/>
  <c r="P17" i="2"/>
  <c r="P16" i="2"/>
  <c r="P15" i="2"/>
  <c r="P19" i="2" s="1"/>
  <c r="P10" i="2"/>
  <c r="P9" i="2"/>
  <c r="P8" i="2"/>
  <c r="P7" i="2"/>
  <c r="P11" i="2" s="1"/>
  <c r="I25" i="2"/>
  <c r="I17" i="2"/>
  <c r="I16" i="2"/>
  <c r="I10" i="2"/>
  <c r="I8" i="2"/>
  <c r="I7" i="2"/>
  <c r="F18" i="2"/>
  <c r="F9" i="2"/>
  <c r="F11" i="2" s="1"/>
  <c r="F7" i="2"/>
  <c r="F25" i="2"/>
  <c r="F26" i="2"/>
  <c r="F24" i="2"/>
  <c r="F23" i="2"/>
  <c r="F27" i="2" s="1"/>
  <c r="F17" i="2"/>
  <c r="F16" i="2"/>
  <c r="F15" i="2"/>
  <c r="F10" i="2"/>
  <c r="F8" i="2"/>
  <c r="S26" i="1"/>
  <c r="S25" i="1"/>
  <c r="S24" i="1"/>
  <c r="S23" i="1"/>
  <c r="G7" i="1"/>
  <c r="I26" i="1"/>
  <c r="I25" i="1"/>
  <c r="I24" i="1"/>
  <c r="I23" i="1"/>
  <c r="H8" i="1"/>
  <c r="H7" i="1"/>
  <c r="H15" i="1"/>
  <c r="H16" i="1"/>
  <c r="P18" i="1"/>
  <c r="P17" i="1"/>
  <c r="P16" i="1"/>
  <c r="P15" i="1"/>
  <c r="F18" i="1"/>
  <c r="F17" i="1"/>
  <c r="F16" i="1"/>
  <c r="F15" i="1"/>
  <c r="P7" i="1"/>
  <c r="P10" i="1"/>
  <c r="P9" i="1"/>
  <c r="P11" i="1" s="1"/>
  <c r="P8" i="1"/>
  <c r="F10" i="1"/>
  <c r="I8" i="1" l="1"/>
  <c r="B47" i="1" s="1"/>
  <c r="I10" i="1"/>
  <c r="B49" i="1" s="1"/>
  <c r="S7" i="1"/>
  <c r="L46" i="1" s="1"/>
  <c r="S8" i="1"/>
  <c r="L47" i="1" s="1"/>
  <c r="S10" i="1"/>
  <c r="L49" i="1" s="1"/>
  <c r="I17" i="1"/>
  <c r="C48" i="1" s="1"/>
  <c r="I7" i="1"/>
  <c r="B46" i="1" s="1"/>
  <c r="S9" i="1"/>
  <c r="L48" i="1" s="1"/>
  <c r="F19" i="1"/>
  <c r="P19" i="1"/>
  <c r="S17" i="1" s="1"/>
  <c r="M48" i="1" s="1"/>
  <c r="I9" i="1"/>
  <c r="B48" i="1" s="1"/>
  <c r="E48" i="1" s="1"/>
  <c r="O49" i="2"/>
  <c r="F19" i="2"/>
  <c r="O48" i="1" l="1"/>
  <c r="S15" i="1"/>
  <c r="M46" i="1" s="1"/>
  <c r="S16" i="1"/>
  <c r="M47" i="1" s="1"/>
  <c r="O47" i="1"/>
  <c r="O51" i="1"/>
  <c r="I15" i="1"/>
  <c r="C46" i="1" s="1"/>
  <c r="E46" i="1" s="1"/>
  <c r="I16" i="1"/>
  <c r="C47" i="1" s="1"/>
  <c r="E47" i="1" s="1"/>
  <c r="S18" i="1"/>
  <c r="M49" i="1" s="1"/>
  <c r="O49" i="1" s="1"/>
  <c r="E51" i="1"/>
  <c r="I18" i="1"/>
  <c r="C49" i="1" s="1"/>
  <c r="E49" i="1" s="1"/>
  <c r="O46" i="1"/>
  <c r="R24" i="3"/>
  <c r="R23" i="3"/>
  <c r="H24" i="3"/>
  <c r="H23" i="3"/>
  <c r="R16" i="3"/>
  <c r="R15" i="3"/>
  <c r="H16" i="3"/>
  <c r="H15" i="3"/>
  <c r="R8" i="3"/>
  <c r="R7" i="3"/>
  <c r="H8" i="3"/>
  <c r="R24" i="2"/>
  <c r="R23" i="2"/>
  <c r="H24" i="2"/>
  <c r="H23" i="2"/>
  <c r="R16" i="2"/>
  <c r="R15" i="2"/>
  <c r="H16" i="2"/>
  <c r="H15" i="2"/>
  <c r="R8" i="2"/>
  <c r="R7" i="2"/>
  <c r="H8" i="2"/>
  <c r="H7" i="2"/>
  <c r="R16" i="1"/>
  <c r="R15" i="1"/>
  <c r="R8" i="1"/>
  <c r="R7" i="1"/>
  <c r="Q26" i="2" l="1"/>
  <c r="Q25" i="2"/>
  <c r="Q27" i="2" s="1"/>
  <c r="Q23" i="2"/>
  <c r="Q24" i="2"/>
  <c r="Q17" i="2"/>
  <c r="G27" i="2"/>
  <c r="G19" i="2"/>
  <c r="Q19" i="2"/>
  <c r="Q11" i="2"/>
  <c r="G11" i="2"/>
  <c r="G8" i="2"/>
  <c r="G7" i="2"/>
  <c r="Z64" i="4" l="1"/>
  <c r="Q24" i="3" l="1"/>
  <c r="Q25" i="3"/>
  <c r="Q26" i="3"/>
  <c r="E19" i="2" l="1"/>
  <c r="O27" i="3" l="1"/>
  <c r="E27" i="3"/>
  <c r="G25" i="3" s="1"/>
  <c r="O19" i="3"/>
  <c r="Q18" i="3" s="1"/>
  <c r="E19" i="3"/>
  <c r="G18" i="3" s="1"/>
  <c r="O11" i="3"/>
  <c r="Q10" i="3" s="1"/>
  <c r="E11" i="3"/>
  <c r="G8" i="3" s="1"/>
  <c r="K19" i="2"/>
  <c r="O27" i="2"/>
  <c r="E27" i="2"/>
  <c r="O19" i="2"/>
  <c r="G16" i="2"/>
  <c r="O11" i="2"/>
  <c r="E11" i="2"/>
  <c r="Q23" i="1"/>
  <c r="G25" i="1"/>
  <c r="O19" i="1"/>
  <c r="O11" i="1"/>
  <c r="Q8" i="1" s="1"/>
  <c r="E19" i="1"/>
  <c r="G17" i="1" s="1"/>
  <c r="E11" i="1"/>
  <c r="G10" i="1" s="1"/>
  <c r="Q18" i="2" l="1"/>
  <c r="Q16" i="2"/>
  <c r="Q10" i="2"/>
  <c r="Q8" i="2"/>
  <c r="Q25" i="1"/>
  <c r="Q26" i="1"/>
  <c r="Q24" i="1"/>
  <c r="G23" i="1"/>
  <c r="G24" i="1"/>
  <c r="G26" i="1"/>
  <c r="G18" i="1"/>
  <c r="G15" i="1"/>
  <c r="G16" i="1"/>
  <c r="Q16" i="1"/>
  <c r="Q18" i="1"/>
  <c r="Q17" i="1"/>
  <c r="Q15" i="1"/>
  <c r="Q9" i="1"/>
  <c r="Q10" i="1"/>
  <c r="Q7" i="1"/>
  <c r="G9" i="3"/>
  <c r="G10" i="3"/>
  <c r="G7" i="3"/>
  <c r="Q23" i="3"/>
  <c r="G26" i="2"/>
  <c r="G23" i="2"/>
  <c r="G24" i="2"/>
  <c r="G25" i="2"/>
  <c r="G24" i="3"/>
  <c r="G26" i="3"/>
  <c r="G23" i="3"/>
  <c r="Q15" i="3"/>
  <c r="Q17" i="3"/>
  <c r="G15" i="3"/>
  <c r="Q7" i="3"/>
  <c r="Q9" i="3"/>
  <c r="Q8" i="3"/>
  <c r="G17" i="3"/>
  <c r="G16" i="3"/>
  <c r="Q16" i="3"/>
  <c r="Q15" i="2"/>
  <c r="Q7" i="2"/>
  <c r="Q9" i="2"/>
  <c r="G9" i="2"/>
  <c r="G10" i="2"/>
  <c r="G18" i="2"/>
  <c r="G15" i="2"/>
  <c r="G17" i="2"/>
  <c r="G8" i="1"/>
  <c r="G9" i="1"/>
</calcChain>
</file>

<file path=xl/sharedStrings.xml><?xml version="1.0" encoding="utf-8"?>
<sst xmlns="http://schemas.openxmlformats.org/spreadsheetml/2006/main" count="561" uniqueCount="64">
  <si>
    <t>FEZF2+</t>
    <phoneticPr fontId="2"/>
  </si>
  <si>
    <t>Nav1.2</t>
    <phoneticPr fontId="2"/>
  </si>
  <si>
    <t>GFP</t>
    <phoneticPr fontId="2"/>
  </si>
  <si>
    <t xml:space="preserve"> +</t>
    <phoneticPr fontId="2"/>
  </si>
  <si>
    <t xml:space="preserve"> -</t>
    <phoneticPr fontId="2"/>
  </si>
  <si>
    <t>Num. of neurons</t>
    <phoneticPr fontId="2"/>
  </si>
  <si>
    <t>(%)</t>
    <phoneticPr fontId="2"/>
  </si>
  <si>
    <t>1R1_1st</t>
    <phoneticPr fontId="2"/>
  </si>
  <si>
    <t>Layer 5</t>
    <phoneticPr fontId="2"/>
  </si>
  <si>
    <t>Layer 6</t>
    <phoneticPr fontId="2"/>
  </si>
  <si>
    <t>L5</t>
    <phoneticPr fontId="2"/>
  </si>
  <si>
    <t>平均</t>
    <rPh sb="0" eb="2">
      <t>ヘイキン</t>
    </rPh>
    <phoneticPr fontId="2"/>
  </si>
  <si>
    <t>1st</t>
    <phoneticPr fontId="2"/>
  </si>
  <si>
    <t>2nd</t>
    <phoneticPr fontId="2"/>
  </si>
  <si>
    <t>3rd</t>
    <phoneticPr fontId="2"/>
  </si>
  <si>
    <t>1R1</t>
    <phoneticPr fontId="2"/>
  </si>
  <si>
    <t>FEZF2+, Nav1.2+, GFP+</t>
    <phoneticPr fontId="2"/>
  </si>
  <si>
    <t>FEZF2+, Nav1.2+, GFP-</t>
    <phoneticPr fontId="2"/>
  </si>
  <si>
    <t>FEZF2+, Nav1.2-, GFP+</t>
    <phoneticPr fontId="2"/>
  </si>
  <si>
    <t>FEZF2+, Nav1.2-, GFP-</t>
    <phoneticPr fontId="2"/>
  </si>
  <si>
    <t>L6</t>
    <phoneticPr fontId="2"/>
  </si>
  <si>
    <t>4R1_1st</t>
    <phoneticPr fontId="2"/>
  </si>
  <si>
    <t>4R1_2nd</t>
    <phoneticPr fontId="2"/>
  </si>
  <si>
    <t>4R1_3rd</t>
    <phoneticPr fontId="2"/>
  </si>
  <si>
    <t>4R1</t>
    <phoneticPr fontId="2"/>
  </si>
  <si>
    <t>6R</t>
    <phoneticPr fontId="2"/>
  </si>
  <si>
    <t>6R_3rd</t>
    <phoneticPr fontId="2"/>
  </si>
  <si>
    <t>6R_2nd</t>
    <phoneticPr fontId="2"/>
  </si>
  <si>
    <t>6R_1st</t>
    <phoneticPr fontId="2"/>
  </si>
  <si>
    <t>N=</t>
    <phoneticPr fontId="2"/>
  </si>
  <si>
    <t>L5 FEZF2+</t>
    <phoneticPr fontId="2"/>
  </si>
  <si>
    <t>SD</t>
    <phoneticPr fontId="2"/>
  </si>
  <si>
    <t>Ave.</t>
    <phoneticPr fontId="2"/>
  </si>
  <si>
    <t>SEM</t>
    <phoneticPr fontId="2"/>
  </si>
  <si>
    <t>N=</t>
  </si>
  <si>
    <t>Nav1.2+, GFP+</t>
    <phoneticPr fontId="2"/>
  </si>
  <si>
    <t>Nav1.2+, GFP-</t>
    <phoneticPr fontId="2"/>
  </si>
  <si>
    <t>Nav1.2-, GFP+</t>
    <phoneticPr fontId="2"/>
  </si>
  <si>
    <t>Nav1.2-, GFP-</t>
    <phoneticPr fontId="2"/>
  </si>
  <si>
    <t>Nav1.2+,GFP+/-</t>
    <phoneticPr fontId="2"/>
  </si>
  <si>
    <t>Nav1.2-, GFP+/-</t>
    <phoneticPr fontId="2"/>
  </si>
  <si>
    <t>L6 FEZF2+</t>
    <phoneticPr fontId="2"/>
  </si>
  <si>
    <t>GFP+, Nav1.2+/-</t>
    <phoneticPr fontId="2"/>
  </si>
  <si>
    <t>GFP-, Nav1.2+/-</t>
    <phoneticPr fontId="2"/>
  </si>
  <si>
    <t>L5</t>
  </si>
  <si>
    <t>L6</t>
  </si>
  <si>
    <t>N=26</t>
    <phoneticPr fontId="2"/>
  </si>
  <si>
    <t>N=27</t>
    <phoneticPr fontId="2"/>
  </si>
  <si>
    <t>% GFP+/FEZF2+;Nav1.2+</t>
    <phoneticPr fontId="2"/>
  </si>
  <si>
    <t>1R1</t>
  </si>
  <si>
    <t>1st</t>
  </si>
  <si>
    <t>2nd</t>
  </si>
  <si>
    <t>3rd</t>
  </si>
  <si>
    <t>FEZF2+, Nav1.2+, GFP+</t>
  </si>
  <si>
    <t>FEZF2+, Nav1.2+, GFP-</t>
  </si>
  <si>
    <t>FEZF2+, Nav1.2-, GFP+</t>
  </si>
  <si>
    <t>FEZF2+, Nav1.2-, GFP-</t>
  </si>
  <si>
    <t>4R1</t>
  </si>
  <si>
    <t>6R</t>
  </si>
  <si>
    <t>N=3</t>
    <phoneticPr fontId="2"/>
  </si>
  <si>
    <t>Supplementary figure S10</t>
    <phoneticPr fontId="2"/>
  </si>
  <si>
    <t>Factor =</t>
    <phoneticPr fontId="2"/>
  </si>
  <si>
    <t>adjusted values</t>
    <phoneticPr fontId="2"/>
  </si>
  <si>
    <t>1R1_2nd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</si>
</sst>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"/>
  </numFmts>
  <fonts count="6"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0" fontId="0" fillId="0" borderId="1" xfId="0" applyBorder="1">
      <alignment vertical="center"/>
    </xf>
    <xf numFmtId="2" fontId="1" fillId="0" borderId="0" xfId="0" applyNumberFormat="1" applyFo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1" fontId="0" fillId="0" borderId="0" xfId="0" applyNumberFormat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2" fontId="4" fillId="0" borderId="0" xfId="0" applyNumberFormat="1" applyFon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2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2" xfId="0" applyBorder="1">
      <alignment vertical="center"/>
    </xf>
    <xf numFmtId="2" fontId="0" fillId="0" borderId="2" xfId="0" applyNumberFormat="1" applyBorder="1">
      <alignment vertical="center"/>
    </xf>
    <xf numFmtId="2" fontId="0" fillId="0" borderId="0" xfId="0" applyNumberFormat="1" applyFont="1">
      <alignment vertical="center"/>
    </xf>
    <xf numFmtId="0" fontId="4" fillId="0" borderId="0" xfId="0" applyFont="1">
      <alignment vertical="center"/>
    </xf>
    <xf numFmtId="176" fontId="0" fillId="0" borderId="0" xfId="0" applyNumberFormat="1" applyBorder="1">
      <alignment vertical="center"/>
    </xf>
    <xf numFmtId="2" fontId="1" fillId="0" borderId="0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2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2" fontId="5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2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total!$Y$53:$Y$54</c:f>
              <c:numCache>
                <c:formatCode>0.00</c:formatCode>
                <c:ptCount val="2"/>
                <c:pt idx="0">
                  <c:v>13.905516536235488</c:v>
                </c:pt>
                <c:pt idx="1">
                  <c:v>5.3362573099415203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2-3644-8434-5EDAD2DC796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total!$Z$53:$Z$54</c:f>
              <c:numCache>
                <c:formatCode>0.00</c:formatCode>
                <c:ptCount val="2"/>
                <c:pt idx="0">
                  <c:v>56.392820445108022</c:v>
                </c:pt>
                <c:pt idx="1">
                  <c:v>9.6195876897631294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2-3644-8434-5EDAD2DC796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total!$AA$53:$AA$54</c:f>
              <c:numCache>
                <c:formatCode>0.00</c:formatCode>
                <c:ptCount val="2"/>
                <c:pt idx="0">
                  <c:v>13.227706087183213</c:v>
                </c:pt>
                <c:pt idx="1">
                  <c:v>34.694459212003068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E2-3644-8434-5EDAD2DC796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total!$AB$53:$AB$54</c:f>
              <c:numCache>
                <c:formatCode>0.00</c:formatCode>
                <c:ptCount val="2"/>
                <c:pt idx="0">
                  <c:v>16.473956931473271</c:v>
                </c:pt>
                <c:pt idx="1">
                  <c:v>50.34969578829228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E2-3644-8434-5EDAD2DC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991779375"/>
        <c:axId val="1991781055"/>
      </c:barChart>
      <c:catAx>
        <c:axId val="1991779375"/>
        <c:scaling>
          <c:orientation val="maxMin"/>
        </c:scaling>
        <c:delete val="1"/>
        <c:axPos val="l"/>
        <c:majorTickMark val="none"/>
        <c:minorTickMark val="none"/>
        <c:tickLblPos val="nextTo"/>
        <c:crossAx val="1991781055"/>
        <c:crosses val="autoZero"/>
        <c:auto val="1"/>
        <c:lblAlgn val="ctr"/>
        <c:lblOffset val="100"/>
        <c:noMultiLvlLbl val="0"/>
      </c:catAx>
      <c:valAx>
        <c:axId val="199178105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177937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127000</xdr:colOff>
      <xdr:row>48</xdr:row>
      <xdr:rowOff>177800</xdr:rowOff>
    </xdr:from>
    <xdr:to>
      <xdr:col>34</xdr:col>
      <xdr:colOff>527050</xdr:colOff>
      <xdr:row>56</xdr:row>
      <xdr:rowOff>190500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4D99F6-108F-3444-933A-177FAFC18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F72F-4C81-7241-9B11-31E4B0DB077F}">
  <dimension ref="A3:AG51"/>
  <sheetViews>
    <sheetView topLeftCell="A30" workbookViewId="0">
      <selection activeCell="J27" sqref="J27"/>
    </sheetView>
  </sheetViews>
  <sheetFormatPr baseColWidth="10" defaultRowHeight="20"/>
  <cols>
    <col min="1" max="1" width="21.140625" customWidth="1"/>
    <col min="2" max="4" width="12.42578125" customWidth="1"/>
    <col min="5" max="5" width="15.140625" customWidth="1"/>
    <col min="6" max="6" width="9.28515625" customWidth="1"/>
    <col min="7" max="7" width="8.85546875" customWidth="1"/>
    <col min="8" max="8" width="22.140625" customWidth="1"/>
    <col min="9" max="9" width="14.7109375" customWidth="1"/>
    <col min="12" max="14" width="11.140625" bestFit="1" customWidth="1"/>
    <col min="15" max="15" width="15.28515625" customWidth="1"/>
    <col min="16" max="16" width="10.28515625" customWidth="1"/>
    <col min="17" max="17" width="9.28515625" customWidth="1"/>
    <col min="18" max="18" width="23" customWidth="1"/>
  </cols>
  <sheetData>
    <row r="3" spans="1:33">
      <c r="U3" s="7"/>
    </row>
    <row r="5" spans="1:33">
      <c r="A5" t="s">
        <v>7</v>
      </c>
      <c r="E5" t="s">
        <v>46</v>
      </c>
      <c r="F5" t="s">
        <v>61</v>
      </c>
      <c r="I5" t="s">
        <v>62</v>
      </c>
      <c r="K5" t="s">
        <v>7</v>
      </c>
      <c r="P5" t="s">
        <v>61</v>
      </c>
      <c r="S5" t="s">
        <v>62</v>
      </c>
    </row>
    <row r="6" spans="1:33">
      <c r="A6" s="20" t="s">
        <v>8</v>
      </c>
      <c r="B6" s="20" t="s">
        <v>0</v>
      </c>
      <c r="C6" s="20" t="s">
        <v>1</v>
      </c>
      <c r="D6" s="20" t="s">
        <v>2</v>
      </c>
      <c r="E6" s="20" t="s">
        <v>5</v>
      </c>
      <c r="F6" s="20">
        <v>0.39</v>
      </c>
      <c r="G6" s="26" t="s">
        <v>6</v>
      </c>
      <c r="H6" s="20" t="s">
        <v>48</v>
      </c>
      <c r="I6" s="26" t="s">
        <v>6</v>
      </c>
      <c r="K6" s="20" t="s">
        <v>9</v>
      </c>
      <c r="L6" s="20" t="s">
        <v>0</v>
      </c>
      <c r="M6" s="20" t="s">
        <v>1</v>
      </c>
      <c r="N6" s="20" t="s">
        <v>2</v>
      </c>
      <c r="O6" s="20" t="s">
        <v>5</v>
      </c>
      <c r="P6" s="20">
        <v>0.39</v>
      </c>
      <c r="Q6" s="26" t="s">
        <v>6</v>
      </c>
      <c r="R6" s="20" t="s">
        <v>48</v>
      </c>
      <c r="S6" s="26" t="s">
        <v>6</v>
      </c>
      <c r="Z6" s="1"/>
      <c r="AG6" s="1"/>
    </row>
    <row r="7" spans="1:33">
      <c r="B7" s="1" t="s">
        <v>3</v>
      </c>
      <c r="C7" s="1" t="s">
        <v>3</v>
      </c>
      <c r="D7" s="1" t="s">
        <v>3</v>
      </c>
      <c r="E7" s="1">
        <v>1</v>
      </c>
      <c r="F7" s="14">
        <f>E7</f>
        <v>1</v>
      </c>
      <c r="G7" s="2">
        <f>(E7/$E$11)*100</f>
        <v>3.8461538461538463</v>
      </c>
      <c r="H7">
        <f>E7/(E7+E8)*100</f>
        <v>25</v>
      </c>
      <c r="I7" s="2">
        <f>(F7/$F$11)*100</f>
        <v>8.3333333333333321</v>
      </c>
      <c r="L7" s="1" t="s">
        <v>3</v>
      </c>
      <c r="M7" s="1" t="s">
        <v>3</v>
      </c>
      <c r="N7" s="1" t="s">
        <v>3</v>
      </c>
      <c r="O7" s="1">
        <v>2</v>
      </c>
      <c r="P7" s="14">
        <f>O7</f>
        <v>2</v>
      </c>
      <c r="Q7" s="2">
        <f>(O7/$O$11)*100</f>
        <v>11.76470588235294</v>
      </c>
      <c r="R7">
        <f>O7/(O7+O8)*100</f>
        <v>40</v>
      </c>
      <c r="S7" s="2">
        <f>(P7/$P$11)*100</f>
        <v>20</v>
      </c>
      <c r="V7" s="1"/>
      <c r="W7" s="1"/>
      <c r="X7" s="1"/>
      <c r="Y7" s="1"/>
      <c r="Z7" s="2"/>
      <c r="AC7" s="1"/>
      <c r="AD7" s="1"/>
      <c r="AE7" s="1"/>
      <c r="AF7" s="1"/>
      <c r="AG7" s="2"/>
    </row>
    <row r="8" spans="1:33">
      <c r="B8" s="1" t="s">
        <v>3</v>
      </c>
      <c r="C8" s="1" t="s">
        <v>3</v>
      </c>
      <c r="D8" s="1" t="s">
        <v>4</v>
      </c>
      <c r="E8" s="1">
        <v>3</v>
      </c>
      <c r="F8" s="14">
        <f>E8</f>
        <v>3</v>
      </c>
      <c r="G8" s="2">
        <f t="shared" ref="G8:G10" si="0">(E8/$E$11)*100</f>
        <v>11.538461538461538</v>
      </c>
      <c r="H8">
        <f>E8/(E7+E8)*100</f>
        <v>75</v>
      </c>
      <c r="I8" s="2">
        <f>(F8/$F$11)*100</f>
        <v>25</v>
      </c>
      <c r="L8" s="1" t="s">
        <v>3</v>
      </c>
      <c r="M8" s="1" t="s">
        <v>3</v>
      </c>
      <c r="N8" s="1" t="s">
        <v>4</v>
      </c>
      <c r="O8" s="1">
        <v>3</v>
      </c>
      <c r="P8" s="14">
        <f>O8</f>
        <v>3</v>
      </c>
      <c r="Q8" s="2">
        <f t="shared" ref="Q8:Q9" si="1">(O8/$O$11)*100</f>
        <v>17.647058823529413</v>
      </c>
      <c r="R8">
        <f>O8/(O7+O8)*100</f>
        <v>60</v>
      </c>
      <c r="S8" s="2">
        <f t="shared" ref="S8:S10" si="2">(P8/$P$11)*100</f>
        <v>30</v>
      </c>
      <c r="V8" s="1"/>
      <c r="W8" s="1"/>
      <c r="X8" s="1"/>
      <c r="Y8" s="1"/>
      <c r="Z8" s="2"/>
      <c r="AC8" s="1"/>
      <c r="AD8" s="1"/>
      <c r="AE8" s="1"/>
      <c r="AF8" s="1"/>
      <c r="AG8" s="2"/>
    </row>
    <row r="9" spans="1:33">
      <c r="B9" s="1" t="s">
        <v>3</v>
      </c>
      <c r="C9" s="1" t="s">
        <v>4</v>
      </c>
      <c r="D9" s="1" t="s">
        <v>3</v>
      </c>
      <c r="E9" s="1">
        <v>16</v>
      </c>
      <c r="F9" s="15">
        <f>ROUND((E9*$F$6),0)</f>
        <v>6</v>
      </c>
      <c r="G9" s="2">
        <f t="shared" si="0"/>
        <v>61.53846153846154</v>
      </c>
      <c r="I9" s="2">
        <f>(F9/$F$11)*100</f>
        <v>50</v>
      </c>
      <c r="L9" s="1" t="s">
        <v>3</v>
      </c>
      <c r="M9" s="1" t="s">
        <v>4</v>
      </c>
      <c r="N9" s="1" t="s">
        <v>3</v>
      </c>
      <c r="O9" s="1">
        <v>2</v>
      </c>
      <c r="P9" s="15">
        <f>ROUND((O9*$F$6),0)</f>
        <v>1</v>
      </c>
      <c r="Q9" s="2">
        <f t="shared" si="1"/>
        <v>11.76470588235294</v>
      </c>
      <c r="S9" s="2">
        <f t="shared" si="2"/>
        <v>10</v>
      </c>
      <c r="V9" s="1"/>
      <c r="W9" s="1"/>
      <c r="X9" s="1"/>
      <c r="Y9" s="1"/>
      <c r="Z9" s="2"/>
      <c r="AC9" s="1"/>
      <c r="AD9" s="1"/>
      <c r="AE9" s="1"/>
      <c r="AF9" s="1"/>
      <c r="AG9" s="2"/>
    </row>
    <row r="10" spans="1:33">
      <c r="B10" s="1" t="s">
        <v>3</v>
      </c>
      <c r="C10" s="1" t="s">
        <v>4</v>
      </c>
      <c r="D10" s="1" t="s">
        <v>4</v>
      </c>
      <c r="E10" s="1">
        <v>6</v>
      </c>
      <c r="F10" s="15">
        <f>ROUND((E10*$F$6),0)</f>
        <v>2</v>
      </c>
      <c r="G10" s="2">
        <f t="shared" si="0"/>
        <v>23.076923076923077</v>
      </c>
      <c r="I10" s="2">
        <f>(F10/$F$11)*100</f>
        <v>16.666666666666664</v>
      </c>
      <c r="L10" s="1" t="s">
        <v>3</v>
      </c>
      <c r="M10" s="1" t="s">
        <v>4</v>
      </c>
      <c r="N10" s="1" t="s">
        <v>4</v>
      </c>
      <c r="O10" s="1">
        <v>10</v>
      </c>
      <c r="P10" s="15">
        <f>ROUND((O10*$F$6),0)</f>
        <v>4</v>
      </c>
      <c r="Q10" s="2">
        <f>(O10/$O$11)*100</f>
        <v>58.82352941176471</v>
      </c>
      <c r="S10" s="2">
        <f t="shared" si="2"/>
        <v>40</v>
      </c>
      <c r="V10" s="1"/>
      <c r="W10" s="1"/>
      <c r="X10" s="1"/>
      <c r="Y10" s="1"/>
      <c r="Z10" s="2"/>
      <c r="AC10" s="1"/>
      <c r="AD10" s="1"/>
      <c r="AE10" s="1"/>
      <c r="AF10" s="1"/>
      <c r="AG10" s="2"/>
    </row>
    <row r="11" spans="1:33">
      <c r="E11" s="1">
        <f>SUM(E7:E10)</f>
        <v>26</v>
      </c>
      <c r="F11" s="14">
        <f>SUM(F7:F10)</f>
        <v>12</v>
      </c>
      <c r="O11" s="1">
        <f>SUM(O7:O10)</f>
        <v>17</v>
      </c>
      <c r="P11" s="14">
        <f>SUM(P7:P10)</f>
        <v>10</v>
      </c>
      <c r="Y11" s="1"/>
      <c r="AF11" s="1"/>
    </row>
    <row r="13" spans="1:33">
      <c r="A13" t="s">
        <v>63</v>
      </c>
      <c r="E13" t="s">
        <v>47</v>
      </c>
    </row>
    <row r="14" spans="1:33">
      <c r="A14" t="s">
        <v>8</v>
      </c>
      <c r="B14" t="s">
        <v>0</v>
      </c>
      <c r="C14" t="s">
        <v>1</v>
      </c>
      <c r="D14" t="s">
        <v>2</v>
      </c>
      <c r="E14" t="s">
        <v>5</v>
      </c>
      <c r="G14" s="1" t="s">
        <v>6</v>
      </c>
      <c r="I14" s="14" t="s">
        <v>6</v>
      </c>
      <c r="K14" t="s">
        <v>9</v>
      </c>
      <c r="L14" t="s">
        <v>0</v>
      </c>
      <c r="M14" t="s">
        <v>1</v>
      </c>
      <c r="N14" t="s">
        <v>2</v>
      </c>
      <c r="O14" t="s">
        <v>5</v>
      </c>
      <c r="Q14" s="1" t="s">
        <v>6</v>
      </c>
      <c r="S14" s="14" t="s">
        <v>6</v>
      </c>
      <c r="Z14" s="1"/>
      <c r="AG14" s="1"/>
    </row>
    <row r="15" spans="1:33">
      <c r="B15" s="1" t="s">
        <v>3</v>
      </c>
      <c r="C15" s="1" t="s">
        <v>3</v>
      </c>
      <c r="D15" s="1" t="s">
        <v>3</v>
      </c>
      <c r="E15" s="1">
        <v>3</v>
      </c>
      <c r="F15" s="14">
        <f>E15</f>
        <v>3</v>
      </c>
      <c r="G15" s="2">
        <f>(E15/$E$19)*100</f>
        <v>11.111111111111111</v>
      </c>
      <c r="H15">
        <f>E15/(E15+E16)*100</f>
        <v>75</v>
      </c>
      <c r="I15" s="2">
        <f>(F15/$F$19)*100</f>
        <v>23.076923076923077</v>
      </c>
      <c r="L15" s="1" t="s">
        <v>3</v>
      </c>
      <c r="M15" s="1" t="s">
        <v>3</v>
      </c>
      <c r="N15" s="1" t="s">
        <v>3</v>
      </c>
      <c r="O15" s="1">
        <v>1</v>
      </c>
      <c r="P15" s="14">
        <f>O15</f>
        <v>1</v>
      </c>
      <c r="Q15" s="2">
        <f>(O15/$O$19)*100</f>
        <v>2.7027027027027026</v>
      </c>
      <c r="R15" s="16">
        <f>O15/(O15+O16)*100</f>
        <v>11.111111111111111</v>
      </c>
      <c r="S15" s="2">
        <f>(P15/$P$19)*100</f>
        <v>5</v>
      </c>
      <c r="V15" s="1"/>
      <c r="W15" s="1"/>
      <c r="X15" s="1"/>
      <c r="Y15" s="1"/>
      <c r="Z15" s="2"/>
      <c r="AC15" s="1"/>
      <c r="AD15" s="1"/>
      <c r="AE15" s="1"/>
      <c r="AF15" s="1"/>
      <c r="AG15" s="2"/>
    </row>
    <row r="16" spans="1:33">
      <c r="B16" s="1" t="s">
        <v>3</v>
      </c>
      <c r="C16" s="1" t="s">
        <v>3</v>
      </c>
      <c r="D16" s="1" t="s">
        <v>4</v>
      </c>
      <c r="E16" s="1">
        <v>1</v>
      </c>
      <c r="F16" s="14">
        <f>E16</f>
        <v>1</v>
      </c>
      <c r="G16" s="2">
        <f t="shared" ref="G16:G18" si="3">(E16/$E$19)*100</f>
        <v>3.7037037037037033</v>
      </c>
      <c r="H16">
        <f>E16/(E15+E16)*100</f>
        <v>25</v>
      </c>
      <c r="I16" s="2">
        <f>(F16/$F$19)*100</f>
        <v>7.6923076923076925</v>
      </c>
      <c r="L16" s="1" t="s">
        <v>3</v>
      </c>
      <c r="M16" s="1" t="s">
        <v>3</v>
      </c>
      <c r="N16" s="1" t="s">
        <v>4</v>
      </c>
      <c r="O16" s="1">
        <v>8</v>
      </c>
      <c r="P16" s="14">
        <f>O16</f>
        <v>8</v>
      </c>
      <c r="Q16" s="2">
        <f>(O16/$O$19)*100</f>
        <v>21.621621621621621</v>
      </c>
      <c r="R16" s="16">
        <f>O16/(O15+O16)*100</f>
        <v>88.888888888888886</v>
      </c>
      <c r="S16" s="2">
        <f t="shared" ref="S16:S17" si="4">(P16/$P$19)*100</f>
        <v>40</v>
      </c>
      <c r="V16" s="1"/>
      <c r="W16" s="1"/>
      <c r="X16" s="1"/>
      <c r="Y16" s="1"/>
      <c r="Z16" s="2"/>
      <c r="AC16" s="1"/>
      <c r="AD16" s="1"/>
      <c r="AE16" s="1"/>
      <c r="AF16" s="1"/>
      <c r="AG16" s="2"/>
    </row>
    <row r="17" spans="1:33">
      <c r="B17" s="1" t="s">
        <v>3</v>
      </c>
      <c r="C17" s="1" t="s">
        <v>4</v>
      </c>
      <c r="D17" s="1" t="s">
        <v>3</v>
      </c>
      <c r="E17" s="1">
        <v>16</v>
      </c>
      <c r="F17" s="15">
        <f>ROUND((E17*$F$6),0)</f>
        <v>6</v>
      </c>
      <c r="G17" s="2">
        <f t="shared" si="3"/>
        <v>59.259259259259252</v>
      </c>
      <c r="I17" s="2">
        <f>(F17/$F$19)*100</f>
        <v>46.153846153846153</v>
      </c>
      <c r="L17" s="1" t="s">
        <v>3</v>
      </c>
      <c r="M17" s="1" t="s">
        <v>4</v>
      </c>
      <c r="N17" s="1" t="s">
        <v>3</v>
      </c>
      <c r="O17" s="1">
        <v>7</v>
      </c>
      <c r="P17" s="15">
        <f>ROUND((O17*$F$6),0)</f>
        <v>3</v>
      </c>
      <c r="Q17" s="2">
        <f t="shared" ref="Q17" si="5">(O17/$O$19)*100</f>
        <v>18.918918918918919</v>
      </c>
      <c r="S17" s="2">
        <f t="shared" si="4"/>
        <v>15</v>
      </c>
      <c r="V17" s="1"/>
      <c r="W17" s="1"/>
      <c r="X17" s="1"/>
      <c r="Y17" s="1"/>
      <c r="Z17" s="2"/>
      <c r="AC17" s="1"/>
      <c r="AD17" s="1"/>
      <c r="AE17" s="1"/>
      <c r="AF17" s="1"/>
      <c r="AG17" s="2"/>
    </row>
    <row r="18" spans="1:33">
      <c r="B18" s="1" t="s">
        <v>3</v>
      </c>
      <c r="C18" s="1" t="s">
        <v>4</v>
      </c>
      <c r="D18" s="1" t="s">
        <v>4</v>
      </c>
      <c r="E18" s="1">
        <v>7</v>
      </c>
      <c r="F18" s="15">
        <f>ROUND((E18*$F$6),0)</f>
        <v>3</v>
      </c>
      <c r="G18" s="2">
        <f t="shared" si="3"/>
        <v>25.925925925925924</v>
      </c>
      <c r="I18" s="2">
        <f>(F18/$F$19)*100</f>
        <v>23.076923076923077</v>
      </c>
      <c r="L18" s="1" t="s">
        <v>3</v>
      </c>
      <c r="M18" s="1" t="s">
        <v>4</v>
      </c>
      <c r="N18" s="1" t="s">
        <v>4</v>
      </c>
      <c r="O18" s="1">
        <v>21</v>
      </c>
      <c r="P18" s="15">
        <f>ROUND((O18*$F$6),0)</f>
        <v>8</v>
      </c>
      <c r="Q18" s="2">
        <f>(O18/$O$19)*100</f>
        <v>56.756756756756758</v>
      </c>
      <c r="S18" s="2">
        <f>(P18/$P$19)*100</f>
        <v>40</v>
      </c>
      <c r="V18" s="1"/>
      <c r="W18" s="1"/>
      <c r="X18" s="1"/>
      <c r="Y18" s="1"/>
      <c r="Z18" s="2"/>
      <c r="AC18" s="1"/>
      <c r="AD18" s="1"/>
      <c r="AE18" s="1"/>
      <c r="AF18" s="1"/>
      <c r="AG18" s="2"/>
    </row>
    <row r="19" spans="1:33">
      <c r="E19" s="1">
        <f>SUM(E15:E18)</f>
        <v>27</v>
      </c>
      <c r="F19" s="14">
        <f>SUM(F15:F18)</f>
        <v>13</v>
      </c>
      <c r="O19" s="1">
        <f>SUM(O15:O18)</f>
        <v>37</v>
      </c>
      <c r="P19" s="14">
        <f>SUM(P15:P18)</f>
        <v>20</v>
      </c>
      <c r="Y19" s="1"/>
      <c r="AF19" s="1"/>
    </row>
    <row r="22" spans="1:33">
      <c r="A22" t="s">
        <v>8</v>
      </c>
      <c r="B22" t="s">
        <v>0</v>
      </c>
      <c r="C22" t="s">
        <v>1</v>
      </c>
      <c r="D22" t="s">
        <v>2</v>
      </c>
      <c r="E22" t="s">
        <v>5</v>
      </c>
      <c r="G22" s="1" t="s">
        <v>6</v>
      </c>
      <c r="I22" s="14" t="s">
        <v>6</v>
      </c>
      <c r="K22" t="s">
        <v>9</v>
      </c>
      <c r="L22" t="s">
        <v>0</v>
      </c>
      <c r="M22" t="s">
        <v>1</v>
      </c>
      <c r="N22" t="s">
        <v>2</v>
      </c>
      <c r="O22" t="s">
        <v>5</v>
      </c>
      <c r="Q22" s="1" t="s">
        <v>6</v>
      </c>
      <c r="S22" s="14" t="s">
        <v>6</v>
      </c>
      <c r="Z22" s="1"/>
      <c r="AG22" s="1"/>
    </row>
    <row r="23" spans="1:33">
      <c r="B23" s="1" t="s">
        <v>3</v>
      </c>
      <c r="C23" s="1" t="s">
        <v>3</v>
      </c>
      <c r="D23" s="1" t="s">
        <v>3</v>
      </c>
      <c r="E23" s="1"/>
      <c r="F23" s="14"/>
      <c r="G23" s="2" t="e">
        <f>(E23/$E$27)*100</f>
        <v>#DIV/0!</v>
      </c>
      <c r="I23" s="2" t="e">
        <f>(F23/$F$27)*100</f>
        <v>#DIV/0!</v>
      </c>
      <c r="L23" s="1" t="s">
        <v>3</v>
      </c>
      <c r="M23" s="1" t="s">
        <v>3</v>
      </c>
      <c r="N23" s="1" t="s">
        <v>3</v>
      </c>
      <c r="O23" s="1"/>
      <c r="P23" s="14"/>
      <c r="Q23" s="2" t="e">
        <f>(O23/$O$27)*100</f>
        <v>#DIV/0!</v>
      </c>
      <c r="S23" s="2" t="e">
        <f>(P23/$F$27)*100</f>
        <v>#DIV/0!</v>
      </c>
      <c r="V23" s="1"/>
      <c r="W23" s="1"/>
      <c r="X23" s="1"/>
      <c r="Y23" s="1"/>
      <c r="Z23" s="2"/>
      <c r="AC23" s="1"/>
      <c r="AD23" s="1"/>
      <c r="AE23" s="1"/>
      <c r="AF23" s="1"/>
      <c r="AG23" s="2"/>
    </row>
    <row r="24" spans="1:33">
      <c r="B24" s="1" t="s">
        <v>3</v>
      </c>
      <c r="C24" s="1" t="s">
        <v>3</v>
      </c>
      <c r="D24" s="1" t="s">
        <v>4</v>
      </c>
      <c r="E24" s="1"/>
      <c r="F24" s="14"/>
      <c r="G24" s="2" t="e">
        <f>(E24/$E$27)*100</f>
        <v>#DIV/0!</v>
      </c>
      <c r="I24" s="2" t="e">
        <f>(F24/$F$27)*100</f>
        <v>#DIV/0!</v>
      </c>
      <c r="L24" s="1" t="s">
        <v>3</v>
      </c>
      <c r="M24" s="1" t="s">
        <v>3</v>
      </c>
      <c r="N24" s="1" t="s">
        <v>4</v>
      </c>
      <c r="O24" s="1"/>
      <c r="P24" s="14"/>
      <c r="Q24" s="2" t="e">
        <f t="shared" ref="Q24" si="6">(O24/$O$27)*100</f>
        <v>#DIV/0!</v>
      </c>
      <c r="S24" s="2" t="e">
        <f>(P24/$F$27)*100</f>
        <v>#DIV/0!</v>
      </c>
      <c r="V24" s="1"/>
      <c r="W24" s="1"/>
      <c r="X24" s="1"/>
      <c r="Y24" s="1"/>
      <c r="Z24" s="2"/>
      <c r="AC24" s="1"/>
      <c r="AD24" s="1"/>
      <c r="AE24" s="1"/>
      <c r="AF24" s="1"/>
      <c r="AG24" s="2"/>
    </row>
    <row r="25" spans="1:33">
      <c r="B25" s="1" t="s">
        <v>3</v>
      </c>
      <c r="C25" s="1" t="s">
        <v>4</v>
      </c>
      <c r="D25" s="1" t="s">
        <v>3</v>
      </c>
      <c r="E25" s="1"/>
      <c r="F25" s="14"/>
      <c r="G25" s="2" t="e">
        <f t="shared" ref="G25" si="7">(E25/$E$27)*100</f>
        <v>#DIV/0!</v>
      </c>
      <c r="I25" s="2" t="e">
        <f>(F25/$F$27)*100</f>
        <v>#DIV/0!</v>
      </c>
      <c r="L25" s="1" t="s">
        <v>3</v>
      </c>
      <c r="M25" s="1" t="s">
        <v>4</v>
      </c>
      <c r="N25" s="1" t="s">
        <v>3</v>
      </c>
      <c r="O25" s="1"/>
      <c r="P25" s="14"/>
      <c r="Q25" s="2" t="e">
        <f>(O25/$O$27)*100</f>
        <v>#DIV/0!</v>
      </c>
      <c r="S25" s="2" t="e">
        <f>(P25/$F$27)*100</f>
        <v>#DIV/0!</v>
      </c>
      <c r="V25" s="1"/>
      <c r="W25" s="1"/>
      <c r="X25" s="1"/>
      <c r="Y25" s="1"/>
      <c r="Z25" s="2"/>
      <c r="AC25" s="1"/>
      <c r="AD25" s="1"/>
      <c r="AE25" s="1"/>
      <c r="AF25" s="1"/>
      <c r="AG25" s="2"/>
    </row>
    <row r="26" spans="1:33">
      <c r="B26" s="1" t="s">
        <v>3</v>
      </c>
      <c r="C26" s="1" t="s">
        <v>4</v>
      </c>
      <c r="D26" s="1" t="s">
        <v>4</v>
      </c>
      <c r="E26" s="1"/>
      <c r="F26" s="14"/>
      <c r="G26" s="2" t="e">
        <f>(E26/$E$27)*100</f>
        <v>#DIV/0!</v>
      </c>
      <c r="I26" s="2" t="e">
        <f>(F26/$F$27)*100</f>
        <v>#DIV/0!</v>
      </c>
      <c r="L26" s="1" t="s">
        <v>3</v>
      </c>
      <c r="M26" s="1" t="s">
        <v>4</v>
      </c>
      <c r="N26" s="1" t="s">
        <v>4</v>
      </c>
      <c r="O26" s="1"/>
      <c r="P26" s="14"/>
      <c r="Q26" s="2" t="e">
        <f>(O26/$O$27)*100</f>
        <v>#DIV/0!</v>
      </c>
      <c r="S26" s="2" t="e">
        <f>(P26/$F$27)*100</f>
        <v>#DIV/0!</v>
      </c>
      <c r="V26" s="1"/>
      <c r="W26" s="1"/>
      <c r="X26" s="1"/>
      <c r="Y26" s="1"/>
      <c r="Z26" s="2"/>
      <c r="AC26" s="1"/>
      <c r="AD26" s="1"/>
      <c r="AE26" s="1"/>
      <c r="AF26" s="1"/>
      <c r="AG26" s="2"/>
    </row>
    <row r="27" spans="1:33">
      <c r="E27" s="1"/>
      <c r="F27" s="14"/>
      <c r="O27" s="1"/>
      <c r="P27" s="14"/>
      <c r="Y27" s="1"/>
      <c r="AF27" s="1"/>
    </row>
    <row r="31" spans="1:33">
      <c r="P31" s="10"/>
    </row>
    <row r="32" spans="1:33">
      <c r="P32" s="2"/>
    </row>
    <row r="33" spans="1:16">
      <c r="P33" s="2"/>
    </row>
    <row r="34" spans="1:16">
      <c r="P34" s="2"/>
    </row>
    <row r="35" spans="1:16">
      <c r="P35" s="2"/>
    </row>
    <row r="37" spans="1:16">
      <c r="P37" s="2"/>
    </row>
    <row r="40" spans="1:16">
      <c r="P40" s="2"/>
    </row>
    <row r="43" spans="1:16">
      <c r="A43" t="s">
        <v>62</v>
      </c>
      <c r="K43" t="s">
        <v>62</v>
      </c>
    </row>
    <row r="44" spans="1:16">
      <c r="A44" t="s">
        <v>15</v>
      </c>
    </row>
    <row r="45" spans="1:16" ht="21" thickBot="1">
      <c r="A45" s="3" t="s">
        <v>10</v>
      </c>
      <c r="B45" s="3" t="s">
        <v>12</v>
      </c>
      <c r="C45" s="3" t="s">
        <v>13</v>
      </c>
      <c r="D45" s="3" t="s">
        <v>14</v>
      </c>
      <c r="E45" s="3" t="s">
        <v>11</v>
      </c>
      <c r="F45" s="10"/>
      <c r="K45" s="3" t="s">
        <v>20</v>
      </c>
      <c r="L45" s="3" t="s">
        <v>12</v>
      </c>
      <c r="M45" s="3" t="s">
        <v>13</v>
      </c>
      <c r="N45" s="3" t="s">
        <v>14</v>
      </c>
      <c r="O45" s="3" t="s">
        <v>11</v>
      </c>
    </row>
    <row r="46" spans="1:16">
      <c r="A46" t="s">
        <v>16</v>
      </c>
      <c r="B46" s="2">
        <f>I7</f>
        <v>8.3333333333333321</v>
      </c>
      <c r="C46" s="2">
        <f>I15</f>
        <v>23.076923076923077</v>
      </c>
      <c r="D46" s="2"/>
      <c r="E46" s="2">
        <f>AVERAGE(B46:D46)</f>
        <v>15.705128205128204</v>
      </c>
      <c r="F46" s="2"/>
      <c r="L46" s="2">
        <f>S7</f>
        <v>20</v>
      </c>
      <c r="M46" s="2">
        <f>S15</f>
        <v>5</v>
      </c>
      <c r="N46" s="2"/>
      <c r="O46" s="2">
        <f>AVERAGE(L46:N46)</f>
        <v>12.5</v>
      </c>
    </row>
    <row r="47" spans="1:16">
      <c r="A47" t="s">
        <v>17</v>
      </c>
      <c r="B47" s="2">
        <f>I8</f>
        <v>25</v>
      </c>
      <c r="C47" s="2">
        <f>I16</f>
        <v>7.6923076923076925</v>
      </c>
      <c r="D47" s="2"/>
      <c r="E47" s="2">
        <f>AVERAGE(B47:D47)</f>
        <v>16.346153846153847</v>
      </c>
      <c r="F47" s="2"/>
      <c r="L47" s="2">
        <f>S8</f>
        <v>30</v>
      </c>
      <c r="M47" s="2">
        <f>S16</f>
        <v>40</v>
      </c>
      <c r="N47" s="2"/>
      <c r="O47" s="2">
        <f>AVERAGE(L47:N47)</f>
        <v>35</v>
      </c>
    </row>
    <row r="48" spans="1:16">
      <c r="A48" t="s">
        <v>18</v>
      </c>
      <c r="B48" s="2">
        <f>I9</f>
        <v>50</v>
      </c>
      <c r="C48" s="2">
        <f>I17</f>
        <v>46.153846153846153</v>
      </c>
      <c r="D48" s="2"/>
      <c r="E48" s="2">
        <f t="shared" ref="E48:E49" si="8">AVERAGE(B48:D48)</f>
        <v>48.07692307692308</v>
      </c>
      <c r="F48" s="2"/>
      <c r="L48" s="2">
        <f>S9</f>
        <v>10</v>
      </c>
      <c r="M48" s="2">
        <f>S17</f>
        <v>15</v>
      </c>
      <c r="N48" s="2"/>
      <c r="O48" s="2">
        <f>AVERAGE(L48:N48)</f>
        <v>12.5</v>
      </c>
    </row>
    <row r="49" spans="1:15">
      <c r="A49" t="s">
        <v>19</v>
      </c>
      <c r="B49" s="2">
        <f>I10</f>
        <v>16.666666666666664</v>
      </c>
      <c r="C49" s="2">
        <f>I18</f>
        <v>23.076923076923077</v>
      </c>
      <c r="D49" s="2"/>
      <c r="E49" s="2">
        <f t="shared" si="8"/>
        <v>19.871794871794869</v>
      </c>
      <c r="F49" s="2"/>
      <c r="L49" s="2">
        <f>S10</f>
        <v>40</v>
      </c>
      <c r="M49" s="2">
        <f>S18</f>
        <v>40</v>
      </c>
      <c r="N49" s="2"/>
      <c r="O49" s="2">
        <f>AVERAGE(L49:N49)</f>
        <v>40</v>
      </c>
    </row>
    <row r="51" spans="1:15">
      <c r="D51" t="s">
        <v>29</v>
      </c>
      <c r="E51" s="2">
        <f>F11+F19+F27</f>
        <v>25</v>
      </c>
      <c r="F51" s="2"/>
      <c r="O51" s="2">
        <f>P11+P19+P27</f>
        <v>30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A60A-B9DD-0A40-B99F-CA3603095037}">
  <dimension ref="A3:AA50"/>
  <sheetViews>
    <sheetView topLeftCell="A6" workbookViewId="0">
      <selection activeCell="Y12" sqref="Y12"/>
    </sheetView>
  </sheetViews>
  <sheetFormatPr baseColWidth="10" defaultRowHeight="20"/>
  <cols>
    <col min="1" max="1" width="22.5703125" customWidth="1"/>
    <col min="2" max="2" width="11.140625" bestFit="1" customWidth="1"/>
    <col min="5" max="5" width="15.85546875" customWidth="1"/>
    <col min="6" max="6" width="10.5703125" customWidth="1"/>
    <col min="8" max="8" width="22.5703125" customWidth="1"/>
    <col min="11" max="11" width="20.85546875" customWidth="1"/>
    <col min="12" max="12" width="11.140625" bestFit="1" customWidth="1"/>
    <col min="15" max="15" width="14" customWidth="1"/>
    <col min="16" max="16" width="11.7109375" customWidth="1"/>
    <col min="17" max="17" width="8.5703125" customWidth="1"/>
    <col min="18" max="18" width="22.85546875" customWidth="1"/>
  </cols>
  <sheetData>
    <row r="3" spans="1:26">
      <c r="U3" s="7"/>
    </row>
    <row r="5" spans="1:26">
      <c r="A5" t="s">
        <v>21</v>
      </c>
      <c r="F5" t="s">
        <v>61</v>
      </c>
      <c r="I5" t="s">
        <v>62</v>
      </c>
      <c r="K5" t="s">
        <v>21</v>
      </c>
      <c r="P5" t="s">
        <v>61</v>
      </c>
      <c r="S5" t="s">
        <v>62</v>
      </c>
    </row>
    <row r="6" spans="1:26">
      <c r="A6" t="s">
        <v>8</v>
      </c>
      <c r="B6" t="s">
        <v>0</v>
      </c>
      <c r="C6" t="s">
        <v>1</v>
      </c>
      <c r="D6" t="s">
        <v>2</v>
      </c>
      <c r="E6" t="s">
        <v>5</v>
      </c>
      <c r="F6">
        <v>0.39</v>
      </c>
      <c r="G6" s="1" t="s">
        <v>6</v>
      </c>
      <c r="H6" t="s">
        <v>48</v>
      </c>
      <c r="I6" s="14" t="s">
        <v>6</v>
      </c>
      <c r="K6" t="s">
        <v>9</v>
      </c>
      <c r="L6" t="s">
        <v>0</v>
      </c>
      <c r="M6" t="s">
        <v>1</v>
      </c>
      <c r="N6" t="s">
        <v>2</v>
      </c>
      <c r="O6" t="s">
        <v>5</v>
      </c>
      <c r="P6">
        <v>0.39</v>
      </c>
      <c r="Q6" s="1" t="s">
        <v>6</v>
      </c>
      <c r="R6" t="s">
        <v>48</v>
      </c>
      <c r="S6" s="14" t="s">
        <v>6</v>
      </c>
      <c r="Z6" s="1"/>
    </row>
    <row r="7" spans="1:26">
      <c r="B7" s="1" t="s">
        <v>3</v>
      </c>
      <c r="C7" s="1" t="s">
        <v>3</v>
      </c>
      <c r="D7" s="1" t="s">
        <v>3</v>
      </c>
      <c r="E7" s="1">
        <v>1</v>
      </c>
      <c r="F7" s="14">
        <f>E7</f>
        <v>1</v>
      </c>
      <c r="G7" s="2">
        <f>(E7/$E$11)*100</f>
        <v>2.8571428571428572</v>
      </c>
      <c r="H7">
        <f>E7/(E7+E8)*100</f>
        <v>50</v>
      </c>
      <c r="I7" s="2">
        <f>(F7/$F$11)*100</f>
        <v>6.666666666666667</v>
      </c>
      <c r="L7" s="1" t="s">
        <v>3</v>
      </c>
      <c r="M7" s="1" t="s">
        <v>3</v>
      </c>
      <c r="N7" s="1" t="s">
        <v>3</v>
      </c>
      <c r="O7" s="1">
        <v>0</v>
      </c>
      <c r="P7" s="14">
        <f>O7</f>
        <v>0</v>
      </c>
      <c r="Q7" s="2">
        <f>(O7/$O$11)*100</f>
        <v>0</v>
      </c>
      <c r="R7">
        <f>O7/(O7+O8)*100</f>
        <v>0</v>
      </c>
      <c r="S7" s="2">
        <f>(P7/$P$11)*100</f>
        <v>0</v>
      </c>
      <c r="V7" s="1"/>
      <c r="W7" s="1"/>
      <c r="X7" s="1"/>
      <c r="Y7" s="1"/>
      <c r="Z7" s="2"/>
    </row>
    <row r="8" spans="1:26">
      <c r="B8" s="1" t="s">
        <v>3</v>
      </c>
      <c r="C8" s="1" t="s">
        <v>3</v>
      </c>
      <c r="D8" s="1" t="s">
        <v>4</v>
      </c>
      <c r="E8" s="1">
        <v>1</v>
      </c>
      <c r="F8" s="14">
        <f>E8</f>
        <v>1</v>
      </c>
      <c r="G8" s="2">
        <f>(E8/$E$11)*100</f>
        <v>2.8571428571428572</v>
      </c>
      <c r="H8">
        <f>E8/(E7+E8)*100</f>
        <v>50</v>
      </c>
      <c r="I8" s="2">
        <f>(F8/$F$11)*100</f>
        <v>6.666666666666667</v>
      </c>
      <c r="L8" s="1" t="s">
        <v>3</v>
      </c>
      <c r="M8" s="1" t="s">
        <v>3</v>
      </c>
      <c r="N8" s="1" t="s">
        <v>4</v>
      </c>
      <c r="O8" s="1">
        <v>3</v>
      </c>
      <c r="P8" s="14">
        <f>O8</f>
        <v>3</v>
      </c>
      <c r="Q8" s="2">
        <f>(O8/$O$11)*100</f>
        <v>15.789473684210526</v>
      </c>
      <c r="R8">
        <f>O8/(O7+O8)*100</f>
        <v>100</v>
      </c>
      <c r="S8" s="2">
        <f t="shared" ref="S8:S9" si="0">(P8/$P$11)*100</f>
        <v>33.333333333333329</v>
      </c>
      <c r="V8" s="1"/>
      <c r="W8" s="1"/>
      <c r="X8" s="1"/>
      <c r="Y8" s="1"/>
      <c r="Z8" s="2"/>
    </row>
    <row r="9" spans="1:26">
      <c r="B9" s="1" t="s">
        <v>3</v>
      </c>
      <c r="C9" s="1" t="s">
        <v>4</v>
      </c>
      <c r="D9" s="1" t="s">
        <v>3</v>
      </c>
      <c r="E9" s="1">
        <v>26</v>
      </c>
      <c r="F9" s="15">
        <f>ROUND((E9*$F$6),0)</f>
        <v>10</v>
      </c>
      <c r="G9" s="2">
        <f t="shared" ref="G9:G10" si="1">(E9/$E$11)*100</f>
        <v>74.285714285714292</v>
      </c>
      <c r="I9" s="2">
        <f>(F9/$F$11)*100</f>
        <v>66.666666666666657</v>
      </c>
      <c r="L9" s="1" t="s">
        <v>3</v>
      </c>
      <c r="M9" s="1" t="s">
        <v>4</v>
      </c>
      <c r="N9" s="1" t="s">
        <v>3</v>
      </c>
      <c r="O9" s="1">
        <v>1</v>
      </c>
      <c r="P9" s="15">
        <f>ROUND((O9*$F$6),0)</f>
        <v>0</v>
      </c>
      <c r="Q9" s="2">
        <f t="shared" ref="Q9:Q10" si="2">(O9/$O$11)*100</f>
        <v>5.2631578947368416</v>
      </c>
      <c r="S9" s="2">
        <f t="shared" si="0"/>
        <v>0</v>
      </c>
      <c r="V9" s="1"/>
      <c r="W9" s="1"/>
      <c r="X9" s="1"/>
      <c r="Y9" s="1"/>
      <c r="Z9" s="2"/>
    </row>
    <row r="10" spans="1:26">
      <c r="B10" s="1" t="s">
        <v>3</v>
      </c>
      <c r="C10" s="1" t="s">
        <v>4</v>
      </c>
      <c r="D10" s="1" t="s">
        <v>4</v>
      </c>
      <c r="E10" s="1">
        <v>7</v>
      </c>
      <c r="F10" s="15">
        <f>ROUND((E10*$F$6),0)</f>
        <v>3</v>
      </c>
      <c r="G10" s="2">
        <f t="shared" si="1"/>
        <v>20</v>
      </c>
      <c r="I10" s="2">
        <f>(F10/$F$11)*100</f>
        <v>20</v>
      </c>
      <c r="L10" s="1" t="s">
        <v>3</v>
      </c>
      <c r="M10" s="1" t="s">
        <v>4</v>
      </c>
      <c r="N10" s="1" t="s">
        <v>4</v>
      </c>
      <c r="O10" s="1">
        <v>15</v>
      </c>
      <c r="P10" s="15">
        <f>ROUND((O10*$F$6),0)</f>
        <v>6</v>
      </c>
      <c r="Q10" s="2">
        <f t="shared" si="2"/>
        <v>78.94736842105263</v>
      </c>
      <c r="S10" s="2">
        <f>(P10/$P$11)*100</f>
        <v>66.666666666666657</v>
      </c>
      <c r="V10" s="1"/>
      <c r="W10" s="1"/>
      <c r="X10" s="1"/>
      <c r="Y10" s="1"/>
      <c r="Z10" s="2"/>
    </row>
    <row r="11" spans="1:26">
      <c r="E11" s="1">
        <f>SUM(E7:E10)</f>
        <v>35</v>
      </c>
      <c r="F11" s="14">
        <f>SUM(F7:F10)</f>
        <v>15</v>
      </c>
      <c r="G11" s="12">
        <f>SUM(G7:G10)</f>
        <v>100</v>
      </c>
      <c r="O11" s="1">
        <f>SUM(O7:O10)</f>
        <v>19</v>
      </c>
      <c r="P11" s="14">
        <f>SUM(P7:P10)</f>
        <v>9</v>
      </c>
      <c r="Q11" s="12">
        <f>SUM(Q7:Q10)</f>
        <v>100</v>
      </c>
      <c r="Y11" s="1"/>
    </row>
    <row r="13" spans="1:26">
      <c r="A13" t="s">
        <v>22</v>
      </c>
      <c r="K13" t="s">
        <v>22</v>
      </c>
    </row>
    <row r="14" spans="1:26">
      <c r="A14" t="s">
        <v>8</v>
      </c>
      <c r="B14" t="s">
        <v>0</v>
      </c>
      <c r="C14" t="s">
        <v>1</v>
      </c>
      <c r="D14" t="s">
        <v>2</v>
      </c>
      <c r="E14" t="s">
        <v>5</v>
      </c>
      <c r="G14" s="1" t="s">
        <v>6</v>
      </c>
      <c r="I14" s="14" t="s">
        <v>6</v>
      </c>
      <c r="K14" t="s">
        <v>9</v>
      </c>
      <c r="L14" t="s">
        <v>0</v>
      </c>
      <c r="M14" t="s">
        <v>1</v>
      </c>
      <c r="N14" t="s">
        <v>2</v>
      </c>
      <c r="O14" t="s">
        <v>5</v>
      </c>
      <c r="Q14" s="1" t="s">
        <v>6</v>
      </c>
      <c r="S14" s="14" t="s">
        <v>6</v>
      </c>
      <c r="Z14" s="1"/>
    </row>
    <row r="15" spans="1:26">
      <c r="B15" s="1" t="s">
        <v>3</v>
      </c>
      <c r="C15" s="1" t="s">
        <v>3</v>
      </c>
      <c r="D15" s="1" t="s">
        <v>3</v>
      </c>
      <c r="E15" s="1">
        <v>1</v>
      </c>
      <c r="F15" s="14">
        <f>E15</f>
        <v>1</v>
      </c>
      <c r="G15" s="2">
        <f>(E15/$E$19)*100</f>
        <v>4</v>
      </c>
      <c r="H15">
        <f>E15/(E15+E16)*100</f>
        <v>100</v>
      </c>
      <c r="I15" s="2">
        <f>(F15/$F$19)*100</f>
        <v>10</v>
      </c>
      <c r="L15" s="1" t="s">
        <v>3</v>
      </c>
      <c r="M15" s="1" t="s">
        <v>3</v>
      </c>
      <c r="N15" s="1" t="s">
        <v>3</v>
      </c>
      <c r="O15" s="1">
        <v>0</v>
      </c>
      <c r="P15" s="14">
        <f>O15</f>
        <v>0</v>
      </c>
      <c r="Q15" s="2">
        <f>(O15/$O$19)*100</f>
        <v>0</v>
      </c>
      <c r="R15">
        <f>O15/(O15+O16)*100</f>
        <v>0</v>
      </c>
      <c r="S15" s="2">
        <f>(P15/$P$19)*100</f>
        <v>0</v>
      </c>
      <c r="V15" s="1"/>
      <c r="W15" s="1"/>
      <c r="X15" s="1"/>
      <c r="Y15" s="1"/>
      <c r="Z15" s="2"/>
    </row>
    <row r="16" spans="1:26">
      <c r="B16" s="1" t="s">
        <v>3</v>
      </c>
      <c r="C16" s="1" t="s">
        <v>3</v>
      </c>
      <c r="D16" s="1" t="s">
        <v>4</v>
      </c>
      <c r="E16" s="1">
        <v>0</v>
      </c>
      <c r="F16" s="14">
        <f>E16</f>
        <v>0</v>
      </c>
      <c r="G16" s="2">
        <f t="shared" ref="G16:G18" si="3">(E16/$E$19)*100</f>
        <v>0</v>
      </c>
      <c r="H16">
        <f>E16/(E15+E16)*100</f>
        <v>0</v>
      </c>
      <c r="I16" s="2">
        <f>(F16/$F$19)*100</f>
        <v>0</v>
      </c>
      <c r="L16" s="1" t="s">
        <v>3</v>
      </c>
      <c r="M16" s="1" t="s">
        <v>3</v>
      </c>
      <c r="N16" s="1" t="s">
        <v>4</v>
      </c>
      <c r="O16" s="1">
        <v>2</v>
      </c>
      <c r="P16" s="14">
        <f>O16</f>
        <v>2</v>
      </c>
      <c r="Q16" s="2">
        <f>(O16/$O$19)*100</f>
        <v>8</v>
      </c>
      <c r="R16">
        <f>O16/(O15+O16)*100</f>
        <v>100</v>
      </c>
      <c r="S16" s="2">
        <f>(P16/$P$19)*100</f>
        <v>18.181818181818183</v>
      </c>
      <c r="V16" s="1"/>
      <c r="W16" s="1"/>
      <c r="X16" s="1"/>
      <c r="Y16" s="1"/>
      <c r="Z16" s="2"/>
    </row>
    <row r="17" spans="1:27">
      <c r="B17" s="1" t="s">
        <v>3</v>
      </c>
      <c r="C17" s="1" t="s">
        <v>4</v>
      </c>
      <c r="D17" s="1" t="s">
        <v>3</v>
      </c>
      <c r="E17" s="1">
        <v>18</v>
      </c>
      <c r="F17" s="15">
        <f>ROUND((E17*$F$6),0)</f>
        <v>7</v>
      </c>
      <c r="G17" s="2">
        <f t="shared" si="3"/>
        <v>72</v>
      </c>
      <c r="I17" s="2">
        <f>(F17/$F$19)*100</f>
        <v>70</v>
      </c>
      <c r="L17" s="1" t="s">
        <v>3</v>
      </c>
      <c r="M17" s="1" t="s">
        <v>4</v>
      </c>
      <c r="N17" s="1" t="s">
        <v>3</v>
      </c>
      <c r="O17" s="1">
        <v>3</v>
      </c>
      <c r="P17" s="15">
        <f>ROUND((O17*$F$6),0)</f>
        <v>1</v>
      </c>
      <c r="Q17" s="2">
        <f>(O17/$O$19)*100</f>
        <v>12</v>
      </c>
      <c r="S17" s="2">
        <f t="shared" ref="S17:S18" si="4">(P17/$P$19)*100</f>
        <v>9.0909090909090917</v>
      </c>
      <c r="V17" s="1"/>
      <c r="W17" s="1"/>
      <c r="X17" s="1"/>
      <c r="Y17" s="1"/>
      <c r="Z17" s="2"/>
    </row>
    <row r="18" spans="1:27">
      <c r="B18" s="1" t="s">
        <v>3</v>
      </c>
      <c r="C18" s="1" t="s">
        <v>4</v>
      </c>
      <c r="D18" s="1" t="s">
        <v>4</v>
      </c>
      <c r="E18" s="1">
        <v>6</v>
      </c>
      <c r="F18" s="15">
        <f>ROUND((E18*$F$6),0)</f>
        <v>2</v>
      </c>
      <c r="G18" s="2">
        <f t="shared" si="3"/>
        <v>24</v>
      </c>
      <c r="I18" s="2">
        <f>(F18/$F$19)*100</f>
        <v>20</v>
      </c>
      <c r="L18" s="1" t="s">
        <v>3</v>
      </c>
      <c r="M18" s="1" t="s">
        <v>4</v>
      </c>
      <c r="N18" s="1" t="s">
        <v>4</v>
      </c>
      <c r="O18" s="1">
        <v>20</v>
      </c>
      <c r="P18" s="15">
        <f>ROUND((O18*$F$6),0)</f>
        <v>8</v>
      </c>
      <c r="Q18" s="2">
        <f>(O18/$O$19)*100</f>
        <v>80</v>
      </c>
      <c r="S18" s="2">
        <f t="shared" si="4"/>
        <v>72.727272727272734</v>
      </c>
      <c r="V18" s="1"/>
      <c r="W18" s="1"/>
      <c r="X18" s="1"/>
      <c r="Y18" s="1"/>
      <c r="Z18" s="2"/>
    </row>
    <row r="19" spans="1:27">
      <c r="E19" s="1">
        <f>SUM(E15:E18)</f>
        <v>25</v>
      </c>
      <c r="F19" s="14">
        <f>SUM(F15:F18)</f>
        <v>10</v>
      </c>
      <c r="G19" s="12">
        <f>SUM(G15:G18)</f>
        <v>100</v>
      </c>
      <c r="K19">
        <f>+K37</f>
        <v>0</v>
      </c>
      <c r="O19" s="1">
        <f>SUM(O15:O18)</f>
        <v>25</v>
      </c>
      <c r="P19" s="14">
        <f>SUM(P15:P18)</f>
        <v>11</v>
      </c>
      <c r="Q19" s="12">
        <f>SUM(Q15:Q18)</f>
        <v>100</v>
      </c>
      <c r="Y19" s="1"/>
    </row>
    <row r="21" spans="1:27">
      <c r="A21" t="s">
        <v>23</v>
      </c>
      <c r="K21" t="s">
        <v>23</v>
      </c>
    </row>
    <row r="22" spans="1:27">
      <c r="A22" t="s">
        <v>8</v>
      </c>
      <c r="B22" t="s">
        <v>0</v>
      </c>
      <c r="C22" t="s">
        <v>1</v>
      </c>
      <c r="D22" t="s">
        <v>2</v>
      </c>
      <c r="E22" t="s">
        <v>5</v>
      </c>
      <c r="G22" s="1" t="s">
        <v>6</v>
      </c>
      <c r="I22" s="14" t="s">
        <v>6</v>
      </c>
      <c r="K22" t="s">
        <v>9</v>
      </c>
      <c r="L22" t="s">
        <v>0</v>
      </c>
      <c r="M22" t="s">
        <v>1</v>
      </c>
      <c r="N22" t="s">
        <v>2</v>
      </c>
      <c r="O22" t="s">
        <v>5</v>
      </c>
      <c r="Q22" s="1" t="s">
        <v>6</v>
      </c>
      <c r="S22" s="14" t="s">
        <v>6</v>
      </c>
      <c r="Z22" s="1"/>
    </row>
    <row r="23" spans="1:27">
      <c r="B23" s="1" t="s">
        <v>3</v>
      </c>
      <c r="C23" s="1" t="s">
        <v>3</v>
      </c>
      <c r="D23" s="1" t="s">
        <v>3</v>
      </c>
      <c r="E23" s="1">
        <v>1</v>
      </c>
      <c r="F23" s="14">
        <f>E23</f>
        <v>1</v>
      </c>
      <c r="G23" s="2">
        <f>(E23/$E$27)*100</f>
        <v>3.8461538461538463</v>
      </c>
      <c r="H23">
        <f>E23/(E23+E24)*100</f>
        <v>100</v>
      </c>
      <c r="I23" s="2">
        <f>(F23/$F$27)*100</f>
        <v>9.0909090909090917</v>
      </c>
      <c r="L23" s="1" t="s">
        <v>3</v>
      </c>
      <c r="M23" s="1" t="s">
        <v>3</v>
      </c>
      <c r="N23" s="1" t="s">
        <v>3</v>
      </c>
      <c r="O23" s="1">
        <v>0</v>
      </c>
      <c r="P23" s="14">
        <f>O23</f>
        <v>0</v>
      </c>
      <c r="Q23" s="2">
        <f>(O23/$O$27)*100</f>
        <v>0</v>
      </c>
      <c r="R23">
        <f>O23/(O23+O24)*100</f>
        <v>0</v>
      </c>
      <c r="S23" s="2">
        <f>(P23/$P$27)*100</f>
        <v>0</v>
      </c>
      <c r="V23" s="1"/>
      <c r="W23" s="1"/>
      <c r="X23" s="1"/>
      <c r="Y23" s="1"/>
      <c r="Z23" s="2"/>
    </row>
    <row r="24" spans="1:27">
      <c r="B24" s="1" t="s">
        <v>3</v>
      </c>
      <c r="C24" s="1" t="s">
        <v>3</v>
      </c>
      <c r="D24" s="1" t="s">
        <v>4</v>
      </c>
      <c r="E24" s="1">
        <v>0</v>
      </c>
      <c r="F24" s="14">
        <f>E24</f>
        <v>0</v>
      </c>
      <c r="G24" s="2">
        <f t="shared" ref="G24:G26" si="5">(E24/$E$27)*100</f>
        <v>0</v>
      </c>
      <c r="H24">
        <f>E24/(E23+E24)*100</f>
        <v>0</v>
      </c>
      <c r="I24" s="2">
        <f>(F24/$F$27)*100</f>
        <v>0</v>
      </c>
      <c r="L24" s="1" t="s">
        <v>3</v>
      </c>
      <c r="M24" s="1" t="s">
        <v>3</v>
      </c>
      <c r="N24" s="1" t="s">
        <v>4</v>
      </c>
      <c r="O24" s="1">
        <v>4</v>
      </c>
      <c r="P24" s="14">
        <f>O24</f>
        <v>4</v>
      </c>
      <c r="Q24" s="2">
        <f>(O24/$O$27)*100</f>
        <v>18.181818181818183</v>
      </c>
      <c r="R24">
        <f>O24/(O23+O24)*100</f>
        <v>100</v>
      </c>
      <c r="S24" s="2">
        <f t="shared" ref="S24:S25" si="6">(P24/$P$27)*100</f>
        <v>36.363636363636367</v>
      </c>
      <c r="V24" s="1"/>
      <c r="W24" s="1"/>
      <c r="X24" s="1"/>
      <c r="Y24" s="1"/>
      <c r="Z24" s="2"/>
    </row>
    <row r="25" spans="1:27">
      <c r="B25" s="1" t="s">
        <v>3</v>
      </c>
      <c r="C25" s="1" t="s">
        <v>4</v>
      </c>
      <c r="D25" s="1" t="s">
        <v>3</v>
      </c>
      <c r="E25" s="1">
        <v>21</v>
      </c>
      <c r="F25" s="15">
        <f>ROUND((E25*$F$6),0)</f>
        <v>8</v>
      </c>
      <c r="G25" s="2">
        <f t="shared" si="5"/>
        <v>80.769230769230774</v>
      </c>
      <c r="I25" s="2">
        <f>(F25/$F$27)*100</f>
        <v>72.727272727272734</v>
      </c>
      <c r="L25" s="1" t="s">
        <v>3</v>
      </c>
      <c r="M25" s="1" t="s">
        <v>4</v>
      </c>
      <c r="N25" s="1" t="s">
        <v>3</v>
      </c>
      <c r="O25" s="1">
        <v>1</v>
      </c>
      <c r="P25" s="15">
        <f>ROUND((O25*$F$6),0)</f>
        <v>0</v>
      </c>
      <c r="Q25" s="2">
        <f>(O25/$O$27)*100</f>
        <v>4.5454545454545459</v>
      </c>
      <c r="S25" s="2">
        <f t="shared" si="6"/>
        <v>0</v>
      </c>
      <c r="V25" s="1"/>
      <c r="W25" s="1"/>
      <c r="X25" s="1"/>
      <c r="Y25" s="1"/>
      <c r="Z25" s="2"/>
    </row>
    <row r="26" spans="1:27">
      <c r="B26" s="1" t="s">
        <v>3</v>
      </c>
      <c r="C26" s="1" t="s">
        <v>4</v>
      </c>
      <c r="D26" s="1" t="s">
        <v>4</v>
      </c>
      <c r="E26" s="1">
        <v>4</v>
      </c>
      <c r="F26" s="15">
        <f>ROUND((E26*$F$6),0)</f>
        <v>2</v>
      </c>
      <c r="G26" s="2">
        <f t="shared" si="5"/>
        <v>15.384615384615385</v>
      </c>
      <c r="I26" s="2">
        <f>(F26/$F$27)*100</f>
        <v>18.181818181818183</v>
      </c>
      <c r="L26" s="1" t="s">
        <v>3</v>
      </c>
      <c r="M26" s="1" t="s">
        <v>4</v>
      </c>
      <c r="N26" s="1" t="s">
        <v>4</v>
      </c>
      <c r="O26" s="1">
        <v>17</v>
      </c>
      <c r="P26" s="15">
        <f>ROUND((O26*$F$6),0)</f>
        <v>7</v>
      </c>
      <c r="Q26" s="2">
        <f>(O26/$O$27)*100</f>
        <v>77.272727272727266</v>
      </c>
      <c r="S26" s="2">
        <f>(P26/$P$27)*100</f>
        <v>63.636363636363633</v>
      </c>
      <c r="V26" s="1"/>
      <c r="W26" s="1"/>
      <c r="X26" s="1"/>
      <c r="Y26" s="1"/>
      <c r="Z26" s="2"/>
    </row>
    <row r="27" spans="1:27">
      <c r="E27" s="1">
        <f>SUM(E23:E26)</f>
        <v>26</v>
      </c>
      <c r="F27" s="14">
        <f>SUM(F23:F26)</f>
        <v>11</v>
      </c>
      <c r="G27" s="12">
        <f>SUM(G23:G26)</f>
        <v>100</v>
      </c>
      <c r="O27" s="1">
        <f>SUM(O23:O26)</f>
        <v>22</v>
      </c>
      <c r="P27" s="14">
        <f>SUM(P23:P26)</f>
        <v>11</v>
      </c>
      <c r="Q27" s="12">
        <f>SUM(Q23:Q26)</f>
        <v>100</v>
      </c>
      <c r="Y27" s="1"/>
    </row>
    <row r="28" spans="1:27">
      <c r="B28" s="1"/>
      <c r="C28" s="1"/>
      <c r="D28" s="1"/>
      <c r="E28" s="1"/>
      <c r="F28" s="14"/>
      <c r="G28" s="2"/>
      <c r="L28" s="1"/>
      <c r="M28" s="1"/>
      <c r="N28" s="1"/>
      <c r="O28" s="1"/>
      <c r="P28" s="14"/>
      <c r="Q28" s="2"/>
    </row>
    <row r="29" spans="1:27">
      <c r="B29" s="1"/>
      <c r="C29" s="1"/>
      <c r="D29" s="1"/>
      <c r="E29" s="1"/>
      <c r="F29" s="14"/>
      <c r="G29" s="2"/>
      <c r="L29" s="1"/>
      <c r="M29" s="1"/>
      <c r="N29" s="1"/>
      <c r="O29" s="1"/>
      <c r="P29" s="14"/>
      <c r="Q29" s="2"/>
    </row>
    <row r="30" spans="1:27">
      <c r="P30" s="14"/>
      <c r="T30" s="10"/>
      <c r="U30" s="10"/>
      <c r="V30" s="10"/>
      <c r="W30" s="10"/>
      <c r="X30" s="10"/>
      <c r="Y30" s="10"/>
      <c r="Z30" s="10"/>
      <c r="AA30" s="10"/>
    </row>
    <row r="31" spans="1:27">
      <c r="P31" s="10"/>
      <c r="T31" s="10"/>
      <c r="U31" s="10"/>
      <c r="V31" s="10"/>
      <c r="W31" s="10"/>
      <c r="X31" s="10"/>
      <c r="Y31" s="10"/>
      <c r="Z31" s="10"/>
      <c r="AA31" s="10"/>
    </row>
    <row r="32" spans="1:27">
      <c r="P32" s="2"/>
      <c r="R32" s="2"/>
      <c r="T32" s="10"/>
      <c r="U32" s="10"/>
      <c r="V32" s="17"/>
      <c r="W32" s="17"/>
      <c r="X32" s="17"/>
      <c r="Y32" s="17"/>
      <c r="Z32" s="10"/>
      <c r="AA32" s="10"/>
    </row>
    <row r="33" spans="1:27">
      <c r="P33" s="2"/>
      <c r="R33" s="2"/>
      <c r="T33" s="10"/>
      <c r="U33" s="10"/>
      <c r="V33" s="17"/>
      <c r="W33" s="17"/>
      <c r="X33" s="17"/>
      <c r="Y33" s="17"/>
      <c r="Z33" s="10"/>
      <c r="AA33" s="10"/>
    </row>
    <row r="34" spans="1:27">
      <c r="P34" s="2"/>
      <c r="R34" s="2"/>
      <c r="T34" s="10"/>
      <c r="U34" s="10"/>
      <c r="V34" s="17"/>
      <c r="W34" s="17"/>
      <c r="X34" s="17"/>
      <c r="Y34" s="17"/>
      <c r="Z34" s="10"/>
      <c r="AA34" s="10"/>
    </row>
    <row r="35" spans="1:27">
      <c r="P35" s="2"/>
      <c r="R35" s="2"/>
      <c r="T35" s="10"/>
      <c r="U35" s="10"/>
      <c r="V35" s="17"/>
      <c r="W35" s="17"/>
      <c r="X35" s="17"/>
      <c r="Y35" s="17"/>
      <c r="Z35" s="10"/>
      <c r="AA35" s="10"/>
    </row>
    <row r="36" spans="1:27">
      <c r="P36" s="12"/>
    </row>
    <row r="37" spans="1:27">
      <c r="P37" s="2"/>
      <c r="Y37" s="2"/>
    </row>
    <row r="42" spans="1:27">
      <c r="A42" t="s">
        <v>62</v>
      </c>
      <c r="K42" t="s">
        <v>62</v>
      </c>
    </row>
    <row r="43" spans="1:27">
      <c r="A43" t="s">
        <v>24</v>
      </c>
      <c r="E43" s="14"/>
      <c r="F43" s="14"/>
      <c r="K43" t="s">
        <v>24</v>
      </c>
      <c r="O43" s="14"/>
    </row>
    <row r="44" spans="1:27" ht="21" thickBot="1">
      <c r="A44" s="3" t="s">
        <v>10</v>
      </c>
      <c r="B44" s="3" t="s">
        <v>12</v>
      </c>
      <c r="C44" s="3" t="s">
        <v>13</v>
      </c>
      <c r="D44" s="3" t="s">
        <v>14</v>
      </c>
      <c r="E44" s="3" t="s">
        <v>11</v>
      </c>
      <c r="F44" s="10"/>
      <c r="K44" s="3" t="s">
        <v>20</v>
      </c>
      <c r="L44" s="3" t="s">
        <v>12</v>
      </c>
      <c r="M44" s="3" t="s">
        <v>13</v>
      </c>
      <c r="N44" s="3" t="s">
        <v>14</v>
      </c>
      <c r="O44" s="3" t="s">
        <v>11</v>
      </c>
    </row>
    <row r="45" spans="1:27">
      <c r="A45" t="s">
        <v>16</v>
      </c>
      <c r="B45" s="2">
        <f>I7</f>
        <v>6.666666666666667</v>
      </c>
      <c r="C45" s="2">
        <f>I15</f>
        <v>10</v>
      </c>
      <c r="D45" s="2">
        <f>I23</f>
        <v>9.0909090909090917</v>
      </c>
      <c r="E45" s="2">
        <f>AVERAGE(B45:D45)</f>
        <v>8.5858585858585865</v>
      </c>
      <c r="F45" s="2"/>
      <c r="K45" t="s">
        <v>16</v>
      </c>
      <c r="L45" s="2">
        <f>S7</f>
        <v>0</v>
      </c>
      <c r="M45" s="2">
        <f>S15</f>
        <v>0</v>
      </c>
      <c r="N45" s="2">
        <f>S23</f>
        <v>0</v>
      </c>
      <c r="O45" s="2">
        <f>AVERAGE(L45:N45)</f>
        <v>0</v>
      </c>
    </row>
    <row r="46" spans="1:27">
      <c r="A46" t="s">
        <v>17</v>
      </c>
      <c r="B46" s="2">
        <f>I8</f>
        <v>6.666666666666667</v>
      </c>
      <c r="C46" s="2">
        <f>I16</f>
        <v>0</v>
      </c>
      <c r="D46" s="2">
        <f>I24</f>
        <v>0</v>
      </c>
      <c r="E46" s="2">
        <f>AVERAGE(B46:D46)</f>
        <v>2.2222222222222223</v>
      </c>
      <c r="F46" s="2"/>
      <c r="K46" t="s">
        <v>17</v>
      </c>
      <c r="L46" s="2">
        <f>S8</f>
        <v>33.333333333333329</v>
      </c>
      <c r="M46" s="2">
        <f>S16</f>
        <v>18.181818181818183</v>
      </c>
      <c r="N46" s="2">
        <f>S24</f>
        <v>36.363636363636367</v>
      </c>
      <c r="O46" s="2">
        <f>AVERAGE(L46:N46)</f>
        <v>29.292929292929291</v>
      </c>
    </row>
    <row r="47" spans="1:27">
      <c r="A47" t="s">
        <v>18</v>
      </c>
      <c r="B47" s="2">
        <f>I9</f>
        <v>66.666666666666657</v>
      </c>
      <c r="C47" s="2">
        <f>I17</f>
        <v>70</v>
      </c>
      <c r="D47" s="2">
        <f>I25</f>
        <v>72.727272727272734</v>
      </c>
      <c r="E47" s="2">
        <f>AVERAGE(B47:D47)</f>
        <v>69.797979797979792</v>
      </c>
      <c r="F47" s="2"/>
      <c r="K47" t="s">
        <v>18</v>
      </c>
      <c r="L47" s="2">
        <f>S9</f>
        <v>0</v>
      </c>
      <c r="M47" s="2">
        <f>S17</f>
        <v>9.0909090909090917</v>
      </c>
      <c r="N47" s="2">
        <f>S25</f>
        <v>0</v>
      </c>
      <c r="O47" s="2">
        <f>AVERAGE(L47:N47)</f>
        <v>3.0303030303030307</v>
      </c>
    </row>
    <row r="48" spans="1:27">
      <c r="A48" t="s">
        <v>19</v>
      </c>
      <c r="B48" s="2">
        <f>I10</f>
        <v>20</v>
      </c>
      <c r="C48" s="2">
        <f>I18</f>
        <v>20</v>
      </c>
      <c r="D48" s="2">
        <f>I26</f>
        <v>18.181818181818183</v>
      </c>
      <c r="E48" s="2">
        <f>AVERAGE(B48:D48)</f>
        <v>19.393939393939394</v>
      </c>
      <c r="F48" s="2"/>
      <c r="K48" t="s">
        <v>19</v>
      </c>
      <c r="L48" s="2">
        <f>S10</f>
        <v>66.666666666666657</v>
      </c>
      <c r="M48" s="2">
        <f>S18</f>
        <v>72.727272727272734</v>
      </c>
      <c r="N48" s="2">
        <f>S26</f>
        <v>63.636363636363633</v>
      </c>
      <c r="O48" s="2">
        <f>AVERAGE(L48:N48)</f>
        <v>67.676767676767668</v>
      </c>
    </row>
    <row r="49" spans="2:15">
      <c r="B49" s="2"/>
      <c r="O49" s="12">
        <f>SUM(O46:O48)</f>
        <v>99.999999999999986</v>
      </c>
    </row>
    <row r="50" spans="2:15">
      <c r="B50" s="2"/>
      <c r="D50" t="s">
        <v>29</v>
      </c>
      <c r="E50" s="2">
        <f>F11+F19+F27</f>
        <v>36</v>
      </c>
      <c r="F50" s="2"/>
      <c r="N50" t="s">
        <v>29</v>
      </c>
      <c r="O50" s="2">
        <f>P11+P19+P27</f>
        <v>31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02D7-910F-C046-B8A9-B26AE0BA88D7}">
  <dimension ref="A3:Z54"/>
  <sheetViews>
    <sheetView workbookViewId="0">
      <selection activeCell="R31" sqref="R31"/>
    </sheetView>
  </sheetViews>
  <sheetFormatPr baseColWidth="10" defaultRowHeight="20"/>
  <cols>
    <col min="1" max="1" width="21.28515625" customWidth="1"/>
    <col min="2" max="4" width="11.140625" bestFit="1" customWidth="1"/>
    <col min="5" max="5" width="17.42578125" customWidth="1"/>
    <col min="6" max="6" width="9.5703125" customWidth="1"/>
    <col min="8" max="8" width="22.28515625" customWidth="1"/>
    <col min="11" max="11" width="21" customWidth="1"/>
    <col min="15" max="15" width="14" customWidth="1"/>
    <col min="16" max="16" width="10.140625" customWidth="1"/>
    <col min="18" max="18" width="22.42578125" customWidth="1"/>
  </cols>
  <sheetData>
    <row r="3" spans="1:26">
      <c r="U3" s="7"/>
    </row>
    <row r="5" spans="1:26">
      <c r="A5" t="s">
        <v>28</v>
      </c>
      <c r="F5" t="s">
        <v>61</v>
      </c>
      <c r="I5" t="s">
        <v>62</v>
      </c>
      <c r="K5" t="s">
        <v>28</v>
      </c>
      <c r="P5" t="s">
        <v>61</v>
      </c>
      <c r="S5" t="s">
        <v>62</v>
      </c>
    </row>
    <row r="6" spans="1:26">
      <c r="A6" t="s">
        <v>8</v>
      </c>
      <c r="B6" t="s">
        <v>0</v>
      </c>
      <c r="C6" t="s">
        <v>1</v>
      </c>
      <c r="D6" t="s">
        <v>2</v>
      </c>
      <c r="E6" t="s">
        <v>5</v>
      </c>
      <c r="F6">
        <v>0.39</v>
      </c>
      <c r="G6" s="1" t="s">
        <v>6</v>
      </c>
      <c r="H6" t="s">
        <v>48</v>
      </c>
      <c r="I6" s="14" t="s">
        <v>6</v>
      </c>
      <c r="K6" t="s">
        <v>9</v>
      </c>
      <c r="L6" t="s">
        <v>0</v>
      </c>
      <c r="M6" t="s">
        <v>1</v>
      </c>
      <c r="N6" t="s">
        <v>2</v>
      </c>
      <c r="O6" t="s">
        <v>5</v>
      </c>
      <c r="P6">
        <v>0.39</v>
      </c>
      <c r="Q6" s="1" t="s">
        <v>6</v>
      </c>
      <c r="R6" t="s">
        <v>48</v>
      </c>
      <c r="S6" s="14" t="s">
        <v>6</v>
      </c>
      <c r="Z6" s="1"/>
    </row>
    <row r="7" spans="1:26">
      <c r="B7" s="1" t="s">
        <v>3</v>
      </c>
      <c r="C7" s="1" t="s">
        <v>3</v>
      </c>
      <c r="D7" s="1" t="s">
        <v>3</v>
      </c>
      <c r="E7" s="1">
        <v>3</v>
      </c>
      <c r="F7" s="14">
        <f>E7</f>
        <v>3</v>
      </c>
      <c r="G7" s="2">
        <f>(E7/$E$11)*100</f>
        <v>8.8235294117647065</v>
      </c>
      <c r="H7" s="16">
        <f>E7/(E7+E8)*100</f>
        <v>42.857142857142854</v>
      </c>
      <c r="I7" s="2">
        <f>(F7/$F$11)*100</f>
        <v>17.647058823529413</v>
      </c>
      <c r="L7" s="1" t="s">
        <v>3</v>
      </c>
      <c r="M7" s="1" t="s">
        <v>3</v>
      </c>
      <c r="N7" s="1" t="s">
        <v>3</v>
      </c>
      <c r="O7" s="1">
        <v>2</v>
      </c>
      <c r="P7" s="14">
        <f>O7</f>
        <v>2</v>
      </c>
      <c r="Q7" s="2">
        <f>(O7/$O$11)*100</f>
        <v>5.4054054054054053</v>
      </c>
      <c r="R7" s="16">
        <f>O7/(O7+O8)*100</f>
        <v>28.571428571428569</v>
      </c>
      <c r="S7" s="2">
        <f>(P7/$P$11)*100</f>
        <v>10.526315789473683</v>
      </c>
      <c r="V7" s="1"/>
      <c r="W7" s="1"/>
      <c r="X7" s="1"/>
      <c r="Y7" s="1"/>
      <c r="Z7" s="2"/>
    </row>
    <row r="8" spans="1:26">
      <c r="B8" s="1" t="s">
        <v>3</v>
      </c>
      <c r="C8" s="1" t="s">
        <v>3</v>
      </c>
      <c r="D8" s="1" t="s">
        <v>4</v>
      </c>
      <c r="E8" s="1">
        <v>4</v>
      </c>
      <c r="F8" s="14">
        <f>E8</f>
        <v>4</v>
      </c>
      <c r="G8" s="2">
        <f t="shared" ref="G8:G10" si="0">(E8/$E$11)*100</f>
        <v>11.76470588235294</v>
      </c>
      <c r="H8" s="16">
        <f>E8/(E7+E8)*100</f>
        <v>57.142857142857139</v>
      </c>
      <c r="I8" s="2">
        <f>(F8/$F$11)*100</f>
        <v>23.52941176470588</v>
      </c>
      <c r="L8" s="1" t="s">
        <v>3</v>
      </c>
      <c r="M8" s="1" t="s">
        <v>3</v>
      </c>
      <c r="N8" s="1" t="s">
        <v>4</v>
      </c>
      <c r="O8" s="1">
        <v>5</v>
      </c>
      <c r="P8" s="14">
        <f>O8</f>
        <v>5</v>
      </c>
      <c r="Q8" s="2">
        <f t="shared" ref="Q8:Q10" si="1">(O8/$O$11)*100</f>
        <v>13.513513513513514</v>
      </c>
      <c r="R8" s="16">
        <f>O8/(O7+O8)*100</f>
        <v>71.428571428571431</v>
      </c>
      <c r="S8" s="2">
        <f t="shared" ref="S8:S9" si="2">(P8/$P$11)*100</f>
        <v>26.315789473684209</v>
      </c>
      <c r="V8" s="1"/>
      <c r="W8" s="1"/>
      <c r="X8" s="1"/>
      <c r="Y8" s="1"/>
      <c r="Z8" s="2"/>
    </row>
    <row r="9" spans="1:26">
      <c r="B9" s="1" t="s">
        <v>3</v>
      </c>
      <c r="C9" s="1" t="s">
        <v>4</v>
      </c>
      <c r="D9" s="1" t="s">
        <v>3</v>
      </c>
      <c r="E9" s="1">
        <v>21</v>
      </c>
      <c r="F9" s="15">
        <f>ROUND((E9*$F$6),0)</f>
        <v>8</v>
      </c>
      <c r="G9" s="2">
        <f t="shared" si="0"/>
        <v>61.764705882352942</v>
      </c>
      <c r="H9" s="16"/>
      <c r="I9" s="2">
        <f>(F9/$F$11)*100</f>
        <v>47.058823529411761</v>
      </c>
      <c r="L9" s="1" t="s">
        <v>3</v>
      </c>
      <c r="M9" s="1" t="s">
        <v>4</v>
      </c>
      <c r="N9" s="1" t="s">
        <v>3</v>
      </c>
      <c r="O9" s="1">
        <v>3</v>
      </c>
      <c r="P9" s="15">
        <f>ROUND((O9*$F$6),0)</f>
        <v>1</v>
      </c>
      <c r="Q9" s="2">
        <f t="shared" si="1"/>
        <v>8.1081081081081088</v>
      </c>
      <c r="S9" s="2">
        <f t="shared" si="2"/>
        <v>5.2631578947368416</v>
      </c>
      <c r="V9" s="1"/>
      <c r="W9" s="1"/>
      <c r="X9" s="1"/>
      <c r="Y9" s="1"/>
      <c r="Z9" s="2"/>
    </row>
    <row r="10" spans="1:26">
      <c r="B10" s="1" t="s">
        <v>3</v>
      </c>
      <c r="C10" s="1" t="s">
        <v>4</v>
      </c>
      <c r="D10" s="1" t="s">
        <v>4</v>
      </c>
      <c r="E10" s="1">
        <v>6</v>
      </c>
      <c r="F10" s="15">
        <f>ROUND((E10*$F$6),0)</f>
        <v>2</v>
      </c>
      <c r="G10" s="2">
        <f t="shared" si="0"/>
        <v>17.647058823529413</v>
      </c>
      <c r="H10" s="16"/>
      <c r="I10" s="2">
        <f>(F10/$F$11)*100</f>
        <v>11.76470588235294</v>
      </c>
      <c r="L10" s="1" t="s">
        <v>3</v>
      </c>
      <c r="M10" s="1" t="s">
        <v>4</v>
      </c>
      <c r="N10" s="1" t="s">
        <v>4</v>
      </c>
      <c r="O10" s="1">
        <v>27</v>
      </c>
      <c r="P10" s="15">
        <f>ROUND((O10*$F$6),0)</f>
        <v>11</v>
      </c>
      <c r="Q10" s="2">
        <f t="shared" si="1"/>
        <v>72.972972972972968</v>
      </c>
      <c r="S10" s="2">
        <f>(P10/$P$11)*100</f>
        <v>57.894736842105267</v>
      </c>
      <c r="V10" s="1"/>
      <c r="W10" s="1"/>
      <c r="X10" s="1"/>
      <c r="Y10" s="1"/>
      <c r="Z10" s="2"/>
    </row>
    <row r="11" spans="1:26">
      <c r="E11" s="1">
        <f>SUM(E7:E10)</f>
        <v>34</v>
      </c>
      <c r="F11" s="14">
        <f>SUM(F7:F10)</f>
        <v>17</v>
      </c>
      <c r="H11" s="16"/>
      <c r="O11" s="1">
        <f>SUM(O7:O10)</f>
        <v>37</v>
      </c>
      <c r="P11" s="14">
        <f>SUM(P7:P10)</f>
        <v>19</v>
      </c>
      <c r="Y11" s="1"/>
    </row>
    <row r="12" spans="1:26">
      <c r="H12" s="16"/>
    </row>
    <row r="13" spans="1:26">
      <c r="A13" t="s">
        <v>27</v>
      </c>
      <c r="H13" s="16"/>
      <c r="K13" t="s">
        <v>27</v>
      </c>
    </row>
    <row r="14" spans="1:26">
      <c r="A14" t="s">
        <v>8</v>
      </c>
      <c r="B14" t="s">
        <v>0</v>
      </c>
      <c r="C14" t="s">
        <v>1</v>
      </c>
      <c r="D14" t="s">
        <v>2</v>
      </c>
      <c r="E14" t="s">
        <v>5</v>
      </c>
      <c r="G14" s="1" t="s">
        <v>6</v>
      </c>
      <c r="H14" s="16"/>
      <c r="I14" s="14" t="s">
        <v>6</v>
      </c>
      <c r="K14" t="s">
        <v>9</v>
      </c>
      <c r="L14" t="s">
        <v>0</v>
      </c>
      <c r="M14" t="s">
        <v>1</v>
      </c>
      <c r="N14" t="s">
        <v>2</v>
      </c>
      <c r="O14" t="s">
        <v>5</v>
      </c>
      <c r="Q14" s="1" t="s">
        <v>6</v>
      </c>
      <c r="S14" s="14" t="s">
        <v>6</v>
      </c>
      <c r="Z14" s="1"/>
    </row>
    <row r="15" spans="1:26">
      <c r="B15" s="1" t="s">
        <v>3</v>
      </c>
      <c r="C15" s="1" t="s">
        <v>3</v>
      </c>
      <c r="D15" s="1" t="s">
        <v>3</v>
      </c>
      <c r="E15" s="1">
        <v>1</v>
      </c>
      <c r="F15" s="14">
        <f>E15</f>
        <v>1</v>
      </c>
      <c r="G15" s="2">
        <f>(E15/$E$19)*100</f>
        <v>2.3255813953488373</v>
      </c>
      <c r="H15" s="16">
        <f>E15/(E15+E16)*100</f>
        <v>16.666666666666664</v>
      </c>
      <c r="I15" s="2">
        <f>(F15/$F$19)*100</f>
        <v>5</v>
      </c>
      <c r="L15" s="1" t="s">
        <v>3</v>
      </c>
      <c r="M15" s="1" t="s">
        <v>3</v>
      </c>
      <c r="N15" s="1" t="s">
        <v>3</v>
      </c>
      <c r="O15" s="1">
        <v>0</v>
      </c>
      <c r="P15" s="14">
        <f>O15</f>
        <v>0</v>
      </c>
      <c r="Q15" s="2">
        <f>(O15/$O$19)*100</f>
        <v>0</v>
      </c>
      <c r="R15">
        <f>O15/(O15+O16)*100</f>
        <v>0</v>
      </c>
      <c r="S15" s="2">
        <f>(P15/$P$19)*100</f>
        <v>0</v>
      </c>
      <c r="V15" s="1"/>
      <c r="W15" s="1"/>
      <c r="X15" s="1"/>
      <c r="Y15" s="1"/>
      <c r="Z15" s="2"/>
    </row>
    <row r="16" spans="1:26">
      <c r="B16" s="1" t="s">
        <v>3</v>
      </c>
      <c r="C16" s="1" t="s">
        <v>3</v>
      </c>
      <c r="D16" s="1" t="s">
        <v>4</v>
      </c>
      <c r="E16" s="1">
        <v>5</v>
      </c>
      <c r="F16" s="14">
        <f>E16</f>
        <v>5</v>
      </c>
      <c r="G16" s="2">
        <f t="shared" ref="G16:G18" si="3">(E16/$E$19)*100</f>
        <v>11.627906976744185</v>
      </c>
      <c r="H16" s="16">
        <f>E16/(E15+E16)*100</f>
        <v>83.333333333333343</v>
      </c>
      <c r="I16" s="2">
        <f>(F16/$F$19)*100</f>
        <v>25</v>
      </c>
      <c r="L16" s="1" t="s">
        <v>3</v>
      </c>
      <c r="M16" s="1" t="s">
        <v>3</v>
      </c>
      <c r="N16" s="1" t="s">
        <v>4</v>
      </c>
      <c r="O16" s="1">
        <v>3</v>
      </c>
      <c r="P16" s="14">
        <f>O16</f>
        <v>3</v>
      </c>
      <c r="Q16" s="2">
        <f t="shared" ref="Q16:Q18" si="4">(O16/$O$19)*100</f>
        <v>18.75</v>
      </c>
      <c r="R16">
        <f>O16/(O15+O16)*100</f>
        <v>100</v>
      </c>
      <c r="S16" s="2">
        <f>(P16/$P$19)*100</f>
        <v>37.5</v>
      </c>
      <c r="V16" s="1"/>
      <c r="W16" s="1"/>
      <c r="X16" s="1"/>
      <c r="Y16" s="1"/>
      <c r="Z16" s="2"/>
    </row>
    <row r="17" spans="1:26">
      <c r="B17" s="1" t="s">
        <v>3</v>
      </c>
      <c r="C17" s="1" t="s">
        <v>4</v>
      </c>
      <c r="D17" s="1" t="s">
        <v>3</v>
      </c>
      <c r="E17" s="1">
        <v>29</v>
      </c>
      <c r="F17" s="15">
        <f>ROUND((E17*$F$6),0)</f>
        <v>11</v>
      </c>
      <c r="G17" s="2">
        <f t="shared" si="3"/>
        <v>67.441860465116278</v>
      </c>
      <c r="H17" s="16"/>
      <c r="I17" s="2">
        <f>(F17/$F$19)*100</f>
        <v>55.000000000000007</v>
      </c>
      <c r="L17" s="1" t="s">
        <v>3</v>
      </c>
      <c r="M17" s="1" t="s">
        <v>4</v>
      </c>
      <c r="N17" s="1" t="s">
        <v>3</v>
      </c>
      <c r="O17" s="1">
        <v>3</v>
      </c>
      <c r="P17" s="15">
        <f>ROUND((O17*$F$6),0)</f>
        <v>1</v>
      </c>
      <c r="Q17" s="2">
        <f t="shared" si="4"/>
        <v>18.75</v>
      </c>
      <c r="S17" s="2">
        <f t="shared" ref="S17:S18" si="5">(P17/$P$19)*100</f>
        <v>12.5</v>
      </c>
      <c r="V17" s="1"/>
      <c r="W17" s="1"/>
      <c r="X17" s="1"/>
      <c r="Y17" s="1"/>
      <c r="Z17" s="2"/>
    </row>
    <row r="18" spans="1:26">
      <c r="B18" s="1" t="s">
        <v>3</v>
      </c>
      <c r="C18" s="1" t="s">
        <v>4</v>
      </c>
      <c r="D18" s="1" t="s">
        <v>4</v>
      </c>
      <c r="E18" s="1">
        <v>8</v>
      </c>
      <c r="F18" s="15">
        <f>ROUND((E18*$F$6),0)</f>
        <v>3</v>
      </c>
      <c r="G18" s="2">
        <f t="shared" si="3"/>
        <v>18.604651162790699</v>
      </c>
      <c r="H18" s="16"/>
      <c r="I18" s="2">
        <f>(F18/$F$19)*100</f>
        <v>15</v>
      </c>
      <c r="L18" s="1" t="s">
        <v>3</v>
      </c>
      <c r="M18" s="1" t="s">
        <v>4</v>
      </c>
      <c r="N18" s="1" t="s">
        <v>4</v>
      </c>
      <c r="O18" s="1">
        <v>10</v>
      </c>
      <c r="P18" s="15">
        <f>ROUND((O18*$F$6),0)</f>
        <v>4</v>
      </c>
      <c r="Q18" s="2">
        <f t="shared" si="4"/>
        <v>62.5</v>
      </c>
      <c r="S18" s="2">
        <f t="shared" si="5"/>
        <v>50</v>
      </c>
      <c r="V18" s="1"/>
      <c r="W18" s="1"/>
      <c r="X18" s="1"/>
      <c r="Y18" s="1"/>
      <c r="Z18" s="2"/>
    </row>
    <row r="19" spans="1:26">
      <c r="E19" s="1">
        <f>SUM(E15:E18)</f>
        <v>43</v>
      </c>
      <c r="F19" s="14">
        <f>SUM(F15:F18)</f>
        <v>20</v>
      </c>
      <c r="H19" s="16"/>
      <c r="O19" s="1">
        <f>SUM(O15:O18)</f>
        <v>16</v>
      </c>
      <c r="P19" s="14">
        <f>SUM(P15:P18)</f>
        <v>8</v>
      </c>
      <c r="Y19" s="1"/>
    </row>
    <row r="20" spans="1:26">
      <c r="H20" s="16"/>
    </row>
    <row r="21" spans="1:26">
      <c r="A21" t="s">
        <v>26</v>
      </c>
      <c r="H21" s="16"/>
      <c r="K21" s="23" t="s">
        <v>26</v>
      </c>
    </row>
    <row r="22" spans="1:26">
      <c r="A22" t="s">
        <v>8</v>
      </c>
      <c r="B22" t="s">
        <v>0</v>
      </c>
      <c r="C22" t="s">
        <v>1</v>
      </c>
      <c r="D22" t="s">
        <v>2</v>
      </c>
      <c r="E22" t="s">
        <v>5</v>
      </c>
      <c r="G22" s="1" t="s">
        <v>6</v>
      </c>
      <c r="H22" s="16"/>
      <c r="I22" s="14" t="s">
        <v>6</v>
      </c>
      <c r="K22" t="s">
        <v>9</v>
      </c>
      <c r="L22" t="s">
        <v>0</v>
      </c>
      <c r="M22" t="s">
        <v>1</v>
      </c>
      <c r="N22" t="s">
        <v>2</v>
      </c>
      <c r="O22" t="s">
        <v>5</v>
      </c>
      <c r="Q22" s="1" t="s">
        <v>6</v>
      </c>
      <c r="S22" s="14" t="s">
        <v>6</v>
      </c>
      <c r="Z22" s="1"/>
    </row>
    <row r="23" spans="1:26">
      <c r="B23" s="1" t="s">
        <v>3</v>
      </c>
      <c r="C23" s="1" t="s">
        <v>3</v>
      </c>
      <c r="D23" s="1" t="s">
        <v>3</v>
      </c>
      <c r="E23" s="1">
        <v>8</v>
      </c>
      <c r="F23" s="14">
        <f>E23</f>
        <v>8</v>
      </c>
      <c r="G23" s="2">
        <f>(E23/$E$27)*100</f>
        <v>15.686274509803921</v>
      </c>
      <c r="H23" s="16">
        <f>E23/(E23+E24)*100</f>
        <v>66.666666666666657</v>
      </c>
      <c r="I23" s="2">
        <f>(F23/$F$27)*100</f>
        <v>29.629629629629626</v>
      </c>
      <c r="L23" s="1" t="s">
        <v>3</v>
      </c>
      <c r="M23" s="1" t="s">
        <v>3</v>
      </c>
      <c r="N23" s="1" t="s">
        <v>3</v>
      </c>
      <c r="O23" s="1">
        <v>0</v>
      </c>
      <c r="P23" s="14">
        <f>O23</f>
        <v>0</v>
      </c>
      <c r="Q23" s="2">
        <f>(O23/$O$27)*100</f>
        <v>0</v>
      </c>
      <c r="R23">
        <f>O23/(O23+O24)*100</f>
        <v>0</v>
      </c>
      <c r="S23" s="2">
        <f>(P23/$P$27)*100</f>
        <v>0</v>
      </c>
      <c r="V23" s="1"/>
      <c r="W23" s="1"/>
      <c r="X23" s="1"/>
      <c r="Y23" s="1"/>
      <c r="Z23" s="2"/>
    </row>
    <row r="24" spans="1:26">
      <c r="B24" s="1" t="s">
        <v>3</v>
      </c>
      <c r="C24" s="1" t="s">
        <v>3</v>
      </c>
      <c r="D24" s="1" t="s">
        <v>4</v>
      </c>
      <c r="E24" s="1">
        <v>4</v>
      </c>
      <c r="F24" s="14">
        <f>E24</f>
        <v>4</v>
      </c>
      <c r="G24" s="2">
        <f t="shared" ref="G24:G26" si="6">(E24/$E$27)*100</f>
        <v>7.8431372549019605</v>
      </c>
      <c r="H24" s="16">
        <f>E24/(E23+E24)*100</f>
        <v>33.333333333333329</v>
      </c>
      <c r="I24" s="2">
        <f>(F24/$F$27)*100</f>
        <v>14.814814814814813</v>
      </c>
      <c r="L24" s="1" t="s">
        <v>3</v>
      </c>
      <c r="M24" s="1" t="s">
        <v>3</v>
      </c>
      <c r="N24" s="1" t="s">
        <v>4</v>
      </c>
      <c r="O24" s="1">
        <v>5</v>
      </c>
      <c r="P24" s="14">
        <f>O24</f>
        <v>5</v>
      </c>
      <c r="Q24" s="2">
        <f>(O24/$O$27)*100</f>
        <v>33.333333333333329</v>
      </c>
      <c r="R24">
        <f>O24/(O23+O24)*100</f>
        <v>100</v>
      </c>
      <c r="S24" s="2">
        <f t="shared" ref="S24:S25" si="7">(P24/$P$27)*100</f>
        <v>55.555555555555557</v>
      </c>
      <c r="V24" s="1"/>
      <c r="W24" s="1"/>
      <c r="X24" s="1"/>
      <c r="Y24" s="1"/>
      <c r="Z24" s="2"/>
    </row>
    <row r="25" spans="1:26">
      <c r="B25" s="1" t="s">
        <v>3</v>
      </c>
      <c r="C25" s="1" t="s">
        <v>4</v>
      </c>
      <c r="D25" s="1" t="s">
        <v>3</v>
      </c>
      <c r="E25" s="1">
        <v>37</v>
      </c>
      <c r="F25" s="15">
        <f>ROUND((E25*$F$6),0)</f>
        <v>14</v>
      </c>
      <c r="G25" s="2">
        <f t="shared" si="6"/>
        <v>72.549019607843135</v>
      </c>
      <c r="I25" s="2">
        <f>(F25/$F$27)*100</f>
        <v>51.851851851851848</v>
      </c>
      <c r="L25" s="1" t="s">
        <v>3</v>
      </c>
      <c r="M25" s="1" t="s">
        <v>4</v>
      </c>
      <c r="N25" s="1" t="s">
        <v>3</v>
      </c>
      <c r="O25" s="1">
        <v>4</v>
      </c>
      <c r="P25" s="15">
        <f>ROUND((O25*$F$6),0)</f>
        <v>2</v>
      </c>
      <c r="Q25" s="2">
        <f>(O25/$O$27)*100</f>
        <v>26.666666666666668</v>
      </c>
      <c r="S25" s="2">
        <f t="shared" si="7"/>
        <v>22.222222222222221</v>
      </c>
      <c r="V25" s="1"/>
      <c r="W25" s="1"/>
      <c r="X25" s="1"/>
      <c r="Y25" s="1"/>
      <c r="Z25" s="2"/>
    </row>
    <row r="26" spans="1:26">
      <c r="B26" s="1" t="s">
        <v>3</v>
      </c>
      <c r="C26" s="1" t="s">
        <v>4</v>
      </c>
      <c r="D26" s="1" t="s">
        <v>4</v>
      </c>
      <c r="E26" s="1">
        <v>2</v>
      </c>
      <c r="F26" s="15">
        <f>ROUND((E26*$F$6),0)</f>
        <v>1</v>
      </c>
      <c r="G26" s="2">
        <f t="shared" si="6"/>
        <v>3.9215686274509802</v>
      </c>
      <c r="I26" s="2">
        <f>(F26/$F$27)*100</f>
        <v>3.7037037037037033</v>
      </c>
      <c r="L26" s="1" t="s">
        <v>3</v>
      </c>
      <c r="M26" s="1" t="s">
        <v>4</v>
      </c>
      <c r="N26" s="1" t="s">
        <v>4</v>
      </c>
      <c r="O26" s="1">
        <v>6</v>
      </c>
      <c r="P26" s="15">
        <f>ROUND((O26*$F$6),0)</f>
        <v>2</v>
      </c>
      <c r="Q26" s="2">
        <f>(O26/$O$27)*100</f>
        <v>40</v>
      </c>
      <c r="S26" s="2">
        <f>(P26/$P$27)*100</f>
        <v>22.222222222222221</v>
      </c>
      <c r="V26" s="1"/>
      <c r="W26" s="1"/>
      <c r="X26" s="1"/>
      <c r="Y26" s="1"/>
      <c r="Z26" s="2"/>
    </row>
    <row r="27" spans="1:26">
      <c r="E27" s="1">
        <f>SUM(E23:E26)</f>
        <v>51</v>
      </c>
      <c r="F27" s="14">
        <f>SUM(F23:F26)</f>
        <v>27</v>
      </c>
      <c r="O27" s="1">
        <f>SUM(O23:O26)</f>
        <v>15</v>
      </c>
      <c r="P27" s="14">
        <f>SUM(P23:P26)</f>
        <v>9</v>
      </c>
      <c r="Y27" s="1"/>
    </row>
    <row r="31" spans="1:26">
      <c r="P31" s="10"/>
    </row>
    <row r="32" spans="1:26">
      <c r="P32" s="2"/>
    </row>
    <row r="33" spans="1:16">
      <c r="P33" s="2"/>
    </row>
    <row r="34" spans="1:16">
      <c r="P34" s="2"/>
    </row>
    <row r="35" spans="1:16">
      <c r="P35" s="2"/>
    </row>
    <row r="37" spans="1:16">
      <c r="P37" s="2"/>
    </row>
    <row r="39" spans="1:16">
      <c r="P39" s="2"/>
    </row>
    <row r="44" spans="1:16">
      <c r="A44" t="s">
        <v>62</v>
      </c>
      <c r="K44" t="s">
        <v>62</v>
      </c>
    </row>
    <row r="45" spans="1:16">
      <c r="A45" t="s">
        <v>25</v>
      </c>
      <c r="K45" t="s">
        <v>25</v>
      </c>
    </row>
    <row r="46" spans="1:16" ht="21" thickBot="1">
      <c r="A46" s="3" t="s">
        <v>10</v>
      </c>
      <c r="B46" s="3" t="s">
        <v>12</v>
      </c>
      <c r="C46" s="3" t="s">
        <v>13</v>
      </c>
      <c r="D46" s="3" t="s">
        <v>14</v>
      </c>
      <c r="E46" s="3" t="s">
        <v>32</v>
      </c>
      <c r="K46" s="3" t="s">
        <v>20</v>
      </c>
      <c r="L46" s="3" t="s">
        <v>12</v>
      </c>
      <c r="M46" s="3" t="s">
        <v>13</v>
      </c>
      <c r="N46" s="3" t="s">
        <v>14</v>
      </c>
      <c r="O46" s="3" t="s">
        <v>32</v>
      </c>
    </row>
    <row r="47" spans="1:16">
      <c r="A47" t="s">
        <v>16</v>
      </c>
      <c r="B47" s="2">
        <f>I7</f>
        <v>17.647058823529413</v>
      </c>
      <c r="C47" s="2">
        <f>I15</f>
        <v>5</v>
      </c>
      <c r="D47" s="2">
        <f>I23</f>
        <v>29.629629629629626</v>
      </c>
      <c r="E47" s="2">
        <f>AVERAGE(B47:D47)</f>
        <v>17.42556281771968</v>
      </c>
      <c r="K47" t="s">
        <v>16</v>
      </c>
      <c r="L47" s="2">
        <f>S7</f>
        <v>10.526315789473683</v>
      </c>
      <c r="M47" s="2">
        <f>S15</f>
        <v>0</v>
      </c>
      <c r="N47" s="2">
        <f>S23</f>
        <v>0</v>
      </c>
      <c r="O47" s="2">
        <f>AVERAGE(L47:N47)</f>
        <v>3.5087719298245612</v>
      </c>
    </row>
    <row r="48" spans="1:16">
      <c r="A48" t="s">
        <v>17</v>
      </c>
      <c r="B48" s="2">
        <f>I8</f>
        <v>23.52941176470588</v>
      </c>
      <c r="C48" s="2">
        <f>I16</f>
        <v>25</v>
      </c>
      <c r="D48" s="2">
        <f>I24</f>
        <v>14.814814814814813</v>
      </c>
      <c r="E48" s="2">
        <f t="shared" ref="E48:E50" si="8">AVERAGE(B48:D48)</f>
        <v>21.114742193173566</v>
      </c>
      <c r="K48" t="s">
        <v>17</v>
      </c>
      <c r="L48" s="2">
        <f>S8</f>
        <v>26.315789473684209</v>
      </c>
      <c r="M48" s="2">
        <f>S16</f>
        <v>37.5</v>
      </c>
      <c r="N48" s="2">
        <f>S24</f>
        <v>55.555555555555557</v>
      </c>
      <c r="O48" s="2">
        <f t="shared" ref="O48" si="9">AVERAGE(L48:N48)</f>
        <v>39.790448343079923</v>
      </c>
    </row>
    <row r="49" spans="1:15">
      <c r="A49" t="s">
        <v>18</v>
      </c>
      <c r="B49" s="2">
        <f>I9</f>
        <v>47.058823529411761</v>
      </c>
      <c r="C49" s="2">
        <f>I17</f>
        <v>55.000000000000007</v>
      </c>
      <c r="D49" s="2">
        <f>I25</f>
        <v>51.851851851851848</v>
      </c>
      <c r="E49" s="2">
        <f t="shared" si="8"/>
        <v>51.303558460421208</v>
      </c>
      <c r="K49" t="s">
        <v>18</v>
      </c>
      <c r="L49" s="2">
        <f>S9</f>
        <v>5.2631578947368416</v>
      </c>
      <c r="M49" s="2">
        <f>S17</f>
        <v>12.5</v>
      </c>
      <c r="N49" s="2">
        <f>S25</f>
        <v>22.222222222222221</v>
      </c>
      <c r="O49" s="2">
        <f>AVERAGE(L49:N49)</f>
        <v>13.328460038986355</v>
      </c>
    </row>
    <row r="50" spans="1:15">
      <c r="A50" t="s">
        <v>19</v>
      </c>
      <c r="B50" s="2">
        <f>I10</f>
        <v>11.76470588235294</v>
      </c>
      <c r="C50" s="2">
        <f>I18</f>
        <v>15</v>
      </c>
      <c r="D50" s="2">
        <f>I26</f>
        <v>3.7037037037037033</v>
      </c>
      <c r="E50" s="2">
        <f t="shared" si="8"/>
        <v>10.156136528685549</v>
      </c>
      <c r="K50" t="s">
        <v>19</v>
      </c>
      <c r="L50" s="2">
        <f>S10</f>
        <v>57.894736842105267</v>
      </c>
      <c r="M50" s="2">
        <f>S18</f>
        <v>50</v>
      </c>
      <c r="N50" s="2">
        <f>S26</f>
        <v>22.222222222222221</v>
      </c>
      <c r="O50" s="2">
        <f t="shared" ref="O50" si="10">AVERAGE(L50:N50)</f>
        <v>43.372319688109165</v>
      </c>
    </row>
    <row r="52" spans="1:15">
      <c r="D52" t="s">
        <v>29</v>
      </c>
      <c r="E52" s="9">
        <f>F11+F19+F27</f>
        <v>64</v>
      </c>
      <c r="N52" t="s">
        <v>29</v>
      </c>
      <c r="O52" s="9">
        <f>P11+P19+P27</f>
        <v>36</v>
      </c>
    </row>
    <row r="54" spans="1:15">
      <c r="E54" s="2"/>
      <c r="O54" s="2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AD97-D9C7-BA4A-9103-A8A1E915F543}">
  <dimension ref="A3:AM93"/>
  <sheetViews>
    <sheetView tabSelected="1" topLeftCell="L3" zoomScale="81" zoomScaleNormal="81" workbookViewId="0">
      <selection activeCell="R47" sqref="R47"/>
    </sheetView>
  </sheetViews>
  <sheetFormatPr baseColWidth="10" defaultRowHeight="20"/>
  <cols>
    <col min="1" max="1" width="23" customWidth="1"/>
    <col min="2" max="2" width="14.85546875" customWidth="1"/>
    <col min="3" max="3" width="12.85546875" customWidth="1"/>
    <col min="4" max="4" width="13.5703125" customWidth="1"/>
    <col min="5" max="9" width="14.85546875" customWidth="1"/>
    <col min="10" max="10" width="15.140625" customWidth="1"/>
    <col min="13" max="15" width="11.140625" bestFit="1" customWidth="1"/>
    <col min="18" max="18" width="9.42578125" customWidth="1"/>
    <col min="19" max="19" width="10" customWidth="1"/>
    <col min="20" max="20" width="12.85546875" customWidth="1"/>
    <col min="21" max="21" width="7.85546875" customWidth="1"/>
    <col min="24" max="24" width="21" customWidth="1"/>
    <col min="25" max="26" width="11.28515625" bestFit="1" customWidth="1"/>
    <col min="27" max="27" width="11.140625" bestFit="1" customWidth="1"/>
    <col min="28" max="28" width="11.28515625" bestFit="1" customWidth="1"/>
    <col min="31" max="31" width="19.85546875" customWidth="1"/>
    <col min="32" max="32" width="22.85546875" customWidth="1"/>
  </cols>
  <sheetData>
    <row r="3" spans="1:39">
      <c r="A3" s="8"/>
      <c r="B3" s="10"/>
      <c r="C3" s="10"/>
      <c r="D3" s="10"/>
      <c r="E3" s="10"/>
      <c r="K3" s="10"/>
      <c r="L3" s="10"/>
      <c r="M3" s="10"/>
      <c r="N3" s="10"/>
      <c r="O3" s="10"/>
      <c r="P3" s="10"/>
      <c r="X3" t="s">
        <v>62</v>
      </c>
    </row>
    <row r="4" spans="1:39">
      <c r="A4" s="10"/>
      <c r="B4" s="10"/>
      <c r="C4" s="10"/>
      <c r="D4" s="10"/>
      <c r="E4" s="10"/>
      <c r="F4" s="10"/>
      <c r="G4" s="10"/>
      <c r="H4" s="10"/>
      <c r="I4" s="10"/>
      <c r="K4" s="10"/>
      <c r="L4" s="10"/>
      <c r="M4" s="10"/>
      <c r="N4" s="10"/>
      <c r="O4" s="10"/>
      <c r="P4" s="10"/>
      <c r="T4" s="10"/>
      <c r="U4" s="10"/>
      <c r="V4" s="10"/>
      <c r="W4" s="10"/>
      <c r="X4" s="10" t="s">
        <v>49</v>
      </c>
      <c r="Y4" s="10"/>
      <c r="AF4" s="10" t="s">
        <v>49</v>
      </c>
    </row>
    <row r="5" spans="1:39">
      <c r="A5" s="10"/>
      <c r="B5" s="17"/>
      <c r="C5" s="17"/>
      <c r="D5" s="17"/>
      <c r="E5" s="17"/>
      <c r="F5" s="2"/>
      <c r="G5" s="2"/>
      <c r="H5" s="2"/>
      <c r="I5" s="2"/>
      <c r="K5" s="10"/>
      <c r="L5" s="10"/>
      <c r="M5" s="17"/>
      <c r="N5" s="17"/>
      <c r="O5" s="17"/>
      <c r="P5" s="17"/>
      <c r="T5" s="10"/>
      <c r="U5" s="17"/>
      <c r="V5" s="17"/>
      <c r="W5" s="10"/>
      <c r="X5" s="20" t="s">
        <v>44</v>
      </c>
      <c r="Y5" s="20" t="s">
        <v>50</v>
      </c>
      <c r="Z5" s="21" t="s">
        <v>51</v>
      </c>
      <c r="AA5" s="20" t="s">
        <v>52</v>
      </c>
      <c r="AB5" s="27" t="s">
        <v>32</v>
      </c>
      <c r="AC5" s="28"/>
      <c r="AD5" s="28"/>
      <c r="AE5" s="28"/>
      <c r="AF5" s="29" t="s">
        <v>45</v>
      </c>
      <c r="AG5" s="30" t="s">
        <v>50</v>
      </c>
      <c r="AH5" s="30" t="s">
        <v>51</v>
      </c>
      <c r="AI5" s="30" t="s">
        <v>52</v>
      </c>
      <c r="AJ5" s="27" t="s">
        <v>32</v>
      </c>
      <c r="AK5" s="28"/>
      <c r="AL5" s="28"/>
      <c r="AM5" s="28"/>
    </row>
    <row r="6" spans="1:39">
      <c r="A6" s="10"/>
      <c r="B6" s="17"/>
      <c r="C6" s="17"/>
      <c r="D6" s="17"/>
      <c r="E6" s="17"/>
      <c r="F6" s="2"/>
      <c r="G6" s="2"/>
      <c r="H6" s="2"/>
      <c r="I6" s="2"/>
      <c r="K6" s="10"/>
      <c r="L6" s="10"/>
      <c r="M6" s="17"/>
      <c r="N6" s="17"/>
      <c r="O6" s="17"/>
      <c r="P6" s="17"/>
      <c r="T6" s="10"/>
      <c r="U6" s="17"/>
      <c r="V6" s="17"/>
      <c r="W6" s="17"/>
      <c r="X6" s="17" t="s">
        <v>53</v>
      </c>
      <c r="Y6" s="19">
        <v>8.3333333333333304</v>
      </c>
      <c r="Z6" s="16">
        <v>23.076923076923077</v>
      </c>
      <c r="AA6" s="16"/>
      <c r="AB6" s="31">
        <v>15.705128205128201</v>
      </c>
      <c r="AC6" s="28"/>
      <c r="AD6" s="28"/>
      <c r="AE6" s="28"/>
      <c r="AF6" s="32" t="s">
        <v>53</v>
      </c>
      <c r="AG6" s="33">
        <v>20</v>
      </c>
      <c r="AH6" s="31">
        <v>5</v>
      </c>
      <c r="AI6" s="31"/>
      <c r="AJ6" s="31">
        <v>12.5</v>
      </c>
      <c r="AK6" s="28"/>
      <c r="AL6" s="28"/>
      <c r="AM6" s="28"/>
    </row>
    <row r="7" spans="1:39">
      <c r="A7" s="10"/>
      <c r="B7" s="17"/>
      <c r="C7" s="17"/>
      <c r="D7" s="17"/>
      <c r="E7" s="17"/>
      <c r="F7" s="2"/>
      <c r="G7" s="2"/>
      <c r="H7" s="2"/>
      <c r="I7" s="2"/>
      <c r="K7" s="10"/>
      <c r="L7" s="10"/>
      <c r="M7" s="17"/>
      <c r="N7" s="17"/>
      <c r="O7" s="17"/>
      <c r="P7" s="17"/>
      <c r="T7" s="10"/>
      <c r="U7" s="17"/>
      <c r="V7" s="17"/>
      <c r="W7" s="17"/>
      <c r="X7" s="17" t="s">
        <v>54</v>
      </c>
      <c r="Y7" s="19">
        <v>25</v>
      </c>
      <c r="Z7" s="16">
        <v>7.6923076923076925</v>
      </c>
      <c r="AA7" s="16"/>
      <c r="AB7" s="31">
        <v>16.346153846153847</v>
      </c>
      <c r="AC7" s="28"/>
      <c r="AD7" s="28"/>
      <c r="AE7" s="28"/>
      <c r="AF7" s="32" t="s">
        <v>54</v>
      </c>
      <c r="AG7" s="33">
        <v>30</v>
      </c>
      <c r="AH7" s="31">
        <v>40</v>
      </c>
      <c r="AI7" s="31"/>
      <c r="AJ7" s="31">
        <v>35</v>
      </c>
      <c r="AK7" s="28"/>
      <c r="AL7" s="28"/>
      <c r="AM7" s="28"/>
    </row>
    <row r="8" spans="1:39">
      <c r="A8" s="10"/>
      <c r="B8" s="17"/>
      <c r="C8" s="17"/>
      <c r="D8" s="17"/>
      <c r="E8" s="17"/>
      <c r="F8" s="2"/>
      <c r="G8" s="2"/>
      <c r="H8" s="2"/>
      <c r="I8" s="2"/>
      <c r="K8" s="10"/>
      <c r="L8" s="10"/>
      <c r="M8" s="17"/>
      <c r="N8" s="17"/>
      <c r="O8" s="17"/>
      <c r="P8" s="17"/>
      <c r="T8" s="10"/>
      <c r="U8" s="10"/>
      <c r="V8" s="17"/>
      <c r="W8" s="17"/>
      <c r="X8" s="17" t="s">
        <v>55</v>
      </c>
      <c r="Y8" s="19">
        <v>50</v>
      </c>
      <c r="Z8" s="16">
        <v>46.153846153846153</v>
      </c>
      <c r="AA8" s="16"/>
      <c r="AB8" s="31">
        <v>48.07692307692308</v>
      </c>
      <c r="AC8" s="28"/>
      <c r="AD8" s="28"/>
      <c r="AE8" s="28"/>
      <c r="AF8" s="32" t="s">
        <v>55</v>
      </c>
      <c r="AG8" s="33">
        <v>10</v>
      </c>
      <c r="AH8" s="31">
        <v>15</v>
      </c>
      <c r="AI8" s="31"/>
      <c r="AJ8" s="31">
        <v>12.5</v>
      </c>
      <c r="AK8" s="28"/>
      <c r="AL8" s="28"/>
      <c r="AM8" s="28"/>
    </row>
    <row r="9" spans="1:39">
      <c r="A9" s="10"/>
      <c r="B9" s="10"/>
      <c r="C9" s="10"/>
      <c r="D9" s="10"/>
      <c r="E9" s="10"/>
      <c r="K9" s="10"/>
      <c r="L9" s="10"/>
      <c r="M9" s="10"/>
      <c r="N9" s="10"/>
      <c r="O9" s="10"/>
      <c r="P9" s="10"/>
      <c r="T9" s="10"/>
      <c r="U9" s="10"/>
      <c r="V9" s="10"/>
      <c r="W9" s="10"/>
      <c r="X9" s="10" t="s">
        <v>56</v>
      </c>
      <c r="Y9" s="19">
        <v>16.666666666666664</v>
      </c>
      <c r="Z9" s="16">
        <v>23.076923076923077</v>
      </c>
      <c r="AA9" s="16"/>
      <c r="AB9" s="31">
        <v>19.871794871794869</v>
      </c>
      <c r="AC9" s="28"/>
      <c r="AD9" s="28"/>
      <c r="AE9" s="28"/>
      <c r="AF9" s="34" t="s">
        <v>56</v>
      </c>
      <c r="AG9" s="33">
        <v>40</v>
      </c>
      <c r="AH9" s="31">
        <v>40</v>
      </c>
      <c r="AI9" s="31"/>
      <c r="AJ9" s="31">
        <v>40</v>
      </c>
      <c r="AK9" s="28"/>
      <c r="AL9" s="28"/>
      <c r="AM9" s="28"/>
    </row>
    <row r="10" spans="1:39">
      <c r="A10" s="10"/>
      <c r="B10" s="10"/>
      <c r="C10" s="10"/>
      <c r="D10" s="10"/>
      <c r="E10" s="10"/>
      <c r="K10" s="10"/>
      <c r="L10" s="10"/>
      <c r="M10" s="10"/>
      <c r="N10" s="10"/>
      <c r="O10" s="10"/>
      <c r="P10" s="10"/>
      <c r="T10" s="10"/>
      <c r="U10" s="10"/>
      <c r="V10" s="10"/>
      <c r="W10" s="10"/>
      <c r="X10" s="10"/>
      <c r="Y10" s="10"/>
      <c r="AB10" s="28"/>
      <c r="AC10" s="28"/>
      <c r="AD10" s="34"/>
      <c r="AE10" s="34"/>
      <c r="AF10" s="28"/>
      <c r="AG10" s="28"/>
      <c r="AH10" s="28"/>
      <c r="AI10" s="28"/>
      <c r="AJ10" s="28"/>
      <c r="AK10" s="28"/>
      <c r="AL10" s="28"/>
      <c r="AM10" s="28"/>
    </row>
    <row r="11" spans="1:39">
      <c r="A11" s="10"/>
      <c r="B11" s="10"/>
      <c r="C11" s="10"/>
      <c r="D11" s="10"/>
      <c r="E11" s="18"/>
      <c r="F11" s="1"/>
      <c r="G11" s="1"/>
      <c r="H11" s="1"/>
      <c r="I11" s="1"/>
      <c r="K11" s="10"/>
      <c r="L11" s="10"/>
      <c r="M11" s="10"/>
      <c r="N11" s="10"/>
      <c r="O11" s="10"/>
      <c r="P11" s="18"/>
      <c r="T11" s="10"/>
      <c r="U11" s="10"/>
      <c r="V11" s="10"/>
      <c r="W11" s="10"/>
      <c r="X11" s="10"/>
      <c r="Y11" s="10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>
      <c r="A12" s="10"/>
      <c r="B12" s="10"/>
      <c r="C12" s="10"/>
      <c r="D12" s="10"/>
      <c r="E12" s="10"/>
      <c r="F12" s="10"/>
      <c r="G12" s="10"/>
      <c r="H12" s="10"/>
      <c r="I12" s="10"/>
      <c r="K12" s="10"/>
      <c r="L12" s="10"/>
      <c r="M12" s="10"/>
      <c r="N12" s="10"/>
      <c r="O12" s="10"/>
      <c r="P12" s="10"/>
      <c r="T12" s="10"/>
      <c r="U12" s="10"/>
      <c r="V12" s="10"/>
      <c r="W12" s="10"/>
      <c r="X12" s="10"/>
      <c r="Y12" s="10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>
      <c r="A13" s="10"/>
      <c r="B13" s="17"/>
      <c r="C13" s="17"/>
      <c r="D13" s="17"/>
      <c r="E13" s="17"/>
      <c r="F13" s="2"/>
      <c r="G13" s="2"/>
      <c r="H13" s="2"/>
      <c r="I13" s="2"/>
      <c r="K13" s="10"/>
      <c r="L13" s="10"/>
      <c r="M13" s="17"/>
      <c r="N13" s="17"/>
      <c r="O13" s="10"/>
      <c r="P13" s="17"/>
      <c r="T13" s="10"/>
      <c r="U13" s="10"/>
      <c r="V13" s="17"/>
      <c r="W13" s="17"/>
      <c r="X13" t="s">
        <v>57</v>
      </c>
      <c r="AB13" s="28"/>
      <c r="AC13" s="28"/>
      <c r="AD13" s="28"/>
      <c r="AE13" s="28"/>
      <c r="AF13" s="28" t="s">
        <v>57</v>
      </c>
      <c r="AG13" s="28"/>
      <c r="AH13" s="28"/>
      <c r="AI13" s="28"/>
      <c r="AJ13" s="28"/>
      <c r="AK13" s="28"/>
      <c r="AL13" s="28"/>
      <c r="AM13" s="28"/>
    </row>
    <row r="14" spans="1:39">
      <c r="A14" s="10"/>
      <c r="B14" s="17"/>
      <c r="C14" s="17"/>
      <c r="D14" s="17"/>
      <c r="E14" s="17"/>
      <c r="F14" s="2"/>
      <c r="G14" s="2"/>
      <c r="H14" s="2"/>
      <c r="I14" s="2"/>
      <c r="K14" s="10"/>
      <c r="L14" s="10"/>
      <c r="M14" s="17"/>
      <c r="N14" s="17"/>
      <c r="O14" s="10"/>
      <c r="P14" s="17"/>
      <c r="T14" s="10"/>
      <c r="U14" s="10"/>
      <c r="V14" s="17"/>
      <c r="W14" s="17"/>
      <c r="X14" s="20" t="s">
        <v>44</v>
      </c>
      <c r="Y14" s="20" t="s">
        <v>50</v>
      </c>
      <c r="Z14" s="20" t="s">
        <v>51</v>
      </c>
      <c r="AA14" s="20" t="s">
        <v>52</v>
      </c>
      <c r="AB14" s="27" t="s">
        <v>32</v>
      </c>
      <c r="AC14" s="28"/>
      <c r="AD14" s="28"/>
      <c r="AE14" s="28"/>
      <c r="AF14" s="27" t="s">
        <v>45</v>
      </c>
      <c r="AG14" s="27" t="s">
        <v>50</v>
      </c>
      <c r="AH14" s="27" t="s">
        <v>51</v>
      </c>
      <c r="AI14" s="27" t="s">
        <v>52</v>
      </c>
      <c r="AJ14" s="27" t="s">
        <v>32</v>
      </c>
      <c r="AK14" s="28"/>
      <c r="AL14" s="28"/>
      <c r="AM14" s="28"/>
    </row>
    <row r="15" spans="1:39">
      <c r="A15" s="10"/>
      <c r="B15" s="17"/>
      <c r="C15" s="17"/>
      <c r="D15" s="17"/>
      <c r="E15" s="17"/>
      <c r="F15" s="2"/>
      <c r="G15" s="2"/>
      <c r="H15" s="2"/>
      <c r="I15" s="2"/>
      <c r="K15" s="10"/>
      <c r="L15" s="10"/>
      <c r="M15" s="17"/>
      <c r="N15" s="17"/>
      <c r="O15" s="10"/>
      <c r="P15" s="17"/>
      <c r="T15" s="10"/>
      <c r="U15" s="10"/>
      <c r="V15" s="17"/>
      <c r="W15" s="17"/>
      <c r="X15" t="s">
        <v>53</v>
      </c>
      <c r="Y15" s="16">
        <v>6.666666666666667</v>
      </c>
      <c r="Z15" s="16">
        <v>10</v>
      </c>
      <c r="AA15" s="16">
        <v>9.0909090909090917</v>
      </c>
      <c r="AB15" s="31">
        <v>8.5858585858585865</v>
      </c>
      <c r="AC15" s="28"/>
      <c r="AD15" s="28"/>
      <c r="AE15" s="28"/>
      <c r="AF15" s="28" t="s">
        <v>53</v>
      </c>
      <c r="AG15" s="31">
        <v>0</v>
      </c>
      <c r="AH15" s="31">
        <v>0</v>
      </c>
      <c r="AI15" s="31">
        <v>0</v>
      </c>
      <c r="AJ15" s="31">
        <v>0</v>
      </c>
      <c r="AK15" s="28"/>
      <c r="AL15" s="28"/>
      <c r="AM15" s="28"/>
    </row>
    <row r="16" spans="1:39">
      <c r="A16" s="10"/>
      <c r="B16" s="17"/>
      <c r="C16" s="17"/>
      <c r="D16" s="17"/>
      <c r="E16" s="17"/>
      <c r="F16" s="2"/>
      <c r="G16" s="2"/>
      <c r="H16" s="2"/>
      <c r="I16" s="2"/>
      <c r="K16" s="10"/>
      <c r="L16" s="10"/>
      <c r="M16" s="17"/>
      <c r="N16" s="17"/>
      <c r="O16" s="10"/>
      <c r="P16" s="17"/>
      <c r="T16" s="10"/>
      <c r="U16" s="10"/>
      <c r="V16" s="17"/>
      <c r="W16" s="17"/>
      <c r="X16" t="s">
        <v>54</v>
      </c>
      <c r="Y16" s="16">
        <v>6.666666666666667</v>
      </c>
      <c r="Z16" s="16">
        <v>0</v>
      </c>
      <c r="AA16" s="16">
        <v>0</v>
      </c>
      <c r="AB16" s="31">
        <v>2.2222222222222223</v>
      </c>
      <c r="AC16" s="28"/>
      <c r="AD16" s="28"/>
      <c r="AE16" s="28"/>
      <c r="AF16" s="28" t="s">
        <v>54</v>
      </c>
      <c r="AG16" s="31">
        <v>33.333333333333329</v>
      </c>
      <c r="AH16" s="31">
        <v>18.181818181818183</v>
      </c>
      <c r="AI16" s="31">
        <v>36.363636363636367</v>
      </c>
      <c r="AJ16" s="31">
        <v>29.292929292929291</v>
      </c>
      <c r="AK16" s="28"/>
      <c r="AL16" s="28"/>
      <c r="AM16" s="28"/>
    </row>
    <row r="17" spans="1:39">
      <c r="A17" s="10"/>
      <c r="B17" s="10"/>
      <c r="C17" s="10"/>
      <c r="D17" s="10"/>
      <c r="E17" s="10"/>
      <c r="K17" s="10"/>
      <c r="L17" s="10"/>
      <c r="M17" s="10"/>
      <c r="N17" s="10"/>
      <c r="O17" s="10"/>
      <c r="P17" s="10"/>
      <c r="T17" s="10"/>
      <c r="U17" s="10"/>
      <c r="V17" s="10"/>
      <c r="W17" s="10"/>
      <c r="X17" t="s">
        <v>55</v>
      </c>
      <c r="Y17" s="16">
        <v>66.666666666666657</v>
      </c>
      <c r="Z17" s="16">
        <v>70</v>
      </c>
      <c r="AA17" s="16">
        <v>72.727272727272734</v>
      </c>
      <c r="AB17" s="31">
        <v>69.797979797979792</v>
      </c>
      <c r="AC17" s="28"/>
      <c r="AD17" s="28"/>
      <c r="AE17" s="28"/>
      <c r="AF17" s="28" t="s">
        <v>55</v>
      </c>
      <c r="AG17" s="31">
        <v>0</v>
      </c>
      <c r="AH17" s="31">
        <v>9.0909090909090917</v>
      </c>
      <c r="AI17" s="31">
        <v>0</v>
      </c>
      <c r="AJ17" s="31">
        <v>3.0303030303030307</v>
      </c>
      <c r="AK17" s="28"/>
      <c r="AL17" s="28"/>
      <c r="AM17" s="28"/>
    </row>
    <row r="18" spans="1:39">
      <c r="A18" s="10"/>
      <c r="B18" s="10"/>
      <c r="C18" s="10"/>
      <c r="D18" s="10"/>
      <c r="E18" s="10"/>
      <c r="K18" s="10"/>
      <c r="L18" s="10"/>
      <c r="M18" s="10"/>
      <c r="N18" s="10"/>
      <c r="O18" s="10"/>
      <c r="P18" s="10"/>
      <c r="T18" s="10"/>
      <c r="U18" s="10"/>
      <c r="V18" s="10"/>
      <c r="W18" s="10"/>
      <c r="X18" t="s">
        <v>56</v>
      </c>
      <c r="Y18" s="16">
        <v>20</v>
      </c>
      <c r="Z18" s="16">
        <v>20</v>
      </c>
      <c r="AA18" s="16">
        <v>18.181818181818183</v>
      </c>
      <c r="AB18" s="31">
        <v>19.393939393939394</v>
      </c>
      <c r="AC18" s="28"/>
      <c r="AD18" s="28"/>
      <c r="AE18" s="28"/>
      <c r="AF18" s="28" t="s">
        <v>56</v>
      </c>
      <c r="AG18" s="31">
        <v>66.666666666666657</v>
      </c>
      <c r="AH18" s="31">
        <v>72.727272727272734</v>
      </c>
      <c r="AI18" s="31">
        <v>63.636363636363633</v>
      </c>
      <c r="AJ18" s="31">
        <v>67.676767676767668</v>
      </c>
      <c r="AK18" s="28"/>
      <c r="AL18" s="28"/>
      <c r="AM18" s="28"/>
    </row>
    <row r="19" spans="1:39">
      <c r="A19" s="10"/>
      <c r="B19" s="10"/>
      <c r="C19" s="10"/>
      <c r="D19" s="10"/>
      <c r="E19" s="10"/>
      <c r="K19" s="10"/>
      <c r="L19" s="10"/>
      <c r="M19" s="10"/>
      <c r="N19" s="10"/>
      <c r="O19" s="10"/>
      <c r="P19" s="10"/>
      <c r="T19" s="10"/>
      <c r="U19" s="10"/>
      <c r="V19" s="10"/>
      <c r="W19" s="10"/>
      <c r="X19" s="10"/>
      <c r="Y19" s="10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>
      <c r="A20" s="10"/>
      <c r="B20" s="10"/>
      <c r="C20" s="10"/>
      <c r="D20" s="10"/>
      <c r="E20" s="10"/>
      <c r="F20" s="10"/>
      <c r="G20" s="10"/>
      <c r="H20" s="10"/>
      <c r="I20" s="10"/>
      <c r="K20" s="10"/>
      <c r="L20" s="10"/>
      <c r="M20" s="10"/>
      <c r="N20" s="10"/>
      <c r="O20" s="10"/>
      <c r="P20" s="10"/>
      <c r="T20" s="10"/>
      <c r="U20" s="10"/>
      <c r="V20" s="10"/>
      <c r="W20" s="10"/>
      <c r="X20" s="10"/>
      <c r="Y20" s="10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>
      <c r="A21" s="10"/>
      <c r="B21" s="17"/>
      <c r="C21" s="17"/>
      <c r="D21" s="17"/>
      <c r="E21" s="17"/>
      <c r="F21" s="2"/>
      <c r="G21" s="2"/>
      <c r="H21" s="2"/>
      <c r="I21" s="2"/>
      <c r="K21" s="10"/>
      <c r="L21" s="10"/>
      <c r="M21" s="17"/>
      <c r="N21" s="17"/>
      <c r="O21" s="17"/>
      <c r="P21" s="17"/>
      <c r="T21" s="10"/>
      <c r="U21" s="10"/>
      <c r="V21" s="17"/>
      <c r="W21" s="17"/>
      <c r="X21" s="17"/>
      <c r="Y21" s="17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>
      <c r="A22" s="10"/>
      <c r="B22" s="17"/>
      <c r="C22" s="17"/>
      <c r="D22" s="17"/>
      <c r="E22" s="17"/>
      <c r="F22" s="2"/>
      <c r="G22" s="2"/>
      <c r="H22" s="2"/>
      <c r="I22" s="2"/>
      <c r="K22" s="10"/>
      <c r="L22" s="10"/>
      <c r="M22" s="17"/>
      <c r="N22" s="17"/>
      <c r="O22" s="17"/>
      <c r="P22" s="17"/>
      <c r="T22" s="10"/>
      <c r="U22" s="10"/>
      <c r="V22" s="17"/>
      <c r="W22" s="17"/>
      <c r="X22" s="17" t="s">
        <v>58</v>
      </c>
      <c r="Y22" s="17"/>
      <c r="AB22" s="28"/>
      <c r="AC22" s="28"/>
      <c r="AD22" s="28"/>
      <c r="AE22" s="28"/>
      <c r="AF22" s="32" t="s">
        <v>58</v>
      </c>
      <c r="AG22" s="28"/>
      <c r="AH22" s="28"/>
      <c r="AI22" s="28"/>
      <c r="AJ22" s="28"/>
      <c r="AK22" s="28"/>
      <c r="AL22" s="28"/>
      <c r="AM22" s="28"/>
    </row>
    <row r="23" spans="1:39">
      <c r="A23" s="10"/>
      <c r="B23" s="17"/>
      <c r="C23" s="17"/>
      <c r="D23" s="17"/>
      <c r="E23" s="17"/>
      <c r="F23" s="2"/>
      <c r="G23" s="2"/>
      <c r="H23" s="2"/>
      <c r="I23" s="2"/>
      <c r="K23" s="10"/>
      <c r="L23" s="10"/>
      <c r="M23" s="17"/>
      <c r="N23" s="17"/>
      <c r="O23" s="17"/>
      <c r="P23" s="17"/>
      <c r="T23" s="10"/>
      <c r="U23" s="10"/>
      <c r="V23" s="17"/>
      <c r="W23" s="17"/>
      <c r="X23" s="21" t="s">
        <v>44</v>
      </c>
      <c r="Y23" s="21" t="s">
        <v>50</v>
      </c>
      <c r="Z23" s="20" t="s">
        <v>51</v>
      </c>
      <c r="AA23" s="20" t="s">
        <v>52</v>
      </c>
      <c r="AB23" s="27" t="s">
        <v>32</v>
      </c>
      <c r="AC23" s="28"/>
      <c r="AD23" s="28"/>
      <c r="AE23" s="28"/>
      <c r="AF23" s="27" t="s">
        <v>45</v>
      </c>
      <c r="AG23" s="27" t="s">
        <v>50</v>
      </c>
      <c r="AH23" s="27" t="s">
        <v>51</v>
      </c>
      <c r="AI23" s="27" t="s">
        <v>52</v>
      </c>
      <c r="AJ23" s="27" t="s">
        <v>32</v>
      </c>
      <c r="AK23" s="28"/>
      <c r="AL23" s="28"/>
      <c r="AM23" s="28"/>
    </row>
    <row r="24" spans="1:39">
      <c r="A24" s="10"/>
      <c r="B24" s="17"/>
      <c r="C24" s="17"/>
      <c r="D24" s="17"/>
      <c r="E24" s="17"/>
      <c r="F24" s="2"/>
      <c r="G24" s="2"/>
      <c r="H24" s="2"/>
      <c r="I24" s="2"/>
      <c r="K24" s="10"/>
      <c r="L24" s="10"/>
      <c r="M24" s="17"/>
      <c r="N24" s="17"/>
      <c r="O24" s="17"/>
      <c r="P24" s="17"/>
      <c r="T24" s="10"/>
      <c r="U24" s="10"/>
      <c r="V24" s="17"/>
      <c r="W24" s="17"/>
      <c r="X24" s="17" t="s">
        <v>53</v>
      </c>
      <c r="Y24" s="19">
        <v>17.647058823529413</v>
      </c>
      <c r="Z24" s="16">
        <v>5</v>
      </c>
      <c r="AA24" s="16">
        <v>29.629629629629626</v>
      </c>
      <c r="AB24" s="31">
        <v>17.42556281771968</v>
      </c>
      <c r="AC24" s="28"/>
      <c r="AD24" s="28"/>
      <c r="AE24" s="28"/>
      <c r="AF24" s="32" t="s">
        <v>53</v>
      </c>
      <c r="AG24" s="31">
        <v>10.526315789473683</v>
      </c>
      <c r="AH24" s="31">
        <v>0</v>
      </c>
      <c r="AI24" s="31">
        <v>0</v>
      </c>
      <c r="AJ24" s="31">
        <v>3.5087719298245612</v>
      </c>
      <c r="AK24" s="28"/>
      <c r="AL24" s="28"/>
      <c r="AM24" s="28"/>
    </row>
    <row r="25" spans="1:39">
      <c r="A25" s="10"/>
      <c r="B25" s="10"/>
      <c r="C25" s="10"/>
      <c r="D25" s="10"/>
      <c r="E25" s="10"/>
      <c r="K25" s="10"/>
      <c r="L25" s="10"/>
      <c r="M25" s="10"/>
      <c r="N25" s="10"/>
      <c r="O25" s="10"/>
      <c r="P25" s="10"/>
      <c r="T25" s="10"/>
      <c r="U25" s="10"/>
      <c r="V25" s="10"/>
      <c r="W25" s="10"/>
      <c r="X25" s="10" t="s">
        <v>54</v>
      </c>
      <c r="Y25" s="19">
        <v>23.52941176470588</v>
      </c>
      <c r="Z25" s="16">
        <v>25</v>
      </c>
      <c r="AA25" s="16">
        <v>14.814814814814813</v>
      </c>
      <c r="AB25" s="31">
        <v>21.114742193173566</v>
      </c>
      <c r="AC25" s="28"/>
      <c r="AD25" s="28"/>
      <c r="AE25" s="28"/>
      <c r="AF25" s="34" t="s">
        <v>54</v>
      </c>
      <c r="AG25" s="31">
        <v>26.315789473684209</v>
      </c>
      <c r="AH25" s="31">
        <v>37.5</v>
      </c>
      <c r="AI25" s="31">
        <v>55.555555555555557</v>
      </c>
      <c r="AJ25" s="31">
        <v>39.790448343079923</v>
      </c>
      <c r="AK25" s="28"/>
      <c r="AL25" s="28"/>
      <c r="AM25" s="28"/>
    </row>
    <row r="26" spans="1:39">
      <c r="A26" s="10"/>
      <c r="B26" s="10"/>
      <c r="C26" s="10"/>
      <c r="D26" s="10"/>
      <c r="E26" s="10"/>
      <c r="K26" s="10"/>
      <c r="L26" s="10"/>
      <c r="M26" s="10"/>
      <c r="N26" s="10"/>
      <c r="O26" s="10"/>
      <c r="P26" s="10"/>
      <c r="T26" s="10"/>
      <c r="U26" s="10"/>
      <c r="V26" s="10"/>
      <c r="W26" s="10"/>
      <c r="X26" s="10" t="s">
        <v>55</v>
      </c>
      <c r="Y26" s="19">
        <v>47.058823529411761</v>
      </c>
      <c r="Z26" s="16">
        <v>55.000000000000007</v>
      </c>
      <c r="AA26" s="16">
        <v>51.851851851851848</v>
      </c>
      <c r="AB26" s="31">
        <v>51.303558460421208</v>
      </c>
      <c r="AC26" s="28"/>
      <c r="AD26" s="28"/>
      <c r="AE26" s="28"/>
      <c r="AF26" s="34" t="s">
        <v>55</v>
      </c>
      <c r="AG26" s="31">
        <v>5.2631578947368416</v>
      </c>
      <c r="AH26" s="31">
        <v>12.5</v>
      </c>
      <c r="AI26" s="31">
        <v>22.222222222222221</v>
      </c>
      <c r="AJ26" s="31">
        <v>13.328460038986355</v>
      </c>
      <c r="AK26" s="28"/>
      <c r="AL26" s="28"/>
      <c r="AM26" s="28"/>
    </row>
    <row r="27" spans="1:39">
      <c r="A27" s="10"/>
      <c r="B27" s="10"/>
      <c r="C27" s="10"/>
      <c r="D27" s="10"/>
      <c r="E27" s="10"/>
      <c r="K27" s="10"/>
      <c r="L27" s="10"/>
      <c r="M27" s="10"/>
      <c r="N27" s="10"/>
      <c r="O27" s="10"/>
      <c r="P27" s="10"/>
      <c r="T27" s="10"/>
      <c r="U27" s="10"/>
      <c r="V27" s="10"/>
      <c r="W27" s="10"/>
      <c r="X27" s="10" t="s">
        <v>56</v>
      </c>
      <c r="Y27" s="19">
        <v>11.76470588235294</v>
      </c>
      <c r="Z27" s="16">
        <v>15</v>
      </c>
      <c r="AA27" s="16">
        <v>3.7037037037037033</v>
      </c>
      <c r="AB27" s="31">
        <v>10.156136528685549</v>
      </c>
      <c r="AC27" s="28"/>
      <c r="AD27" s="28"/>
      <c r="AE27" s="28"/>
      <c r="AF27" s="34" t="s">
        <v>56</v>
      </c>
      <c r="AG27" s="31">
        <v>57.894736842105267</v>
      </c>
      <c r="AH27" s="31">
        <v>50</v>
      </c>
      <c r="AI27" s="31">
        <v>22.222222222222221</v>
      </c>
      <c r="AJ27" s="31">
        <v>43.372319688109165</v>
      </c>
      <c r="AK27" s="28"/>
      <c r="AL27" s="28"/>
      <c r="AM27" s="28"/>
    </row>
    <row r="28" spans="1:39">
      <c r="A28" s="10"/>
      <c r="B28" s="18"/>
      <c r="C28" s="18"/>
      <c r="D28" s="18"/>
      <c r="E28" s="10"/>
      <c r="I28" s="10"/>
      <c r="J28" s="5"/>
      <c r="K28" s="5"/>
      <c r="L28" s="10"/>
      <c r="M28" s="18"/>
      <c r="N28" s="18"/>
      <c r="O28" s="18"/>
      <c r="P28" s="10"/>
      <c r="U28" s="5"/>
      <c r="V28" s="5"/>
      <c r="W28" s="18"/>
      <c r="X28" s="18"/>
      <c r="Y28" s="10"/>
      <c r="AA28" s="5"/>
      <c r="AB28" s="35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>
      <c r="A29" s="10"/>
      <c r="B29" s="17"/>
      <c r="C29" s="17"/>
      <c r="D29" s="17"/>
      <c r="E29" s="25"/>
      <c r="H29" s="2"/>
      <c r="I29" s="4"/>
      <c r="J29" s="6"/>
      <c r="K29" s="24"/>
      <c r="L29" s="10"/>
      <c r="M29" s="17"/>
      <c r="N29" s="17"/>
      <c r="O29" s="17"/>
      <c r="P29" s="25"/>
      <c r="S29" s="2"/>
      <c r="U29" s="6"/>
      <c r="V29" s="6"/>
      <c r="W29" s="2"/>
      <c r="X29" s="2"/>
      <c r="Y29" s="4"/>
      <c r="AA29" s="6"/>
      <c r="AB29" s="36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>
      <c r="B30" s="2"/>
      <c r="C30" s="2"/>
      <c r="D30" s="2"/>
      <c r="E30" s="4"/>
      <c r="H30" s="2"/>
      <c r="I30" s="4"/>
      <c r="K30" s="10"/>
      <c r="L30" s="10"/>
      <c r="M30" s="17"/>
      <c r="N30" s="17"/>
      <c r="O30" s="17"/>
      <c r="P30" s="25"/>
      <c r="S30" s="2"/>
      <c r="V30" s="2"/>
      <c r="W30" s="2"/>
      <c r="X30" s="2"/>
      <c r="Y30" s="4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>
      <c r="B31" s="2"/>
      <c r="C31" s="2"/>
      <c r="D31" s="2"/>
      <c r="E31" s="4"/>
      <c r="H31" s="2"/>
      <c r="I31" s="4"/>
      <c r="K31" s="10"/>
      <c r="L31" s="10"/>
      <c r="M31" s="17"/>
      <c r="N31" s="17"/>
      <c r="O31" s="17"/>
      <c r="P31" s="25"/>
      <c r="S31" s="2"/>
      <c r="V31" s="2"/>
      <c r="W31" s="2"/>
      <c r="X31" s="23" t="s">
        <v>10</v>
      </c>
      <c r="AB31" s="28"/>
      <c r="AC31" s="28"/>
      <c r="AD31" s="28" t="s">
        <v>59</v>
      </c>
      <c r="AE31" s="28"/>
      <c r="AF31" s="28" t="s">
        <v>45</v>
      </c>
      <c r="AG31" s="28"/>
      <c r="AH31" s="28"/>
      <c r="AI31" s="28"/>
      <c r="AJ31" s="28"/>
      <c r="AK31" s="28"/>
      <c r="AL31" s="28" t="s">
        <v>59</v>
      </c>
      <c r="AM31" s="28"/>
    </row>
    <row r="32" spans="1:39" ht="21" thickBot="1">
      <c r="B32" s="2"/>
      <c r="C32" s="2"/>
      <c r="D32" s="2"/>
      <c r="E32" s="4"/>
      <c r="H32" s="2"/>
      <c r="I32" s="4"/>
      <c r="K32" s="10"/>
      <c r="L32" s="10"/>
      <c r="M32" s="17"/>
      <c r="N32" s="17"/>
      <c r="O32" s="17"/>
      <c r="P32" s="25"/>
      <c r="S32" s="2"/>
      <c r="V32" s="2"/>
      <c r="W32" s="2"/>
      <c r="X32" s="3"/>
      <c r="Y32" s="3" t="s">
        <v>25</v>
      </c>
      <c r="Z32" s="3" t="s">
        <v>15</v>
      </c>
      <c r="AA32" s="3" t="s">
        <v>24</v>
      </c>
      <c r="AB32" s="37" t="s">
        <v>11</v>
      </c>
      <c r="AC32" s="28" t="s">
        <v>31</v>
      </c>
      <c r="AD32" s="28" t="s">
        <v>33</v>
      </c>
      <c r="AE32" s="28"/>
      <c r="AF32" s="28"/>
      <c r="AG32" s="37" t="s">
        <v>25</v>
      </c>
      <c r="AH32" s="37" t="s">
        <v>15</v>
      </c>
      <c r="AI32" s="37" t="s">
        <v>24</v>
      </c>
      <c r="AJ32" s="37" t="s">
        <v>11</v>
      </c>
      <c r="AK32" s="28" t="s">
        <v>31</v>
      </c>
      <c r="AL32" s="28" t="s">
        <v>33</v>
      </c>
      <c r="AM32" s="28"/>
    </row>
    <row r="33" spans="2:39">
      <c r="C33" s="2"/>
      <c r="K33" s="10"/>
      <c r="L33" s="10"/>
      <c r="M33" s="17"/>
      <c r="N33" s="17"/>
      <c r="O33" s="17"/>
      <c r="P33" s="17"/>
      <c r="X33" s="17" t="s">
        <v>53</v>
      </c>
      <c r="Y33" s="22">
        <f>AB6</f>
        <v>15.705128205128201</v>
      </c>
      <c r="Z33" s="22">
        <f>AB15</f>
        <v>8.5858585858585865</v>
      </c>
      <c r="AA33" s="22">
        <f>AB24</f>
        <v>17.42556281771968</v>
      </c>
      <c r="AB33" s="38">
        <f>AVERAGE(Y33:AA33)</f>
        <v>13.905516536235488</v>
      </c>
      <c r="AC33" s="31">
        <f>STDEV(Y33:AA33)</f>
        <v>4.686581306859706</v>
      </c>
      <c r="AD33" s="31">
        <f>AC33/SQRT((3))</f>
        <v>2.7057989790945194</v>
      </c>
      <c r="AE33" s="38"/>
      <c r="AF33" s="28"/>
      <c r="AG33" s="38">
        <f>AJ6</f>
        <v>12.5</v>
      </c>
      <c r="AH33" s="38">
        <f>AJ15</f>
        <v>0</v>
      </c>
      <c r="AI33" s="38">
        <f>AJ24</f>
        <v>3.5087719298245612</v>
      </c>
      <c r="AJ33" s="38">
        <f>AVERAGE(AG33:AI33)</f>
        <v>5.3362573099415203</v>
      </c>
      <c r="AK33" s="31">
        <f>STDEV(AG33:AI33)</f>
        <v>6.4472689652988668</v>
      </c>
      <c r="AL33" s="31">
        <f>AK33/SQRT((3))</f>
        <v>3.7223324726532208</v>
      </c>
      <c r="AM33" s="28"/>
    </row>
    <row r="34" spans="2:39">
      <c r="B34" s="2"/>
      <c r="C34" s="2"/>
      <c r="D34" s="2"/>
      <c r="E34" s="4"/>
      <c r="H34" s="2"/>
      <c r="K34" s="10"/>
      <c r="L34" s="10"/>
      <c r="M34" s="17"/>
      <c r="N34" s="17"/>
      <c r="O34" s="17"/>
      <c r="P34" s="25"/>
      <c r="S34" s="2"/>
      <c r="X34" s="10" t="s">
        <v>54</v>
      </c>
      <c r="Y34" s="22">
        <f>AB7</f>
        <v>16.346153846153847</v>
      </c>
      <c r="Z34" s="22">
        <f>AB16</f>
        <v>2.2222222222222223</v>
      </c>
      <c r="AA34" s="22">
        <f>AB25</f>
        <v>21.114742193173566</v>
      </c>
      <c r="AB34" s="38">
        <f t="shared" ref="AB34:AB35" si="0">AVERAGE(Y34:AA34)</f>
        <v>13.227706087183213</v>
      </c>
      <c r="AC34" s="31">
        <f>STDEV(Y34:AA34)</f>
        <v>9.824732313517277</v>
      </c>
      <c r="AD34" s="31">
        <f t="shared" ref="AD34:AD35" si="1">AC34/SQRT((3))</f>
        <v>5.6723118459252149</v>
      </c>
      <c r="AE34" s="28"/>
      <c r="AF34" s="28"/>
      <c r="AG34" s="38">
        <f>AJ7</f>
        <v>35</v>
      </c>
      <c r="AH34" s="38">
        <f>AJ16</f>
        <v>29.292929292929291</v>
      </c>
      <c r="AI34" s="38">
        <f>AJ25</f>
        <v>39.790448343079923</v>
      </c>
      <c r="AJ34" s="38">
        <f t="shared" ref="AJ34:AJ35" si="2">AVERAGE(AG34:AI34)</f>
        <v>34.694459212003068</v>
      </c>
      <c r="AK34" s="31">
        <f>STDEV(AG34:AI34)</f>
        <v>5.2554250952626571</v>
      </c>
      <c r="AL34" s="31">
        <f t="shared" ref="AL34:AL35" si="3">AK34/SQRT((3))</f>
        <v>3.0342210934558098</v>
      </c>
      <c r="AM34" s="28"/>
    </row>
    <row r="35" spans="2:39">
      <c r="B35" s="2"/>
      <c r="C35" s="2"/>
      <c r="D35" s="2"/>
      <c r="E35" s="4"/>
      <c r="H35" s="2"/>
      <c r="K35" s="10"/>
      <c r="L35" s="10"/>
      <c r="M35" s="17"/>
      <c r="N35" s="17"/>
      <c r="O35" s="17"/>
      <c r="P35" s="25"/>
      <c r="S35" s="2"/>
      <c r="X35" s="10" t="s">
        <v>55</v>
      </c>
      <c r="Y35" s="22">
        <f>AB8</f>
        <v>48.07692307692308</v>
      </c>
      <c r="Z35" s="22">
        <f>AB17</f>
        <v>69.797979797979792</v>
      </c>
      <c r="AA35" s="22">
        <f>AB26</f>
        <v>51.303558460421208</v>
      </c>
      <c r="AB35" s="38">
        <f t="shared" si="0"/>
        <v>56.392820445108022</v>
      </c>
      <c r="AC35" s="31">
        <f t="shared" ref="AC35:AC36" si="4">STDEV(Y35:AA35)</f>
        <v>11.720772881146734</v>
      </c>
      <c r="AD35" s="31">
        <f t="shared" si="1"/>
        <v>6.7669913780405331</v>
      </c>
      <c r="AE35" s="28"/>
      <c r="AF35" s="28"/>
      <c r="AG35" s="38">
        <f>AJ8</f>
        <v>12.5</v>
      </c>
      <c r="AH35" s="38">
        <f>AJ17</f>
        <v>3.0303030303030307</v>
      </c>
      <c r="AI35" s="38">
        <f>AJ26</f>
        <v>13.328460038986355</v>
      </c>
      <c r="AJ35" s="38">
        <f t="shared" si="2"/>
        <v>9.6195876897631294</v>
      </c>
      <c r="AK35" s="31">
        <f t="shared" ref="AK35:AK36" si="5">STDEV(AG35:AI35)</f>
        <v>5.7215024907445811</v>
      </c>
      <c r="AL35" s="31">
        <f t="shared" si="3"/>
        <v>3.3033110032004984</v>
      </c>
      <c r="AM35" s="28"/>
    </row>
    <row r="36" spans="2:39">
      <c r="K36" s="10"/>
      <c r="L36" s="10"/>
      <c r="M36" s="10"/>
      <c r="N36" s="10"/>
      <c r="O36" s="10"/>
      <c r="P36" s="10"/>
      <c r="X36" s="10" t="s">
        <v>56</v>
      </c>
      <c r="Y36" s="22">
        <f>AB9</f>
        <v>19.871794871794869</v>
      </c>
      <c r="Z36" s="22">
        <f>AB18</f>
        <v>19.393939393939394</v>
      </c>
      <c r="AA36" s="22">
        <f>AB27</f>
        <v>10.156136528685549</v>
      </c>
      <c r="AB36" s="38">
        <f>AVERAGE(Y36:AA36)</f>
        <v>16.473956931473271</v>
      </c>
      <c r="AC36" s="31">
        <f t="shared" si="4"/>
        <v>5.4766072933742196</v>
      </c>
      <c r="AD36" s="31">
        <f>AC36/SQRT((3))</f>
        <v>3.1619206950754735</v>
      </c>
      <c r="AE36" s="28"/>
      <c r="AF36" s="28"/>
      <c r="AG36" s="38">
        <f>AJ9</f>
        <v>40</v>
      </c>
      <c r="AH36" s="38">
        <f>AJ18</f>
        <v>67.676767676767668</v>
      </c>
      <c r="AI36" s="38">
        <f>AJ27</f>
        <v>43.372319688109165</v>
      </c>
      <c r="AJ36" s="38">
        <f>AVERAGE(AG36:AI36)</f>
        <v>50.34969578829228</v>
      </c>
      <c r="AK36" s="31">
        <f t="shared" si="5"/>
        <v>15.100122522383634</v>
      </c>
      <c r="AL36" s="31">
        <f>AK36/SQRT((3))</f>
        <v>8.7180598030945227</v>
      </c>
      <c r="AM36" s="28"/>
    </row>
    <row r="37" spans="2:39">
      <c r="C37" s="2"/>
      <c r="K37" s="10"/>
      <c r="L37" s="10"/>
      <c r="M37" s="10"/>
      <c r="N37" s="10"/>
      <c r="O37" s="10"/>
      <c r="P37" s="10"/>
      <c r="X37" t="s">
        <v>30</v>
      </c>
      <c r="Z37" s="2"/>
      <c r="AB37" s="28"/>
      <c r="AC37" s="28"/>
      <c r="AD37" s="28"/>
      <c r="AE37" s="28"/>
      <c r="AF37" s="28" t="s">
        <v>41</v>
      </c>
      <c r="AG37" s="28"/>
      <c r="AH37" s="38"/>
      <c r="AI37" s="28"/>
      <c r="AJ37" s="28"/>
      <c r="AK37" s="28"/>
      <c r="AL37" s="28"/>
      <c r="AM37" s="28"/>
    </row>
    <row r="38" spans="2:39">
      <c r="B38" s="2"/>
      <c r="C38" s="2"/>
      <c r="D38" s="2"/>
      <c r="E38" s="4"/>
      <c r="H38" s="2"/>
      <c r="K38" s="10"/>
      <c r="L38" s="10"/>
      <c r="M38" s="17"/>
      <c r="N38" s="17"/>
      <c r="O38" s="17"/>
      <c r="P38" s="25"/>
      <c r="S38" s="2"/>
      <c r="X38" t="s">
        <v>39</v>
      </c>
      <c r="Y38" s="2">
        <f>Y33+Y34</f>
        <v>32.051282051282044</v>
      </c>
      <c r="Z38" s="2">
        <f>Z33+Z34</f>
        <v>10.80808080808081</v>
      </c>
      <c r="AA38" s="2">
        <f>AA33+AA34</f>
        <v>38.540305010893249</v>
      </c>
      <c r="AB38" s="38">
        <f>AVERAGE(Y38:AA38)</f>
        <v>27.133222623418703</v>
      </c>
      <c r="AC38" s="28">
        <f>STDEV(Y38:AA38)</f>
        <v>14.505500550162358</v>
      </c>
      <c r="AD38" s="28">
        <v>3</v>
      </c>
      <c r="AE38" s="38">
        <f>AC38/SQRT(AD38)</f>
        <v>8.3747546473665029</v>
      </c>
      <c r="AF38" s="28" t="s">
        <v>39</v>
      </c>
      <c r="AG38" s="38">
        <f>AG33+AG34</f>
        <v>47.5</v>
      </c>
      <c r="AH38" s="38">
        <f>AH33+AH34</f>
        <v>29.292929292929291</v>
      </c>
      <c r="AI38" s="38">
        <f>AI33+AI34</f>
        <v>43.299220272904485</v>
      </c>
      <c r="AJ38" s="38">
        <f>AVERAGE(AG38:AI38)</f>
        <v>40.030716521944591</v>
      </c>
      <c r="AK38" s="28">
        <f>STDEV(AG38:AI38)</f>
        <v>9.5334512906185793</v>
      </c>
      <c r="AL38" s="28">
        <v>3</v>
      </c>
      <c r="AM38" s="38">
        <f>AK38/SQRT(AL38)</f>
        <v>5.5041406689448227</v>
      </c>
    </row>
    <row r="39" spans="2:39">
      <c r="B39" s="2"/>
      <c r="C39" s="2"/>
      <c r="D39" s="2"/>
      <c r="E39" s="4"/>
      <c r="H39" s="2"/>
      <c r="M39" s="2"/>
      <c r="N39" s="2"/>
      <c r="O39" s="2"/>
      <c r="P39" s="4"/>
      <c r="S39" s="2"/>
      <c r="X39" t="s">
        <v>40</v>
      </c>
      <c r="Y39" s="2">
        <f>Y35+Y36</f>
        <v>67.948717948717956</v>
      </c>
      <c r="Z39" s="2">
        <f>Z35+Z36</f>
        <v>89.191919191919183</v>
      </c>
      <c r="AA39" s="2">
        <f>AA35+AA36</f>
        <v>61.459694989106758</v>
      </c>
      <c r="AB39" s="38">
        <f>AVERAGE(Y39:AA39)</f>
        <v>72.866777376581297</v>
      </c>
      <c r="AC39" s="28">
        <f>STDEV(Y39:AA39)</f>
        <v>14.505500550162367</v>
      </c>
      <c r="AD39" s="28">
        <v>3</v>
      </c>
      <c r="AE39" s="38">
        <f>AC39/SQRT(AD39)</f>
        <v>8.3747546473665082</v>
      </c>
      <c r="AF39" s="28" t="s">
        <v>40</v>
      </c>
      <c r="AG39" s="38">
        <f>AG35+AG36</f>
        <v>52.5</v>
      </c>
      <c r="AH39" s="38">
        <f>AH35+AH36</f>
        <v>70.707070707070699</v>
      </c>
      <c r="AI39" s="38">
        <f>AI35+AI36</f>
        <v>56.700779727095522</v>
      </c>
      <c r="AJ39" s="38">
        <f>AVERAGE(AG39:AI39)</f>
        <v>59.969283478055409</v>
      </c>
      <c r="AK39" s="28">
        <f>STDEV(AG39:AI39)</f>
        <v>9.5334512906185793</v>
      </c>
      <c r="AL39" s="28">
        <v>3</v>
      </c>
      <c r="AM39" s="38">
        <f>AK39/SQRT(AL39)</f>
        <v>5.5041406689448227</v>
      </c>
    </row>
    <row r="40" spans="2:39"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2:39">
      <c r="X41" t="s">
        <v>30</v>
      </c>
      <c r="Z41" s="2"/>
      <c r="AB41" s="28"/>
      <c r="AC41" s="28"/>
      <c r="AD41" s="28"/>
      <c r="AE41" s="28"/>
      <c r="AF41" s="28" t="s">
        <v>30</v>
      </c>
      <c r="AG41" s="28"/>
      <c r="AH41" s="38"/>
      <c r="AI41" s="28"/>
      <c r="AJ41" s="28"/>
      <c r="AK41" s="28"/>
      <c r="AL41" s="28"/>
      <c r="AM41" s="28"/>
    </row>
    <row r="42" spans="2:39">
      <c r="X42" t="s">
        <v>42</v>
      </c>
      <c r="Y42" s="2">
        <f>Y33+Y35</f>
        <v>63.782051282051285</v>
      </c>
      <c r="Z42" s="2">
        <f t="shared" ref="Z42:AA42" si="6">Z33+Z35</f>
        <v>78.383838383838381</v>
      </c>
      <c r="AA42" s="2">
        <f t="shared" si="6"/>
        <v>68.729121278140894</v>
      </c>
      <c r="AB42" s="38">
        <f>AVERAGE(Y42:AA42)</f>
        <v>70.298336981343525</v>
      </c>
      <c r="AC42" s="28">
        <f>STDEV(Y42:AA42)</f>
        <v>7.4262961888051757</v>
      </c>
      <c r="AD42" s="28">
        <v>3</v>
      </c>
      <c r="AE42" s="38">
        <f>AC42/SQRT(AD42)</f>
        <v>4.2875741036885602</v>
      </c>
      <c r="AF42" s="28" t="s">
        <v>42</v>
      </c>
      <c r="AG42" s="38">
        <f>AG33+AG35</f>
        <v>25</v>
      </c>
      <c r="AH42" s="38">
        <f t="shared" ref="AH42:AI42" si="7">AH33+AH35</f>
        <v>3.0303030303030307</v>
      </c>
      <c r="AI42" s="38">
        <f t="shared" si="7"/>
        <v>16.837231968810915</v>
      </c>
      <c r="AJ42" s="38">
        <f>AVERAGE(AG42:AI42)</f>
        <v>14.955844999704647</v>
      </c>
      <c r="AK42" s="28">
        <f>STDEV(AG42:AI42)</f>
        <v>11.105026291311528</v>
      </c>
      <c r="AL42" s="28">
        <v>3</v>
      </c>
      <c r="AM42" s="38">
        <f>AK42/SQRT(AL42)</f>
        <v>6.4114899186465824</v>
      </c>
    </row>
    <row r="43" spans="2:39">
      <c r="X43" t="s">
        <v>43</v>
      </c>
      <c r="Y43" s="2">
        <f>Y34+Y36</f>
        <v>36.217948717948715</v>
      </c>
      <c r="Z43" s="2">
        <f t="shared" ref="Z43:AA43" si="8">Z34+Z36</f>
        <v>21.616161616161616</v>
      </c>
      <c r="AA43" s="2">
        <f t="shared" si="8"/>
        <v>31.270878721859113</v>
      </c>
      <c r="AB43" s="38">
        <f>AVERAGE(Y43:AA43)</f>
        <v>29.701663018656479</v>
      </c>
      <c r="AC43" s="28">
        <f>STDEV(Y43:AA43)</f>
        <v>7.4262961888051775</v>
      </c>
      <c r="AD43" s="28">
        <v>3</v>
      </c>
      <c r="AE43" s="38">
        <f>AC43/SQRT(AD43)</f>
        <v>4.2875741036885611</v>
      </c>
      <c r="AF43" s="28" t="s">
        <v>43</v>
      </c>
      <c r="AG43" s="38">
        <f>AG34+AG36</f>
        <v>75</v>
      </c>
      <c r="AH43" s="38">
        <f t="shared" ref="AH43:AI43" si="9">AH34+AH36</f>
        <v>96.969696969696955</v>
      </c>
      <c r="AI43" s="38">
        <f t="shared" si="9"/>
        <v>83.162768031189088</v>
      </c>
      <c r="AJ43" s="38">
        <f>AVERAGE(AG43:AI43)</f>
        <v>85.044155000295348</v>
      </c>
      <c r="AK43" s="28">
        <f>STDEV(AG43:AI43)</f>
        <v>11.105026291311546</v>
      </c>
      <c r="AL43" s="28">
        <v>3</v>
      </c>
      <c r="AM43" s="38">
        <f>AK43/SQRT(AL43)</f>
        <v>6.411489918646593</v>
      </c>
    </row>
    <row r="44" spans="2:39"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</row>
    <row r="45" spans="2:39"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</row>
    <row r="46" spans="2:39">
      <c r="Y46" s="11" t="s">
        <v>35</v>
      </c>
      <c r="Z46" s="11" t="s">
        <v>36</v>
      </c>
      <c r="AA46" s="11" t="s">
        <v>37</v>
      </c>
      <c r="AB46" s="11" t="s">
        <v>38</v>
      </c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</row>
    <row r="47" spans="2:39">
      <c r="C47" s="2"/>
      <c r="X47" t="s">
        <v>10</v>
      </c>
      <c r="Y47" s="2">
        <f>AB33</f>
        <v>13.905516536235488</v>
      </c>
      <c r="Z47" s="2">
        <f>AB34</f>
        <v>13.227706087183213</v>
      </c>
      <c r="AA47" s="2">
        <f>AB35</f>
        <v>56.392820445108022</v>
      </c>
      <c r="AB47" s="38">
        <f>AB36</f>
        <v>16.473956931473271</v>
      </c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</row>
    <row r="48" spans="2:39">
      <c r="X48" t="s">
        <v>20</v>
      </c>
      <c r="Y48" s="2">
        <f>AJ33</f>
        <v>5.3362573099415203</v>
      </c>
      <c r="Z48" s="2">
        <f>AJ34</f>
        <v>34.694459212003068</v>
      </c>
      <c r="AA48" s="2">
        <f>AJ35</f>
        <v>9.6195876897631294</v>
      </c>
      <c r="AB48" s="2">
        <f>AJ36</f>
        <v>50.34969578829228</v>
      </c>
    </row>
    <row r="50" spans="3:29">
      <c r="O50" s="10"/>
      <c r="P50" s="10"/>
      <c r="Q50" s="10"/>
      <c r="R50" s="10"/>
      <c r="W50" s="39" t="s">
        <v>60</v>
      </c>
      <c r="X50" s="39"/>
    </row>
    <row r="51" spans="3:29">
      <c r="O51" s="10"/>
      <c r="P51" s="10"/>
      <c r="Q51" s="10"/>
      <c r="R51" s="10"/>
      <c r="Y51" s="39" t="s">
        <v>0</v>
      </c>
      <c r="Z51" s="39"/>
      <c r="AA51" s="39"/>
      <c r="AB51" s="39"/>
    </row>
    <row r="52" spans="3:29">
      <c r="C52" s="2"/>
      <c r="O52" s="5"/>
      <c r="P52" s="10"/>
      <c r="Q52" s="10"/>
      <c r="R52" s="10"/>
      <c r="Y52" s="11" t="s">
        <v>35</v>
      </c>
      <c r="Z52" s="11" t="s">
        <v>37</v>
      </c>
      <c r="AA52" s="11" t="s">
        <v>36</v>
      </c>
      <c r="AB52" s="11" t="s">
        <v>38</v>
      </c>
    </row>
    <row r="53" spans="3:29">
      <c r="C53" s="2"/>
      <c r="O53" s="10"/>
      <c r="P53" s="18"/>
      <c r="Q53" s="18"/>
      <c r="R53" s="10"/>
      <c r="X53" t="s">
        <v>10</v>
      </c>
      <c r="Y53" s="2">
        <f>Y47</f>
        <v>13.905516536235488</v>
      </c>
      <c r="Z53" s="2">
        <f>AA47</f>
        <v>56.392820445108022</v>
      </c>
      <c r="AA53" s="2">
        <f>Z47</f>
        <v>13.227706087183213</v>
      </c>
      <c r="AB53" s="2">
        <f>AB47</f>
        <v>16.473956931473271</v>
      </c>
    </row>
    <row r="54" spans="3:29">
      <c r="C54" s="2"/>
      <c r="O54" s="24"/>
      <c r="P54" s="24"/>
      <c r="Q54" s="24"/>
      <c r="R54" s="25"/>
      <c r="U54" s="2"/>
      <c r="X54" t="s">
        <v>20</v>
      </c>
      <c r="Y54" s="2">
        <f>Y48</f>
        <v>5.3362573099415203</v>
      </c>
      <c r="Z54" s="2">
        <f>AA48</f>
        <v>9.6195876897631294</v>
      </c>
      <c r="AA54" s="2">
        <f>Z48</f>
        <v>34.694459212003068</v>
      </c>
      <c r="AB54" s="2">
        <f>AB48</f>
        <v>50.34969578829228</v>
      </c>
    </row>
    <row r="55" spans="3:29">
      <c r="C55" s="2"/>
      <c r="O55" s="10"/>
      <c r="P55" s="10"/>
      <c r="Q55" s="10"/>
      <c r="R55" s="10"/>
    </row>
    <row r="56" spans="3:29">
      <c r="O56" s="10"/>
      <c r="P56" s="10"/>
      <c r="Q56" s="10"/>
      <c r="R56" s="10"/>
    </row>
    <row r="57" spans="3:29">
      <c r="O57" s="10"/>
      <c r="P57" s="10"/>
      <c r="Q57" s="10"/>
      <c r="R57" s="10"/>
    </row>
    <row r="58" spans="3:29">
      <c r="O58" s="6"/>
      <c r="P58" s="6"/>
      <c r="Q58" s="6"/>
      <c r="R58" s="4"/>
      <c r="U58" s="2"/>
    </row>
    <row r="60" spans="3:29">
      <c r="X60" s="20"/>
      <c r="Y60" s="20" t="s">
        <v>10</v>
      </c>
      <c r="Z60" s="20"/>
      <c r="AA60" s="20"/>
      <c r="AB60" s="20" t="s">
        <v>20</v>
      </c>
      <c r="AC60" s="20"/>
    </row>
    <row r="61" spans="3:29">
      <c r="X61" t="s">
        <v>15</v>
      </c>
      <c r="Y61" t="s">
        <v>34</v>
      </c>
      <c r="Z61" s="9">
        <v>53</v>
      </c>
      <c r="AA61" s="9"/>
      <c r="AB61" t="s">
        <v>34</v>
      </c>
      <c r="AC61" s="9">
        <v>54</v>
      </c>
    </row>
    <row r="62" spans="3:29">
      <c r="X62" t="s">
        <v>24</v>
      </c>
      <c r="Y62" t="s">
        <v>34</v>
      </c>
      <c r="Z62">
        <v>86</v>
      </c>
      <c r="AB62" t="s">
        <v>34</v>
      </c>
      <c r="AC62">
        <v>66</v>
      </c>
    </row>
    <row r="63" spans="3:29">
      <c r="H63" s="9"/>
      <c r="I63" s="9"/>
      <c r="J63" s="9"/>
      <c r="K63" s="9"/>
      <c r="L63" s="9"/>
      <c r="M63" s="9"/>
      <c r="X63" t="s">
        <v>25</v>
      </c>
      <c r="Y63" t="s">
        <v>34</v>
      </c>
      <c r="Z63" s="9">
        <v>128</v>
      </c>
      <c r="AA63" s="9"/>
      <c r="AB63" s="9" t="s">
        <v>34</v>
      </c>
      <c r="AC63" s="9">
        <v>68</v>
      </c>
    </row>
    <row r="64" spans="3:29">
      <c r="Z64" s="9">
        <f>SUM(Z61:Z63)</f>
        <v>267</v>
      </c>
      <c r="AC64" s="9">
        <f>SUM(AC61:AC63)</f>
        <v>188</v>
      </c>
    </row>
    <row r="65" spans="3:17">
      <c r="H65" s="9"/>
      <c r="I65" s="9"/>
      <c r="J65" s="9"/>
      <c r="K65" s="9"/>
      <c r="L65" s="9"/>
      <c r="M65" s="9"/>
    </row>
    <row r="68" spans="3:17">
      <c r="C68" s="39"/>
      <c r="D68" s="39"/>
      <c r="E68" s="39"/>
      <c r="F68" s="39"/>
      <c r="J68" s="1"/>
      <c r="Q68" s="1"/>
    </row>
    <row r="69" spans="3:17">
      <c r="C69" s="11"/>
      <c r="D69" s="11"/>
      <c r="E69" s="11"/>
      <c r="F69" s="11"/>
    </row>
    <row r="70" spans="3:17">
      <c r="C70" s="2"/>
      <c r="D70" s="2"/>
      <c r="E70" s="2"/>
      <c r="F70" s="2"/>
    </row>
    <row r="71" spans="3:17">
      <c r="C71" s="2"/>
      <c r="D71" s="2"/>
      <c r="E71" s="2"/>
      <c r="F71" s="2"/>
    </row>
    <row r="74" spans="3:17">
      <c r="J74" s="1"/>
      <c r="Q74" s="1"/>
    </row>
    <row r="76" spans="3:17">
      <c r="C76" s="39"/>
      <c r="D76" s="39"/>
      <c r="E76" s="39"/>
      <c r="F76" s="39"/>
    </row>
    <row r="77" spans="3:17">
      <c r="C77" s="11"/>
      <c r="D77" s="11"/>
      <c r="E77" s="11"/>
      <c r="F77" s="11"/>
    </row>
    <row r="78" spans="3:17">
      <c r="C78" s="2"/>
      <c r="D78" s="2"/>
      <c r="E78" s="2"/>
      <c r="F78" s="2"/>
    </row>
    <row r="79" spans="3:17">
      <c r="C79" s="2"/>
      <c r="D79" s="2"/>
      <c r="E79" s="2"/>
      <c r="F79" s="2"/>
    </row>
    <row r="91" spans="1:2">
      <c r="A91" s="13"/>
      <c r="B91" s="13"/>
    </row>
    <row r="92" spans="1:2">
      <c r="A92" s="2"/>
      <c r="B92" s="2"/>
    </row>
    <row r="93" spans="1:2">
      <c r="A93" s="2"/>
      <c r="B93" s="2"/>
    </row>
  </sheetData>
  <mergeCells count="4">
    <mergeCell ref="Y51:AB51"/>
    <mergeCell ref="C68:F68"/>
    <mergeCell ref="C76:F76"/>
    <mergeCell ref="W50:X50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1R1</vt:lpstr>
      <vt:lpstr>4R1</vt:lpstr>
      <vt:lpstr>6R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</dc:creator>
  <cp:lastModifiedBy>Yamagata</cp:lastModifiedBy>
  <dcterms:created xsi:type="dcterms:W3CDTF">2021-10-22T08:20:32Z</dcterms:created>
  <dcterms:modified xsi:type="dcterms:W3CDTF">2023-03-16T12:47:49Z</dcterms:modified>
</cp:coreProperties>
</file>