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_for _eLife/"/>
    </mc:Choice>
  </mc:AlternateContent>
  <xr:revisionPtr revIDLastSave="0" documentId="13_ncr:1_{1B976F19-23E0-9A4F-8BDF-B67CB7CEC942}" xr6:coauthVersionLast="36" xr6:coauthVersionMax="36" xr10:uidLastSave="{00000000-0000-0000-0000-000000000000}"/>
  <bookViews>
    <workbookView xWindow="5200" yWindow="1100" windowWidth="43340" windowHeight="24560" xr2:uid="{8FFA3D40-5950-8542-AAE3-BA01E4D717D5}"/>
  </bookViews>
  <sheets>
    <sheet name="1R1" sheetId="1" r:id="rId1"/>
    <sheet name="4R1" sheetId="2" r:id="rId2"/>
    <sheet name="6R" sheetId="4" r:id="rId3"/>
    <sheet name="in_2A, in_TBR1" sheetId="3" r:id="rId4"/>
    <sheet name="total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4" l="1"/>
  <c r="X26" i="1"/>
  <c r="J46" i="1"/>
  <c r="AA43" i="3" l="1"/>
  <c r="AA42" i="3"/>
  <c r="AA41" i="3"/>
  <c r="J47" i="4"/>
  <c r="J46" i="4"/>
  <c r="J45" i="4"/>
  <c r="D26" i="4"/>
  <c r="D16" i="4"/>
  <c r="D6" i="4"/>
  <c r="D26" i="2"/>
  <c r="J47" i="2" s="1"/>
  <c r="D16" i="2"/>
  <c r="D6" i="2"/>
  <c r="J45" i="2"/>
  <c r="J46" i="2"/>
  <c r="J47" i="1"/>
  <c r="J48" i="1"/>
  <c r="D26" i="1"/>
  <c r="D16" i="1"/>
  <c r="D6" i="1"/>
  <c r="E6" i="1"/>
  <c r="J3" i="1"/>
  <c r="S46" i="3" l="1"/>
  <c r="S48" i="3"/>
  <c r="S47" i="3"/>
  <c r="F69" i="3"/>
  <c r="G69" i="3" s="1"/>
  <c r="F71" i="3"/>
  <c r="G71" i="3" s="1"/>
  <c r="F70" i="3"/>
  <c r="G70" i="3" s="1"/>
  <c r="E71" i="3"/>
  <c r="E70" i="3"/>
  <c r="E69" i="3"/>
  <c r="H47" i="4"/>
  <c r="H45" i="4"/>
  <c r="E46" i="1"/>
  <c r="E45" i="2"/>
  <c r="G47" i="4"/>
  <c r="F47" i="4"/>
  <c r="H46" i="4"/>
  <c r="G46" i="4"/>
  <c r="F46" i="4"/>
  <c r="E46" i="4"/>
  <c r="G45" i="4"/>
  <c r="F45" i="4"/>
  <c r="E45" i="4"/>
  <c r="J26" i="4"/>
  <c r="J25" i="4"/>
  <c r="J24" i="4"/>
  <c r="J15" i="4"/>
  <c r="J14" i="4"/>
  <c r="J13" i="4"/>
  <c r="J16" i="4" s="1"/>
  <c r="J3" i="4"/>
  <c r="J5" i="4"/>
  <c r="J4" i="4"/>
  <c r="J6" i="4"/>
  <c r="D24" i="4"/>
  <c r="D25" i="4"/>
  <c r="D15" i="4"/>
  <c r="D14" i="4"/>
  <c r="D13" i="4"/>
  <c r="D5" i="4"/>
  <c r="D4" i="4"/>
  <c r="D3" i="4"/>
  <c r="H45" i="2"/>
  <c r="H47" i="2"/>
  <c r="G47" i="2"/>
  <c r="F47" i="2"/>
  <c r="E47" i="2"/>
  <c r="H46" i="2"/>
  <c r="G46" i="2"/>
  <c r="F46" i="2"/>
  <c r="E46" i="2"/>
  <c r="G45" i="2"/>
  <c r="F45" i="2"/>
  <c r="J25" i="2"/>
  <c r="J24" i="2"/>
  <c r="J23" i="2"/>
  <c r="J26" i="2" s="1"/>
  <c r="J15" i="2"/>
  <c r="J14" i="2"/>
  <c r="J13" i="2"/>
  <c r="J16" i="2" s="1"/>
  <c r="J5" i="2"/>
  <c r="J4" i="2"/>
  <c r="J3" i="2"/>
  <c r="J6" i="2" s="1"/>
  <c r="D25" i="2"/>
  <c r="D24" i="2"/>
  <c r="D23" i="2"/>
  <c r="D15" i="2"/>
  <c r="D14" i="2"/>
  <c r="D13" i="2"/>
  <c r="D5" i="2"/>
  <c r="D4" i="2"/>
  <c r="D3" i="2"/>
  <c r="E48" i="1"/>
  <c r="F48" i="1"/>
  <c r="G48" i="1"/>
  <c r="H48" i="1"/>
  <c r="E47" i="1"/>
  <c r="F47" i="1"/>
  <c r="G47" i="1"/>
  <c r="H47" i="1"/>
  <c r="F46" i="1"/>
  <c r="G46" i="1"/>
  <c r="H46" i="1"/>
  <c r="J26" i="1"/>
  <c r="J25" i="1"/>
  <c r="J24" i="1"/>
  <c r="J23" i="1"/>
  <c r="J15" i="1"/>
  <c r="J14" i="1"/>
  <c r="J13" i="1"/>
  <c r="J16" i="1" s="1"/>
  <c r="D13" i="1"/>
  <c r="D25" i="1"/>
  <c r="D24" i="1"/>
  <c r="D23" i="1"/>
  <c r="D15" i="1"/>
  <c r="D14" i="1"/>
  <c r="D5" i="1"/>
  <c r="D4" i="1"/>
  <c r="J5" i="1"/>
  <c r="J4" i="1"/>
  <c r="D3" i="1"/>
  <c r="J6" i="1" l="1"/>
  <c r="X22" i="6"/>
  <c r="T15" i="6"/>
  <c r="T16" i="6" s="1"/>
  <c r="T7" i="6"/>
  <c r="T8" i="6" s="1"/>
  <c r="X13" i="6"/>
  <c r="X21" i="6"/>
  <c r="X20" i="6"/>
  <c r="X19" i="6"/>
  <c r="X23" i="6" s="1"/>
  <c r="X24" i="6" s="1"/>
  <c r="X12" i="6"/>
  <c r="X11" i="6"/>
  <c r="X15" i="6" s="1"/>
  <c r="X16" i="6" s="1"/>
  <c r="X5" i="6"/>
  <c r="T3" i="6"/>
  <c r="T6" i="6" s="1"/>
  <c r="T20" i="6"/>
  <c r="T11" i="6"/>
  <c r="T14" i="6" s="1"/>
  <c r="T21" i="6"/>
  <c r="T19" i="6"/>
  <c r="T23" i="6" s="1"/>
  <c r="T24" i="6" s="1"/>
  <c r="T13" i="6"/>
  <c r="T12" i="6"/>
  <c r="X4" i="6"/>
  <c r="T5" i="6"/>
  <c r="T4" i="6"/>
  <c r="X3" i="6"/>
  <c r="X7" i="6" s="1"/>
  <c r="X8" i="6" s="1"/>
  <c r="R3" i="6"/>
  <c r="T22" i="6" l="1"/>
  <c r="X14" i="6"/>
  <c r="X6" i="6"/>
  <c r="R15" i="6"/>
  <c r="R16" i="6" s="1"/>
  <c r="V19" i="6"/>
  <c r="V23" i="6" s="1"/>
  <c r="V24" i="6" s="1"/>
  <c r="V21" i="6"/>
  <c r="V20" i="6"/>
  <c r="V13" i="6"/>
  <c r="V12" i="6"/>
  <c r="V14" i="6" s="1"/>
  <c r="V11" i="6"/>
  <c r="V15" i="6" s="1"/>
  <c r="V16" i="6" s="1"/>
  <c r="R11" i="6"/>
  <c r="R14" i="6" s="1"/>
  <c r="R21" i="6"/>
  <c r="R20" i="6"/>
  <c r="R23" i="6" s="1"/>
  <c r="R24" i="6" s="1"/>
  <c r="R19" i="6"/>
  <c r="R22" i="6" s="1"/>
  <c r="R13" i="6"/>
  <c r="R12" i="6"/>
  <c r="V4" i="6"/>
  <c r="R4" i="6"/>
  <c r="R6" i="6" s="1"/>
  <c r="V5" i="6"/>
  <c r="R5" i="6"/>
  <c r="V3" i="6"/>
  <c r="V7" i="6" s="1"/>
  <c r="V8" i="6" s="1"/>
  <c r="V6" i="6" l="1"/>
  <c r="V22" i="6"/>
  <c r="R7" i="6"/>
  <c r="R8" i="6" s="1"/>
  <c r="W13" i="4"/>
  <c r="W15" i="4"/>
  <c r="W14" i="4"/>
  <c r="O30" i="6"/>
  <c r="O29" i="6"/>
  <c r="O28" i="6" l="1"/>
  <c r="W26" i="4"/>
  <c r="W16" i="4"/>
  <c r="W6" i="4"/>
  <c r="W26" i="2"/>
  <c r="W16" i="2"/>
  <c r="W6" i="2"/>
  <c r="X3" i="1"/>
  <c r="X6" i="1" s="1"/>
  <c r="M6" i="1"/>
  <c r="X16" i="1"/>
  <c r="F46" i="3" l="1"/>
  <c r="J15" i="6"/>
  <c r="J16" i="6" s="1"/>
  <c r="J6" i="6"/>
  <c r="J22" i="6" l="1"/>
  <c r="M23" i="6"/>
  <c r="M24" i="6" s="1"/>
  <c r="L23" i="6"/>
  <c r="L24" i="6" s="1"/>
  <c r="K23" i="6"/>
  <c r="K24" i="6" s="1"/>
  <c r="J23" i="6"/>
  <c r="J24" i="6" s="1"/>
  <c r="M22" i="6"/>
  <c r="L22" i="6"/>
  <c r="K22" i="6"/>
  <c r="M15" i="6"/>
  <c r="M16" i="6" s="1"/>
  <c r="L15" i="6"/>
  <c r="L16" i="6" s="1"/>
  <c r="K15" i="6"/>
  <c r="K16" i="6" s="1"/>
  <c r="M14" i="6"/>
  <c r="L14" i="6"/>
  <c r="K14" i="6"/>
  <c r="J14" i="6"/>
  <c r="M8" i="6"/>
  <c r="M7" i="6"/>
  <c r="L7" i="6"/>
  <c r="L8" i="6" s="1"/>
  <c r="K7" i="6"/>
  <c r="K8" i="6" s="1"/>
  <c r="M6" i="6"/>
  <c r="L6" i="6"/>
  <c r="K6" i="6"/>
  <c r="J7" i="6"/>
  <c r="J8" i="6" s="1"/>
  <c r="P6" i="1"/>
  <c r="I6" i="1"/>
  <c r="AB24" i="4"/>
  <c r="AA25" i="4"/>
  <c r="AA24" i="4"/>
  <c r="AD25" i="4"/>
  <c r="AC25" i="4"/>
  <c r="AB25" i="4"/>
  <c r="AD24" i="4"/>
  <c r="AC24" i="4"/>
  <c r="AD26" i="4"/>
  <c r="AC26" i="4"/>
  <c r="AB26" i="4"/>
  <c r="AA26" i="4"/>
  <c r="AD15" i="4"/>
  <c r="AC15" i="4"/>
  <c r="AB15" i="4"/>
  <c r="AA15" i="4"/>
  <c r="AD14" i="4"/>
  <c r="AC14" i="4"/>
  <c r="AB14" i="4"/>
  <c r="AA14" i="4"/>
  <c r="AD13" i="4"/>
  <c r="AD16" i="4" s="1"/>
  <c r="AC13" i="4"/>
  <c r="AC16" i="4" s="1"/>
  <c r="AB13" i="4"/>
  <c r="AA13" i="4"/>
  <c r="AA16" i="4" s="1"/>
  <c r="AA5" i="4"/>
  <c r="AA4" i="4"/>
  <c r="AC3" i="4"/>
  <c r="AB3" i="4"/>
  <c r="AA3" i="4"/>
  <c r="AD5" i="4"/>
  <c r="AC5" i="4"/>
  <c r="AB5" i="4"/>
  <c r="AD4" i="4"/>
  <c r="AC4" i="4"/>
  <c r="AB4" i="4"/>
  <c r="AD3" i="4"/>
  <c r="AD6" i="4" s="1"/>
  <c r="AC6" i="4"/>
  <c r="AB6" i="4"/>
  <c r="AA6" i="4"/>
  <c r="I13" i="4"/>
  <c r="I25" i="4"/>
  <c r="AB16" i="4" l="1"/>
  <c r="W23" i="2"/>
  <c r="W24" i="2"/>
  <c r="W25" i="2"/>
  <c r="AB25" i="2"/>
  <c r="O25" i="4"/>
  <c r="O24" i="4"/>
  <c r="W25" i="4"/>
  <c r="W24" i="4"/>
  <c r="W23" i="4"/>
  <c r="N14" i="4"/>
  <c r="N13" i="4"/>
  <c r="N3" i="4"/>
  <c r="N3" i="2"/>
  <c r="W5" i="4"/>
  <c r="W4" i="4"/>
  <c r="W3" i="4"/>
  <c r="AD15" i="2"/>
  <c r="AC15" i="2"/>
  <c r="AB15" i="2"/>
  <c r="AA15" i="2"/>
  <c r="AD14" i="2"/>
  <c r="AC14" i="2"/>
  <c r="AB14" i="2"/>
  <c r="AA14" i="2"/>
  <c r="AD13" i="2"/>
  <c r="AD16" i="2" s="1"/>
  <c r="AC13" i="2"/>
  <c r="AC16" i="2" s="1"/>
  <c r="AB13" i="2"/>
  <c r="AB16" i="2" s="1"/>
  <c r="AA13" i="2"/>
  <c r="AA16" i="2" s="1"/>
  <c r="W14" i="2"/>
  <c r="W15" i="2"/>
  <c r="AA3" i="2"/>
  <c r="AD5" i="2"/>
  <c r="AC5" i="2"/>
  <c r="AB5" i="2"/>
  <c r="AA5" i="2"/>
  <c r="AD4" i="2"/>
  <c r="AC4" i="2"/>
  <c r="AB4" i="2"/>
  <c r="AA4" i="2"/>
  <c r="AD3" i="2"/>
  <c r="AD6" i="2" s="1"/>
  <c r="AC3" i="2"/>
  <c r="AC6" i="2" s="1"/>
  <c r="AB3" i="2"/>
  <c r="AB6" i="2" s="1"/>
  <c r="AA6" i="2"/>
  <c r="W13" i="2"/>
  <c r="W5" i="2"/>
  <c r="W4" i="2"/>
  <c r="W3" i="2"/>
  <c r="AE25" i="1"/>
  <c r="AD25" i="1"/>
  <c r="AC25" i="1"/>
  <c r="AB25" i="1"/>
  <c r="AE24" i="1"/>
  <c r="AD24" i="1"/>
  <c r="AC24" i="1"/>
  <c r="AB24" i="1"/>
  <c r="AB26" i="1" s="1"/>
  <c r="AE23" i="1"/>
  <c r="AE26" i="1" s="1"/>
  <c r="AD23" i="1"/>
  <c r="AC23" i="1"/>
  <c r="AC26" i="1"/>
  <c r="AB23" i="1"/>
  <c r="AD26" i="1"/>
  <c r="X25" i="1"/>
  <c r="X24" i="1"/>
  <c r="AE15" i="1"/>
  <c r="AD15" i="1"/>
  <c r="AC15" i="1"/>
  <c r="AC16" i="1" s="1"/>
  <c r="AB15" i="1"/>
  <c r="AE14" i="1"/>
  <c r="AD14" i="1"/>
  <c r="AC14" i="1"/>
  <c r="AB14" i="1"/>
  <c r="AE13" i="1"/>
  <c r="AD13" i="1"/>
  <c r="AC13" i="1"/>
  <c r="AB13" i="1"/>
  <c r="AE16" i="1"/>
  <c r="AD16" i="1"/>
  <c r="AB16" i="1"/>
  <c r="X15" i="1"/>
  <c r="AE6" i="1"/>
  <c r="AB5" i="1"/>
  <c r="AE5" i="1"/>
  <c r="AD5" i="1"/>
  <c r="AC5" i="1"/>
  <c r="AE4" i="1"/>
  <c r="AD4" i="1"/>
  <c r="AC4" i="1"/>
  <c r="AB4" i="1"/>
  <c r="AE3" i="1"/>
  <c r="AD3" i="1"/>
  <c r="AD6" i="1" s="1"/>
  <c r="AC3" i="1"/>
  <c r="AC6" i="1" s="1"/>
  <c r="AB3" i="1"/>
  <c r="AB6" i="1" s="1"/>
  <c r="P3" i="1"/>
  <c r="X5" i="1"/>
  <c r="X14" i="1"/>
  <c r="X4" i="1"/>
  <c r="X23" i="1"/>
  <c r="X13" i="1"/>
  <c r="M6" i="4"/>
  <c r="L6" i="4"/>
  <c r="O3" i="4"/>
  <c r="AD23" i="2" l="1"/>
  <c r="AC23" i="2"/>
  <c r="AB23" i="2"/>
  <c r="AB24" i="2"/>
  <c r="AA24" i="2"/>
  <c r="AD24" i="2"/>
  <c r="AC24" i="2"/>
  <c r="AA25" i="2"/>
  <c r="AC25" i="2"/>
  <c r="AA23" i="2"/>
  <c r="AD25" i="2"/>
  <c r="Y14" i="3"/>
  <c r="M46" i="3"/>
  <c r="AB26" i="2" l="1"/>
  <c r="AA26" i="2"/>
  <c r="AC26" i="2"/>
  <c r="AD26" i="2"/>
  <c r="M32" i="3"/>
  <c r="N32" i="3" s="1"/>
  <c r="M33" i="3"/>
  <c r="N33" i="3" s="1"/>
  <c r="M31" i="3"/>
  <c r="N31" i="3" s="1"/>
  <c r="F32" i="3"/>
  <c r="G32" i="3" s="1"/>
  <c r="F33" i="3"/>
  <c r="G33" i="3" s="1"/>
  <c r="F31" i="3"/>
  <c r="G31" i="3" s="1"/>
  <c r="AB34" i="3" l="1"/>
  <c r="AA34" i="3"/>
  <c r="AA35" i="3" s="1"/>
  <c r="AB24" i="3"/>
  <c r="AA24" i="3"/>
  <c r="AB14" i="3"/>
  <c r="AA14" i="3"/>
  <c r="AA15" i="3" s="1"/>
  <c r="X14" i="3"/>
  <c r="X15" i="3" s="1"/>
  <c r="M26" i="4"/>
  <c r="L26" i="4"/>
  <c r="M16" i="4"/>
  <c r="L16" i="4"/>
  <c r="M26" i="2"/>
  <c r="L26" i="2"/>
  <c r="M16" i="2"/>
  <c r="L16" i="2"/>
  <c r="L6" i="2"/>
  <c r="M6" i="2"/>
  <c r="N26" i="1"/>
  <c r="M26" i="1"/>
  <c r="N16" i="1"/>
  <c r="M16" i="1"/>
  <c r="N6" i="1"/>
  <c r="Y34" i="3"/>
  <c r="X34" i="3"/>
  <c r="Y24" i="3"/>
  <c r="X24" i="3"/>
  <c r="F26" i="4"/>
  <c r="E26" i="4"/>
  <c r="F16" i="4"/>
  <c r="E16" i="4"/>
  <c r="F6" i="4"/>
  <c r="E6" i="4"/>
  <c r="E6" i="2"/>
  <c r="F26" i="2"/>
  <c r="E26" i="2"/>
  <c r="F16" i="2"/>
  <c r="E16" i="2"/>
  <c r="F6" i="2"/>
  <c r="I3" i="1"/>
  <c r="F26" i="1"/>
  <c r="E26" i="1"/>
  <c r="F16" i="1"/>
  <c r="E16" i="1"/>
  <c r="F6" i="1"/>
  <c r="AA25" i="3" l="1"/>
  <c r="X35" i="3"/>
  <c r="X25" i="3"/>
  <c r="L33" i="3" l="1"/>
  <c r="L32" i="3"/>
  <c r="L31" i="3"/>
  <c r="E31" i="3"/>
  <c r="E33" i="3"/>
  <c r="E32" i="3"/>
  <c r="M48" i="3" l="1"/>
  <c r="N25" i="4"/>
  <c r="N24" i="4"/>
  <c r="I24" i="4"/>
  <c r="I26" i="4" s="1"/>
  <c r="O15" i="4"/>
  <c r="N15" i="4"/>
  <c r="I15" i="4"/>
  <c r="O14" i="4"/>
  <c r="I14" i="4"/>
  <c r="O13" i="4"/>
  <c r="O5" i="4"/>
  <c r="N5" i="4"/>
  <c r="I5" i="4"/>
  <c r="O4" i="4"/>
  <c r="N4" i="4"/>
  <c r="I4" i="4"/>
  <c r="I3" i="4"/>
  <c r="O6" i="4" l="1"/>
  <c r="O26" i="4"/>
  <c r="I6" i="4"/>
  <c r="I16" i="4"/>
  <c r="F48" i="3"/>
  <c r="F47" i="3"/>
  <c r="M47" i="3"/>
  <c r="O13" i="2" l="1"/>
  <c r="N25" i="2"/>
  <c r="N23" i="2"/>
  <c r="N15" i="2"/>
  <c r="N4" i="2"/>
  <c r="N14" i="2"/>
  <c r="N13" i="2"/>
  <c r="N5" i="2"/>
  <c r="I5" i="2" l="1"/>
  <c r="I6" i="2" s="1"/>
  <c r="O25" i="2" l="1"/>
  <c r="O24" i="2"/>
  <c r="O23" i="2"/>
  <c r="O26" i="2" s="1"/>
  <c r="O15" i="2"/>
  <c r="O16" i="2" s="1"/>
  <c r="O14" i="2"/>
  <c r="I25" i="2"/>
  <c r="I24" i="2"/>
  <c r="I23" i="2"/>
  <c r="I13" i="2"/>
  <c r="I15" i="2"/>
  <c r="I14" i="2"/>
  <c r="I16" i="2" s="1"/>
  <c r="O5" i="2"/>
  <c r="O6" i="2" s="1"/>
  <c r="O4" i="2"/>
  <c r="O3" i="2"/>
  <c r="I4" i="2"/>
  <c r="I3" i="2"/>
  <c r="I26" i="2" l="1"/>
  <c r="P25" i="1"/>
  <c r="I25" i="1"/>
  <c r="P15" i="1"/>
  <c r="I15" i="1"/>
  <c r="P5" i="1"/>
  <c r="I5" i="1"/>
  <c r="P24" i="1"/>
  <c r="I24" i="1"/>
  <c r="P14" i="1"/>
  <c r="I14" i="1"/>
  <c r="P4" i="1"/>
  <c r="I4" i="1"/>
  <c r="I23" i="1" l="1"/>
  <c r="I26" i="1" s="1"/>
  <c r="P23" i="1"/>
  <c r="P26" i="1" s="1"/>
  <c r="P13" i="1"/>
  <c r="P16" i="1" s="1"/>
  <c r="I13" i="1"/>
  <c r="I16" i="1" s="1"/>
</calcChain>
</file>

<file path=xl/sharedStrings.xml><?xml version="1.0" encoding="utf-8"?>
<sst xmlns="http://schemas.openxmlformats.org/spreadsheetml/2006/main" count="565" uniqueCount="77">
  <si>
    <t>P15</t>
    <phoneticPr fontId="1"/>
  </si>
  <si>
    <t>1R1</t>
    <phoneticPr fontId="1"/>
  </si>
  <si>
    <t>TBR1+</t>
    <phoneticPr fontId="1"/>
  </si>
  <si>
    <t>Layer2/3</t>
    <phoneticPr fontId="1"/>
  </si>
  <si>
    <t>1st</t>
    <phoneticPr fontId="1"/>
  </si>
  <si>
    <t>2nd</t>
    <phoneticPr fontId="1"/>
  </si>
  <si>
    <t>3rd</t>
    <phoneticPr fontId="1"/>
  </si>
  <si>
    <t>TBR1-</t>
    <phoneticPr fontId="1"/>
  </si>
  <si>
    <t>Layer5</t>
    <phoneticPr fontId="1"/>
  </si>
  <si>
    <t>Layer6</t>
    <phoneticPr fontId="1"/>
  </si>
  <si>
    <t>AnkG+/Nav1.2+</t>
    <phoneticPr fontId="1"/>
  </si>
  <si>
    <t>AnkG+/Nav1.2-</t>
    <phoneticPr fontId="1"/>
  </si>
  <si>
    <t>AnkG-</t>
    <phoneticPr fontId="1"/>
  </si>
  <si>
    <t>Nav1.2+</t>
    <phoneticPr fontId="1"/>
  </si>
  <si>
    <t>%TBR1/Nav1.2</t>
    <phoneticPr fontId="1"/>
  </si>
  <si>
    <t>Nav1.2+/AnkG+</t>
    <phoneticPr fontId="1"/>
  </si>
  <si>
    <t>Nav1.2+/AnkG+/TBR1+</t>
    <phoneticPr fontId="1"/>
  </si>
  <si>
    <t>NA</t>
    <phoneticPr fontId="1"/>
  </si>
  <si>
    <t>%Nav1.2/TBR1</t>
    <phoneticPr fontId="1"/>
  </si>
  <si>
    <t>4R1</t>
    <phoneticPr fontId="1"/>
  </si>
  <si>
    <t>%Nav1.2/TBR1</t>
  </si>
  <si>
    <t>L2/3</t>
    <phoneticPr fontId="1"/>
  </si>
  <si>
    <t>L5</t>
    <phoneticPr fontId="1"/>
  </si>
  <si>
    <t>L6</t>
    <phoneticPr fontId="1"/>
  </si>
  <si>
    <t>平均</t>
    <rPh sb="0" eb="2">
      <t>ヘイキ</t>
    </rPh>
    <phoneticPr fontId="1"/>
  </si>
  <si>
    <t>%TBR1/Nav1.2</t>
  </si>
  <si>
    <t>6R</t>
    <phoneticPr fontId="1"/>
  </si>
  <si>
    <t>SUM</t>
    <phoneticPr fontId="1"/>
  </si>
  <si>
    <t>1R1 L2/3</t>
    <phoneticPr fontId="1"/>
  </si>
  <si>
    <t>1R1 L5</t>
    <phoneticPr fontId="1"/>
  </si>
  <si>
    <t>1R1 L6</t>
    <phoneticPr fontId="1"/>
  </si>
  <si>
    <t>4R1 L2/3</t>
    <phoneticPr fontId="1"/>
  </si>
  <si>
    <t>4R1 L6</t>
    <phoneticPr fontId="1"/>
  </si>
  <si>
    <t>4R1 L5</t>
    <phoneticPr fontId="1"/>
  </si>
  <si>
    <t>6R L2/3</t>
    <phoneticPr fontId="1"/>
  </si>
  <si>
    <t>6R L6</t>
    <phoneticPr fontId="1"/>
  </si>
  <si>
    <t>6R L5</t>
    <phoneticPr fontId="1"/>
  </si>
  <si>
    <t>AnkG+/TBR1-</t>
    <phoneticPr fontId="1"/>
  </si>
  <si>
    <t>AnkG+/TBR1+</t>
    <phoneticPr fontId="1"/>
  </si>
  <si>
    <t>N=3</t>
    <phoneticPr fontId="1"/>
  </si>
  <si>
    <t>SEM</t>
    <phoneticPr fontId="1"/>
  </si>
  <si>
    <t>SD</t>
    <phoneticPr fontId="1"/>
  </si>
  <si>
    <t>%Nav1.2+/TBR1</t>
    <phoneticPr fontId="1"/>
  </si>
  <si>
    <t>%TBR1+/Nav1.2</t>
    <phoneticPr fontId="1"/>
  </si>
  <si>
    <t>Nav1.2+,AnkG+</t>
    <phoneticPr fontId="1"/>
  </si>
  <si>
    <t>Nav1.2+,AnkG+/TBR1+</t>
    <phoneticPr fontId="1"/>
  </si>
  <si>
    <t>Nav1.2+,TBR1+</t>
    <phoneticPr fontId="1"/>
  </si>
  <si>
    <t>Nav1.2+,TBR1-</t>
    <phoneticPr fontId="1"/>
  </si>
  <si>
    <t>Nav1.2-,TBR1-</t>
    <phoneticPr fontId="1"/>
  </si>
  <si>
    <t>Nav1.2-,TBR1+</t>
    <phoneticPr fontId="1"/>
  </si>
  <si>
    <t>toatl</t>
    <phoneticPr fontId="1"/>
  </si>
  <si>
    <t>%</t>
    <phoneticPr fontId="1"/>
  </si>
  <si>
    <t>nd</t>
    <phoneticPr fontId="1"/>
  </si>
  <si>
    <t>Ave.</t>
    <phoneticPr fontId="1"/>
  </si>
  <si>
    <t>cells</t>
    <phoneticPr fontId="1"/>
  </si>
  <si>
    <t>N=</t>
    <phoneticPr fontId="1"/>
  </si>
  <si>
    <t>Nav1.2+,TBR1+/-</t>
    <phoneticPr fontId="1"/>
  </si>
  <si>
    <t>AnkG+</t>
    <phoneticPr fontId="1"/>
  </si>
  <si>
    <t>Nav1.2-,TBR1+/-</t>
    <phoneticPr fontId="1"/>
  </si>
  <si>
    <t>TBR1+,Nav1.2+/-</t>
    <phoneticPr fontId="1"/>
  </si>
  <si>
    <t>TBR1-,Nav1.2+/-</t>
    <phoneticPr fontId="1"/>
  </si>
  <si>
    <t>%AnkG+/TBR1</t>
    <phoneticPr fontId="1"/>
  </si>
  <si>
    <t>%AnkG+/TBR1</t>
  </si>
  <si>
    <t>L2/3</t>
  </si>
  <si>
    <t>L5</t>
  </si>
  <si>
    <t>L6</t>
  </si>
  <si>
    <t>cells</t>
  </si>
  <si>
    <t>4L</t>
    <phoneticPr fontId="1"/>
  </si>
  <si>
    <t>244L</t>
    <phoneticPr fontId="1"/>
  </si>
  <si>
    <t>246R</t>
    <phoneticPr fontId="1"/>
  </si>
  <si>
    <t>Supplementary figure S12-left</t>
    <phoneticPr fontId="1"/>
  </si>
  <si>
    <t>Supplementary figure S12-upper-right</t>
    <phoneticPr fontId="1"/>
  </si>
  <si>
    <t>Supplementary figure S12-upper-middle</t>
    <phoneticPr fontId="1"/>
  </si>
  <si>
    <t>Supplementary figure S12-lower</t>
    <phoneticPr fontId="1"/>
  </si>
  <si>
    <t>Cell Num.</t>
    <phoneticPr fontId="1"/>
  </si>
  <si>
    <t>%AnkG+/TBR1+</t>
    <phoneticPr fontId="1"/>
  </si>
  <si>
    <t>%Nav1.2/TBR1+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</si>
</sst>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0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Yu Gothic"/>
      <family val="3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2" fillId="0" borderId="0" xfId="0" applyNumberFormat="1" applyFont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3" fillId="0" borderId="0" xfId="0" applyFont="1">
      <alignment vertical="center"/>
    </xf>
    <xf numFmtId="2" fontId="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/>
    </xf>
    <xf numFmtId="2" fontId="0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>
      <alignment vertical="center"/>
    </xf>
    <xf numFmtId="2" fontId="0" fillId="0" borderId="0" xfId="0" applyNumberFormat="1" applyBorder="1">
      <alignment vertical="center"/>
    </xf>
    <xf numFmtId="2" fontId="0" fillId="0" borderId="0" xfId="0" applyNumberFormat="1" applyFont="1" applyBorder="1">
      <alignment vertical="center"/>
    </xf>
    <xf numFmtId="0" fontId="0" fillId="0" borderId="0" xfId="0" applyFont="1" applyBorder="1">
      <alignment vertical="center"/>
    </xf>
    <xf numFmtId="2" fontId="4" fillId="0" borderId="0" xfId="0" applyNumberFormat="1" applyFont="1" applyBorder="1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2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>
      <alignment vertical="center"/>
    </xf>
    <xf numFmtId="1" fontId="4" fillId="0" borderId="0" xfId="0" applyNumberFormat="1" applyFont="1">
      <alignment vertical="center"/>
    </xf>
    <xf numFmtId="0" fontId="0" fillId="0" borderId="0" xfId="0" applyBorder="1" applyAlignment="1">
      <alignment horizontal="right" vertical="center"/>
    </xf>
    <xf numFmtId="178" fontId="0" fillId="0" borderId="0" xfId="0" applyNumberFormat="1" applyBorder="1">
      <alignment vertical="center"/>
    </xf>
    <xf numFmtId="178" fontId="0" fillId="0" borderId="0" xfId="0" applyNumberFormat="1" applyFont="1" applyBorder="1">
      <alignment vertical="center"/>
    </xf>
    <xf numFmtId="0" fontId="0" fillId="0" borderId="1" xfId="0" applyFont="1" applyBorder="1">
      <alignment vertical="center"/>
    </xf>
    <xf numFmtId="1" fontId="4" fillId="0" borderId="1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altLang="ja-JP"/>
              <a:t>%Nav1.2/TBR1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in_TBR1'!$E$46:$E$48</c:f>
              <c:numCache>
                <c:formatCode>0.00</c:formatCode>
                <c:ptCount val="3"/>
                <c:pt idx="0">
                  <c:v>69.245872746958426</c:v>
                </c:pt>
                <c:pt idx="1">
                  <c:v>68.944745211109506</c:v>
                </c:pt>
                <c:pt idx="2">
                  <c:v>68.679278825957553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E-174E-8BE3-54D5EE12D29C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in_TBR1'!$F$46:$F$48</c:f>
              <c:numCache>
                <c:formatCode>0.00_ </c:formatCode>
                <c:ptCount val="3"/>
                <c:pt idx="0">
                  <c:v>30.754127253041574</c:v>
                </c:pt>
                <c:pt idx="1">
                  <c:v>31.055254788890494</c:v>
                </c:pt>
                <c:pt idx="2">
                  <c:v>31.320721174042447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E-174E-8BE3-54D5EE12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76614400"/>
        <c:axId val="634141952"/>
      </c:barChart>
      <c:catAx>
        <c:axId val="576614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141952"/>
        <c:crosses val="autoZero"/>
        <c:auto val="1"/>
        <c:lblAlgn val="ctr"/>
        <c:lblOffset val="100"/>
        <c:noMultiLvlLbl val="0"/>
      </c:catAx>
      <c:valAx>
        <c:axId val="6341419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661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altLang="ja-JP"/>
              <a:t>%Nav1.2/TBR1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2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'in_2A, in_TBR1'!$K$46:$K$48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in_TBR1'!$L$46:$L$48</c:f>
              <c:numCache>
                <c:formatCode>0.00</c:formatCode>
                <c:ptCount val="3"/>
                <c:pt idx="0">
                  <c:v>28.467425675518587</c:v>
                </c:pt>
                <c:pt idx="1">
                  <c:v>52.786939870449906</c:v>
                </c:pt>
                <c:pt idx="2">
                  <c:v>62.381464955285843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3-A246-A4F6-47E6222B50AA}"/>
            </c:ext>
          </c:extLst>
        </c:ser>
        <c:ser>
          <c:idx val="3"/>
          <c:order val="1"/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'in_2A, in_TBR1'!$K$46:$K$48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in_TBR1'!$M$46:$M$48</c:f>
              <c:numCache>
                <c:formatCode>0.00_ </c:formatCode>
                <c:ptCount val="3"/>
                <c:pt idx="0">
                  <c:v>71.532574324481416</c:v>
                </c:pt>
                <c:pt idx="1">
                  <c:v>47.213060129550094</c:v>
                </c:pt>
                <c:pt idx="2">
                  <c:v>37.618535044714157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33-A246-A4F6-47E6222B50AA}"/>
            </c:ext>
          </c:extLst>
        </c:ser>
        <c:ser>
          <c:idx val="0"/>
          <c:order val="2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in_TBR1'!$E$46:$E$48</c:f>
              <c:numCache>
                <c:formatCode>0.00</c:formatCode>
                <c:ptCount val="3"/>
                <c:pt idx="0">
                  <c:v>69.245872746958426</c:v>
                </c:pt>
                <c:pt idx="1">
                  <c:v>68.944745211109506</c:v>
                </c:pt>
                <c:pt idx="2">
                  <c:v>68.679278825957553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3-A246-A4F6-47E6222B50AA}"/>
            </c:ext>
          </c:extLst>
        </c:ser>
        <c:ser>
          <c:idx val="1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in_TBR1'!$F$46:$F$48</c:f>
              <c:numCache>
                <c:formatCode>0.00_ </c:formatCode>
                <c:ptCount val="3"/>
                <c:pt idx="0">
                  <c:v>30.754127253041574</c:v>
                </c:pt>
                <c:pt idx="1">
                  <c:v>31.055254788890494</c:v>
                </c:pt>
                <c:pt idx="2">
                  <c:v>31.320721174042447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33-A246-A4F6-47E6222B5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76614400"/>
        <c:axId val="634141952"/>
      </c:barChart>
      <c:catAx>
        <c:axId val="576614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141952"/>
        <c:crosses val="autoZero"/>
        <c:auto val="1"/>
        <c:lblAlgn val="ctr"/>
        <c:lblOffset val="100"/>
        <c:noMultiLvlLbl val="0"/>
      </c:catAx>
      <c:valAx>
        <c:axId val="634141952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6614400"/>
        <c:crosses val="autoZero"/>
        <c:crossBetween val="between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altLang="ja-JP"/>
              <a:t>%AnkG+/TBR1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in_TBR1'!$Q$46:$Q$48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in_TBR1'!$R$46:$R$48</c:f>
              <c:numCache>
                <c:formatCode>0.00</c:formatCode>
                <c:ptCount val="3"/>
                <c:pt idx="0">
                  <c:v>62.881932150856699</c:v>
                </c:pt>
                <c:pt idx="1">
                  <c:v>52.156513282200429</c:v>
                </c:pt>
                <c:pt idx="2">
                  <c:v>52.302271703169204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C-7941-8AD2-5D44E2A829D2}"/>
            </c:ext>
          </c:extLst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'in_2A, in_TBR1'!$Q$46:$Q$48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'in_2A, in_TBR1'!$S$46:$S$48</c:f>
              <c:numCache>
                <c:formatCode>0.00_ </c:formatCode>
                <c:ptCount val="3"/>
                <c:pt idx="0">
                  <c:v>37.118067849143301</c:v>
                </c:pt>
                <c:pt idx="1">
                  <c:v>47.843486717799571</c:v>
                </c:pt>
                <c:pt idx="2">
                  <c:v>47.697728296830796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C-7941-8AD2-5D44E2A8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271040144"/>
        <c:axId val="1267340960"/>
      </c:barChart>
      <c:catAx>
        <c:axId val="1271040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7340960"/>
        <c:crosses val="autoZero"/>
        <c:auto val="1"/>
        <c:lblAlgn val="ctr"/>
        <c:lblOffset val="100"/>
        <c:noMultiLvlLbl val="0"/>
      </c:catAx>
      <c:valAx>
        <c:axId val="126734096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04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total!$E$46:$E$48</c:f>
              <c:numCache>
                <c:formatCode>0.0</c:formatCode>
                <c:ptCount val="3"/>
                <c:pt idx="0">
                  <c:v>22.63909859952803</c:v>
                </c:pt>
                <c:pt idx="1">
                  <c:v>34.588316425159974</c:v>
                </c:pt>
                <c:pt idx="2">
                  <c:v>42.447305790537648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4-5B40-AAD0-8461236F919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total!$F$46:$F$48</c:f>
              <c:numCache>
                <c:formatCode>0.0</c:formatCode>
                <c:ptCount val="3"/>
                <c:pt idx="0">
                  <c:v>10.709214245430246</c:v>
                </c:pt>
                <c:pt idx="1">
                  <c:v>14.322671207316683</c:v>
                </c:pt>
                <c:pt idx="2">
                  <c:v>20.278758439772826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4-5B40-AAD0-8461236F919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total!$G$46:$G$48</c:f>
              <c:numCache>
                <c:formatCode>0.0</c:formatCode>
                <c:ptCount val="3"/>
                <c:pt idx="0">
                  <c:v>57.363236753468549</c:v>
                </c:pt>
                <c:pt idx="1">
                  <c:v>31.257754597666406</c:v>
                </c:pt>
                <c:pt idx="2">
                  <c:v>26.479050317350499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4-5B40-AAD0-8461236F919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total!$D$46:$D$48</c:f>
              <c:strCache>
                <c:ptCount val="3"/>
                <c:pt idx="0">
                  <c:v>L2/3</c:v>
                </c:pt>
                <c:pt idx="1">
                  <c:v>L5</c:v>
                </c:pt>
                <c:pt idx="2">
                  <c:v>L6</c:v>
                </c:pt>
              </c:strCache>
            </c:strRef>
          </c:cat>
          <c:val>
            <c:numRef>
              <c:f>total!$H$46:$H$48</c:f>
              <c:numCache>
                <c:formatCode>0.0</c:formatCode>
                <c:ptCount val="3"/>
                <c:pt idx="0">
                  <c:v>9.2884504015731775</c:v>
                </c:pt>
                <c:pt idx="1">
                  <c:v>19.831257769856933</c:v>
                </c:pt>
                <c:pt idx="2">
                  <c:v>10.794885452339022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4-5B40-AAD0-8461236F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32270303"/>
        <c:axId val="2032748959"/>
      </c:barChart>
      <c:catAx>
        <c:axId val="20322703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2748959"/>
        <c:crosses val="autoZero"/>
        <c:auto val="1"/>
        <c:lblAlgn val="ctr"/>
        <c:lblOffset val="100"/>
        <c:noMultiLvlLbl val="0"/>
      </c:catAx>
      <c:valAx>
        <c:axId val="2032748959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227030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806450</xdr:colOff>
      <xdr:row>49</xdr:row>
      <xdr:rowOff>0</xdr:rowOff>
    </xdr:from>
    <xdr:to>
      <xdr:col>6</xdr:col>
      <xdr:colOff>615950</xdr:colOff>
      <xdr:row>59</xdr:row>
      <xdr:rowOff>203200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C919A03-0316-DE4E-9864-2609505F7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49</xdr:row>
      <xdr:rowOff>101600</xdr:rowOff>
    </xdr:from>
    <xdr:to>
      <xdr:col>13</xdr:col>
      <xdr:colOff>6350</xdr:colOff>
      <xdr:row>60</xdr:row>
      <xdr:rowOff>50800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4F6C37-8947-FC41-A450-EECF12D35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482600</xdr:colOff>
      <xdr:row>49</xdr:row>
      <xdr:rowOff>203200</xdr:rowOff>
    </xdr:from>
    <xdr:to>
      <xdr:col>19</xdr:col>
      <xdr:colOff>889000</xdr:colOff>
      <xdr:row>60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8E94BA-62DA-2642-9A7F-130105451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1339850</xdr:colOff>
      <xdr:row>49</xdr:row>
      <xdr:rowOff>222250</xdr:rowOff>
    </xdr:from>
    <xdr:to>
      <xdr:col>8</xdr:col>
      <xdr:colOff>571500</xdr:colOff>
      <xdr:row>60</xdr:row>
      <xdr:rowOff>171450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A13A13D-E415-2B47-8F9A-E22CD45A1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D1A9-B11D-0C41-863E-5562AD90791D}">
  <dimension ref="A1:AE56"/>
  <sheetViews>
    <sheetView tabSelected="1" topLeftCell="K1" workbookViewId="0">
      <selection activeCell="Y8" sqref="Y8"/>
    </sheetView>
  </sheetViews>
  <sheetFormatPr baseColWidth="10" defaultRowHeight="20"/>
  <cols>
    <col min="5" max="5" width="15.5703125" customWidth="1"/>
    <col min="6" max="6" width="15.85546875" customWidth="1"/>
    <col min="7" max="7" width="14.42578125" customWidth="1"/>
    <col min="8" max="9" width="15.28515625" customWidth="1"/>
    <col min="10" max="11" width="15" customWidth="1"/>
    <col min="13" max="13" width="16.140625" customWidth="1"/>
    <col min="14" max="14" width="21.140625" customWidth="1"/>
    <col min="15" max="15" width="16.5703125" customWidth="1"/>
    <col min="16" max="16" width="14.7109375" customWidth="1"/>
    <col min="19" max="21" width="15.42578125" customWidth="1"/>
    <col min="22" max="22" width="12.85546875" customWidth="1"/>
    <col min="23" max="23" width="13.7109375" customWidth="1"/>
    <col min="28" max="31" width="14.5703125" customWidth="1"/>
  </cols>
  <sheetData>
    <row r="1" spans="1:31">
      <c r="A1" t="s">
        <v>0</v>
      </c>
      <c r="V1" s="10"/>
      <c r="X1" t="s">
        <v>54</v>
      </c>
      <c r="AB1" s="16" t="s">
        <v>51</v>
      </c>
      <c r="AC1" s="16"/>
      <c r="AD1" s="16"/>
      <c r="AE1" s="16"/>
    </row>
    <row r="2" spans="1:31">
      <c r="A2" s="3" t="s">
        <v>1</v>
      </c>
      <c r="B2" s="3"/>
      <c r="C2" s="3"/>
      <c r="D2" s="3" t="s">
        <v>2</v>
      </c>
      <c r="E2" s="3" t="s">
        <v>10</v>
      </c>
      <c r="F2" s="3" t="s">
        <v>11</v>
      </c>
      <c r="G2" s="3" t="s">
        <v>12</v>
      </c>
      <c r="H2" s="3"/>
      <c r="I2" s="3" t="s">
        <v>76</v>
      </c>
      <c r="J2" s="3" t="s">
        <v>75</v>
      </c>
      <c r="K2" s="3"/>
      <c r="L2" s="3" t="s">
        <v>13</v>
      </c>
      <c r="M2" s="3" t="s">
        <v>15</v>
      </c>
      <c r="N2" s="3" t="s">
        <v>16</v>
      </c>
      <c r="O2" s="3" t="s">
        <v>7</v>
      </c>
      <c r="P2" s="3" t="s">
        <v>14</v>
      </c>
      <c r="T2" s="3" t="s">
        <v>47</v>
      </c>
      <c r="U2" s="3" t="s">
        <v>46</v>
      </c>
      <c r="V2" s="3" t="s">
        <v>48</v>
      </c>
      <c r="W2" s="3" t="s">
        <v>49</v>
      </c>
      <c r="X2" s="3" t="s">
        <v>50</v>
      </c>
      <c r="AB2" s="3" t="s">
        <v>47</v>
      </c>
      <c r="AC2" s="3" t="s">
        <v>46</v>
      </c>
      <c r="AD2" s="3" t="s">
        <v>48</v>
      </c>
      <c r="AE2" s="3" t="s">
        <v>49</v>
      </c>
    </row>
    <row r="3" spans="1:31">
      <c r="A3" t="s">
        <v>3</v>
      </c>
      <c r="C3" t="s">
        <v>4</v>
      </c>
      <c r="D3">
        <f>SUM(E3:G3)</f>
        <v>62</v>
      </c>
      <c r="E3">
        <v>22</v>
      </c>
      <c r="F3">
        <v>19</v>
      </c>
      <c r="G3">
        <v>21</v>
      </c>
      <c r="I3" s="1">
        <f>(E3/(E3+F3))*100</f>
        <v>53.658536585365859</v>
      </c>
      <c r="J3" s="1">
        <f>((D3-G3)/D3)*100</f>
        <v>66.129032258064512</v>
      </c>
      <c r="K3" s="1"/>
      <c r="L3" t="s">
        <v>4</v>
      </c>
      <c r="M3">
        <v>68</v>
      </c>
      <c r="N3">
        <v>22</v>
      </c>
      <c r="O3">
        <v>46</v>
      </c>
      <c r="P3" s="1">
        <f>(N3/M3)*100</f>
        <v>32.352941176470587</v>
      </c>
      <c r="T3">
        <v>46</v>
      </c>
      <c r="U3">
        <v>22</v>
      </c>
      <c r="V3">
        <v>4</v>
      </c>
      <c r="W3">
        <v>19</v>
      </c>
      <c r="X3">
        <f>SUM(T3:W3)</f>
        <v>91</v>
      </c>
      <c r="AB3" s="1">
        <f>(T3/$X$3)*100</f>
        <v>50.549450549450547</v>
      </c>
      <c r="AC3" s="1">
        <f t="shared" ref="AC3:AE3" si="0">(U3/$X$3)*100</f>
        <v>24.175824175824175</v>
      </c>
      <c r="AD3" s="1">
        <f t="shared" si="0"/>
        <v>4.395604395604396</v>
      </c>
      <c r="AE3" s="1">
        <f t="shared" si="0"/>
        <v>20.87912087912088</v>
      </c>
    </row>
    <row r="4" spans="1:31">
      <c r="C4" t="s">
        <v>5</v>
      </c>
      <c r="D4">
        <f>SUM(E4:G4)</f>
        <v>58</v>
      </c>
      <c r="E4">
        <v>32</v>
      </c>
      <c r="F4">
        <v>11</v>
      </c>
      <c r="G4">
        <v>15</v>
      </c>
      <c r="I4" s="1">
        <f>(E4/(E4+F4))*100</f>
        <v>74.418604651162795</v>
      </c>
      <c r="J4" s="1">
        <f>((D4-G4)/D4)*100</f>
        <v>74.137931034482762</v>
      </c>
      <c r="K4" s="1"/>
      <c r="L4" t="s">
        <v>5</v>
      </c>
      <c r="M4">
        <v>89</v>
      </c>
      <c r="N4">
        <v>32</v>
      </c>
      <c r="O4">
        <v>57</v>
      </c>
      <c r="P4" s="1">
        <f>(N4/M4)*100</f>
        <v>35.955056179775283</v>
      </c>
      <c r="T4">
        <v>57</v>
      </c>
      <c r="U4">
        <v>32</v>
      </c>
      <c r="V4">
        <v>4</v>
      </c>
      <c r="W4">
        <v>11</v>
      </c>
      <c r="X4">
        <f>SUM(T4:W4)</f>
        <v>104</v>
      </c>
      <c r="AB4" s="1">
        <f>(T4/$X$4)*100</f>
        <v>54.807692307692314</v>
      </c>
      <c r="AC4" s="1">
        <f t="shared" ref="AC4:AE4" si="1">(U4/$X$4)*100</f>
        <v>30.76923076923077</v>
      </c>
      <c r="AD4" s="1">
        <f t="shared" si="1"/>
        <v>3.8461538461538463</v>
      </c>
      <c r="AE4" s="1">
        <f t="shared" si="1"/>
        <v>10.576923076923077</v>
      </c>
    </row>
    <row r="5" spans="1:31">
      <c r="B5" s="16"/>
      <c r="C5" s="16" t="s">
        <v>6</v>
      </c>
      <c r="D5" s="16">
        <f>SUM(E5:G5)</f>
        <v>65</v>
      </c>
      <c r="E5" s="16">
        <v>26</v>
      </c>
      <c r="F5" s="16">
        <v>18</v>
      </c>
      <c r="G5" s="16">
        <v>21</v>
      </c>
      <c r="H5" s="16"/>
      <c r="I5" s="1">
        <f>(E5/(E5+F5))*100</f>
        <v>59.090909090909093</v>
      </c>
      <c r="J5" s="1">
        <f>((D5-G5)/D5)*100</f>
        <v>67.692307692307693</v>
      </c>
      <c r="K5" s="1"/>
      <c r="L5" t="s">
        <v>6</v>
      </c>
      <c r="M5">
        <v>72</v>
      </c>
      <c r="N5">
        <v>26</v>
      </c>
      <c r="O5">
        <v>46</v>
      </c>
      <c r="P5" s="1">
        <f>(N5/M5)*100</f>
        <v>36.111111111111107</v>
      </c>
      <c r="T5">
        <v>46</v>
      </c>
      <c r="U5">
        <v>26</v>
      </c>
      <c r="V5">
        <v>10</v>
      </c>
      <c r="W5">
        <v>18</v>
      </c>
      <c r="X5">
        <f>SUM(T5:W5)</f>
        <v>100</v>
      </c>
      <c r="AB5" s="1">
        <f>(T5/$X$5)*100</f>
        <v>46</v>
      </c>
      <c r="AC5" s="1">
        <f t="shared" ref="AC5:AE5" si="2">(U5/$X$5)*100</f>
        <v>26</v>
      </c>
      <c r="AD5" s="1">
        <f t="shared" si="2"/>
        <v>10</v>
      </c>
      <c r="AE5" s="1">
        <f t="shared" si="2"/>
        <v>18</v>
      </c>
    </row>
    <row r="6" spans="1:31">
      <c r="B6" s="16"/>
      <c r="C6" s="19" t="s">
        <v>27</v>
      </c>
      <c r="D6" s="33">
        <f>SUM(D3:D5)</f>
        <v>185</v>
      </c>
      <c r="E6" s="33">
        <f>SUM(E3:E5)</f>
        <v>80</v>
      </c>
      <c r="F6" s="33">
        <f>SUM(F3:F5)</f>
        <v>48</v>
      </c>
      <c r="G6" s="19"/>
      <c r="H6" s="19" t="s">
        <v>53</v>
      </c>
      <c r="I6" s="24">
        <f>AVERAGE(I3:I5)</f>
        <v>62.389350109145916</v>
      </c>
      <c r="J6" s="24">
        <f>AVERAGE(J3:J5)</f>
        <v>69.319756994951661</v>
      </c>
      <c r="K6" s="24"/>
      <c r="L6" s="21"/>
      <c r="M6" s="21">
        <f>SUM(M3:M5)</f>
        <v>229</v>
      </c>
      <c r="N6" s="21">
        <f>SUM(N3:N5)</f>
        <v>80</v>
      </c>
      <c r="O6" s="19" t="s">
        <v>53</v>
      </c>
      <c r="P6" s="24">
        <f>AVERAGE(P3:P5)</f>
        <v>34.806369489118993</v>
      </c>
      <c r="X6">
        <f>SUM(X3:X5)</f>
        <v>295</v>
      </c>
      <c r="AB6" s="13">
        <f>AVERAGE(AB3:AB5)</f>
        <v>50.452380952380956</v>
      </c>
      <c r="AC6" s="13">
        <f t="shared" ref="AC6:AE6" si="3">AVERAGE(AC3:AC5)</f>
        <v>26.981684981684982</v>
      </c>
      <c r="AD6" s="13">
        <f t="shared" si="3"/>
        <v>6.0805860805860803</v>
      </c>
      <c r="AE6" s="13">
        <f t="shared" si="3"/>
        <v>16.485347985347985</v>
      </c>
    </row>
    <row r="7" spans="1:31">
      <c r="B7" s="16"/>
      <c r="C7" s="19"/>
      <c r="D7" s="19"/>
      <c r="E7" s="19"/>
      <c r="F7" s="19"/>
      <c r="G7" s="19"/>
      <c r="H7" s="19"/>
      <c r="I7" s="21"/>
      <c r="J7" s="21"/>
      <c r="K7" s="21"/>
      <c r="L7" s="21"/>
      <c r="M7" s="21"/>
      <c r="N7" s="21"/>
      <c r="O7" s="21"/>
      <c r="P7" s="21"/>
      <c r="AB7" s="34"/>
      <c r="AC7" s="34"/>
      <c r="AD7" s="34"/>
      <c r="AE7" s="34"/>
    </row>
    <row r="8" spans="1:31">
      <c r="B8" s="16"/>
      <c r="C8" s="19"/>
      <c r="D8" s="19"/>
      <c r="E8" s="19"/>
      <c r="F8" s="19"/>
      <c r="G8" s="19"/>
      <c r="H8" s="19"/>
      <c r="I8" s="21"/>
      <c r="J8" s="21"/>
      <c r="K8" s="21"/>
      <c r="L8" s="21"/>
      <c r="M8" s="21"/>
      <c r="N8" s="21"/>
      <c r="O8" s="21"/>
      <c r="P8" s="21"/>
      <c r="AB8" s="34"/>
      <c r="AC8" s="34"/>
      <c r="AD8" s="34"/>
      <c r="AE8" s="34"/>
    </row>
    <row r="9" spans="1:31">
      <c r="B9" s="16"/>
      <c r="C9" s="19"/>
      <c r="D9" s="19"/>
      <c r="E9" s="19"/>
      <c r="F9" s="19"/>
      <c r="G9" s="19"/>
      <c r="H9" s="19"/>
      <c r="I9" s="21"/>
      <c r="J9" s="21"/>
      <c r="K9" s="21"/>
      <c r="L9" s="21"/>
      <c r="M9" s="21"/>
      <c r="N9" s="21"/>
      <c r="O9" s="21"/>
      <c r="P9" s="21"/>
      <c r="AB9" s="34"/>
      <c r="AC9" s="34"/>
      <c r="AD9" s="34"/>
      <c r="AE9" s="34"/>
    </row>
    <row r="10" spans="1:31">
      <c r="B10" s="16"/>
      <c r="C10" s="19"/>
      <c r="D10" s="19"/>
      <c r="E10" s="19"/>
      <c r="F10" s="19"/>
      <c r="G10" s="19"/>
      <c r="H10" s="19"/>
      <c r="I10" s="21"/>
      <c r="J10" s="21"/>
      <c r="K10" s="21"/>
      <c r="L10" s="21"/>
      <c r="M10" s="21"/>
      <c r="N10" s="21"/>
      <c r="O10" s="21"/>
      <c r="P10" s="21"/>
      <c r="AB10" s="34"/>
      <c r="AC10" s="34"/>
      <c r="AD10" s="34"/>
      <c r="AE10" s="34"/>
    </row>
    <row r="11" spans="1:31">
      <c r="B11" s="16"/>
      <c r="C11" s="19"/>
      <c r="D11" s="19"/>
      <c r="E11" s="19"/>
      <c r="F11" s="19"/>
      <c r="G11" s="19"/>
      <c r="H11" s="19"/>
      <c r="I11" s="21"/>
      <c r="J11" s="21"/>
      <c r="K11" s="21"/>
      <c r="L11" s="21"/>
      <c r="M11" s="21"/>
      <c r="N11" s="21"/>
      <c r="O11" s="21"/>
      <c r="P11" s="21"/>
      <c r="V11" s="10"/>
      <c r="X11" t="s">
        <v>54</v>
      </c>
      <c r="AB11" s="19" t="s">
        <v>51</v>
      </c>
      <c r="AC11" s="19"/>
      <c r="AD11" s="19"/>
      <c r="AE11" s="19"/>
    </row>
    <row r="12" spans="1:31">
      <c r="A12" s="3"/>
      <c r="B12" s="3"/>
      <c r="C12" s="31"/>
      <c r="D12" s="31" t="s">
        <v>2</v>
      </c>
      <c r="E12" s="3" t="s">
        <v>10</v>
      </c>
      <c r="F12" s="3" t="s">
        <v>11</v>
      </c>
      <c r="G12" s="3" t="s">
        <v>12</v>
      </c>
      <c r="H12" s="3"/>
      <c r="I12" s="3" t="s">
        <v>76</v>
      </c>
      <c r="J12" s="3" t="s">
        <v>75</v>
      </c>
      <c r="K12" s="3"/>
      <c r="L12" s="3" t="s">
        <v>13</v>
      </c>
      <c r="M12" s="3" t="s">
        <v>15</v>
      </c>
      <c r="N12" s="3" t="s">
        <v>16</v>
      </c>
      <c r="O12" s="3" t="s">
        <v>7</v>
      </c>
      <c r="P12" s="3" t="s">
        <v>14</v>
      </c>
      <c r="T12" s="3" t="s">
        <v>47</v>
      </c>
      <c r="U12" s="3" t="s">
        <v>46</v>
      </c>
      <c r="V12" s="3" t="s">
        <v>48</v>
      </c>
      <c r="W12" s="3" t="s">
        <v>49</v>
      </c>
      <c r="X12" s="3" t="s">
        <v>50</v>
      </c>
      <c r="AB12" s="25" t="s">
        <v>47</v>
      </c>
      <c r="AC12" s="25" t="s">
        <v>46</v>
      </c>
      <c r="AD12" s="25" t="s">
        <v>48</v>
      </c>
      <c r="AE12" s="25" t="s">
        <v>49</v>
      </c>
    </row>
    <row r="13" spans="1:31">
      <c r="A13" t="s">
        <v>8</v>
      </c>
      <c r="B13" s="16"/>
      <c r="C13" s="19" t="s">
        <v>4</v>
      </c>
      <c r="D13" s="19">
        <f>SUM(E13:G13)</f>
        <v>57</v>
      </c>
      <c r="E13" s="19">
        <v>26</v>
      </c>
      <c r="F13" s="19">
        <v>8</v>
      </c>
      <c r="G13" s="19">
        <v>23</v>
      </c>
      <c r="H13" s="19"/>
      <c r="I13" s="24">
        <f>(E13/(E13+F13))*100</f>
        <v>76.470588235294116</v>
      </c>
      <c r="J13" s="24">
        <f>((D13-G13)/D13)*100</f>
        <v>59.649122807017541</v>
      </c>
      <c r="K13" s="24"/>
      <c r="L13" s="21" t="s">
        <v>4</v>
      </c>
      <c r="M13" s="21">
        <v>54</v>
      </c>
      <c r="N13" s="21">
        <v>26</v>
      </c>
      <c r="O13" s="21">
        <v>28</v>
      </c>
      <c r="P13" s="24">
        <f>(N13/M13)*100</f>
        <v>48.148148148148145</v>
      </c>
      <c r="T13">
        <v>28</v>
      </c>
      <c r="U13">
        <v>26</v>
      </c>
      <c r="V13">
        <v>10</v>
      </c>
      <c r="W13">
        <v>8</v>
      </c>
      <c r="X13">
        <f>SUM(T13:W13)</f>
        <v>72</v>
      </c>
      <c r="AB13" s="24">
        <f>(T13/$X$13)*100</f>
        <v>38.888888888888893</v>
      </c>
      <c r="AC13" s="24">
        <f t="shared" ref="AC13:AE13" si="4">(U13/$X$13)*100</f>
        <v>36.111111111111107</v>
      </c>
      <c r="AD13" s="24">
        <f t="shared" si="4"/>
        <v>13.888888888888889</v>
      </c>
      <c r="AE13" s="24">
        <f t="shared" si="4"/>
        <v>11.111111111111111</v>
      </c>
    </row>
    <row r="14" spans="1:31">
      <c r="B14" s="16"/>
      <c r="C14" s="19" t="s">
        <v>5</v>
      </c>
      <c r="D14" s="19">
        <f t="shared" ref="D14:D15" si="5">SUM(E14:G14)</f>
        <v>60</v>
      </c>
      <c r="E14" s="19">
        <v>25</v>
      </c>
      <c r="F14" s="19">
        <v>12</v>
      </c>
      <c r="G14" s="19">
        <v>23</v>
      </c>
      <c r="H14" s="19"/>
      <c r="I14" s="24">
        <f>(E14/(E14+F14))*100</f>
        <v>67.567567567567565</v>
      </c>
      <c r="J14" s="24">
        <f>((D14-G14)/D14)*100</f>
        <v>61.666666666666671</v>
      </c>
      <c r="K14" s="24"/>
      <c r="L14" s="21" t="s">
        <v>5</v>
      </c>
      <c r="M14" s="21">
        <v>44</v>
      </c>
      <c r="N14" s="21">
        <v>25</v>
      </c>
      <c r="O14" s="21">
        <v>19</v>
      </c>
      <c r="P14" s="24">
        <f>(N14/M14)*100</f>
        <v>56.81818181818182</v>
      </c>
      <c r="T14">
        <v>19</v>
      </c>
      <c r="U14">
        <v>25</v>
      </c>
      <c r="V14">
        <v>10</v>
      </c>
      <c r="W14">
        <v>12</v>
      </c>
      <c r="X14">
        <f>SUM(T14:W14)</f>
        <v>66</v>
      </c>
      <c r="AB14" s="24">
        <f>(T14/$X$14)*100</f>
        <v>28.787878787878789</v>
      </c>
      <c r="AC14" s="24">
        <f t="shared" ref="AC14:AE14" si="6">(U14/$X$14)*100</f>
        <v>37.878787878787875</v>
      </c>
      <c r="AD14" s="24">
        <f t="shared" si="6"/>
        <v>15.151515151515152</v>
      </c>
      <c r="AE14" s="24">
        <f t="shared" si="6"/>
        <v>18.181818181818183</v>
      </c>
    </row>
    <row r="15" spans="1:31">
      <c r="B15" s="16"/>
      <c r="C15" s="19" t="s">
        <v>6</v>
      </c>
      <c r="D15" s="19">
        <f t="shared" si="5"/>
        <v>70</v>
      </c>
      <c r="E15" s="19">
        <v>28</v>
      </c>
      <c r="F15" s="19">
        <v>14</v>
      </c>
      <c r="G15" s="19">
        <v>28</v>
      </c>
      <c r="H15" s="19"/>
      <c r="I15" s="24">
        <f>(E15/(E15+F15))*100</f>
        <v>66.666666666666657</v>
      </c>
      <c r="J15" s="24">
        <f>((D15-G15)/D15)*100</f>
        <v>60</v>
      </c>
      <c r="K15" s="24"/>
      <c r="L15" s="21" t="s">
        <v>6</v>
      </c>
      <c r="M15" s="21">
        <v>47</v>
      </c>
      <c r="N15" s="21">
        <v>28</v>
      </c>
      <c r="O15" s="21">
        <v>19</v>
      </c>
      <c r="P15" s="24">
        <f>(N15/M15)*100</f>
        <v>59.574468085106382</v>
      </c>
      <c r="T15">
        <v>19</v>
      </c>
      <c r="U15">
        <v>28</v>
      </c>
      <c r="V15">
        <v>11</v>
      </c>
      <c r="W15">
        <v>14</v>
      </c>
      <c r="X15">
        <f>SUM(T15:W15)</f>
        <v>72</v>
      </c>
      <c r="AB15" s="24">
        <f>(T15/$X$15)*100</f>
        <v>26.388888888888889</v>
      </c>
      <c r="AC15" s="24">
        <f t="shared" ref="AC15:AE15" si="7">(U15/$X$15)*100</f>
        <v>38.888888888888893</v>
      </c>
      <c r="AD15" s="24">
        <f t="shared" si="7"/>
        <v>15.277777777777779</v>
      </c>
      <c r="AE15" s="24">
        <f t="shared" si="7"/>
        <v>19.444444444444446</v>
      </c>
    </row>
    <row r="16" spans="1:31">
      <c r="B16" s="16"/>
      <c r="C16" s="19"/>
      <c r="D16" s="33">
        <f>SUM(D13:D15)</f>
        <v>187</v>
      </c>
      <c r="E16" s="33">
        <f>SUM(E13:E15)</f>
        <v>79</v>
      </c>
      <c r="F16" s="33">
        <f>SUM(F13:F15)</f>
        <v>34</v>
      </c>
      <c r="G16" s="19"/>
      <c r="H16" s="19" t="s">
        <v>53</v>
      </c>
      <c r="I16" s="24">
        <f>AVERAGE(I13:I15)</f>
        <v>70.234940823176117</v>
      </c>
      <c r="J16" s="24">
        <f>AVERAGE(J13:J15)</f>
        <v>60.438596491228076</v>
      </c>
      <c r="K16" s="24"/>
      <c r="L16" s="21"/>
      <c r="M16" s="21">
        <f>SUM(M13:M15)</f>
        <v>145</v>
      </c>
      <c r="N16" s="21">
        <f>SUM(N13:N15)</f>
        <v>79</v>
      </c>
      <c r="O16" s="19" t="s">
        <v>53</v>
      </c>
      <c r="P16" s="24">
        <f>AVERAGE(P13:P15)</f>
        <v>54.846932683812121</v>
      </c>
      <c r="X16">
        <f>SUM(X13:X15)</f>
        <v>210</v>
      </c>
      <c r="AB16" s="13">
        <f>AVERAGE(AB13:AB15)</f>
        <v>31.355218855218855</v>
      </c>
      <c r="AC16" s="13">
        <f t="shared" ref="AC16" si="8">AVERAGE(AC13:AC15)</f>
        <v>37.626262626262623</v>
      </c>
      <c r="AD16" s="13">
        <f t="shared" ref="AD16" si="9">AVERAGE(AD13:AD15)</f>
        <v>14.772727272727273</v>
      </c>
      <c r="AE16" s="13">
        <f t="shared" ref="AE16" si="10">AVERAGE(AE13:AE15)</f>
        <v>16.245791245791249</v>
      </c>
    </row>
    <row r="17" spans="1:31">
      <c r="B17" s="16"/>
      <c r="C17" s="19"/>
      <c r="D17" s="19"/>
      <c r="E17" s="19"/>
      <c r="F17" s="19"/>
      <c r="G17" s="19"/>
      <c r="H17" s="19"/>
      <c r="I17" s="21"/>
      <c r="J17" s="21"/>
      <c r="K17" s="21"/>
      <c r="L17" s="21"/>
      <c r="M17" s="21"/>
      <c r="N17" s="21"/>
      <c r="O17" s="21"/>
      <c r="P17" s="21"/>
      <c r="AB17" s="34"/>
      <c r="AC17" s="34"/>
      <c r="AD17" s="34"/>
      <c r="AE17" s="34"/>
    </row>
    <row r="18" spans="1:31">
      <c r="B18" s="16"/>
      <c r="C18" s="19"/>
      <c r="D18" s="19"/>
      <c r="E18" s="19"/>
      <c r="F18" s="19"/>
      <c r="G18" s="19"/>
      <c r="H18" s="19"/>
      <c r="I18" s="21"/>
      <c r="J18" s="21"/>
      <c r="K18" s="21"/>
      <c r="L18" s="21"/>
      <c r="M18" s="21"/>
      <c r="N18" s="21"/>
      <c r="O18" s="21"/>
      <c r="P18" s="21"/>
      <c r="AB18" s="34"/>
      <c r="AC18" s="34"/>
      <c r="AD18" s="34"/>
      <c r="AE18" s="34"/>
    </row>
    <row r="19" spans="1:31">
      <c r="B19" s="16"/>
      <c r="C19" s="19"/>
      <c r="D19" s="19"/>
      <c r="E19" s="19"/>
      <c r="F19" s="19"/>
      <c r="G19" s="19"/>
      <c r="H19" s="19"/>
      <c r="I19" s="21"/>
      <c r="J19" s="21"/>
      <c r="K19" s="21"/>
      <c r="L19" s="21"/>
      <c r="M19" s="21"/>
      <c r="N19" s="21"/>
      <c r="O19" s="21"/>
      <c r="P19" s="21"/>
      <c r="AB19" s="34"/>
      <c r="AC19" s="34"/>
      <c r="AD19" s="34"/>
      <c r="AE19" s="34"/>
    </row>
    <row r="20" spans="1:31">
      <c r="B20" s="16"/>
      <c r="C20" s="19"/>
      <c r="D20" s="19"/>
      <c r="E20" s="19"/>
      <c r="F20" s="19"/>
      <c r="G20" s="19"/>
      <c r="H20" s="19"/>
      <c r="I20" s="21"/>
      <c r="J20" s="21"/>
      <c r="K20" s="21"/>
      <c r="L20" s="21"/>
      <c r="M20" s="21"/>
      <c r="N20" s="21"/>
      <c r="O20" s="21"/>
      <c r="P20" s="21"/>
      <c r="AB20" s="34"/>
      <c r="AC20" s="34"/>
      <c r="AD20" s="34"/>
      <c r="AE20" s="34"/>
    </row>
    <row r="21" spans="1:31">
      <c r="B21" s="16"/>
      <c r="C21" s="19"/>
      <c r="D21" s="19"/>
      <c r="E21" s="19"/>
      <c r="F21" s="19"/>
      <c r="G21" s="19"/>
      <c r="H21" s="19"/>
      <c r="I21" s="21"/>
      <c r="J21" s="21"/>
      <c r="K21" s="21"/>
      <c r="L21" s="21"/>
      <c r="M21" s="21"/>
      <c r="N21" s="21"/>
      <c r="O21" s="21"/>
      <c r="P21" s="21"/>
      <c r="V21" s="10"/>
      <c r="X21" t="s">
        <v>54</v>
      </c>
      <c r="AB21" s="19" t="s">
        <v>51</v>
      </c>
      <c r="AC21" s="19"/>
      <c r="AD21" s="19"/>
      <c r="AE21" s="19"/>
    </row>
    <row r="22" spans="1:31">
      <c r="A22" s="3"/>
      <c r="B22" s="3"/>
      <c r="C22" s="31"/>
      <c r="D22" s="31" t="s">
        <v>2</v>
      </c>
      <c r="E22" s="3" t="s">
        <v>10</v>
      </c>
      <c r="F22" s="3" t="s">
        <v>11</v>
      </c>
      <c r="G22" s="3" t="s">
        <v>12</v>
      </c>
      <c r="H22" s="3"/>
      <c r="I22" s="3" t="s">
        <v>76</v>
      </c>
      <c r="J22" s="3" t="s">
        <v>75</v>
      </c>
      <c r="K22" s="3"/>
      <c r="L22" s="3" t="s">
        <v>13</v>
      </c>
      <c r="M22" s="3" t="s">
        <v>15</v>
      </c>
      <c r="N22" s="3" t="s">
        <v>16</v>
      </c>
      <c r="O22" s="3" t="s">
        <v>7</v>
      </c>
      <c r="P22" s="3" t="s">
        <v>14</v>
      </c>
      <c r="T22" s="3" t="s">
        <v>47</v>
      </c>
      <c r="U22" s="3" t="s">
        <v>46</v>
      </c>
      <c r="V22" s="3" t="s">
        <v>48</v>
      </c>
      <c r="W22" s="3" t="s">
        <v>49</v>
      </c>
      <c r="X22" s="3" t="s">
        <v>50</v>
      </c>
      <c r="AB22" s="25" t="s">
        <v>47</v>
      </c>
      <c r="AC22" s="25" t="s">
        <v>46</v>
      </c>
      <c r="AD22" s="25" t="s">
        <v>48</v>
      </c>
      <c r="AE22" s="25" t="s">
        <v>49</v>
      </c>
    </row>
    <row r="23" spans="1:31">
      <c r="A23" t="s">
        <v>9</v>
      </c>
      <c r="B23" s="16"/>
      <c r="C23" s="19" t="s">
        <v>4</v>
      </c>
      <c r="D23" s="19">
        <f t="shared" ref="D23:D25" si="11">SUM(E23:G23)</f>
        <v>108</v>
      </c>
      <c r="E23" s="19">
        <v>42</v>
      </c>
      <c r="F23" s="19">
        <v>14</v>
      </c>
      <c r="G23" s="19">
        <v>52</v>
      </c>
      <c r="H23" s="19"/>
      <c r="I23" s="24">
        <f>(E23/(E23+F23))*100</f>
        <v>75</v>
      </c>
      <c r="J23" s="24">
        <f>((D23-G23)/D23)*100</f>
        <v>51.851851851851848</v>
      </c>
      <c r="K23" s="24"/>
      <c r="L23" s="21" t="s">
        <v>4</v>
      </c>
      <c r="M23" s="21">
        <v>61</v>
      </c>
      <c r="N23" s="21">
        <v>42</v>
      </c>
      <c r="O23" s="21">
        <v>19</v>
      </c>
      <c r="P23" s="24">
        <f>(N23/M23)*100</f>
        <v>68.852459016393439</v>
      </c>
      <c r="T23">
        <v>19</v>
      </c>
      <c r="U23">
        <v>42</v>
      </c>
      <c r="V23">
        <v>11</v>
      </c>
      <c r="W23">
        <v>14</v>
      </c>
      <c r="X23">
        <f>SUM(T23:W23)</f>
        <v>86</v>
      </c>
      <c r="AB23" s="24">
        <f>(T23/$X$23)*100</f>
        <v>22.093023255813954</v>
      </c>
      <c r="AC23" s="24">
        <f t="shared" ref="AC23:AE23" si="12">(U23/$X$23)*100</f>
        <v>48.837209302325576</v>
      </c>
      <c r="AD23" s="24">
        <f t="shared" si="12"/>
        <v>12.790697674418606</v>
      </c>
      <c r="AE23" s="24">
        <f t="shared" si="12"/>
        <v>16.279069767441861</v>
      </c>
    </row>
    <row r="24" spans="1:31">
      <c r="B24" s="16"/>
      <c r="C24" s="19" t="s">
        <v>5</v>
      </c>
      <c r="D24" s="19">
        <f t="shared" si="11"/>
        <v>140</v>
      </c>
      <c r="E24" s="19">
        <v>41</v>
      </c>
      <c r="F24" s="19">
        <v>31</v>
      </c>
      <c r="G24" s="19">
        <v>68</v>
      </c>
      <c r="H24" s="19"/>
      <c r="I24" s="24">
        <f>(E24/(E24+F24))*100</f>
        <v>56.944444444444443</v>
      </c>
      <c r="J24" s="24">
        <f>((D24-G24)/D24)*100</f>
        <v>51.428571428571423</v>
      </c>
      <c r="K24" s="24"/>
      <c r="L24" s="21" t="s">
        <v>5</v>
      </c>
      <c r="M24" s="21">
        <v>67</v>
      </c>
      <c r="N24" s="21">
        <v>41</v>
      </c>
      <c r="O24" s="21">
        <v>26</v>
      </c>
      <c r="P24" s="24">
        <f>(N24/M24)*100</f>
        <v>61.194029850746269</v>
      </c>
      <c r="T24">
        <v>26</v>
      </c>
      <c r="U24">
        <v>41</v>
      </c>
      <c r="V24">
        <v>6</v>
      </c>
      <c r="W24">
        <v>31</v>
      </c>
      <c r="X24">
        <f>SUM(T24:W24)</f>
        <v>104</v>
      </c>
      <c r="AB24" s="24">
        <f>(T24/$X$24)*100</f>
        <v>25</v>
      </c>
      <c r="AC24" s="24">
        <f t="shared" ref="AC24:AE24" si="13">(U24/$X$24)*100</f>
        <v>39.42307692307692</v>
      </c>
      <c r="AD24" s="24">
        <f t="shared" si="13"/>
        <v>5.7692307692307692</v>
      </c>
      <c r="AE24" s="24">
        <f t="shared" si="13"/>
        <v>29.807692307692307</v>
      </c>
    </row>
    <row r="25" spans="1:31">
      <c r="B25" s="16"/>
      <c r="C25" s="19" t="s">
        <v>6</v>
      </c>
      <c r="D25" s="19">
        <f t="shared" si="11"/>
        <v>128</v>
      </c>
      <c r="E25" s="19">
        <v>40</v>
      </c>
      <c r="F25" s="19">
        <v>37</v>
      </c>
      <c r="G25" s="19">
        <v>51</v>
      </c>
      <c r="H25" s="19"/>
      <c r="I25" s="24">
        <f>(E25/(E25+F25))*100</f>
        <v>51.94805194805194</v>
      </c>
      <c r="J25" s="24">
        <f>((D25-G25)/D25)*100</f>
        <v>60.15625</v>
      </c>
      <c r="K25" s="24"/>
      <c r="L25" s="21" t="s">
        <v>6</v>
      </c>
      <c r="M25" s="21">
        <v>63</v>
      </c>
      <c r="N25" s="21">
        <v>40</v>
      </c>
      <c r="O25" s="21">
        <v>23</v>
      </c>
      <c r="P25" s="24">
        <f>(N25/M25)*100</f>
        <v>63.492063492063487</v>
      </c>
      <c r="T25">
        <v>23</v>
      </c>
      <c r="U25">
        <v>40</v>
      </c>
      <c r="V25">
        <v>11</v>
      </c>
      <c r="W25">
        <v>37</v>
      </c>
      <c r="X25">
        <f>SUM(T25:W25)</f>
        <v>111</v>
      </c>
      <c r="AB25" s="24">
        <f>(T25/$X$25)*100</f>
        <v>20.72072072072072</v>
      </c>
      <c r="AC25" s="24">
        <f t="shared" ref="AC25:AE25" si="14">(U25/$X$25)*100</f>
        <v>36.036036036036037</v>
      </c>
      <c r="AD25" s="24">
        <f t="shared" si="14"/>
        <v>9.9099099099099099</v>
      </c>
      <c r="AE25" s="24">
        <f t="shared" si="14"/>
        <v>33.333333333333329</v>
      </c>
    </row>
    <row r="26" spans="1:31">
      <c r="B26" s="16"/>
      <c r="C26" s="19"/>
      <c r="D26" s="33">
        <f>SUM(D23:D25)</f>
        <v>376</v>
      </c>
      <c r="E26" s="33">
        <f>SUM(E23:E25)</f>
        <v>123</v>
      </c>
      <c r="F26" s="33">
        <f>SUM(F23:F25)</f>
        <v>82</v>
      </c>
      <c r="G26" s="19"/>
      <c r="H26" s="19" t="s">
        <v>53</v>
      </c>
      <c r="I26" s="24">
        <f>AVERAGE(I23:I25)</f>
        <v>61.297498797498804</v>
      </c>
      <c r="J26" s="24">
        <f>AVERAGE(J23:J25)</f>
        <v>54.478891093474424</v>
      </c>
      <c r="K26" s="24"/>
      <c r="L26" s="21"/>
      <c r="M26" s="21">
        <f>SUM(M23:M25)</f>
        <v>191</v>
      </c>
      <c r="N26" s="21">
        <f>SUM(N23:N25)</f>
        <v>123</v>
      </c>
      <c r="O26" s="19" t="s">
        <v>53</v>
      </c>
      <c r="P26" s="24">
        <f>AVERAGE(P23:P25)</f>
        <v>64.512850786401074</v>
      </c>
      <c r="X26">
        <f>SUM(X23:X25)</f>
        <v>301</v>
      </c>
      <c r="AB26" s="13">
        <f>AVERAGE(AB23:AB25)</f>
        <v>22.60458132551156</v>
      </c>
      <c r="AC26" s="13">
        <f t="shared" ref="AC26" si="15">AVERAGE(AC23:AC25)</f>
        <v>41.432107420479511</v>
      </c>
      <c r="AD26" s="13">
        <f t="shared" ref="AD26" si="16">AVERAGE(AD23:AD25)</f>
        <v>9.4899461178530959</v>
      </c>
      <c r="AE26" s="13">
        <f t="shared" ref="AE26" si="17">AVERAGE(AE23:AE25)</f>
        <v>26.473365136155831</v>
      </c>
    </row>
    <row r="27" spans="1:31">
      <c r="B27" s="16"/>
      <c r="C27" s="19"/>
      <c r="D27" s="33"/>
      <c r="E27" s="33"/>
      <c r="F27" s="33"/>
      <c r="G27" s="19"/>
      <c r="H27" s="19"/>
      <c r="I27" s="24"/>
      <c r="J27" s="24"/>
      <c r="K27" s="24"/>
      <c r="L27" s="21"/>
      <c r="M27" s="21"/>
      <c r="N27" s="21"/>
      <c r="O27" s="21"/>
      <c r="P27" s="24"/>
      <c r="AB27" s="13"/>
      <c r="AC27" s="13"/>
      <c r="AD27" s="13"/>
      <c r="AE27" s="13"/>
    </row>
    <row r="28" spans="1:31">
      <c r="C28" s="33"/>
      <c r="D28" s="3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31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31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31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6" spans="4:16">
      <c r="E36" t="s">
        <v>20</v>
      </c>
      <c r="M36" t="s">
        <v>25</v>
      </c>
    </row>
    <row r="37" spans="4:16">
      <c r="D37" s="3"/>
      <c r="E37" s="3">
        <v>1</v>
      </c>
      <c r="F37" s="3">
        <v>2</v>
      </c>
      <c r="G37" s="3">
        <v>3</v>
      </c>
      <c r="H37" s="3" t="s">
        <v>53</v>
      </c>
      <c r="L37" s="3"/>
      <c r="M37" s="4">
        <v>1</v>
      </c>
      <c r="N37" s="4">
        <v>2</v>
      </c>
      <c r="O37" s="4">
        <v>3</v>
      </c>
      <c r="P37" s="3" t="s">
        <v>53</v>
      </c>
    </row>
    <row r="38" spans="4:16">
      <c r="D38" t="s">
        <v>21</v>
      </c>
      <c r="E38" s="1">
        <v>53.658536585365901</v>
      </c>
      <c r="F38" s="1">
        <v>74.418604651162795</v>
      </c>
      <c r="G38" s="1">
        <v>59.090909090909093</v>
      </c>
      <c r="H38" s="13">
        <v>62.389350109145916</v>
      </c>
      <c r="I38" s="34"/>
      <c r="J38" s="34"/>
      <c r="K38" s="34"/>
      <c r="L38" s="34" t="s">
        <v>21</v>
      </c>
      <c r="M38" s="24">
        <v>32.352941176470587</v>
      </c>
      <c r="N38" s="24">
        <v>35.955056179775283</v>
      </c>
      <c r="O38" s="24">
        <v>36.111111111111107</v>
      </c>
      <c r="P38" s="13">
        <v>34.806369489118993</v>
      </c>
    </row>
    <row r="39" spans="4:16">
      <c r="D39" t="s">
        <v>22</v>
      </c>
      <c r="E39" s="1">
        <v>76.470588235294116</v>
      </c>
      <c r="F39" s="1">
        <v>67.567567567567565</v>
      </c>
      <c r="G39" s="1">
        <v>66.666666666666657</v>
      </c>
      <c r="H39" s="13">
        <v>70.234940823176117</v>
      </c>
      <c r="I39" s="34"/>
      <c r="J39" s="34"/>
      <c r="K39" s="34"/>
      <c r="L39" s="34" t="s">
        <v>22</v>
      </c>
      <c r="M39" s="24">
        <v>48.148148148148145</v>
      </c>
      <c r="N39" s="24">
        <v>56.81818181818182</v>
      </c>
      <c r="O39" s="24">
        <v>59.574468085106382</v>
      </c>
      <c r="P39" s="13">
        <v>54.846932683812121</v>
      </c>
    </row>
    <row r="40" spans="4:16">
      <c r="D40" t="s">
        <v>23</v>
      </c>
      <c r="E40" s="1">
        <v>75</v>
      </c>
      <c r="F40" s="1">
        <v>56.944444444444443</v>
      </c>
      <c r="G40" s="1">
        <v>51.94805194805194</v>
      </c>
      <c r="H40" s="13">
        <v>61.297498797498804</v>
      </c>
      <c r="I40" s="34"/>
      <c r="J40" s="34"/>
      <c r="K40" s="34"/>
      <c r="L40" s="34" t="s">
        <v>23</v>
      </c>
      <c r="M40" s="24">
        <v>68.852459016393439</v>
      </c>
      <c r="N40" s="24">
        <v>61.194029850746269</v>
      </c>
      <c r="O40" s="24">
        <v>63.492063492063487</v>
      </c>
      <c r="P40" s="13">
        <v>64.512850786401074</v>
      </c>
    </row>
    <row r="41" spans="4:16">
      <c r="H41" s="34"/>
      <c r="I41" s="34"/>
      <c r="J41" s="34"/>
      <c r="K41" s="34"/>
      <c r="L41" s="34"/>
      <c r="M41" s="34"/>
      <c r="N41" s="34"/>
      <c r="O41" s="34"/>
      <c r="P41" s="34"/>
    </row>
    <row r="42" spans="4:16">
      <c r="H42" s="34"/>
      <c r="I42" s="34"/>
      <c r="J42" s="34"/>
      <c r="K42" s="34"/>
      <c r="L42" s="34"/>
      <c r="M42" s="34"/>
      <c r="N42" s="34"/>
      <c r="O42" s="34"/>
      <c r="P42" s="34"/>
    </row>
    <row r="43" spans="4:16">
      <c r="H43" s="34"/>
      <c r="I43" s="34"/>
      <c r="J43" s="34"/>
      <c r="K43" s="34"/>
      <c r="L43" s="34"/>
      <c r="M43" s="34"/>
      <c r="N43" s="34"/>
      <c r="O43" s="34"/>
      <c r="P43" s="34"/>
    </row>
    <row r="44" spans="4:16">
      <c r="E44" t="s">
        <v>61</v>
      </c>
      <c r="H44" s="34"/>
      <c r="I44" s="34"/>
      <c r="J44" s="34"/>
      <c r="K44" s="34"/>
      <c r="L44" s="34"/>
      <c r="M44" s="34"/>
      <c r="N44" s="34"/>
      <c r="O44" s="34"/>
      <c r="P44" s="34"/>
    </row>
    <row r="45" spans="4:16">
      <c r="D45" s="3"/>
      <c r="E45" s="3">
        <v>1</v>
      </c>
      <c r="F45" s="3">
        <v>2</v>
      </c>
      <c r="G45" s="3">
        <v>3</v>
      </c>
      <c r="H45" s="3" t="s">
        <v>53</v>
      </c>
      <c r="I45" s="34"/>
      <c r="J45" s="34" t="s">
        <v>54</v>
      </c>
      <c r="K45" s="34"/>
      <c r="L45" s="34"/>
      <c r="M45" s="34"/>
      <c r="N45" s="34"/>
      <c r="O45" s="34"/>
      <c r="P45" s="34"/>
    </row>
    <row r="46" spans="4:16">
      <c r="D46" t="s">
        <v>21</v>
      </c>
      <c r="E46" s="1">
        <f>J3</f>
        <v>66.129032258064512</v>
      </c>
      <c r="F46" s="1">
        <f>J4</f>
        <v>74.137931034482762</v>
      </c>
      <c r="G46" s="1">
        <f>J5</f>
        <v>67.692307692307693</v>
      </c>
      <c r="H46" s="13">
        <f>J6</f>
        <v>69.319756994951661</v>
      </c>
      <c r="I46" s="34"/>
      <c r="J46" s="21">
        <f>D6</f>
        <v>185</v>
      </c>
      <c r="K46" s="21"/>
      <c r="L46" s="34"/>
      <c r="M46" s="34"/>
      <c r="N46" s="34"/>
      <c r="O46" s="34"/>
      <c r="P46" s="34"/>
    </row>
    <row r="47" spans="4:16">
      <c r="D47" t="s">
        <v>22</v>
      </c>
      <c r="E47" s="1">
        <f t="shared" ref="E47" si="18">J13</f>
        <v>59.649122807017541</v>
      </c>
      <c r="F47" s="1">
        <f>J14</f>
        <v>61.666666666666671</v>
      </c>
      <c r="G47" s="1">
        <f>J15</f>
        <v>60</v>
      </c>
      <c r="H47" s="13">
        <f>J16</f>
        <v>60.438596491228076</v>
      </c>
      <c r="I47" s="34"/>
      <c r="J47" s="21">
        <f>D16</f>
        <v>187</v>
      </c>
      <c r="K47" s="21"/>
      <c r="L47" s="34"/>
      <c r="M47" s="34"/>
      <c r="N47" s="34"/>
      <c r="O47" s="34"/>
      <c r="P47" s="34"/>
    </row>
    <row r="48" spans="4:16">
      <c r="D48" t="s">
        <v>23</v>
      </c>
      <c r="E48" s="1">
        <f t="shared" ref="E48" si="19">J23</f>
        <v>51.851851851851848</v>
      </c>
      <c r="F48" s="1">
        <f>J24</f>
        <v>51.428571428571423</v>
      </c>
      <c r="G48" s="1">
        <f>J25</f>
        <v>60.15625</v>
      </c>
      <c r="H48" s="13">
        <f>J26</f>
        <v>54.478891093474424</v>
      </c>
      <c r="I48" s="34"/>
      <c r="J48" s="21">
        <f>D26</f>
        <v>376</v>
      </c>
      <c r="K48" s="21"/>
      <c r="L48" s="34"/>
      <c r="M48" s="34"/>
      <c r="N48" s="34"/>
      <c r="O48" s="34"/>
      <c r="P48" s="34"/>
    </row>
    <row r="49" spans="5:16">
      <c r="H49" s="34"/>
      <c r="I49" s="34"/>
      <c r="J49" s="34"/>
      <c r="K49" s="34"/>
      <c r="L49" s="34"/>
      <c r="M49" s="34"/>
      <c r="N49" s="34"/>
      <c r="O49" s="34"/>
      <c r="P49" s="34"/>
    </row>
    <row r="54" spans="5:16">
      <c r="E54" s="1"/>
      <c r="F54" s="1"/>
      <c r="G54" s="1"/>
      <c r="H54" s="2"/>
    </row>
    <row r="55" spans="5:16">
      <c r="E55" s="1"/>
      <c r="F55" s="1"/>
      <c r="G55" s="1"/>
      <c r="H55" s="2"/>
    </row>
    <row r="56" spans="5:16">
      <c r="E56" s="1"/>
      <c r="F56" s="1"/>
      <c r="G56" s="1"/>
      <c r="H56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69B4-81AF-4146-B67B-F5C379830F2D}">
  <dimension ref="A1:AD55"/>
  <sheetViews>
    <sheetView topLeftCell="C1" workbookViewId="0">
      <selection activeCell="I30" sqref="I30"/>
    </sheetView>
  </sheetViews>
  <sheetFormatPr baseColWidth="10" defaultRowHeight="20"/>
  <cols>
    <col min="4" max="4" width="10.42578125" customWidth="1"/>
    <col min="5" max="5" width="16.85546875" customWidth="1"/>
    <col min="6" max="6" width="16.7109375" customWidth="1"/>
    <col min="7" max="7" width="11.7109375" customWidth="1"/>
    <col min="8" max="8" width="16.7109375" customWidth="1"/>
    <col min="9" max="9" width="15.7109375" customWidth="1"/>
    <col min="10" max="10" width="14.7109375" customWidth="1"/>
    <col min="11" max="11" width="14.42578125" customWidth="1"/>
    <col min="12" max="12" width="16" customWidth="1"/>
    <col min="13" max="13" width="21.140625" customWidth="1"/>
    <col min="14" max="14" width="11.140625" bestFit="1" customWidth="1"/>
    <col min="15" max="15" width="17" customWidth="1"/>
    <col min="16" max="16" width="5.5703125" customWidth="1"/>
    <col min="17" max="17" width="5" customWidth="1"/>
    <col min="19" max="20" width="15.5703125" customWidth="1"/>
    <col min="21" max="21" width="13.28515625" customWidth="1"/>
    <col min="22" max="22" width="15.5703125" customWidth="1"/>
    <col min="27" max="30" width="16.140625" customWidth="1"/>
  </cols>
  <sheetData>
    <row r="1" spans="1:30">
      <c r="A1" t="s">
        <v>0</v>
      </c>
      <c r="U1" s="10"/>
      <c r="AA1" t="s">
        <v>51</v>
      </c>
    </row>
    <row r="2" spans="1:30">
      <c r="A2" s="3" t="s">
        <v>19</v>
      </c>
      <c r="B2" s="3"/>
      <c r="C2" s="3"/>
      <c r="D2" s="3" t="s">
        <v>2</v>
      </c>
      <c r="E2" s="3" t="s">
        <v>10</v>
      </c>
      <c r="F2" s="3" t="s">
        <v>11</v>
      </c>
      <c r="G2" s="3" t="s">
        <v>12</v>
      </c>
      <c r="H2" s="3"/>
      <c r="I2" s="3" t="s">
        <v>18</v>
      </c>
      <c r="J2" s="3" t="s">
        <v>61</v>
      </c>
      <c r="K2" s="3" t="s">
        <v>13</v>
      </c>
      <c r="L2" s="3" t="s">
        <v>15</v>
      </c>
      <c r="M2" s="3" t="s">
        <v>16</v>
      </c>
      <c r="N2" s="3" t="s">
        <v>7</v>
      </c>
      <c r="O2" s="3" t="s">
        <v>14</v>
      </c>
      <c r="S2" s="3" t="s">
        <v>47</v>
      </c>
      <c r="T2" s="3" t="s">
        <v>46</v>
      </c>
      <c r="U2" s="3" t="s">
        <v>48</v>
      </c>
      <c r="V2" s="3" t="s">
        <v>49</v>
      </c>
      <c r="W2" s="3" t="s">
        <v>50</v>
      </c>
      <c r="AA2" s="3" t="s">
        <v>47</v>
      </c>
      <c r="AB2" s="3" t="s">
        <v>46</v>
      </c>
      <c r="AC2" s="3" t="s">
        <v>48</v>
      </c>
      <c r="AD2" s="3" t="s">
        <v>49</v>
      </c>
    </row>
    <row r="3" spans="1:30">
      <c r="A3" t="s">
        <v>3</v>
      </c>
      <c r="C3" t="s">
        <v>4</v>
      </c>
      <c r="D3">
        <f>SUM(E3:G3)</f>
        <v>28</v>
      </c>
      <c r="E3">
        <v>13</v>
      </c>
      <c r="F3">
        <v>5</v>
      </c>
      <c r="G3">
        <v>10</v>
      </c>
      <c r="I3" s="1">
        <f>(E3/(E3+F3))*100</f>
        <v>72.222222222222214</v>
      </c>
      <c r="J3" s="1">
        <f>((D3-G3)/D3)*100</f>
        <v>64.285714285714292</v>
      </c>
      <c r="L3">
        <v>63</v>
      </c>
      <c r="M3">
        <v>13</v>
      </c>
      <c r="N3">
        <f>L3-M3</f>
        <v>50</v>
      </c>
      <c r="O3" s="1">
        <f>(M3/L3)*100</f>
        <v>20.634920634920633</v>
      </c>
      <c r="S3">
        <v>50</v>
      </c>
      <c r="T3">
        <v>13</v>
      </c>
      <c r="U3">
        <v>8</v>
      </c>
      <c r="V3">
        <v>5</v>
      </c>
      <c r="W3">
        <f>SUM(S3:V3)</f>
        <v>76</v>
      </c>
      <c r="AA3" s="13">
        <f>(S3/$W$3)*100</f>
        <v>65.789473684210535</v>
      </c>
      <c r="AB3" s="13">
        <f t="shared" ref="AB3:AD3" si="0">(T3/$W$3)*100</f>
        <v>17.105263157894736</v>
      </c>
      <c r="AC3" s="13">
        <f t="shared" si="0"/>
        <v>10.526315789473683</v>
      </c>
      <c r="AD3" s="13">
        <f t="shared" si="0"/>
        <v>6.5789473684210522</v>
      </c>
    </row>
    <row r="4" spans="1:30">
      <c r="C4" t="s">
        <v>5</v>
      </c>
      <c r="D4">
        <f>SUM(E4:G4)</f>
        <v>40</v>
      </c>
      <c r="E4">
        <v>20</v>
      </c>
      <c r="F4">
        <v>7</v>
      </c>
      <c r="G4">
        <v>13</v>
      </c>
      <c r="I4" s="1">
        <f>(E4/(E4+F4))*100</f>
        <v>74.074074074074076</v>
      </c>
      <c r="J4" s="1">
        <f>((D4-G4)/D4)*100</f>
        <v>67.5</v>
      </c>
      <c r="L4">
        <v>69</v>
      </c>
      <c r="M4">
        <v>20</v>
      </c>
      <c r="N4">
        <f>L4-M4</f>
        <v>49</v>
      </c>
      <c r="O4" s="1">
        <f>(M4/L4)*100</f>
        <v>28.985507246376812</v>
      </c>
      <c r="S4">
        <v>49</v>
      </c>
      <c r="T4">
        <v>20</v>
      </c>
      <c r="U4">
        <v>8</v>
      </c>
      <c r="V4">
        <v>7</v>
      </c>
      <c r="W4">
        <f>SUM(S4:V4)</f>
        <v>84</v>
      </c>
      <c r="AA4" s="13">
        <f>(S4/$W$4)*100</f>
        <v>58.333333333333336</v>
      </c>
      <c r="AB4" s="13">
        <f t="shared" ref="AB4:AD4" si="1">(T4/$W$4)*100</f>
        <v>23.809523809523807</v>
      </c>
      <c r="AC4" s="13">
        <f t="shared" si="1"/>
        <v>9.5238095238095237</v>
      </c>
      <c r="AD4" s="13">
        <f t="shared" si="1"/>
        <v>8.3333333333333321</v>
      </c>
    </row>
    <row r="5" spans="1:30">
      <c r="C5" t="s">
        <v>6</v>
      </c>
      <c r="D5" s="34">
        <f>SUM(E5:G5)</f>
        <v>51</v>
      </c>
      <c r="E5" s="34">
        <v>23</v>
      </c>
      <c r="F5" s="34">
        <v>11</v>
      </c>
      <c r="G5" s="34">
        <v>17</v>
      </c>
      <c r="H5" s="34"/>
      <c r="I5" s="13">
        <f>(E5/(E5+F5))*100</f>
        <v>67.64705882352942</v>
      </c>
      <c r="J5" s="13">
        <f>((D5-G5)/D5)*100</f>
        <v>66.666666666666657</v>
      </c>
      <c r="K5" s="34"/>
      <c r="L5" s="34">
        <v>87</v>
      </c>
      <c r="M5" s="34">
        <v>23</v>
      </c>
      <c r="N5" s="34">
        <f>L5-M5</f>
        <v>64</v>
      </c>
      <c r="O5" s="13">
        <f>(M5/L5)*100</f>
        <v>26.436781609195403</v>
      </c>
      <c r="S5">
        <v>64</v>
      </c>
      <c r="T5">
        <v>23</v>
      </c>
      <c r="U5">
        <v>14</v>
      </c>
      <c r="V5">
        <v>11</v>
      </c>
      <c r="W5">
        <f>SUM(S5:V5)</f>
        <v>112</v>
      </c>
      <c r="AA5" s="13">
        <f>(S5/$W$5)*100</f>
        <v>57.142857142857139</v>
      </c>
      <c r="AB5" s="13">
        <f t="shared" ref="AB5:AD5" si="2">(T5/$W$5)*100</f>
        <v>20.535714285714285</v>
      </c>
      <c r="AC5" s="13">
        <f t="shared" si="2"/>
        <v>12.5</v>
      </c>
      <c r="AD5" s="13">
        <f t="shared" si="2"/>
        <v>9.8214285714285712</v>
      </c>
    </row>
    <row r="6" spans="1:30">
      <c r="D6" s="34">
        <f>SUM(D3:D5)</f>
        <v>119</v>
      </c>
      <c r="E6" s="34">
        <f>SUM(E3:E5)</f>
        <v>56</v>
      </c>
      <c r="F6" s="34">
        <f>SUM(F3:F5)</f>
        <v>23</v>
      </c>
      <c r="G6" s="34"/>
      <c r="H6" s="34" t="s">
        <v>53</v>
      </c>
      <c r="I6" s="24">
        <f>AVERAGE(I3:I5)</f>
        <v>71.31445170660858</v>
      </c>
      <c r="J6" s="24">
        <f>AVERAGE(J3:J5)</f>
        <v>66.150793650793645</v>
      </c>
      <c r="K6" s="34"/>
      <c r="L6" s="34">
        <f>SUM(L3:L5)</f>
        <v>219</v>
      </c>
      <c r="M6" s="34">
        <f>SUM(M3:M5)</f>
        <v>56</v>
      </c>
      <c r="N6" s="34" t="s">
        <v>53</v>
      </c>
      <c r="O6" s="24">
        <f>AVERAGE(O3:O5)</f>
        <v>25.352403163497616</v>
      </c>
      <c r="W6">
        <f>SUM(W3:W5)</f>
        <v>272</v>
      </c>
      <c r="AA6" s="13">
        <f>AVERAGE(AA3:AA5)</f>
        <v>60.421888053467001</v>
      </c>
      <c r="AB6" s="13">
        <f t="shared" ref="AB6:AD6" si="3">AVERAGE(AB3:AB5)</f>
        <v>20.483500417710943</v>
      </c>
      <c r="AC6" s="13">
        <f t="shared" si="3"/>
        <v>10.850041771094402</v>
      </c>
      <c r="AD6" s="13">
        <f t="shared" si="3"/>
        <v>8.2445697577276515</v>
      </c>
    </row>
    <row r="7" spans="1:30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AA7" s="34"/>
      <c r="AB7" s="34"/>
      <c r="AC7" s="34"/>
      <c r="AD7" s="34"/>
    </row>
    <row r="8" spans="1:30"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AA8" s="34"/>
      <c r="AB8" s="34"/>
      <c r="AC8" s="34"/>
      <c r="AD8" s="34"/>
    </row>
    <row r="9" spans="1:30"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AA9" s="34"/>
      <c r="AB9" s="34"/>
      <c r="AC9" s="34"/>
      <c r="AD9" s="34"/>
    </row>
    <row r="10" spans="1:30"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AA10" s="34"/>
      <c r="AB10" s="34"/>
      <c r="AC10" s="34"/>
      <c r="AD10" s="34"/>
    </row>
    <row r="11" spans="1:30"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U11" s="10"/>
      <c r="AA11" s="34" t="s">
        <v>51</v>
      </c>
      <c r="AB11" s="34"/>
      <c r="AC11" s="34"/>
      <c r="AD11" s="34"/>
    </row>
    <row r="12" spans="1:30">
      <c r="A12" s="3"/>
      <c r="B12" s="3"/>
      <c r="C12" s="3"/>
      <c r="D12" s="31" t="s">
        <v>2</v>
      </c>
      <c r="E12" s="25" t="s">
        <v>10</v>
      </c>
      <c r="F12" s="25" t="s">
        <v>11</v>
      </c>
      <c r="G12" s="25" t="s">
        <v>12</v>
      </c>
      <c r="H12" s="25"/>
      <c r="I12" s="25" t="s">
        <v>18</v>
      </c>
      <c r="J12" s="25" t="s">
        <v>61</v>
      </c>
      <c r="K12" s="25" t="s">
        <v>13</v>
      </c>
      <c r="L12" s="25" t="s">
        <v>15</v>
      </c>
      <c r="M12" s="25" t="s">
        <v>16</v>
      </c>
      <c r="N12" s="25" t="s">
        <v>7</v>
      </c>
      <c r="O12" s="25" t="s">
        <v>14</v>
      </c>
      <c r="S12" s="3" t="s">
        <v>47</v>
      </c>
      <c r="T12" s="3" t="s">
        <v>46</v>
      </c>
      <c r="U12" s="3" t="s">
        <v>48</v>
      </c>
      <c r="V12" s="3" t="s">
        <v>49</v>
      </c>
      <c r="W12" s="3" t="s">
        <v>50</v>
      </c>
      <c r="AA12" s="25" t="s">
        <v>47</v>
      </c>
      <c r="AB12" s="25" t="s">
        <v>46</v>
      </c>
      <c r="AC12" s="25" t="s">
        <v>48</v>
      </c>
      <c r="AD12" s="25" t="s">
        <v>49</v>
      </c>
    </row>
    <row r="13" spans="1:30">
      <c r="A13" t="s">
        <v>8</v>
      </c>
      <c r="C13" t="s">
        <v>4</v>
      </c>
      <c r="D13" s="34">
        <f t="shared" ref="D13:D15" si="4">SUM(E13:G13)</f>
        <v>49</v>
      </c>
      <c r="E13" s="34">
        <v>13</v>
      </c>
      <c r="F13" s="34">
        <v>5</v>
      </c>
      <c r="G13" s="34">
        <v>31</v>
      </c>
      <c r="H13" s="34"/>
      <c r="I13" s="13">
        <f>(E13/(E13+F13))*100</f>
        <v>72.222222222222214</v>
      </c>
      <c r="J13" s="13">
        <f>((D13-G13)/D13)*100</f>
        <v>36.734693877551024</v>
      </c>
      <c r="K13" s="34"/>
      <c r="L13" s="34">
        <v>27</v>
      </c>
      <c r="M13" s="34">
        <v>13</v>
      </c>
      <c r="N13" s="34">
        <f>L13-M13</f>
        <v>14</v>
      </c>
      <c r="O13" s="13">
        <f>(M13/L13)*100</f>
        <v>48.148148148148145</v>
      </c>
      <c r="S13">
        <v>14</v>
      </c>
      <c r="T13">
        <v>13</v>
      </c>
      <c r="U13">
        <v>10</v>
      </c>
      <c r="V13">
        <v>5</v>
      </c>
      <c r="W13">
        <f>SUM(S13:V13)</f>
        <v>42</v>
      </c>
      <c r="AA13" s="13">
        <f>(S13/$W$13)*100</f>
        <v>33.333333333333329</v>
      </c>
      <c r="AB13" s="13">
        <f t="shared" ref="AB13:AD13" si="5">(T13/$W$13)*100</f>
        <v>30.952380952380953</v>
      </c>
      <c r="AC13" s="13">
        <f t="shared" si="5"/>
        <v>23.809523809523807</v>
      </c>
      <c r="AD13" s="13">
        <f t="shared" si="5"/>
        <v>11.904761904761903</v>
      </c>
    </row>
    <row r="14" spans="1:30">
      <c r="C14" t="s">
        <v>5</v>
      </c>
      <c r="D14" s="34">
        <f t="shared" si="4"/>
        <v>61</v>
      </c>
      <c r="E14" s="34">
        <v>18</v>
      </c>
      <c r="F14" s="34">
        <v>7</v>
      </c>
      <c r="G14" s="34">
        <v>36</v>
      </c>
      <c r="H14" s="34"/>
      <c r="I14" s="13">
        <f>(E14/(E14+F14))*100</f>
        <v>72</v>
      </c>
      <c r="J14" s="13">
        <f>((D14-G14)/D14)*100</f>
        <v>40.983606557377051</v>
      </c>
      <c r="K14" s="34"/>
      <c r="L14" s="34">
        <v>32</v>
      </c>
      <c r="M14" s="34">
        <v>18</v>
      </c>
      <c r="N14" s="34">
        <f>L14-M14</f>
        <v>14</v>
      </c>
      <c r="O14" s="13">
        <f>(M14/L14)*100</f>
        <v>56.25</v>
      </c>
      <c r="S14">
        <v>14</v>
      </c>
      <c r="T14">
        <v>18</v>
      </c>
      <c r="U14" s="12">
        <v>10</v>
      </c>
      <c r="V14">
        <v>7</v>
      </c>
      <c r="W14">
        <f>SUM(S14:V14)</f>
        <v>49</v>
      </c>
      <c r="AA14" s="13">
        <f>(S14/$W$14)*100</f>
        <v>28.571428571428569</v>
      </c>
      <c r="AB14" s="13">
        <f t="shared" ref="AB14:AD14" si="6">(T14/$W$14)*100</f>
        <v>36.734693877551024</v>
      </c>
      <c r="AC14" s="13">
        <f t="shared" si="6"/>
        <v>20.408163265306122</v>
      </c>
      <c r="AD14" s="13">
        <f t="shared" si="6"/>
        <v>14.285714285714285</v>
      </c>
    </row>
    <row r="15" spans="1:30">
      <c r="C15" t="s">
        <v>6</v>
      </c>
      <c r="D15" s="34">
        <f t="shared" si="4"/>
        <v>65</v>
      </c>
      <c r="E15" s="34">
        <v>23</v>
      </c>
      <c r="F15" s="34">
        <v>8</v>
      </c>
      <c r="G15" s="34">
        <v>34</v>
      </c>
      <c r="H15" s="34"/>
      <c r="I15" s="13">
        <f>(E15/(E15+F15))*100</f>
        <v>74.193548387096769</v>
      </c>
      <c r="J15" s="13">
        <f>((D15-G15)/D15)*100</f>
        <v>47.692307692307693</v>
      </c>
      <c r="K15" s="34"/>
      <c r="L15" s="34">
        <v>41</v>
      </c>
      <c r="M15" s="34">
        <v>23</v>
      </c>
      <c r="N15" s="34">
        <f>L15-M15</f>
        <v>18</v>
      </c>
      <c r="O15" s="13">
        <f>(M15/L15)*100</f>
        <v>56.09756097560976</v>
      </c>
      <c r="S15">
        <v>18</v>
      </c>
      <c r="T15">
        <v>23</v>
      </c>
      <c r="U15">
        <v>17</v>
      </c>
      <c r="V15">
        <v>8</v>
      </c>
      <c r="W15">
        <f>SUM(S15:V15)</f>
        <v>66</v>
      </c>
      <c r="AA15" s="13">
        <f>(S15/$W$15)*100</f>
        <v>27.27272727272727</v>
      </c>
      <c r="AB15" s="13">
        <f t="shared" ref="AB15:AD15" si="7">(T15/$W$15)*100</f>
        <v>34.848484848484851</v>
      </c>
      <c r="AC15" s="13">
        <f t="shared" si="7"/>
        <v>25.757575757575758</v>
      </c>
      <c r="AD15" s="13">
        <f t="shared" si="7"/>
        <v>12.121212121212121</v>
      </c>
    </row>
    <row r="16" spans="1:30">
      <c r="D16" s="34">
        <f>SUM(D13:D15)</f>
        <v>175</v>
      </c>
      <c r="E16" s="34">
        <f>SUM(E13:E15)</f>
        <v>54</v>
      </c>
      <c r="F16" s="34">
        <f>SUM(F13:F15)</f>
        <v>20</v>
      </c>
      <c r="G16" s="34"/>
      <c r="H16" s="34" t="s">
        <v>53</v>
      </c>
      <c r="I16" s="24">
        <f>AVERAGE(I13:I15)</f>
        <v>72.805256869773004</v>
      </c>
      <c r="J16" s="24">
        <f>AVERAGE(J13:J15)</f>
        <v>41.80353604241192</v>
      </c>
      <c r="K16" s="34"/>
      <c r="L16" s="34">
        <f>SUM(L13:L15)</f>
        <v>100</v>
      </c>
      <c r="M16" s="34">
        <f>SUM(M13:M15)</f>
        <v>54</v>
      </c>
      <c r="N16" s="34" t="s">
        <v>53</v>
      </c>
      <c r="O16" s="24">
        <f>AVERAGE(O13:O15)</f>
        <v>53.498569707919302</v>
      </c>
      <c r="W16">
        <f>SUM(W13:W15)</f>
        <v>157</v>
      </c>
      <c r="AA16" s="13">
        <f>AVERAGE(AA13:AA15)</f>
        <v>29.725829725829723</v>
      </c>
      <c r="AB16" s="13">
        <f t="shared" ref="AB16:AD16" si="8">AVERAGE(AB13:AB15)</f>
        <v>34.17851989280561</v>
      </c>
      <c r="AC16" s="13">
        <f t="shared" si="8"/>
        <v>23.325087610801898</v>
      </c>
      <c r="AD16" s="13">
        <f t="shared" si="8"/>
        <v>12.770562770562771</v>
      </c>
    </row>
    <row r="17" spans="1:30"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AA17" s="34"/>
      <c r="AB17" s="34"/>
      <c r="AC17" s="34"/>
      <c r="AD17" s="34"/>
    </row>
    <row r="18" spans="1:30"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AA18" s="34"/>
      <c r="AB18" s="34"/>
      <c r="AC18" s="34"/>
      <c r="AD18" s="34"/>
    </row>
    <row r="19" spans="1:30"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AA19" s="34"/>
      <c r="AB19" s="34"/>
      <c r="AC19" s="34"/>
      <c r="AD19" s="34"/>
    </row>
    <row r="20" spans="1:30"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AA20" s="34"/>
      <c r="AB20" s="34"/>
      <c r="AC20" s="34"/>
      <c r="AD20" s="34"/>
    </row>
    <row r="21" spans="1:30"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U21" s="10"/>
      <c r="AA21" s="34" t="s">
        <v>51</v>
      </c>
      <c r="AB21" s="34"/>
      <c r="AC21" s="34"/>
      <c r="AD21" s="34"/>
    </row>
    <row r="22" spans="1:30">
      <c r="A22" s="3"/>
      <c r="B22" s="3"/>
      <c r="C22" s="3"/>
      <c r="D22" s="31" t="s">
        <v>2</v>
      </c>
      <c r="E22" s="25" t="s">
        <v>10</v>
      </c>
      <c r="F22" s="25" t="s">
        <v>11</v>
      </c>
      <c r="G22" s="25" t="s">
        <v>12</v>
      </c>
      <c r="H22" s="25"/>
      <c r="I22" s="25" t="s">
        <v>18</v>
      </c>
      <c r="J22" s="25" t="s">
        <v>61</v>
      </c>
      <c r="K22" s="25" t="s">
        <v>13</v>
      </c>
      <c r="L22" s="25" t="s">
        <v>15</v>
      </c>
      <c r="M22" s="25" t="s">
        <v>16</v>
      </c>
      <c r="N22" s="25" t="s">
        <v>7</v>
      </c>
      <c r="O22" s="25" t="s">
        <v>14</v>
      </c>
      <c r="S22" s="3" t="s">
        <v>47</v>
      </c>
      <c r="T22" s="3" t="s">
        <v>46</v>
      </c>
      <c r="U22" s="3" t="s">
        <v>48</v>
      </c>
      <c r="V22" s="3" t="s">
        <v>49</v>
      </c>
      <c r="W22" s="3" t="s">
        <v>50</v>
      </c>
      <c r="AA22" s="25" t="s">
        <v>47</v>
      </c>
      <c r="AB22" s="25" t="s">
        <v>46</v>
      </c>
      <c r="AC22" s="25" t="s">
        <v>48</v>
      </c>
      <c r="AD22" s="25" t="s">
        <v>49</v>
      </c>
    </row>
    <row r="23" spans="1:30">
      <c r="A23" t="s">
        <v>9</v>
      </c>
      <c r="C23" t="s">
        <v>4</v>
      </c>
      <c r="D23" s="34">
        <f t="shared" ref="D23:D25" si="9">SUM(E23:G23)</f>
        <v>88</v>
      </c>
      <c r="E23" s="34">
        <v>31</v>
      </c>
      <c r="F23" s="34">
        <v>14</v>
      </c>
      <c r="G23" s="34">
        <v>43</v>
      </c>
      <c r="H23" s="34"/>
      <c r="I23" s="13">
        <f>(E23/(E23+F23))*100</f>
        <v>68.888888888888886</v>
      </c>
      <c r="J23" s="13">
        <f>((D23-G23)/D23)*100</f>
        <v>51.136363636363633</v>
      </c>
      <c r="K23" s="34"/>
      <c r="L23" s="34">
        <v>40</v>
      </c>
      <c r="M23" s="34">
        <v>31</v>
      </c>
      <c r="N23" s="34">
        <f>L23-M23</f>
        <v>9</v>
      </c>
      <c r="O23" s="13">
        <f>(M23/L23)*100</f>
        <v>77.5</v>
      </c>
      <c r="S23">
        <v>9</v>
      </c>
      <c r="T23">
        <v>31</v>
      </c>
      <c r="U23">
        <v>14</v>
      </c>
      <c r="V23">
        <v>14</v>
      </c>
      <c r="W23">
        <f>SUM(S23:V23)</f>
        <v>68</v>
      </c>
      <c r="AA23" s="13">
        <f>(S23/$W$23)*100</f>
        <v>13.23529411764706</v>
      </c>
      <c r="AB23" s="13">
        <f t="shared" ref="AB23:AD23" si="10">(T23/$W$23)*100</f>
        <v>45.588235294117645</v>
      </c>
      <c r="AC23" s="13">
        <f t="shared" si="10"/>
        <v>20.588235294117645</v>
      </c>
      <c r="AD23" s="13">
        <f t="shared" si="10"/>
        <v>20.588235294117645</v>
      </c>
    </row>
    <row r="24" spans="1:30">
      <c r="C24" t="s">
        <v>5</v>
      </c>
      <c r="D24" s="34">
        <f t="shared" si="9"/>
        <v>110</v>
      </c>
      <c r="E24" s="34">
        <v>35</v>
      </c>
      <c r="F24" s="34">
        <v>20</v>
      </c>
      <c r="G24" s="34">
        <v>55</v>
      </c>
      <c r="H24" s="34"/>
      <c r="I24" s="13">
        <f>(E24/(E24+F24))*100</f>
        <v>63.636363636363633</v>
      </c>
      <c r="J24" s="13">
        <f>((D24-G24)/D24)*100</f>
        <v>50</v>
      </c>
      <c r="K24" s="34"/>
      <c r="L24" s="34">
        <v>50</v>
      </c>
      <c r="M24" s="34">
        <v>35</v>
      </c>
      <c r="N24" s="34">
        <v>15</v>
      </c>
      <c r="O24" s="13">
        <f>(M24/L24)*100</f>
        <v>70</v>
      </c>
      <c r="S24">
        <v>15</v>
      </c>
      <c r="T24">
        <v>35</v>
      </c>
      <c r="U24">
        <v>9</v>
      </c>
      <c r="V24">
        <v>20</v>
      </c>
      <c r="W24">
        <f>SUM(S24:V24)</f>
        <v>79</v>
      </c>
      <c r="AA24" s="13">
        <f>(S24/$W$24)*100</f>
        <v>18.9873417721519</v>
      </c>
      <c r="AB24" s="13">
        <f t="shared" ref="AB24:AD24" si="11">(T24/$W$24)*100</f>
        <v>44.303797468354425</v>
      </c>
      <c r="AC24" s="13">
        <f t="shared" si="11"/>
        <v>11.39240506329114</v>
      </c>
      <c r="AD24" s="13">
        <f t="shared" si="11"/>
        <v>25.316455696202532</v>
      </c>
    </row>
    <row r="25" spans="1:30">
      <c r="C25" t="s">
        <v>6</v>
      </c>
      <c r="D25" s="34">
        <f t="shared" si="9"/>
        <v>109</v>
      </c>
      <c r="E25" s="34">
        <v>31</v>
      </c>
      <c r="F25" s="34">
        <v>8</v>
      </c>
      <c r="G25" s="34">
        <v>70</v>
      </c>
      <c r="H25" s="34"/>
      <c r="I25" s="13">
        <f>(E25/(E25+F25))*100</f>
        <v>79.487179487179489</v>
      </c>
      <c r="J25" s="13">
        <f>((D25-G25)/D25)*100</f>
        <v>35.779816513761467</v>
      </c>
      <c r="K25" s="34"/>
      <c r="L25" s="34">
        <v>52</v>
      </c>
      <c r="M25" s="34">
        <v>31</v>
      </c>
      <c r="N25" s="34">
        <f>L25-M25</f>
        <v>21</v>
      </c>
      <c r="O25" s="13">
        <f>(M25/L25)*100</f>
        <v>59.615384615384613</v>
      </c>
      <c r="S25">
        <v>21</v>
      </c>
      <c r="T25">
        <v>31</v>
      </c>
      <c r="U25">
        <v>9</v>
      </c>
      <c r="V25">
        <v>8</v>
      </c>
      <c r="W25">
        <f>SUM(S25:V25)</f>
        <v>69</v>
      </c>
      <c r="AA25" s="13">
        <f>(S25/$W$25)*100</f>
        <v>30.434782608695656</v>
      </c>
      <c r="AB25" s="13">
        <f t="shared" ref="AB25:AD25" si="12">(T25/$W$25)*100</f>
        <v>44.927536231884055</v>
      </c>
      <c r="AC25" s="13">
        <f t="shared" si="12"/>
        <v>13.043478260869565</v>
      </c>
      <c r="AD25" s="13">
        <f t="shared" si="12"/>
        <v>11.594202898550725</v>
      </c>
    </row>
    <row r="26" spans="1:30">
      <c r="D26" s="34">
        <f>SUM(D23:D25)</f>
        <v>307</v>
      </c>
      <c r="E26" s="34">
        <f>SUM(E23:E25)</f>
        <v>97</v>
      </c>
      <c r="F26" s="34">
        <f>SUM(F23:F25)</f>
        <v>42</v>
      </c>
      <c r="G26" s="34"/>
      <c r="H26" s="34" t="s">
        <v>53</v>
      </c>
      <c r="I26" s="24">
        <f>AVERAGE(I23:I25)</f>
        <v>70.670810670810667</v>
      </c>
      <c r="J26" s="24">
        <f>AVERAGE(J23:J25)</f>
        <v>45.638726716708362</v>
      </c>
      <c r="K26" s="34"/>
      <c r="L26" s="34">
        <f>SUM(L23:L25)</f>
        <v>142</v>
      </c>
      <c r="M26" s="34">
        <f>SUM(M23:M25)</f>
        <v>97</v>
      </c>
      <c r="N26" s="34" t="s">
        <v>53</v>
      </c>
      <c r="O26" s="24">
        <f>AVERAGE(O23:O25)</f>
        <v>69.038461538461533</v>
      </c>
      <c r="W26">
        <f>SUM(W23:W25)</f>
        <v>216</v>
      </c>
      <c r="AA26" s="13">
        <f>AVERAGE(AA23:AA25)</f>
        <v>20.885806166164873</v>
      </c>
      <c r="AB26" s="13">
        <f t="shared" ref="AB26:AD26" si="13">AVERAGE(AB23:AB25)</f>
        <v>44.939856331452042</v>
      </c>
      <c r="AC26" s="13">
        <f t="shared" si="13"/>
        <v>15.008039539426116</v>
      </c>
      <c r="AD26" s="13">
        <f t="shared" si="13"/>
        <v>19.166297962956968</v>
      </c>
    </row>
    <row r="27" spans="1:30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30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30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30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30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30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4:15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4:15">
      <c r="D34" s="34"/>
      <c r="E34" s="34" t="s">
        <v>20</v>
      </c>
      <c r="F34" s="34"/>
      <c r="G34" s="34"/>
      <c r="H34" s="34"/>
      <c r="I34" s="34"/>
      <c r="J34" s="34"/>
      <c r="K34" s="34"/>
      <c r="L34" s="34" t="s">
        <v>25</v>
      </c>
      <c r="M34" s="34"/>
      <c r="N34" s="34"/>
      <c r="O34" s="34"/>
    </row>
    <row r="35" spans="4:15">
      <c r="D35" s="25"/>
      <c r="E35" s="25">
        <v>1</v>
      </c>
      <c r="F35" s="25">
        <v>2</v>
      </c>
      <c r="G35" s="25">
        <v>3</v>
      </c>
      <c r="H35" s="31" t="s">
        <v>53</v>
      </c>
      <c r="I35" s="34"/>
      <c r="J35" s="34"/>
      <c r="K35" s="25"/>
      <c r="L35" s="32">
        <v>1</v>
      </c>
      <c r="M35" s="32">
        <v>2</v>
      </c>
      <c r="N35" s="32">
        <v>3</v>
      </c>
      <c r="O35" s="31" t="s">
        <v>53</v>
      </c>
    </row>
    <row r="36" spans="4:15">
      <c r="D36" s="34" t="s">
        <v>21</v>
      </c>
      <c r="E36" s="13">
        <v>72.222222222222214</v>
      </c>
      <c r="F36" s="13">
        <v>74.074074074074076</v>
      </c>
      <c r="G36" s="13">
        <v>67.64705882352942</v>
      </c>
      <c r="H36" s="24">
        <v>71.31445170660858</v>
      </c>
      <c r="I36" s="34"/>
      <c r="J36" s="34"/>
      <c r="K36" s="34" t="s">
        <v>21</v>
      </c>
      <c r="L36" s="13">
        <v>20.634920634920633</v>
      </c>
      <c r="M36" s="13">
        <v>28.985507246376812</v>
      </c>
      <c r="N36" s="13">
        <v>26.436781609195403</v>
      </c>
      <c r="O36" s="24">
        <v>25.352403163497616</v>
      </c>
    </row>
    <row r="37" spans="4:15">
      <c r="D37" s="34" t="s">
        <v>22</v>
      </c>
      <c r="E37" s="13">
        <v>72.222222222222214</v>
      </c>
      <c r="F37" s="13">
        <v>72</v>
      </c>
      <c r="G37" s="13">
        <v>74.193548387096769</v>
      </c>
      <c r="H37" s="24">
        <v>72.805256869773004</v>
      </c>
      <c r="I37" s="34"/>
      <c r="J37" s="34"/>
      <c r="K37" s="34" t="s">
        <v>22</v>
      </c>
      <c r="L37" s="13">
        <v>48.148148148148145</v>
      </c>
      <c r="M37" s="13">
        <v>56.25</v>
      </c>
      <c r="N37" s="13">
        <v>56.09756097560976</v>
      </c>
      <c r="O37" s="24">
        <v>53.498569707919302</v>
      </c>
    </row>
    <row r="38" spans="4:15">
      <c r="D38" s="34" t="s">
        <v>23</v>
      </c>
      <c r="E38" s="13">
        <v>68.888888888888886</v>
      </c>
      <c r="F38" s="13">
        <v>63.636363636363633</v>
      </c>
      <c r="G38" s="13">
        <v>79.487179487179489</v>
      </c>
      <c r="H38" s="24">
        <v>70.670810670810667</v>
      </c>
      <c r="I38" s="34"/>
      <c r="J38" s="34"/>
      <c r="K38" s="34" t="s">
        <v>23</v>
      </c>
      <c r="L38" s="13">
        <v>77.5</v>
      </c>
      <c r="M38" s="13">
        <v>70</v>
      </c>
      <c r="N38" s="13">
        <v>59.615384615384613</v>
      </c>
      <c r="O38" s="24">
        <v>69.038461538461533</v>
      </c>
    </row>
    <row r="39" spans="4:15"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4:15"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4:15"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4:15"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4:15">
      <c r="D43" s="34"/>
      <c r="E43" s="34" t="s">
        <v>61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4:15">
      <c r="D44" s="25"/>
      <c r="E44" s="25">
        <v>1</v>
      </c>
      <c r="F44" s="25">
        <v>2</v>
      </c>
      <c r="G44" s="25">
        <v>3</v>
      </c>
      <c r="H44" s="31" t="s">
        <v>53</v>
      </c>
      <c r="I44" s="34"/>
      <c r="J44" s="34" t="s">
        <v>54</v>
      </c>
      <c r="K44" s="34"/>
      <c r="L44" s="34"/>
      <c r="M44" s="34"/>
      <c r="N44" s="34"/>
      <c r="O44" s="34"/>
    </row>
    <row r="45" spans="4:15">
      <c r="D45" s="34" t="s">
        <v>21</v>
      </c>
      <c r="E45" s="13">
        <f t="shared" ref="E45" si="14">J3</f>
        <v>64.285714285714292</v>
      </c>
      <c r="F45" s="13">
        <f>J4</f>
        <v>67.5</v>
      </c>
      <c r="G45" s="13">
        <f>J5</f>
        <v>66.666666666666657</v>
      </c>
      <c r="H45" s="24">
        <f>J6</f>
        <v>66.150793650793645</v>
      </c>
      <c r="I45" s="34"/>
      <c r="J45" s="34">
        <f>D6</f>
        <v>119</v>
      </c>
      <c r="K45" s="34"/>
      <c r="L45" s="34"/>
      <c r="M45" s="34"/>
      <c r="N45" s="34"/>
      <c r="O45" s="34"/>
    </row>
    <row r="46" spans="4:15">
      <c r="D46" s="34" t="s">
        <v>22</v>
      </c>
      <c r="E46" s="13">
        <f t="shared" ref="E46" si="15">J13</f>
        <v>36.734693877551024</v>
      </c>
      <c r="F46" s="13">
        <f>J14</f>
        <v>40.983606557377051</v>
      </c>
      <c r="G46" s="13">
        <f>J15</f>
        <v>47.692307692307693</v>
      </c>
      <c r="H46" s="24">
        <f>J16</f>
        <v>41.80353604241192</v>
      </c>
      <c r="I46" s="34"/>
      <c r="J46" s="34">
        <f>D16</f>
        <v>175</v>
      </c>
      <c r="K46" s="34"/>
      <c r="L46" s="34"/>
      <c r="M46" s="34"/>
      <c r="N46" s="34"/>
      <c r="O46" s="34"/>
    </row>
    <row r="47" spans="4:15">
      <c r="D47" s="34" t="s">
        <v>23</v>
      </c>
      <c r="E47" s="13">
        <f t="shared" ref="E47" si="16">J23</f>
        <v>51.136363636363633</v>
      </c>
      <c r="F47" s="13">
        <f>J24</f>
        <v>50</v>
      </c>
      <c r="G47" s="13">
        <f>J25</f>
        <v>35.779816513761467</v>
      </c>
      <c r="H47" s="24">
        <f>J26</f>
        <v>45.638726716708362</v>
      </c>
      <c r="I47" s="34"/>
      <c r="J47" s="34">
        <f>D26</f>
        <v>307</v>
      </c>
      <c r="K47" s="34"/>
      <c r="L47" s="34"/>
      <c r="M47" s="34"/>
      <c r="N47" s="34"/>
      <c r="O47" s="34"/>
    </row>
    <row r="48" spans="4:15"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53" spans="5:8">
      <c r="E53" s="1"/>
      <c r="F53" s="1"/>
      <c r="G53" s="1"/>
      <c r="H53" s="2"/>
    </row>
    <row r="54" spans="5:8">
      <c r="E54" s="1"/>
      <c r="F54" s="1"/>
      <c r="G54" s="1"/>
      <c r="H54" s="2"/>
    </row>
    <row r="55" spans="5:8">
      <c r="E55" s="1"/>
      <c r="F55" s="1"/>
      <c r="G55" s="1"/>
      <c r="H55" s="2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A02-941D-FD42-A189-EE7DC857C662}">
  <dimension ref="A1:AD47"/>
  <sheetViews>
    <sheetView workbookViewId="0">
      <selection activeCell="J38" sqref="J38"/>
    </sheetView>
  </sheetViews>
  <sheetFormatPr baseColWidth="10" defaultRowHeight="20"/>
  <cols>
    <col min="5" max="5" width="15.140625" customWidth="1"/>
    <col min="6" max="6" width="14.140625" customWidth="1"/>
    <col min="7" max="7" width="11.140625" bestFit="1" customWidth="1"/>
    <col min="8" max="8" width="11.28515625" customWidth="1"/>
    <col min="9" max="9" width="15.28515625" customWidth="1"/>
    <col min="10" max="10" width="14.140625" customWidth="1"/>
    <col min="11" max="11" width="13.5703125" customWidth="1"/>
    <col min="12" max="12" width="16.42578125" customWidth="1"/>
    <col min="13" max="13" width="21.140625" customWidth="1"/>
    <col min="14" max="14" width="12" customWidth="1"/>
    <col min="15" max="15" width="13.28515625" customWidth="1"/>
    <col min="19" max="24" width="15.140625" customWidth="1"/>
    <col min="27" max="30" width="15.28515625" customWidth="1"/>
  </cols>
  <sheetData>
    <row r="1" spans="1:30">
      <c r="A1" t="s">
        <v>0</v>
      </c>
      <c r="H1" s="8"/>
      <c r="I1" s="8"/>
      <c r="U1" s="10"/>
      <c r="AA1" t="s">
        <v>51</v>
      </c>
    </row>
    <row r="2" spans="1:30">
      <c r="A2" s="3" t="s">
        <v>26</v>
      </c>
      <c r="B2" s="3"/>
      <c r="C2" s="3"/>
      <c r="D2" s="3" t="s">
        <v>2</v>
      </c>
      <c r="E2" s="3" t="s">
        <v>10</v>
      </c>
      <c r="F2" s="3" t="s">
        <v>11</v>
      </c>
      <c r="G2" s="3" t="s">
        <v>12</v>
      </c>
      <c r="H2" s="3"/>
      <c r="I2" s="3" t="s">
        <v>18</v>
      </c>
      <c r="J2" s="3" t="s">
        <v>61</v>
      </c>
      <c r="K2" s="3" t="s">
        <v>13</v>
      </c>
      <c r="L2" s="3" t="s">
        <v>44</v>
      </c>
      <c r="M2" s="3" t="s">
        <v>45</v>
      </c>
      <c r="N2" s="3" t="s">
        <v>7</v>
      </c>
      <c r="O2" s="3" t="s">
        <v>14</v>
      </c>
      <c r="S2" s="3" t="s">
        <v>47</v>
      </c>
      <c r="T2" s="3" t="s">
        <v>46</v>
      </c>
      <c r="U2" s="3" t="s">
        <v>48</v>
      </c>
      <c r="V2" s="3" t="s">
        <v>49</v>
      </c>
      <c r="W2" s="3" t="s">
        <v>50</v>
      </c>
      <c r="AA2" s="3" t="s">
        <v>47</v>
      </c>
      <c r="AB2" s="3" t="s">
        <v>46</v>
      </c>
      <c r="AC2" s="3" t="s">
        <v>48</v>
      </c>
      <c r="AD2" s="3" t="s">
        <v>49</v>
      </c>
    </row>
    <row r="3" spans="1:30">
      <c r="A3" t="s">
        <v>3</v>
      </c>
      <c r="C3" t="s">
        <v>4</v>
      </c>
      <c r="D3">
        <f>SUM(E3:G3)</f>
        <v>70</v>
      </c>
      <c r="E3">
        <v>24</v>
      </c>
      <c r="F3">
        <v>12</v>
      </c>
      <c r="G3">
        <v>34</v>
      </c>
      <c r="I3" s="1">
        <f>(E3/(E3+F3))*100</f>
        <v>66.666666666666657</v>
      </c>
      <c r="J3" s="1">
        <f>((D3-G3)/D3)*100</f>
        <v>51.428571428571423</v>
      </c>
      <c r="L3">
        <v>80</v>
      </c>
      <c r="M3">
        <v>24</v>
      </c>
      <c r="N3">
        <f>L3-M3</f>
        <v>56</v>
      </c>
      <c r="O3" s="1">
        <f>(M3/L3)*100</f>
        <v>30</v>
      </c>
      <c r="S3">
        <v>56</v>
      </c>
      <c r="T3">
        <v>24</v>
      </c>
      <c r="U3">
        <v>14</v>
      </c>
      <c r="V3">
        <v>12</v>
      </c>
      <c r="W3">
        <f>SUM(S3:V3)</f>
        <v>106</v>
      </c>
      <c r="AA3" s="13">
        <f>(S3/$W$3)*100</f>
        <v>52.830188679245282</v>
      </c>
      <c r="AB3" s="13">
        <f>(T3/$W$3)*100</f>
        <v>22.641509433962266</v>
      </c>
      <c r="AC3" s="13">
        <f>(U3/$W$3)*100</f>
        <v>13.20754716981132</v>
      </c>
      <c r="AD3" s="13">
        <f t="shared" ref="AD3" si="0">(V3/$W$3)*100</f>
        <v>11.320754716981133</v>
      </c>
    </row>
    <row r="4" spans="1:30">
      <c r="C4" t="s">
        <v>5</v>
      </c>
      <c r="D4">
        <f>SUM(E4:G4)</f>
        <v>57</v>
      </c>
      <c r="E4">
        <v>21</v>
      </c>
      <c r="F4">
        <v>7</v>
      </c>
      <c r="G4">
        <v>29</v>
      </c>
      <c r="I4" s="1">
        <f>(E4/(E4+F4))*100</f>
        <v>75</v>
      </c>
      <c r="J4" s="1">
        <f>((D4-G4)/D4)*100</f>
        <v>49.122807017543856</v>
      </c>
      <c r="L4">
        <v>111</v>
      </c>
      <c r="M4">
        <v>21</v>
      </c>
      <c r="N4">
        <f>L4-M4</f>
        <v>90</v>
      </c>
      <c r="O4" s="1">
        <f>(M4/L4)*100</f>
        <v>18.918918918918919</v>
      </c>
      <c r="S4">
        <v>90</v>
      </c>
      <c r="T4">
        <v>21</v>
      </c>
      <c r="U4">
        <v>12</v>
      </c>
      <c r="V4">
        <v>7</v>
      </c>
      <c r="W4">
        <f>SUM(S4:V4)</f>
        <v>130</v>
      </c>
      <c r="AA4" s="13">
        <f>(S4/$W$4)*100</f>
        <v>69.230769230769226</v>
      </c>
      <c r="AB4" s="13">
        <f t="shared" ref="AB4:AD4" si="1">(T4/$W$4)*100</f>
        <v>16.153846153846153</v>
      </c>
      <c r="AC4" s="13">
        <f t="shared" si="1"/>
        <v>9.2307692307692317</v>
      </c>
      <c r="AD4" s="13">
        <f t="shared" si="1"/>
        <v>5.384615384615385</v>
      </c>
    </row>
    <row r="5" spans="1:30">
      <c r="C5" s="34" t="s">
        <v>6</v>
      </c>
      <c r="D5" s="34">
        <f>SUM(E5:G5)</f>
        <v>78</v>
      </c>
      <c r="E5" s="34">
        <v>37</v>
      </c>
      <c r="F5" s="34">
        <v>9</v>
      </c>
      <c r="G5" s="34">
        <v>32</v>
      </c>
      <c r="H5" s="34"/>
      <c r="I5" s="24">
        <f>(E5/(E5+F5))*100</f>
        <v>80.434782608695656</v>
      </c>
      <c r="J5" s="24">
        <f>((D5-G5)/D5)*100</f>
        <v>58.974358974358978</v>
      </c>
      <c r="K5" s="34"/>
      <c r="L5" s="34">
        <v>138</v>
      </c>
      <c r="M5" s="34">
        <v>37</v>
      </c>
      <c r="N5" s="34">
        <f t="shared" ref="N5" si="2">L5-M5</f>
        <v>101</v>
      </c>
      <c r="O5" s="24">
        <f>(M5/L5)*100</f>
        <v>26.811594202898554</v>
      </c>
      <c r="S5">
        <v>101</v>
      </c>
      <c r="T5">
        <v>37</v>
      </c>
      <c r="U5">
        <v>17</v>
      </c>
      <c r="V5">
        <v>9</v>
      </c>
      <c r="W5">
        <f>SUM(S5:V5)</f>
        <v>164</v>
      </c>
      <c r="AA5" s="13">
        <f>(S5/$W$5)*100</f>
        <v>61.585365853658537</v>
      </c>
      <c r="AB5" s="13">
        <f t="shared" ref="AB5:AD5" si="3">(T5/$W$5)*100</f>
        <v>22.560975609756099</v>
      </c>
      <c r="AC5" s="13">
        <f t="shared" si="3"/>
        <v>10.365853658536585</v>
      </c>
      <c r="AD5" s="13">
        <f t="shared" si="3"/>
        <v>5.4878048780487809</v>
      </c>
    </row>
    <row r="6" spans="1:30">
      <c r="C6" s="34"/>
      <c r="D6" s="21">
        <f>SUM(D3:D5)</f>
        <v>205</v>
      </c>
      <c r="E6" s="21">
        <f>SUM(E3:E5)</f>
        <v>82</v>
      </c>
      <c r="F6" s="21">
        <f>SUM(F3:F5)</f>
        <v>28</v>
      </c>
      <c r="G6" s="34"/>
      <c r="H6" s="34" t="s">
        <v>53</v>
      </c>
      <c r="I6" s="24">
        <f>AVERAGE(I3:I5)</f>
        <v>74.033816425120776</v>
      </c>
      <c r="J6" s="24">
        <f>AVERAGE(J3:J5)</f>
        <v>53.175245806824755</v>
      </c>
      <c r="K6" s="34"/>
      <c r="L6" s="21">
        <f>SUM(L3:L5)</f>
        <v>329</v>
      </c>
      <c r="M6" s="21">
        <f>SUM(M3:M5)</f>
        <v>82</v>
      </c>
      <c r="N6" s="34" t="s">
        <v>53</v>
      </c>
      <c r="O6" s="24">
        <f>AVERAGE(O3:O5)</f>
        <v>25.243504373939157</v>
      </c>
      <c r="W6">
        <f>SUM(W3:W5)</f>
        <v>400</v>
      </c>
      <c r="AA6" s="13">
        <f>AVERAGE(AA3:AA5)</f>
        <v>61.215441254557682</v>
      </c>
      <c r="AB6" s="13">
        <f t="shared" ref="AB6:AD6" si="4">AVERAGE(AB3:AB5)</f>
        <v>20.452110399188172</v>
      </c>
      <c r="AC6" s="13">
        <f t="shared" si="4"/>
        <v>10.934723353039047</v>
      </c>
      <c r="AD6" s="13">
        <f t="shared" si="4"/>
        <v>7.3977249932150997</v>
      </c>
    </row>
    <row r="7" spans="1:30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AA7" s="34"/>
      <c r="AB7" s="34"/>
      <c r="AC7" s="34"/>
      <c r="AD7" s="34"/>
    </row>
    <row r="8" spans="1:30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AA8" s="34"/>
      <c r="AB8" s="34"/>
      <c r="AC8" s="34"/>
      <c r="AD8" s="34"/>
    </row>
    <row r="9" spans="1:30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AA9" s="34"/>
      <c r="AB9" s="34"/>
      <c r="AC9" s="34"/>
      <c r="AD9" s="34"/>
    </row>
    <row r="10" spans="1:30"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AA10" s="34"/>
      <c r="AB10" s="34"/>
      <c r="AC10" s="34"/>
      <c r="AD10" s="34"/>
    </row>
    <row r="11" spans="1:30"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U11" s="10"/>
      <c r="AA11" s="34" t="s">
        <v>51</v>
      </c>
      <c r="AB11" s="34"/>
      <c r="AC11" s="34"/>
      <c r="AD11" s="34"/>
    </row>
    <row r="12" spans="1:30">
      <c r="A12" s="3"/>
      <c r="B12" s="3"/>
      <c r="C12" s="25"/>
      <c r="D12" s="25" t="s">
        <v>2</v>
      </c>
      <c r="E12" s="25" t="s">
        <v>10</v>
      </c>
      <c r="F12" s="25" t="s">
        <v>11</v>
      </c>
      <c r="G12" s="25" t="s">
        <v>12</v>
      </c>
      <c r="H12" s="25"/>
      <c r="I12" s="25" t="s">
        <v>18</v>
      </c>
      <c r="J12" s="25" t="s">
        <v>61</v>
      </c>
      <c r="K12" s="25" t="s">
        <v>13</v>
      </c>
      <c r="L12" s="25" t="s">
        <v>44</v>
      </c>
      <c r="M12" s="25" t="s">
        <v>45</v>
      </c>
      <c r="N12" s="25" t="s">
        <v>7</v>
      </c>
      <c r="O12" s="25" t="s">
        <v>14</v>
      </c>
      <c r="S12" s="3" t="s">
        <v>47</v>
      </c>
      <c r="T12" s="3" t="s">
        <v>46</v>
      </c>
      <c r="U12" s="3" t="s">
        <v>48</v>
      </c>
      <c r="V12" s="3" t="s">
        <v>49</v>
      </c>
      <c r="W12" s="3" t="s">
        <v>50</v>
      </c>
      <c r="AA12" s="25" t="s">
        <v>47</v>
      </c>
      <c r="AB12" s="25" t="s">
        <v>46</v>
      </c>
      <c r="AC12" s="25" t="s">
        <v>48</v>
      </c>
      <c r="AD12" s="25" t="s">
        <v>49</v>
      </c>
    </row>
    <row r="13" spans="1:30">
      <c r="A13" t="s">
        <v>8</v>
      </c>
      <c r="C13" s="34" t="s">
        <v>4</v>
      </c>
      <c r="D13" s="34">
        <f>SUM(E13:G13)</f>
        <v>62</v>
      </c>
      <c r="E13" s="34">
        <v>14</v>
      </c>
      <c r="F13" s="34">
        <v>16</v>
      </c>
      <c r="G13" s="34">
        <v>32</v>
      </c>
      <c r="H13" s="34"/>
      <c r="I13" s="24">
        <f>(E13/(E13+F13))*100</f>
        <v>46.666666666666664</v>
      </c>
      <c r="J13" s="24">
        <f>((D13-G13)/D13)*100</f>
        <v>48.387096774193552</v>
      </c>
      <c r="K13" s="34"/>
      <c r="L13" s="34">
        <v>54</v>
      </c>
      <c r="M13" s="34">
        <v>31</v>
      </c>
      <c r="N13" s="34">
        <f>L13-M13</f>
        <v>23</v>
      </c>
      <c r="O13" s="24">
        <f>(M13/L13)*100</f>
        <v>57.407407407407405</v>
      </c>
      <c r="S13">
        <v>23</v>
      </c>
      <c r="T13">
        <v>31</v>
      </c>
      <c r="U13">
        <v>16</v>
      </c>
      <c r="V13">
        <v>16</v>
      </c>
      <c r="W13">
        <f>SUM(S13:V13)</f>
        <v>86</v>
      </c>
      <c r="AA13" s="13">
        <f>(S13/$W$13)*100</f>
        <v>26.744186046511626</v>
      </c>
      <c r="AB13" s="13">
        <f t="shared" ref="AB13:AD13" si="5">(T13/$W$13)*100</f>
        <v>36.046511627906973</v>
      </c>
      <c r="AC13" s="13">
        <f t="shared" si="5"/>
        <v>18.604651162790699</v>
      </c>
      <c r="AD13" s="13">
        <f t="shared" si="5"/>
        <v>18.604651162790699</v>
      </c>
    </row>
    <row r="14" spans="1:30">
      <c r="C14" s="34" t="s">
        <v>5</v>
      </c>
      <c r="D14" s="34">
        <f>SUM(E14:G14)</f>
        <v>92</v>
      </c>
      <c r="E14" s="34">
        <v>32</v>
      </c>
      <c r="F14" s="34">
        <v>16</v>
      </c>
      <c r="G14" s="34">
        <v>44</v>
      </c>
      <c r="H14" s="34"/>
      <c r="I14" s="24">
        <f>(E14/(E14+F14))*100</f>
        <v>66.666666666666657</v>
      </c>
      <c r="J14" s="24">
        <f>((D14-G14)/D14)*100</f>
        <v>52.173913043478258</v>
      </c>
      <c r="K14" s="34"/>
      <c r="L14" s="34">
        <v>62</v>
      </c>
      <c r="M14" s="34">
        <v>32</v>
      </c>
      <c r="N14" s="34">
        <f>L14-M14</f>
        <v>30</v>
      </c>
      <c r="O14" s="24">
        <f>(M14/L14)*100</f>
        <v>51.612903225806448</v>
      </c>
      <c r="S14">
        <v>30</v>
      </c>
      <c r="T14">
        <v>32</v>
      </c>
      <c r="U14">
        <v>31</v>
      </c>
      <c r="V14">
        <v>16</v>
      </c>
      <c r="W14">
        <f>SUM(S14:V14)</f>
        <v>109</v>
      </c>
      <c r="AA14" s="13">
        <f>(S14/$W$14)*100</f>
        <v>27.522935779816514</v>
      </c>
      <c r="AB14" s="13">
        <f t="shared" ref="AB14:AD14" si="6">(T14/$W$14)*100</f>
        <v>29.357798165137616</v>
      </c>
      <c r="AC14" s="13">
        <f t="shared" si="6"/>
        <v>28.440366972477065</v>
      </c>
      <c r="AD14" s="13">
        <f t="shared" si="6"/>
        <v>14.678899082568808</v>
      </c>
    </row>
    <row r="15" spans="1:30">
      <c r="C15" s="34" t="s">
        <v>6</v>
      </c>
      <c r="D15" s="34">
        <f>SUM(E15:G15)</f>
        <v>66</v>
      </c>
      <c r="E15" s="34">
        <v>32</v>
      </c>
      <c r="F15" s="34">
        <v>9</v>
      </c>
      <c r="G15" s="34">
        <v>25</v>
      </c>
      <c r="H15" s="34"/>
      <c r="I15" s="24">
        <f>(E15/(E15+F15))*100</f>
        <v>78.048780487804876</v>
      </c>
      <c r="J15" s="24">
        <f>((D15-G15)/D15)*100</f>
        <v>62.121212121212125</v>
      </c>
      <c r="K15" s="34"/>
      <c r="L15" s="34">
        <v>78</v>
      </c>
      <c r="M15" s="34">
        <v>32</v>
      </c>
      <c r="N15" s="34">
        <f t="shared" ref="N15" si="7">L15-M15</f>
        <v>46</v>
      </c>
      <c r="O15" s="24">
        <f>(M15/L15)*100</f>
        <v>41.025641025641022</v>
      </c>
      <c r="S15">
        <v>46</v>
      </c>
      <c r="T15">
        <v>32</v>
      </c>
      <c r="U15" s="12">
        <v>18</v>
      </c>
      <c r="V15">
        <v>9</v>
      </c>
      <c r="W15">
        <f>SUM(S15:V15)</f>
        <v>105</v>
      </c>
      <c r="AA15" s="13">
        <f>(S15/$W$15)*100</f>
        <v>43.80952380952381</v>
      </c>
      <c r="AB15" s="13">
        <f t="shared" ref="AB15:AD15" si="8">(T15/$W$15)*100</f>
        <v>30.476190476190478</v>
      </c>
      <c r="AC15" s="13">
        <f t="shared" si="8"/>
        <v>17.142857142857142</v>
      </c>
      <c r="AD15" s="13">
        <f t="shared" si="8"/>
        <v>8.5714285714285712</v>
      </c>
    </row>
    <row r="16" spans="1:30">
      <c r="C16" s="34"/>
      <c r="D16" s="21">
        <f>SUM(D13:D15)</f>
        <v>220</v>
      </c>
      <c r="E16" s="21">
        <f>SUM(E13:E15)</f>
        <v>78</v>
      </c>
      <c r="F16" s="21">
        <f>SUM(F13:F15)</f>
        <v>41</v>
      </c>
      <c r="G16" s="34"/>
      <c r="H16" s="34" t="s">
        <v>53</v>
      </c>
      <c r="I16" s="24">
        <f>AVERAGE(I13:I15)</f>
        <v>63.794037940379404</v>
      </c>
      <c r="J16" s="24">
        <f>AVERAGE(J13:J15)</f>
        <v>54.227407312961311</v>
      </c>
      <c r="K16" s="34"/>
      <c r="L16" s="21">
        <f>SUM(L13:L15)</f>
        <v>194</v>
      </c>
      <c r="M16" s="21">
        <f>SUM(M13:M15)</f>
        <v>95</v>
      </c>
      <c r="N16" s="34" t="s">
        <v>53</v>
      </c>
      <c r="O16" s="24">
        <f>AVERAGE(O13:O15)</f>
        <v>50.015317219618289</v>
      </c>
      <c r="W16">
        <f>SUM(W13:W15)</f>
        <v>300</v>
      </c>
      <c r="AA16" s="13">
        <f>AVERAGE(AA13:AA15)</f>
        <v>32.692215211950646</v>
      </c>
      <c r="AB16" s="13">
        <f t="shared" ref="AB16:AD16" si="9">AVERAGE(AB13:AB15)</f>
        <v>31.960166756411692</v>
      </c>
      <c r="AC16" s="13">
        <f t="shared" si="9"/>
        <v>21.395958426041634</v>
      </c>
      <c r="AD16" s="13">
        <f t="shared" si="9"/>
        <v>13.951659605596026</v>
      </c>
    </row>
    <row r="17" spans="1:30"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AA17" s="34"/>
      <c r="AB17" s="34"/>
      <c r="AC17" s="34"/>
      <c r="AD17" s="34"/>
    </row>
    <row r="18" spans="1:30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AA18" s="34"/>
      <c r="AB18" s="34"/>
      <c r="AC18" s="34"/>
      <c r="AD18" s="34"/>
    </row>
    <row r="19" spans="1:30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AA19" s="34"/>
      <c r="AB19" s="34"/>
      <c r="AC19" s="34"/>
      <c r="AD19" s="34"/>
    </row>
    <row r="20" spans="1:30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AA20" s="34"/>
      <c r="AB20" s="34"/>
      <c r="AC20" s="34"/>
      <c r="AD20" s="34"/>
    </row>
    <row r="21" spans="1:30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U21" s="10"/>
      <c r="AA21" s="34" t="s">
        <v>51</v>
      </c>
      <c r="AB21" s="34"/>
      <c r="AC21" s="34"/>
      <c r="AD21" s="34"/>
    </row>
    <row r="22" spans="1:30">
      <c r="A22" s="3"/>
      <c r="B22" s="3"/>
      <c r="C22" s="25"/>
      <c r="D22" s="25" t="s">
        <v>2</v>
      </c>
      <c r="E22" s="25" t="s">
        <v>10</v>
      </c>
      <c r="F22" s="25" t="s">
        <v>11</v>
      </c>
      <c r="G22" s="25" t="s">
        <v>12</v>
      </c>
      <c r="H22" s="25"/>
      <c r="I22" s="25" t="s">
        <v>18</v>
      </c>
      <c r="J22" s="25" t="s">
        <v>61</v>
      </c>
      <c r="K22" s="25" t="s">
        <v>13</v>
      </c>
      <c r="L22" s="25" t="s">
        <v>44</v>
      </c>
      <c r="M22" s="25" t="s">
        <v>45</v>
      </c>
      <c r="N22" s="25" t="s">
        <v>7</v>
      </c>
      <c r="O22" s="25" t="s">
        <v>14</v>
      </c>
      <c r="S22" s="3" t="s">
        <v>47</v>
      </c>
      <c r="T22" s="3" t="s">
        <v>46</v>
      </c>
      <c r="U22" s="3" t="s">
        <v>48</v>
      </c>
      <c r="V22" s="3" t="s">
        <v>49</v>
      </c>
      <c r="W22" s="3" t="s">
        <v>50</v>
      </c>
      <c r="AA22" s="25" t="s">
        <v>47</v>
      </c>
      <c r="AB22" s="25" t="s">
        <v>46</v>
      </c>
      <c r="AC22" s="25" t="s">
        <v>48</v>
      </c>
      <c r="AD22" s="25" t="s">
        <v>49</v>
      </c>
    </row>
    <row r="23" spans="1:30">
      <c r="A23" t="s">
        <v>9</v>
      </c>
      <c r="C23" s="34" t="s">
        <v>4</v>
      </c>
      <c r="D23" s="34"/>
      <c r="E23" s="34" t="s">
        <v>17</v>
      </c>
      <c r="F23" s="34" t="s">
        <v>17</v>
      </c>
      <c r="G23" s="34" t="s">
        <v>17</v>
      </c>
      <c r="H23" s="34"/>
      <c r="I23" s="24"/>
      <c r="J23" s="24"/>
      <c r="K23" s="34"/>
      <c r="L23" s="34" t="s">
        <v>17</v>
      </c>
      <c r="M23" s="34" t="s">
        <v>17</v>
      </c>
      <c r="N23" s="34" t="s">
        <v>17</v>
      </c>
      <c r="O23" s="24"/>
      <c r="S23" t="s">
        <v>17</v>
      </c>
      <c r="T23" t="s">
        <v>17</v>
      </c>
      <c r="U23" t="s">
        <v>17</v>
      </c>
      <c r="V23" t="s">
        <v>17</v>
      </c>
      <c r="W23">
        <f>SUM(S23:V23)</f>
        <v>0</v>
      </c>
    </row>
    <row r="24" spans="1:30">
      <c r="C24" s="34" t="s">
        <v>5</v>
      </c>
      <c r="D24" s="34">
        <f>SUM(E24:G24)</f>
        <v>186</v>
      </c>
      <c r="E24" s="34">
        <v>67</v>
      </c>
      <c r="F24" s="34">
        <v>39</v>
      </c>
      <c r="G24" s="34">
        <v>80</v>
      </c>
      <c r="H24" s="34"/>
      <c r="I24" s="24">
        <f>(E24/(E24+F24))*100</f>
        <v>63.20754716981132</v>
      </c>
      <c r="J24" s="24">
        <f>((D24-G24)/D24)*100</f>
        <v>56.98924731182796</v>
      </c>
      <c r="K24" s="34"/>
      <c r="L24" s="34">
        <v>118</v>
      </c>
      <c r="M24" s="34">
        <v>67</v>
      </c>
      <c r="N24" s="34">
        <f>L24-M24</f>
        <v>51</v>
      </c>
      <c r="O24" s="24">
        <f>(M24/L24)*100</f>
        <v>56.779661016949156</v>
      </c>
      <c r="S24">
        <v>51</v>
      </c>
      <c r="T24">
        <v>67</v>
      </c>
      <c r="U24">
        <v>14</v>
      </c>
      <c r="V24">
        <v>39</v>
      </c>
      <c r="W24">
        <f>SUM(S24:V24)</f>
        <v>171</v>
      </c>
      <c r="AA24" s="13">
        <f>(S24/$W$24)*100</f>
        <v>29.82456140350877</v>
      </c>
      <c r="AB24" s="13">
        <f>(T24/$W$24)*100</f>
        <v>39.1812865497076</v>
      </c>
      <c r="AC24" s="13">
        <f t="shared" ref="AC24:AD24" si="10">(U24/$W$24)*100</f>
        <v>8.1871345029239766</v>
      </c>
      <c r="AD24" s="13">
        <f t="shared" si="10"/>
        <v>22.807017543859647</v>
      </c>
    </row>
    <row r="25" spans="1:30">
      <c r="C25" s="34" t="s">
        <v>6</v>
      </c>
      <c r="D25" s="34">
        <f>SUM(E25:G25)</f>
        <v>129</v>
      </c>
      <c r="E25" s="34">
        <v>62</v>
      </c>
      <c r="F25" s="34">
        <v>11</v>
      </c>
      <c r="G25" s="34">
        <v>56</v>
      </c>
      <c r="H25" s="34"/>
      <c r="I25" s="24">
        <f>(E25/(E25+F25))*100</f>
        <v>84.93150684931507</v>
      </c>
      <c r="J25" s="24">
        <f>((D25-G25)/D25)*100</f>
        <v>56.589147286821706</v>
      </c>
      <c r="K25" s="34"/>
      <c r="L25" s="34">
        <v>123</v>
      </c>
      <c r="M25" s="34">
        <v>62</v>
      </c>
      <c r="N25" s="34">
        <f>L25-M25</f>
        <v>61</v>
      </c>
      <c r="O25" s="24">
        <f>(M25/L25)*100</f>
        <v>50.40650406504065</v>
      </c>
      <c r="S25">
        <v>61</v>
      </c>
      <c r="T25">
        <v>62</v>
      </c>
      <c r="U25">
        <v>11</v>
      </c>
      <c r="V25">
        <v>11</v>
      </c>
      <c r="W25">
        <f>SUM(S25:V25)</f>
        <v>145</v>
      </c>
      <c r="AA25" s="13">
        <f>(S25/$W$25)*100</f>
        <v>42.068965517241381</v>
      </c>
      <c r="AB25" s="13">
        <f t="shared" ref="AB25:AD25" si="11">(T25/$W$25)*100</f>
        <v>42.758620689655174</v>
      </c>
      <c r="AC25" s="13">
        <f t="shared" si="11"/>
        <v>7.5862068965517242</v>
      </c>
      <c r="AD25" s="13">
        <f t="shared" si="11"/>
        <v>7.5862068965517242</v>
      </c>
    </row>
    <row r="26" spans="1:30">
      <c r="C26" s="34"/>
      <c r="D26" s="21">
        <f>SUM(D23:D25)</f>
        <v>315</v>
      </c>
      <c r="E26" s="21">
        <f>SUM(E23:E25)</f>
        <v>129</v>
      </c>
      <c r="F26" s="21">
        <f>SUM(F23:F25)</f>
        <v>50</v>
      </c>
      <c r="G26" s="34"/>
      <c r="H26" s="34" t="s">
        <v>53</v>
      </c>
      <c r="I26" s="24">
        <f>AVERAGE(I24:I25)</f>
        <v>74.069527009563188</v>
      </c>
      <c r="J26" s="24">
        <f>AVERAGE(J24:J25)</f>
        <v>56.789197299324833</v>
      </c>
      <c r="K26" s="34"/>
      <c r="L26" s="21">
        <f>SUM(L23:L25)</f>
        <v>241</v>
      </c>
      <c r="M26" s="21">
        <f>SUM(M23:M25)</f>
        <v>129</v>
      </c>
      <c r="N26" s="34" t="s">
        <v>53</v>
      </c>
      <c r="O26" s="24">
        <f>AVERAGE(O24:O25)</f>
        <v>53.593082540994899</v>
      </c>
      <c r="W26">
        <f>SUM(W23:W25)</f>
        <v>316</v>
      </c>
      <c r="AA26" s="13">
        <f>AVERAGE(AA22:AA25)</f>
        <v>35.946763460375074</v>
      </c>
      <c r="AB26" s="13">
        <f>AVERAGE(AB22:AB25)</f>
        <v>40.969953619681391</v>
      </c>
      <c r="AC26" s="13">
        <f>AVERAGE(AC22:AC25)</f>
        <v>7.8866706997378504</v>
      </c>
      <c r="AD26" s="13">
        <f>AVERAGE(AD22:AD25)</f>
        <v>15.196612220205687</v>
      </c>
    </row>
    <row r="27" spans="1:30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AA27" s="34"/>
      <c r="AB27" s="34"/>
      <c r="AC27" s="34"/>
      <c r="AD27" s="34"/>
    </row>
    <row r="28" spans="1:30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30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30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30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30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3:15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3:15">
      <c r="C34" s="34"/>
      <c r="D34" s="34"/>
      <c r="E34" s="34" t="s">
        <v>20</v>
      </c>
      <c r="F34" s="34"/>
      <c r="G34" s="34"/>
      <c r="H34" s="34"/>
      <c r="I34" s="34"/>
      <c r="J34" s="34"/>
      <c r="K34" s="34"/>
      <c r="L34" s="34" t="s">
        <v>25</v>
      </c>
      <c r="M34" s="34"/>
      <c r="N34" s="34"/>
      <c r="O34" s="34"/>
    </row>
    <row r="35" spans="3:15">
      <c r="C35" s="34"/>
      <c r="D35" s="25"/>
      <c r="E35" s="25">
        <v>1</v>
      </c>
      <c r="F35" s="25">
        <v>2</v>
      </c>
      <c r="G35" s="25">
        <v>3</v>
      </c>
      <c r="H35" s="25" t="s">
        <v>53</v>
      </c>
      <c r="I35" s="34"/>
      <c r="J35" s="34"/>
      <c r="K35" s="25"/>
      <c r="L35" s="32">
        <v>1</v>
      </c>
      <c r="M35" s="32">
        <v>2</v>
      </c>
      <c r="N35" s="32">
        <v>3</v>
      </c>
      <c r="O35" s="25" t="s">
        <v>53</v>
      </c>
    </row>
    <row r="36" spans="3:15">
      <c r="C36" s="34"/>
      <c r="D36" s="34" t="s">
        <v>21</v>
      </c>
      <c r="E36" s="24">
        <v>66.666666666666657</v>
      </c>
      <c r="F36" s="24">
        <v>75</v>
      </c>
      <c r="G36" s="24">
        <v>80.434782608695656</v>
      </c>
      <c r="H36" s="24">
        <v>74.033816425120776</v>
      </c>
      <c r="I36" s="34"/>
      <c r="J36" s="34"/>
      <c r="K36" s="34" t="s">
        <v>21</v>
      </c>
      <c r="L36" s="24">
        <v>30</v>
      </c>
      <c r="M36" s="24">
        <v>18.918918918918919</v>
      </c>
      <c r="N36" s="24">
        <v>26.811594202898554</v>
      </c>
      <c r="O36" s="24">
        <v>25.243504373939157</v>
      </c>
    </row>
    <row r="37" spans="3:15">
      <c r="C37" s="34"/>
      <c r="D37" s="34" t="s">
        <v>22</v>
      </c>
      <c r="E37" s="24">
        <v>46.666666666666664</v>
      </c>
      <c r="F37" s="24">
        <v>66.666666666666657</v>
      </c>
      <c r="G37" s="24">
        <v>78.048780487804876</v>
      </c>
      <c r="H37" s="24">
        <v>63.794037940379404</v>
      </c>
      <c r="I37" s="34"/>
      <c r="J37" s="34"/>
      <c r="K37" s="34" t="s">
        <v>22</v>
      </c>
      <c r="L37" s="24">
        <v>57.407407407407405</v>
      </c>
      <c r="M37" s="24">
        <v>51.612903225806448</v>
      </c>
      <c r="N37" s="24">
        <v>41.025641025641022</v>
      </c>
      <c r="O37" s="24">
        <v>50.015317219618289</v>
      </c>
    </row>
    <row r="38" spans="3:15">
      <c r="C38" s="34"/>
      <c r="D38" s="34" t="s">
        <v>23</v>
      </c>
      <c r="E38" s="24"/>
      <c r="F38" s="24">
        <v>63.20754716981132</v>
      </c>
      <c r="G38" s="24">
        <v>84.93150684931507</v>
      </c>
      <c r="H38" s="24">
        <v>74.069527009563188</v>
      </c>
      <c r="I38" s="34"/>
      <c r="J38" s="34"/>
      <c r="K38" s="34" t="s">
        <v>23</v>
      </c>
      <c r="L38" s="24"/>
      <c r="M38" s="24">
        <v>56.779661016949156</v>
      </c>
      <c r="N38" s="24">
        <v>50.40650406504065</v>
      </c>
      <c r="O38" s="24">
        <v>53.593082540994899</v>
      </c>
    </row>
    <row r="39" spans="3:15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3" spans="3:15">
      <c r="E43" t="s">
        <v>61</v>
      </c>
    </row>
    <row r="44" spans="3:15">
      <c r="D44" s="3"/>
      <c r="E44" s="3">
        <v>1</v>
      </c>
      <c r="F44" s="3">
        <v>2</v>
      </c>
      <c r="G44" s="3">
        <v>3</v>
      </c>
      <c r="H44" s="3" t="s">
        <v>53</v>
      </c>
      <c r="J44" t="s">
        <v>54</v>
      </c>
    </row>
    <row r="45" spans="3:15">
      <c r="D45" s="34" t="s">
        <v>21</v>
      </c>
      <c r="E45" s="24">
        <f>J3</f>
        <v>51.428571428571423</v>
      </c>
      <c r="F45" s="24">
        <f>J4</f>
        <v>49.122807017543856</v>
      </c>
      <c r="G45" s="24">
        <f>J5</f>
        <v>58.974358974358978</v>
      </c>
      <c r="H45" s="24">
        <f>J6</f>
        <v>53.175245806824755</v>
      </c>
      <c r="I45" s="34"/>
      <c r="J45" s="21">
        <f>D6</f>
        <v>205</v>
      </c>
    </row>
    <row r="46" spans="3:15">
      <c r="D46" s="34" t="s">
        <v>22</v>
      </c>
      <c r="E46" s="24">
        <f>J13</f>
        <v>48.387096774193552</v>
      </c>
      <c r="F46" s="24">
        <f>J14</f>
        <v>52.173913043478258</v>
      </c>
      <c r="G46" s="24">
        <f>J15</f>
        <v>62.121212121212125</v>
      </c>
      <c r="H46" s="24">
        <f>J16</f>
        <v>54.227407312961311</v>
      </c>
      <c r="I46" s="34"/>
      <c r="J46" s="21">
        <f>D16</f>
        <v>220</v>
      </c>
    </row>
    <row r="47" spans="3:15">
      <c r="D47" s="34" t="s">
        <v>23</v>
      </c>
      <c r="E47" s="24"/>
      <c r="F47" s="24">
        <f>J24</f>
        <v>56.98924731182796</v>
      </c>
      <c r="G47" s="24">
        <f>J25</f>
        <v>56.589147286821706</v>
      </c>
      <c r="H47" s="24">
        <f>J26</f>
        <v>56.789197299324833</v>
      </c>
      <c r="I47" s="34"/>
      <c r="J47" s="21">
        <f>D26</f>
        <v>315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AFF7-0C15-FC46-A1EF-E2C9258F3669}">
  <dimension ref="A3:AC84"/>
  <sheetViews>
    <sheetView topLeftCell="A30" zoomScale="78" zoomScaleNormal="78" workbookViewId="0">
      <selection activeCell="J77" sqref="J77"/>
    </sheetView>
  </sheetViews>
  <sheetFormatPr baseColWidth="10" defaultRowHeight="20"/>
  <cols>
    <col min="2" max="2" width="15.42578125" customWidth="1"/>
    <col min="3" max="5" width="11.140625" bestFit="1" customWidth="1"/>
    <col min="6" max="6" width="10.7109375" customWidth="1"/>
    <col min="7" max="7" width="10.85546875" bestFit="1" customWidth="1"/>
    <col min="13" max="13" width="13.140625" customWidth="1"/>
    <col min="14" max="14" width="15.140625" customWidth="1"/>
    <col min="19" max="19" width="14.7109375" customWidth="1"/>
    <col min="20" max="20" width="17" customWidth="1"/>
    <col min="21" max="21" width="15.7109375" customWidth="1"/>
    <col min="23" max="23" width="13.7109375" customWidth="1"/>
    <col min="24" max="24" width="16.28515625" customWidth="1"/>
    <col min="25" max="25" width="17.28515625" customWidth="1"/>
    <col min="27" max="27" width="17" customWidth="1"/>
    <col min="28" max="28" width="21.140625" customWidth="1"/>
  </cols>
  <sheetData>
    <row r="3" spans="1:29">
      <c r="B3" t="s">
        <v>20</v>
      </c>
      <c r="I3" t="s">
        <v>25</v>
      </c>
    </row>
    <row r="4" spans="1:29">
      <c r="A4" s="31" t="s">
        <v>1</v>
      </c>
      <c r="B4" s="31">
        <v>1</v>
      </c>
      <c r="C4" s="31">
        <v>2</v>
      </c>
      <c r="D4" s="31">
        <v>3</v>
      </c>
      <c r="E4" s="31" t="s">
        <v>53</v>
      </c>
      <c r="F4" s="31"/>
      <c r="G4" s="31"/>
      <c r="H4" s="31" t="s">
        <v>1</v>
      </c>
      <c r="I4" s="32">
        <v>1</v>
      </c>
      <c r="J4" s="32">
        <v>2</v>
      </c>
      <c r="K4" s="32">
        <v>3</v>
      </c>
      <c r="L4" s="31" t="s">
        <v>53</v>
      </c>
      <c r="M4" s="21"/>
      <c r="N4" s="21"/>
    </row>
    <row r="5" spans="1:29">
      <c r="A5" s="21" t="s">
        <v>21</v>
      </c>
      <c r="B5" s="24">
        <v>53.658536585365859</v>
      </c>
      <c r="C5" s="24">
        <v>74.418604651162795</v>
      </c>
      <c r="D5" s="24">
        <v>59.090909090909093</v>
      </c>
      <c r="E5" s="24">
        <v>62.389350109145916</v>
      </c>
      <c r="F5" s="21"/>
      <c r="G5" s="21"/>
      <c r="H5" s="21" t="s">
        <v>21</v>
      </c>
      <c r="I5" s="24">
        <v>32.352941176470587</v>
      </c>
      <c r="J5" s="24">
        <v>35.955056179775283</v>
      </c>
      <c r="K5" s="24">
        <v>36.111111111111107</v>
      </c>
      <c r="L5" s="24">
        <v>34.806369489118993</v>
      </c>
      <c r="M5" s="21"/>
      <c r="N5" s="26"/>
    </row>
    <row r="6" spans="1:29">
      <c r="A6" s="21" t="s">
        <v>22</v>
      </c>
      <c r="B6" s="24">
        <v>76.470588235294116</v>
      </c>
      <c r="C6" s="24">
        <v>67.567567567567565</v>
      </c>
      <c r="D6" s="24">
        <v>66.666666666666657</v>
      </c>
      <c r="E6" s="24">
        <v>70.234940823176117</v>
      </c>
      <c r="F6" s="21"/>
      <c r="G6" s="21"/>
      <c r="H6" s="21" t="s">
        <v>22</v>
      </c>
      <c r="I6" s="24">
        <v>48.148148148148145</v>
      </c>
      <c r="J6" s="24">
        <v>56.81818181818182</v>
      </c>
      <c r="K6" s="24">
        <v>59.574468085106382</v>
      </c>
      <c r="L6" s="24">
        <v>54.846932683812121</v>
      </c>
      <c r="M6" s="21"/>
      <c r="N6" s="26"/>
      <c r="Q6" s="9"/>
      <c r="R6" s="9"/>
    </row>
    <row r="7" spans="1:29">
      <c r="A7" s="21" t="s">
        <v>23</v>
      </c>
      <c r="B7" s="24">
        <v>75</v>
      </c>
      <c r="C7" s="24">
        <v>56.944444444444443</v>
      </c>
      <c r="D7" s="24">
        <v>51.94805194805194</v>
      </c>
      <c r="E7" s="24">
        <v>61.297498797498804</v>
      </c>
      <c r="F7" s="21"/>
      <c r="G7" s="21"/>
      <c r="H7" s="21" t="s">
        <v>23</v>
      </c>
      <c r="I7" s="24">
        <v>68.852459016393439</v>
      </c>
      <c r="J7" s="24">
        <v>61.194029850746269</v>
      </c>
      <c r="K7" s="24">
        <v>63.492063492063487</v>
      </c>
      <c r="L7" s="24">
        <v>64.512850786401074</v>
      </c>
      <c r="M7" s="21"/>
      <c r="N7" s="26"/>
      <c r="P7" s="9"/>
    </row>
    <row r="8" spans="1:29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6"/>
    </row>
    <row r="9" spans="1:29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6"/>
      <c r="W9" s="21" t="s">
        <v>74</v>
      </c>
      <c r="X9" s="21" t="s">
        <v>2</v>
      </c>
      <c r="Y9" s="21" t="s">
        <v>2</v>
      </c>
      <c r="Z9" s="21"/>
      <c r="AA9" s="21" t="s">
        <v>13</v>
      </c>
      <c r="AB9" s="21" t="s">
        <v>13</v>
      </c>
      <c r="AC9" s="21"/>
    </row>
    <row r="10" spans="1:29">
      <c r="A10" s="21"/>
      <c r="B10" s="21" t="s">
        <v>20</v>
      </c>
      <c r="C10" s="21"/>
      <c r="D10" s="21"/>
      <c r="E10" s="21"/>
      <c r="F10" s="21"/>
      <c r="G10" s="21"/>
      <c r="H10" s="21"/>
      <c r="I10" s="21" t="s">
        <v>25</v>
      </c>
      <c r="J10" s="21"/>
      <c r="K10" s="21"/>
      <c r="L10" s="21"/>
      <c r="M10" s="21"/>
      <c r="N10" s="26"/>
      <c r="W10" s="25"/>
      <c r="X10" s="25" t="s">
        <v>10</v>
      </c>
      <c r="Y10" s="25" t="s">
        <v>11</v>
      </c>
      <c r="Z10" s="25"/>
      <c r="AA10" s="25" t="s">
        <v>37</v>
      </c>
      <c r="AB10" s="25" t="s">
        <v>38</v>
      </c>
      <c r="AC10" s="21"/>
    </row>
    <row r="11" spans="1:29">
      <c r="A11" s="31" t="s">
        <v>19</v>
      </c>
      <c r="B11" s="31">
        <v>1</v>
      </c>
      <c r="C11" s="31">
        <v>2</v>
      </c>
      <c r="D11" s="31">
        <v>3</v>
      </c>
      <c r="E11" s="31" t="s">
        <v>24</v>
      </c>
      <c r="F11" s="31"/>
      <c r="G11" s="31"/>
      <c r="H11" s="31" t="s">
        <v>19</v>
      </c>
      <c r="I11" s="32">
        <v>1</v>
      </c>
      <c r="J11" s="32">
        <v>2</v>
      </c>
      <c r="K11" s="32">
        <v>3</v>
      </c>
      <c r="L11" s="31" t="s">
        <v>53</v>
      </c>
      <c r="M11" s="21"/>
      <c r="N11" s="26"/>
      <c r="W11" s="21" t="s">
        <v>28</v>
      </c>
      <c r="X11" s="21">
        <v>80</v>
      </c>
      <c r="Y11" s="21">
        <v>48</v>
      </c>
      <c r="Z11" s="21"/>
      <c r="AA11" s="21">
        <v>229</v>
      </c>
      <c r="AB11" s="21">
        <v>80</v>
      </c>
      <c r="AC11" s="21"/>
    </row>
    <row r="12" spans="1:29">
      <c r="A12" s="21" t="s">
        <v>21</v>
      </c>
      <c r="B12" s="24">
        <v>72.222222222222214</v>
      </c>
      <c r="C12" s="24">
        <v>74.074074074074076</v>
      </c>
      <c r="D12" s="24">
        <v>67.64705882352942</v>
      </c>
      <c r="E12" s="24">
        <v>71.31445170660858</v>
      </c>
      <c r="F12" s="21"/>
      <c r="G12" s="21"/>
      <c r="H12" s="21" t="s">
        <v>21</v>
      </c>
      <c r="I12" s="24">
        <v>20.634920634920633</v>
      </c>
      <c r="J12" s="24">
        <v>28.985507246376812</v>
      </c>
      <c r="K12" s="24">
        <v>26.436781609195403</v>
      </c>
      <c r="L12" s="24">
        <v>25.352403163497616</v>
      </c>
      <c r="M12" s="21"/>
      <c r="N12" s="21"/>
      <c r="W12" s="21" t="s">
        <v>31</v>
      </c>
      <c r="X12" s="21">
        <v>56</v>
      </c>
      <c r="Y12" s="21">
        <v>23</v>
      </c>
      <c r="Z12" s="21"/>
      <c r="AA12" s="21">
        <v>219</v>
      </c>
      <c r="AB12" s="21">
        <v>56</v>
      </c>
      <c r="AC12" s="21"/>
    </row>
    <row r="13" spans="1:29">
      <c r="A13" s="21" t="s">
        <v>22</v>
      </c>
      <c r="B13" s="24">
        <v>72.222222222222214</v>
      </c>
      <c r="C13" s="24">
        <v>72</v>
      </c>
      <c r="D13" s="24">
        <v>74.193548387096769</v>
      </c>
      <c r="E13" s="24">
        <v>72.805256869773004</v>
      </c>
      <c r="F13" s="21"/>
      <c r="G13" s="21"/>
      <c r="H13" s="21" t="s">
        <v>22</v>
      </c>
      <c r="I13" s="24">
        <v>48.148148148148145</v>
      </c>
      <c r="J13" s="24">
        <v>56.25</v>
      </c>
      <c r="K13" s="24">
        <v>56.09756097560976</v>
      </c>
      <c r="L13" s="24">
        <v>53.498569707919302</v>
      </c>
      <c r="M13" s="21"/>
      <c r="N13" s="21"/>
      <c r="W13" s="33" t="s">
        <v>34</v>
      </c>
      <c r="X13" s="33">
        <v>82</v>
      </c>
      <c r="Y13" s="33">
        <v>28</v>
      </c>
      <c r="Z13" s="33"/>
      <c r="AA13" s="33">
        <v>329</v>
      </c>
      <c r="AB13" s="33">
        <v>82</v>
      </c>
      <c r="AC13" s="21"/>
    </row>
    <row r="14" spans="1:29">
      <c r="A14" s="21" t="s">
        <v>23</v>
      </c>
      <c r="B14" s="24">
        <v>68.888888888888886</v>
      </c>
      <c r="C14" s="24">
        <v>63.636363636363633</v>
      </c>
      <c r="D14" s="24">
        <v>79.487179487179489</v>
      </c>
      <c r="E14" s="24">
        <v>70.670810670810667</v>
      </c>
      <c r="F14" s="21"/>
      <c r="G14" s="21"/>
      <c r="H14" s="21" t="s">
        <v>23</v>
      </c>
      <c r="I14" s="24">
        <v>77.5</v>
      </c>
      <c r="J14" s="24">
        <v>70</v>
      </c>
      <c r="K14" s="24">
        <v>59.615384615384613</v>
      </c>
      <c r="L14" s="24">
        <v>69.038461538461533</v>
      </c>
      <c r="M14" s="21"/>
      <c r="N14" s="21"/>
      <c r="W14" s="33"/>
      <c r="X14" s="33">
        <f>SUM(X11:X13)</f>
        <v>218</v>
      </c>
      <c r="Y14" s="33">
        <f>SUM(Y11:Y13)</f>
        <v>99</v>
      </c>
      <c r="Z14" s="33"/>
      <c r="AA14" s="33">
        <f>SUM(AA11:AA13)</f>
        <v>777</v>
      </c>
      <c r="AB14" s="33">
        <f>SUM(AB11:AB13)</f>
        <v>218</v>
      </c>
      <c r="AC14" s="21"/>
    </row>
    <row r="15" spans="1:29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6"/>
      <c r="W15" s="33"/>
      <c r="X15" s="33">
        <f>SUM(X14:Y14)</f>
        <v>317</v>
      </c>
      <c r="Y15" s="33"/>
      <c r="Z15" s="33"/>
      <c r="AA15" s="33">
        <f>SUM(AA14:AB14)</f>
        <v>995</v>
      </c>
      <c r="AB15" s="33"/>
      <c r="AC15" s="21"/>
    </row>
    <row r="16" spans="1:29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6"/>
      <c r="Q16" s="9"/>
      <c r="R16" s="9"/>
      <c r="W16" s="33"/>
      <c r="X16" s="33"/>
      <c r="Y16" s="33"/>
      <c r="Z16" s="33"/>
      <c r="AA16" s="33"/>
      <c r="AB16" s="33"/>
      <c r="AC16" s="21"/>
    </row>
    <row r="17" spans="1:29">
      <c r="A17" s="21"/>
      <c r="B17" s="21" t="s">
        <v>20</v>
      </c>
      <c r="C17" s="21"/>
      <c r="D17" s="21"/>
      <c r="E17" s="21"/>
      <c r="F17" s="21"/>
      <c r="G17" s="21"/>
      <c r="H17" s="21"/>
      <c r="I17" s="21" t="s">
        <v>25</v>
      </c>
      <c r="J17" s="21"/>
      <c r="K17" s="21"/>
      <c r="L17" s="21"/>
      <c r="M17" s="21"/>
      <c r="N17" s="26"/>
      <c r="P17" s="9"/>
      <c r="W17" s="33"/>
      <c r="X17" s="33"/>
      <c r="Y17" s="33"/>
      <c r="Z17" s="33"/>
      <c r="AA17" s="33"/>
      <c r="AB17" s="33"/>
      <c r="AC17" s="21"/>
    </row>
    <row r="18" spans="1:29">
      <c r="A18" s="31" t="s">
        <v>26</v>
      </c>
      <c r="B18" s="31">
        <v>1</v>
      </c>
      <c r="C18" s="31">
        <v>2</v>
      </c>
      <c r="D18" s="31">
        <v>3</v>
      </c>
      <c r="E18" s="31" t="s">
        <v>53</v>
      </c>
      <c r="F18" s="31"/>
      <c r="G18" s="31"/>
      <c r="H18" s="31" t="s">
        <v>26</v>
      </c>
      <c r="I18" s="32">
        <v>1</v>
      </c>
      <c r="J18" s="32">
        <v>2</v>
      </c>
      <c r="K18" s="32">
        <v>3</v>
      </c>
      <c r="L18" s="31" t="s">
        <v>53</v>
      </c>
      <c r="M18" s="21"/>
      <c r="N18" s="26"/>
      <c r="W18" s="33"/>
      <c r="X18" s="33"/>
      <c r="Y18" s="33"/>
      <c r="Z18" s="33"/>
      <c r="AA18" s="33"/>
      <c r="AB18" s="33"/>
      <c r="AC18" s="21"/>
    </row>
    <row r="19" spans="1:29">
      <c r="A19" s="21" t="s">
        <v>21</v>
      </c>
      <c r="B19" s="24">
        <v>66.666666666666657</v>
      </c>
      <c r="C19" s="24">
        <v>75</v>
      </c>
      <c r="D19" s="24">
        <v>80.434782608695656</v>
      </c>
      <c r="E19" s="24">
        <v>74.033816425120776</v>
      </c>
      <c r="F19" s="21"/>
      <c r="G19" s="21"/>
      <c r="H19" s="21"/>
      <c r="I19" s="24">
        <v>30</v>
      </c>
      <c r="J19" s="24">
        <v>18.918918918918919</v>
      </c>
      <c r="K19" s="24">
        <v>26.811594202898554</v>
      </c>
      <c r="L19" s="24">
        <v>25.243504373939157</v>
      </c>
      <c r="M19" s="21"/>
      <c r="N19" s="26"/>
      <c r="W19" s="21" t="s">
        <v>74</v>
      </c>
      <c r="X19" s="21" t="s">
        <v>2</v>
      </c>
      <c r="Y19" s="21" t="s">
        <v>2</v>
      </c>
      <c r="Z19" s="21"/>
      <c r="AA19" s="21" t="s">
        <v>13</v>
      </c>
      <c r="AB19" s="21" t="s">
        <v>13</v>
      </c>
      <c r="AC19" s="21"/>
    </row>
    <row r="20" spans="1:29">
      <c r="A20" s="21" t="s">
        <v>22</v>
      </c>
      <c r="B20" s="24">
        <v>46.666666666666664</v>
      </c>
      <c r="C20" s="24">
        <v>66.666666666666657</v>
      </c>
      <c r="D20" s="24">
        <v>78.048780487804876</v>
      </c>
      <c r="E20" s="24">
        <v>63.794037940379404</v>
      </c>
      <c r="F20" s="21"/>
      <c r="G20" s="21"/>
      <c r="H20" s="21"/>
      <c r="I20" s="24">
        <v>57.407407407407405</v>
      </c>
      <c r="J20" s="24">
        <v>51.612903225806448</v>
      </c>
      <c r="K20" s="24">
        <v>41.025641025641022</v>
      </c>
      <c r="L20" s="24">
        <v>50.015317219618289</v>
      </c>
      <c r="M20" s="21"/>
      <c r="N20" s="26"/>
      <c r="W20" s="25"/>
      <c r="X20" s="25" t="s">
        <v>10</v>
      </c>
      <c r="Y20" s="25" t="s">
        <v>11</v>
      </c>
      <c r="Z20" s="25"/>
      <c r="AA20" s="25" t="s">
        <v>37</v>
      </c>
      <c r="AB20" s="25" t="s">
        <v>38</v>
      </c>
      <c r="AC20" s="21"/>
    </row>
    <row r="21" spans="1:29">
      <c r="A21" s="21" t="s">
        <v>23</v>
      </c>
      <c r="B21" s="24" t="s">
        <v>52</v>
      </c>
      <c r="C21" s="24">
        <v>63.20754716981132</v>
      </c>
      <c r="D21" s="24">
        <v>84.93150684931507</v>
      </c>
      <c r="E21" s="24">
        <v>74.069527009563188</v>
      </c>
      <c r="F21" s="21"/>
      <c r="G21" s="21"/>
      <c r="H21" s="21"/>
      <c r="I21" s="24"/>
      <c r="J21" s="24">
        <v>56.779661016949156</v>
      </c>
      <c r="K21" s="24">
        <v>50.40650406504065</v>
      </c>
      <c r="L21" s="24">
        <v>53.593082540994899</v>
      </c>
      <c r="M21" s="21"/>
      <c r="N21" s="26"/>
      <c r="W21" s="33" t="s">
        <v>29</v>
      </c>
      <c r="X21" s="33">
        <v>79</v>
      </c>
      <c r="Y21" s="33">
        <v>34</v>
      </c>
      <c r="Z21" s="33"/>
      <c r="AA21" s="33">
        <v>145</v>
      </c>
      <c r="AB21" s="33">
        <v>79</v>
      </c>
      <c r="AC21" s="21"/>
    </row>
    <row r="22" spans="1:29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W22" s="33" t="s">
        <v>33</v>
      </c>
      <c r="X22" s="33">
        <v>54</v>
      </c>
      <c r="Y22" s="33">
        <v>20</v>
      </c>
      <c r="Z22" s="33"/>
      <c r="AA22" s="33">
        <v>100</v>
      </c>
      <c r="AB22" s="33">
        <v>54</v>
      </c>
      <c r="AC22" s="21"/>
    </row>
    <row r="23" spans="1:29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W23" s="33" t="s">
        <v>36</v>
      </c>
      <c r="X23" s="33">
        <v>78</v>
      </c>
      <c r="Y23" s="33">
        <v>41</v>
      </c>
      <c r="Z23" s="33"/>
      <c r="AA23" s="33">
        <v>194</v>
      </c>
      <c r="AB23" s="33">
        <v>95</v>
      </c>
      <c r="AC23" s="21"/>
    </row>
    <row r="24" spans="1:29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W24" s="33"/>
      <c r="X24" s="33">
        <f>SUM(X21:X23)</f>
        <v>211</v>
      </c>
      <c r="Y24" s="33">
        <f>SUM(Y21:Y23)</f>
        <v>95</v>
      </c>
      <c r="Z24" s="33"/>
      <c r="AA24" s="33">
        <f>SUM(AA21:AA23)</f>
        <v>439</v>
      </c>
      <c r="AB24" s="33">
        <f>SUM(AB21:AB23)</f>
        <v>228</v>
      </c>
      <c r="AC24" s="21"/>
    </row>
    <row r="25" spans="1:29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6"/>
      <c r="W25" s="33"/>
      <c r="X25" s="33">
        <f>SUM(X24:Y24)</f>
        <v>306</v>
      </c>
      <c r="Y25" s="33"/>
      <c r="Z25" s="33"/>
      <c r="AA25" s="33">
        <f>SUM(AA24:AB24)</f>
        <v>667</v>
      </c>
      <c r="AB25" s="33"/>
      <c r="AC25" s="21"/>
    </row>
    <row r="26" spans="1:29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6"/>
      <c r="Q26" s="9"/>
      <c r="R26" s="9"/>
      <c r="W26" s="33"/>
      <c r="X26" s="33"/>
      <c r="Y26" s="33"/>
      <c r="Z26" s="33"/>
      <c r="AA26" s="33"/>
      <c r="AB26" s="33"/>
      <c r="AC26" s="21"/>
    </row>
    <row r="27" spans="1:29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P27" s="9"/>
      <c r="Q27" s="9"/>
      <c r="W27" s="33"/>
      <c r="X27" s="33"/>
      <c r="Y27" s="33"/>
      <c r="Z27" s="33"/>
      <c r="AA27" s="33"/>
      <c r="AB27" s="33"/>
      <c r="AC27" s="21"/>
    </row>
    <row r="28" spans="1:29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W28" s="33"/>
      <c r="X28" s="33"/>
      <c r="Y28" s="33"/>
      <c r="Z28" s="33"/>
      <c r="AA28" s="33"/>
      <c r="AB28" s="33"/>
      <c r="AC28" s="21"/>
    </row>
    <row r="29" spans="1:29">
      <c r="A29" s="21"/>
      <c r="B29" s="21" t="s">
        <v>42</v>
      </c>
      <c r="C29" s="21"/>
      <c r="D29" s="21"/>
      <c r="E29" s="21"/>
      <c r="F29" s="21"/>
      <c r="G29" s="21" t="s">
        <v>40</v>
      </c>
      <c r="H29" s="21" t="s">
        <v>43</v>
      </c>
      <c r="I29" s="21"/>
      <c r="J29" s="21"/>
      <c r="K29" s="21"/>
      <c r="L29" s="21"/>
      <c r="M29" s="21"/>
      <c r="N29" s="21" t="s">
        <v>40</v>
      </c>
      <c r="W29" s="21" t="s">
        <v>74</v>
      </c>
      <c r="X29" s="21" t="s">
        <v>2</v>
      </c>
      <c r="Y29" s="21" t="s">
        <v>2</v>
      </c>
      <c r="Z29" s="21"/>
      <c r="AA29" s="21" t="s">
        <v>13</v>
      </c>
      <c r="AB29" s="21" t="s">
        <v>13</v>
      </c>
      <c r="AC29" s="21"/>
    </row>
    <row r="30" spans="1:29">
      <c r="A30" s="31"/>
      <c r="B30" s="31" t="s">
        <v>1</v>
      </c>
      <c r="C30" s="31" t="s">
        <v>19</v>
      </c>
      <c r="D30" s="31" t="s">
        <v>26</v>
      </c>
      <c r="E30" s="31" t="s">
        <v>53</v>
      </c>
      <c r="F30" s="31" t="s">
        <v>41</v>
      </c>
      <c r="G30" s="31" t="s">
        <v>39</v>
      </c>
      <c r="H30" s="31"/>
      <c r="I30" s="31" t="s">
        <v>1</v>
      </c>
      <c r="J30" s="31" t="s">
        <v>19</v>
      </c>
      <c r="K30" s="31" t="s">
        <v>26</v>
      </c>
      <c r="L30" s="31" t="s">
        <v>53</v>
      </c>
      <c r="M30" s="31" t="s">
        <v>41</v>
      </c>
      <c r="N30" s="31" t="s">
        <v>39</v>
      </c>
      <c r="S30" s="5"/>
      <c r="T30" s="5"/>
      <c r="U30" s="5"/>
      <c r="W30" s="25"/>
      <c r="X30" s="25" t="s">
        <v>10</v>
      </c>
      <c r="Y30" s="25" t="s">
        <v>11</v>
      </c>
      <c r="Z30" s="25"/>
      <c r="AA30" s="25" t="s">
        <v>37</v>
      </c>
      <c r="AB30" s="25" t="s">
        <v>38</v>
      </c>
      <c r="AC30" s="21"/>
    </row>
    <row r="31" spans="1:29">
      <c r="A31" s="21" t="s">
        <v>21</v>
      </c>
      <c r="B31" s="24">
        <v>62.389350109145916</v>
      </c>
      <c r="C31" s="24">
        <v>71.31445170660858</v>
      </c>
      <c r="D31" s="24">
        <v>74.033816425120776</v>
      </c>
      <c r="E31" s="24">
        <f>AVERAGE(B31:D31)</f>
        <v>69.245872746958426</v>
      </c>
      <c r="F31" s="24">
        <f>STDEV(B31:D31)</f>
        <v>6.0916059565765392</v>
      </c>
      <c r="G31" s="24">
        <f>(F31/SQRT(3))</f>
        <v>3.5169903388265928</v>
      </c>
      <c r="H31" s="21" t="s">
        <v>21</v>
      </c>
      <c r="I31" s="24">
        <v>34.806369489118993</v>
      </c>
      <c r="J31" s="24">
        <v>25.352403163497616</v>
      </c>
      <c r="K31" s="24">
        <v>25.243504373939157</v>
      </c>
      <c r="L31" s="24">
        <f>AVERAGE(I31:K31)</f>
        <v>28.467425675518587</v>
      </c>
      <c r="M31" s="24">
        <f>STDEV(I31:K31)</f>
        <v>5.4899563969651997</v>
      </c>
      <c r="N31" s="24">
        <f>(M31/SQRT(3))</f>
        <v>3.1696278036271663</v>
      </c>
      <c r="P31" s="1"/>
      <c r="Q31" s="1"/>
      <c r="R31" s="1"/>
      <c r="S31" s="6"/>
      <c r="T31" s="6"/>
      <c r="U31" s="6"/>
      <c r="W31" s="33" t="s">
        <v>30</v>
      </c>
      <c r="X31" s="33">
        <v>123</v>
      </c>
      <c r="Y31" s="33">
        <v>82</v>
      </c>
      <c r="Z31" s="33"/>
      <c r="AA31" s="33">
        <v>191</v>
      </c>
      <c r="AB31" s="33">
        <v>123</v>
      </c>
      <c r="AC31" s="21"/>
    </row>
    <row r="32" spans="1:29">
      <c r="A32" s="21" t="s">
        <v>22</v>
      </c>
      <c r="B32" s="24">
        <v>70.234940823176117</v>
      </c>
      <c r="C32" s="24">
        <v>72.805256869773004</v>
      </c>
      <c r="D32" s="24">
        <v>63.794037940379404</v>
      </c>
      <c r="E32" s="24">
        <f>AVERAGE(B32:D32)</f>
        <v>68.944745211109506</v>
      </c>
      <c r="F32" s="24">
        <f>STDEV(B32:D32)</f>
        <v>4.6420868352942657</v>
      </c>
      <c r="G32" s="24">
        <f>(F32/SQRT(3))</f>
        <v>2.6801100839587626</v>
      </c>
      <c r="H32" s="21" t="s">
        <v>22</v>
      </c>
      <c r="I32" s="24">
        <v>54.846932683812121</v>
      </c>
      <c r="J32" s="24">
        <v>53.498569707919302</v>
      </c>
      <c r="K32" s="24">
        <v>50.015317219618289</v>
      </c>
      <c r="L32" s="24">
        <f>AVERAGE(I32:K32)</f>
        <v>52.786939870449906</v>
      </c>
      <c r="M32" s="24">
        <f>STDEV(I32:K32)</f>
        <v>2.4931786473579836</v>
      </c>
      <c r="N32" s="24">
        <f>(M32/SQRT(3))</f>
        <v>1.4394373631899589</v>
      </c>
      <c r="P32" s="1"/>
      <c r="Q32" s="1"/>
      <c r="R32" s="1"/>
      <c r="S32" s="6"/>
      <c r="T32" s="6"/>
      <c r="U32" s="6"/>
      <c r="W32" s="33" t="s">
        <v>32</v>
      </c>
      <c r="X32" s="33">
        <v>97</v>
      </c>
      <c r="Y32" s="33">
        <v>42</v>
      </c>
      <c r="Z32" s="33"/>
      <c r="AA32" s="33">
        <v>142</v>
      </c>
      <c r="AB32" s="33">
        <v>97</v>
      </c>
      <c r="AC32" s="21"/>
    </row>
    <row r="33" spans="1:29">
      <c r="A33" s="21" t="s">
        <v>23</v>
      </c>
      <c r="B33" s="24">
        <v>61.297498797498804</v>
      </c>
      <c r="C33" s="24">
        <v>70.670810670810667</v>
      </c>
      <c r="D33" s="24">
        <v>74.069527009563188</v>
      </c>
      <c r="E33" s="24">
        <f>AVERAGE(B33:D33)</f>
        <v>68.679278825957553</v>
      </c>
      <c r="F33" s="24">
        <f t="shared" ref="F33" si="0">STDEV(B33:D33)</f>
        <v>6.6148186278415961</v>
      </c>
      <c r="G33" s="24">
        <f t="shared" ref="G33" si="1">(F33/SQRT(3))</f>
        <v>3.8190673154248969</v>
      </c>
      <c r="H33" s="21" t="s">
        <v>23</v>
      </c>
      <c r="I33" s="24">
        <v>64.512850786401074</v>
      </c>
      <c r="J33" s="24">
        <v>69.038461538461533</v>
      </c>
      <c r="K33" s="24">
        <v>53.593082540994899</v>
      </c>
      <c r="L33" s="24">
        <f>AVERAGE(I33:K33)</f>
        <v>62.381464955285843</v>
      </c>
      <c r="M33" s="24">
        <f>STDEV(I33:K33)</f>
        <v>7.9402164494838638</v>
      </c>
      <c r="N33" s="24">
        <f>(M33/SQRT(3))</f>
        <v>4.5842861045334038</v>
      </c>
      <c r="P33" s="1"/>
      <c r="Q33" s="1"/>
      <c r="R33" s="1"/>
      <c r="S33" s="6"/>
      <c r="T33" s="6"/>
      <c r="U33" s="6"/>
      <c r="W33" s="33" t="s">
        <v>35</v>
      </c>
      <c r="X33" s="33">
        <v>129</v>
      </c>
      <c r="Y33" s="33">
        <v>50</v>
      </c>
      <c r="Z33" s="33"/>
      <c r="AA33" s="33">
        <v>241</v>
      </c>
      <c r="AB33" s="33">
        <v>129</v>
      </c>
      <c r="AC33" s="21"/>
    </row>
    <row r="34" spans="1:29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W34" s="33"/>
      <c r="X34" s="33">
        <f>SUM(X31:X33)</f>
        <v>349</v>
      </c>
      <c r="Y34" s="33">
        <f>SUM(Y31:Y33)</f>
        <v>174</v>
      </c>
      <c r="Z34" s="33"/>
      <c r="AA34" s="33">
        <f>SUM(AA31:AA33)</f>
        <v>574</v>
      </c>
      <c r="AB34" s="33">
        <f>SUM(AB31:AB33)</f>
        <v>349</v>
      </c>
      <c r="AC34" s="21"/>
    </row>
    <row r="35" spans="1:29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W35" s="21"/>
      <c r="X35" s="21">
        <f>SUM(X34:Y34)</f>
        <v>523</v>
      </c>
      <c r="Y35" s="21"/>
      <c r="Z35" s="21"/>
      <c r="AA35" s="21">
        <f>SUM(AA34:AB34)</f>
        <v>923</v>
      </c>
      <c r="AB35" s="21"/>
      <c r="AC35" s="21"/>
    </row>
    <row r="36" spans="1:29">
      <c r="B36" s="7"/>
      <c r="C36" s="7"/>
      <c r="D36" s="7"/>
      <c r="E36" s="1"/>
      <c r="F36" s="1"/>
      <c r="G36" s="1"/>
      <c r="H36" s="7"/>
      <c r="I36" s="7"/>
      <c r="J36" s="7"/>
      <c r="K36" s="7"/>
      <c r="L36" s="1"/>
      <c r="M36" s="1"/>
      <c r="N36" s="1"/>
      <c r="O36" s="7"/>
      <c r="P36" s="7"/>
      <c r="Q36" s="7"/>
      <c r="R36" s="7"/>
      <c r="W36" s="21"/>
      <c r="X36" s="21"/>
      <c r="Y36" s="21"/>
      <c r="Z36" s="21"/>
      <c r="AA36" s="21"/>
      <c r="AB36" s="21"/>
      <c r="AC36" s="21"/>
    </row>
    <row r="37" spans="1:29">
      <c r="B37" s="7"/>
      <c r="C37" s="7"/>
      <c r="D37" s="7"/>
      <c r="E37" s="1"/>
      <c r="F37" s="1"/>
      <c r="G37" s="1"/>
      <c r="H37" s="7"/>
      <c r="I37" s="7"/>
      <c r="J37" s="7"/>
      <c r="K37" s="7"/>
      <c r="L37" s="1"/>
      <c r="M37" s="1"/>
      <c r="N37" s="1"/>
      <c r="O37" s="7"/>
      <c r="P37" s="7"/>
      <c r="Q37" s="7"/>
      <c r="R37" s="7"/>
      <c r="W37" s="21"/>
      <c r="X37" s="21"/>
      <c r="Y37" s="21"/>
      <c r="Z37" s="21"/>
      <c r="AA37" s="21"/>
      <c r="AB37" s="21"/>
      <c r="AC37" s="21"/>
    </row>
    <row r="38" spans="1:29">
      <c r="B38" s="7"/>
      <c r="C38" s="7"/>
      <c r="D38" s="7"/>
      <c r="E38" s="1"/>
      <c r="F38" s="1"/>
      <c r="G38" s="1"/>
      <c r="H38" s="7"/>
      <c r="I38" s="7"/>
      <c r="J38" s="7"/>
      <c r="K38" s="7"/>
      <c r="L38" s="1"/>
      <c r="M38" s="1"/>
      <c r="N38" s="1"/>
      <c r="O38" s="7"/>
      <c r="P38" s="7"/>
      <c r="Q38" s="7"/>
      <c r="R38" s="7"/>
      <c r="W38" s="21"/>
      <c r="X38" s="21"/>
      <c r="Y38" s="21"/>
      <c r="Z38" s="21"/>
      <c r="AA38" s="21"/>
      <c r="AB38" s="21"/>
      <c r="AC38" s="21"/>
    </row>
    <row r="39" spans="1:29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W39" s="21" t="s">
        <v>61</v>
      </c>
      <c r="X39" s="21" t="s">
        <v>66</v>
      </c>
      <c r="Y39" s="21"/>
      <c r="Z39" s="21"/>
      <c r="AA39" s="21"/>
      <c r="AB39" s="21"/>
      <c r="AC39" s="21"/>
    </row>
    <row r="40" spans="1:29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W40" s="25"/>
      <c r="X40" s="25" t="s">
        <v>67</v>
      </c>
      <c r="Y40" s="25" t="s">
        <v>68</v>
      </c>
      <c r="Z40" s="25" t="s">
        <v>69</v>
      </c>
      <c r="AA40" s="25"/>
      <c r="AB40" s="21"/>
      <c r="AC40" s="21"/>
    </row>
    <row r="41" spans="1:29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W41" s="21" t="s">
        <v>21</v>
      </c>
      <c r="X41" s="21">
        <v>185</v>
      </c>
      <c r="Y41" s="21">
        <v>119</v>
      </c>
      <c r="Z41" s="21">
        <v>205</v>
      </c>
      <c r="AA41" s="21">
        <f>SUM(X41:Z41)</f>
        <v>509</v>
      </c>
      <c r="AB41" s="21"/>
      <c r="AC41" s="21"/>
    </row>
    <row r="42" spans="1:29">
      <c r="W42" s="21" t="s">
        <v>22</v>
      </c>
      <c r="X42" s="21">
        <v>187</v>
      </c>
      <c r="Y42" s="21">
        <v>175</v>
      </c>
      <c r="Z42" s="21">
        <v>220</v>
      </c>
      <c r="AA42" s="21">
        <f>SUM(X42:Z42)</f>
        <v>582</v>
      </c>
      <c r="AB42" s="21"/>
      <c r="AC42" s="21"/>
    </row>
    <row r="43" spans="1:29">
      <c r="W43" s="21" t="s">
        <v>23</v>
      </c>
      <c r="X43" s="21">
        <v>376</v>
      </c>
      <c r="Y43" s="21">
        <v>307</v>
      </c>
      <c r="Z43" s="21">
        <v>315</v>
      </c>
      <c r="AA43" s="21">
        <f>SUM(X43:Z43)</f>
        <v>998</v>
      </c>
      <c r="AB43" s="21"/>
      <c r="AC43" s="21"/>
    </row>
    <row r="44" spans="1:29">
      <c r="D44" s="35" t="s">
        <v>71</v>
      </c>
      <c r="E44" s="35"/>
      <c r="F44" s="35"/>
      <c r="K44" s="35" t="s">
        <v>72</v>
      </c>
      <c r="L44" s="35"/>
      <c r="M44" s="35"/>
      <c r="Q44" s="35" t="s">
        <v>73</v>
      </c>
      <c r="R44" s="35"/>
      <c r="S44" s="35"/>
      <c r="W44" s="21"/>
      <c r="X44" s="21"/>
      <c r="Y44" s="21"/>
      <c r="Z44" s="21"/>
      <c r="AA44" s="21"/>
      <c r="AB44" s="21"/>
      <c r="AC44" s="21"/>
    </row>
    <row r="45" spans="1:29">
      <c r="D45" s="3"/>
      <c r="E45" s="3" t="s">
        <v>18</v>
      </c>
      <c r="F45" s="3"/>
      <c r="K45" s="3"/>
      <c r="L45" s="3" t="s">
        <v>14</v>
      </c>
      <c r="M45" s="3"/>
      <c r="Q45" s="3"/>
      <c r="R45" s="3" t="s">
        <v>61</v>
      </c>
      <c r="S45" s="3"/>
      <c r="W45" s="21"/>
      <c r="X45" s="21"/>
      <c r="Y45" s="21"/>
      <c r="Z45" s="21"/>
      <c r="AA45" s="21"/>
      <c r="AB45" s="21"/>
      <c r="AC45" s="21"/>
    </row>
    <row r="46" spans="1:29">
      <c r="D46" t="s">
        <v>21</v>
      </c>
      <c r="E46" s="1">
        <v>69.245872746958426</v>
      </c>
      <c r="F46" s="7">
        <f t="shared" ref="F46:F48" si="2">100-E46</f>
        <v>30.754127253041574</v>
      </c>
      <c r="K46" t="s">
        <v>21</v>
      </c>
      <c r="L46" s="1">
        <v>28.467425675518587</v>
      </c>
      <c r="M46" s="7">
        <f>100-L46</f>
        <v>71.532574324481416</v>
      </c>
      <c r="Q46" t="s">
        <v>21</v>
      </c>
      <c r="R46" s="1">
        <v>62.881932150856699</v>
      </c>
      <c r="S46" s="7">
        <f>100-R46</f>
        <v>37.118067849143301</v>
      </c>
    </row>
    <row r="47" spans="1:29">
      <c r="D47" t="s">
        <v>22</v>
      </c>
      <c r="E47" s="1">
        <v>68.944745211109506</v>
      </c>
      <c r="F47" s="7">
        <f t="shared" si="2"/>
        <v>31.055254788890494</v>
      </c>
      <c r="K47" t="s">
        <v>22</v>
      </c>
      <c r="L47" s="1">
        <v>52.786939870449906</v>
      </c>
      <c r="M47" s="7">
        <f t="shared" ref="M47:M48" si="3">100-L47</f>
        <v>47.213060129550094</v>
      </c>
      <c r="Q47" t="s">
        <v>22</v>
      </c>
      <c r="R47" s="1">
        <v>52.156513282200429</v>
      </c>
      <c r="S47" s="7">
        <f t="shared" ref="S47:S48" si="4">100-R47</f>
        <v>47.843486717799571</v>
      </c>
    </row>
    <row r="48" spans="1:29">
      <c r="D48" t="s">
        <v>23</v>
      </c>
      <c r="E48" s="1">
        <v>68.679278825957553</v>
      </c>
      <c r="F48" s="7">
        <f t="shared" si="2"/>
        <v>31.320721174042447</v>
      </c>
      <c r="K48" t="s">
        <v>23</v>
      </c>
      <c r="L48" s="1">
        <v>62.381464955285843</v>
      </c>
      <c r="M48" s="7">
        <f t="shared" si="3"/>
        <v>37.618535044714157</v>
      </c>
      <c r="Q48" t="s">
        <v>23</v>
      </c>
      <c r="R48" s="1">
        <v>52.302271703169204</v>
      </c>
      <c r="S48" s="7">
        <f t="shared" si="4"/>
        <v>47.697728296830796</v>
      </c>
    </row>
    <row r="67" spans="1:8">
      <c r="B67" t="s">
        <v>62</v>
      </c>
      <c r="G67" t="s">
        <v>40</v>
      </c>
      <c r="H67" t="s">
        <v>54</v>
      </c>
    </row>
    <row r="68" spans="1:8">
      <c r="A68" s="3"/>
      <c r="B68" s="3" t="s">
        <v>1</v>
      </c>
      <c r="C68" s="3" t="s">
        <v>19</v>
      </c>
      <c r="D68" s="3" t="s">
        <v>26</v>
      </c>
      <c r="E68" s="31" t="s">
        <v>53</v>
      </c>
      <c r="F68" s="3" t="s">
        <v>41</v>
      </c>
      <c r="G68" s="3" t="s">
        <v>39</v>
      </c>
    </row>
    <row r="69" spans="1:8">
      <c r="A69" t="s">
        <v>63</v>
      </c>
      <c r="B69" s="1">
        <v>69.319756994951703</v>
      </c>
      <c r="C69" s="1">
        <v>66.150793650793645</v>
      </c>
      <c r="D69" s="1">
        <v>53.175245806824755</v>
      </c>
      <c r="E69" s="1">
        <f>AVERAGE(B69:D69)</f>
        <v>62.881932150856699</v>
      </c>
      <c r="F69" s="1">
        <f>STDEV(B69:D69)</f>
        <v>8.5542622127929135</v>
      </c>
      <c r="G69" s="1">
        <f>(F69/SQRT(3))</f>
        <v>4.9388055912746323</v>
      </c>
      <c r="H69">
        <v>509</v>
      </c>
    </row>
    <row r="70" spans="1:8">
      <c r="A70" t="s">
        <v>64</v>
      </c>
      <c r="B70" s="1">
        <v>60.438596491228076</v>
      </c>
      <c r="C70" s="1">
        <v>41.80353604241192</v>
      </c>
      <c r="D70" s="1">
        <v>54.227407312961311</v>
      </c>
      <c r="E70" s="1">
        <f>AVERAGE(B70:D70)</f>
        <v>52.156513282200429</v>
      </c>
      <c r="F70" s="1">
        <f>STDEV(B70:D70)</f>
        <v>9.4885626439276685</v>
      </c>
      <c r="G70" s="1">
        <f>(F70/SQRT(3))</f>
        <v>5.4782241966942671</v>
      </c>
      <c r="H70">
        <v>582</v>
      </c>
    </row>
    <row r="71" spans="1:8">
      <c r="A71" t="s">
        <v>65</v>
      </c>
      <c r="B71" s="1">
        <v>54.478891093474424</v>
      </c>
      <c r="C71" s="1">
        <v>45.638726716708362</v>
      </c>
      <c r="D71" s="1">
        <v>56.789197299324833</v>
      </c>
      <c r="E71" s="1">
        <f>AVERAGE(B71:D71)</f>
        <v>52.302271703169204</v>
      </c>
      <c r="F71" s="1">
        <f t="shared" ref="F71" si="5">STDEV(B71:D71)</f>
        <v>5.8852784582497302</v>
      </c>
      <c r="G71" s="1">
        <f t="shared" ref="G71" si="6">(F71/SQRT(3))</f>
        <v>3.3978671021263875</v>
      </c>
      <c r="H71">
        <v>998</v>
      </c>
    </row>
    <row r="72" spans="1:8">
      <c r="B72" s="1"/>
      <c r="C72" s="1"/>
      <c r="D72" s="1"/>
      <c r="E72" s="1"/>
      <c r="F72" s="1"/>
      <c r="G72" s="1"/>
    </row>
    <row r="76" spans="1:8">
      <c r="B76" s="1"/>
    </row>
    <row r="77" spans="1:8">
      <c r="B77" s="1"/>
    </row>
    <row r="78" spans="1:8">
      <c r="B78" s="1"/>
    </row>
    <row r="79" spans="1:8">
      <c r="B79" s="1"/>
    </row>
    <row r="80" spans="1:8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</sheetData>
  <mergeCells count="3">
    <mergeCell ref="D44:F44"/>
    <mergeCell ref="K44:M44"/>
    <mergeCell ref="Q44:S44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9FB-185D-B043-B4F8-360687FB717F}">
  <dimension ref="A1:Y48"/>
  <sheetViews>
    <sheetView zoomScale="75" zoomScaleNormal="75" workbookViewId="0">
      <selection activeCell="N57" sqref="N57"/>
    </sheetView>
  </sheetViews>
  <sheetFormatPr baseColWidth="10" defaultRowHeight="20"/>
  <cols>
    <col min="2" max="5" width="15.5703125" customWidth="1"/>
    <col min="6" max="8" width="16.85546875" customWidth="1"/>
    <col min="9" max="9" width="13.42578125" customWidth="1"/>
    <col min="10" max="13" width="17.5703125" customWidth="1"/>
    <col min="18" max="18" width="11.7109375" customWidth="1"/>
    <col min="22" max="22" width="12.85546875" customWidth="1"/>
  </cols>
  <sheetData>
    <row r="1" spans="1:25">
      <c r="B1" t="s">
        <v>51</v>
      </c>
      <c r="O1" t="s">
        <v>54</v>
      </c>
      <c r="R1" t="s">
        <v>57</v>
      </c>
    </row>
    <row r="2" spans="1:25">
      <c r="A2" s="3" t="s">
        <v>1</v>
      </c>
      <c r="B2" s="3" t="s">
        <v>47</v>
      </c>
      <c r="C2" s="3" t="s">
        <v>46</v>
      </c>
      <c r="D2" s="3" t="s">
        <v>48</v>
      </c>
      <c r="E2" s="3" t="s">
        <v>49</v>
      </c>
      <c r="I2" s="3"/>
      <c r="J2" s="3" t="s">
        <v>47</v>
      </c>
      <c r="K2" s="3" t="s">
        <v>46</v>
      </c>
      <c r="L2" s="3" t="s">
        <v>48</v>
      </c>
      <c r="M2" s="3" t="s">
        <v>49</v>
      </c>
      <c r="O2" t="s">
        <v>55</v>
      </c>
      <c r="P2" s="3"/>
      <c r="Q2" s="3"/>
      <c r="R2" s="36" t="s">
        <v>56</v>
      </c>
      <c r="S2" s="36"/>
      <c r="T2" s="37" t="s">
        <v>59</v>
      </c>
      <c r="U2" s="37"/>
      <c r="V2" s="36" t="s">
        <v>58</v>
      </c>
      <c r="W2" s="36"/>
      <c r="X2" s="37" t="s">
        <v>60</v>
      </c>
      <c r="Y2" s="37"/>
    </row>
    <row r="3" spans="1:25">
      <c r="A3" t="s">
        <v>21</v>
      </c>
      <c r="B3" s="1">
        <v>50.452380952380956</v>
      </c>
      <c r="C3" s="1">
        <v>26.981684981684982</v>
      </c>
      <c r="D3" s="1">
        <v>6.0805860805860803</v>
      </c>
      <c r="E3" s="1">
        <v>16.485347985347985</v>
      </c>
      <c r="H3" t="s">
        <v>21</v>
      </c>
      <c r="I3" s="16" t="s">
        <v>1</v>
      </c>
      <c r="J3" s="17">
        <v>50.452380952380956</v>
      </c>
      <c r="K3" s="17">
        <v>26.981684981684982</v>
      </c>
      <c r="L3" s="17">
        <v>6.0805860805860803</v>
      </c>
      <c r="M3" s="17">
        <v>16.485347985347985</v>
      </c>
      <c r="O3">
        <v>295</v>
      </c>
      <c r="P3" s="14" t="s">
        <v>21</v>
      </c>
      <c r="Q3" s="28" t="s">
        <v>1</v>
      </c>
      <c r="R3" s="17">
        <f>J3+K3</f>
        <v>77.434065934065941</v>
      </c>
      <c r="S3" s="16"/>
      <c r="T3" s="17">
        <f>K3+M3</f>
        <v>43.467032967032964</v>
      </c>
      <c r="U3" s="16"/>
      <c r="V3" s="29">
        <f>L3+M3</f>
        <v>22.565934065934066</v>
      </c>
      <c r="W3" s="16"/>
      <c r="X3" s="29">
        <f>J3+L3</f>
        <v>56.532967032967036</v>
      </c>
    </row>
    <row r="4" spans="1:25">
      <c r="A4" t="s">
        <v>22</v>
      </c>
      <c r="B4" s="1">
        <v>31.355218855218855</v>
      </c>
      <c r="C4" s="1">
        <v>37.626262626262623</v>
      </c>
      <c r="D4" s="1">
        <v>14.772727272727273</v>
      </c>
      <c r="E4" s="1">
        <v>16.245791245791249</v>
      </c>
      <c r="I4" s="19" t="s">
        <v>19</v>
      </c>
      <c r="J4" s="20">
        <v>60.421888053467001</v>
      </c>
      <c r="K4" s="20">
        <v>20.483500417710943</v>
      </c>
      <c r="L4" s="20">
        <v>10.850041771094402</v>
      </c>
      <c r="M4" s="20">
        <v>8.2445697577276515</v>
      </c>
      <c r="N4" s="21"/>
      <c r="O4" s="21">
        <v>272</v>
      </c>
      <c r="P4" s="14"/>
      <c r="Q4" s="28" t="s">
        <v>19</v>
      </c>
      <c r="R4" s="17">
        <f>J4+K4</f>
        <v>80.905388471177943</v>
      </c>
      <c r="S4" s="16"/>
      <c r="T4" s="17">
        <f>K4+M4</f>
        <v>28.728070175438596</v>
      </c>
      <c r="U4" s="16"/>
      <c r="V4" s="29">
        <f>L4+M4</f>
        <v>19.094611528822053</v>
      </c>
      <c r="W4" s="16"/>
      <c r="X4" s="29">
        <f>J4+L4</f>
        <v>71.271929824561397</v>
      </c>
    </row>
    <row r="5" spans="1:25">
      <c r="A5" t="s">
        <v>23</v>
      </c>
      <c r="B5" s="1">
        <v>22.60458132551156</v>
      </c>
      <c r="C5" s="1">
        <v>41.432107420479511</v>
      </c>
      <c r="D5" s="1">
        <v>9.4899461178530959</v>
      </c>
      <c r="E5" s="1">
        <v>26.473365136155831</v>
      </c>
      <c r="I5" s="19" t="s">
        <v>26</v>
      </c>
      <c r="J5" s="20">
        <v>61.215441254557682</v>
      </c>
      <c r="K5" s="20">
        <v>20.452110399188172</v>
      </c>
      <c r="L5" s="20">
        <v>10.934723353039047</v>
      </c>
      <c r="M5" s="20">
        <v>7.3977249932150997</v>
      </c>
      <c r="N5" s="21"/>
      <c r="O5" s="21">
        <v>400</v>
      </c>
      <c r="P5" s="14"/>
      <c r="Q5" s="28" t="s">
        <v>26</v>
      </c>
      <c r="R5" s="17">
        <f>J5+K5</f>
        <v>81.667551653745846</v>
      </c>
      <c r="S5" s="16"/>
      <c r="T5" s="17">
        <f>K5+M5</f>
        <v>27.849835392403271</v>
      </c>
      <c r="U5" s="16"/>
      <c r="V5" s="29">
        <f>L5+M5</f>
        <v>18.332448346254147</v>
      </c>
      <c r="W5" s="16"/>
      <c r="X5" s="29">
        <f>J5+L5</f>
        <v>72.150164607596736</v>
      </c>
    </row>
    <row r="6" spans="1:25">
      <c r="I6" s="22" t="s">
        <v>53</v>
      </c>
      <c r="J6" s="20">
        <f>AVERAGE(J3:J5)</f>
        <v>57.363236753468549</v>
      </c>
      <c r="K6" s="20">
        <f>AVERAGE(K3:K5)</f>
        <v>22.63909859952803</v>
      </c>
      <c r="L6" s="20">
        <f>AVERAGE(L3:L5)</f>
        <v>9.2884504015731775</v>
      </c>
      <c r="M6" s="20">
        <f>AVERAGE(M3:M5)</f>
        <v>10.709214245430246</v>
      </c>
      <c r="N6" s="21"/>
      <c r="O6" s="21"/>
      <c r="Q6" s="15" t="s">
        <v>53</v>
      </c>
      <c r="R6" s="18">
        <f>AVERAGE(R3:R5)</f>
        <v>80.002335352996582</v>
      </c>
      <c r="S6" s="19"/>
      <c r="T6" s="30">
        <f>AVERAGE(T3:T5)</f>
        <v>33.348312844958279</v>
      </c>
      <c r="U6" s="19"/>
      <c r="V6" s="18">
        <f>AVERAGE(V3:V5)</f>
        <v>19.997664647003422</v>
      </c>
      <c r="W6" s="19"/>
      <c r="X6" s="30">
        <f>AVERAGE(X3:X5)</f>
        <v>66.651687155041728</v>
      </c>
    </row>
    <row r="7" spans="1:25">
      <c r="I7" s="23" t="s">
        <v>41</v>
      </c>
      <c r="J7" s="20">
        <f>STDEV(J3:J5)</f>
        <v>5.9981145036010952</v>
      </c>
      <c r="K7" s="20">
        <f>STDEV(K3:K5)</f>
        <v>3.7608228751414225</v>
      </c>
      <c r="L7" s="20">
        <f>STDEV(L3:L5)</f>
        <v>2.7784146322996275</v>
      </c>
      <c r="M7" s="20">
        <f>STDEV(M3:M5)</f>
        <v>5.0201670539791436</v>
      </c>
      <c r="N7" s="21"/>
      <c r="O7" s="24"/>
      <c r="P7" s="1"/>
      <c r="Q7" s="15" t="s">
        <v>41</v>
      </c>
      <c r="R7" s="18">
        <f>STDEV(R3:R5)</f>
        <v>2.2565967817437471</v>
      </c>
      <c r="S7" s="19"/>
      <c r="T7" s="18">
        <f>STDEV(T3:T5)</f>
        <v>8.7740638683105434</v>
      </c>
      <c r="U7" s="19"/>
      <c r="V7" s="18">
        <f>STDEV(V3:V5)</f>
        <v>2.2565967817437547</v>
      </c>
      <c r="W7" s="19"/>
      <c r="X7" s="18">
        <f>STDEV(X3:X5)</f>
        <v>8.7740638683105558</v>
      </c>
    </row>
    <row r="8" spans="1:25">
      <c r="B8" t="s">
        <v>51</v>
      </c>
      <c r="I8" s="23" t="s">
        <v>40</v>
      </c>
      <c r="J8" s="20">
        <f>(J7/SQRT(3))</f>
        <v>3.4630130232842911</v>
      </c>
      <c r="K8" s="20">
        <f>(K7/SQRT(3))</f>
        <v>2.1713120993374027</v>
      </c>
      <c r="L8" s="20">
        <f>(L7/SQRT(3))</f>
        <v>1.6041184358785852</v>
      </c>
      <c r="M8" s="20">
        <f>(M7/SQRT(3))</f>
        <v>2.8983947999917494</v>
      </c>
      <c r="N8" s="21"/>
      <c r="O8" s="24"/>
      <c r="P8" s="1"/>
      <c r="Q8" s="15" t="s">
        <v>40</v>
      </c>
      <c r="R8" s="18">
        <f>(R7/SQRT(3))</f>
        <v>1.3028467593921957</v>
      </c>
      <c r="S8" s="19"/>
      <c r="T8" s="18">
        <f>(T7/SQRT(3))</f>
        <v>5.0657081362560614</v>
      </c>
      <c r="U8" s="19"/>
      <c r="V8" s="18">
        <f>(V7/SQRT(3))</f>
        <v>1.3028467593922</v>
      </c>
      <c r="W8" s="19"/>
      <c r="X8" s="18">
        <f>(X7/SQRT(3))</f>
        <v>5.0657081362560685</v>
      </c>
    </row>
    <row r="9" spans="1:25">
      <c r="A9" s="3" t="s">
        <v>19</v>
      </c>
      <c r="B9" s="3" t="s">
        <v>47</v>
      </c>
      <c r="C9" s="3" t="s">
        <v>46</v>
      </c>
      <c r="D9" s="3" t="s">
        <v>48</v>
      </c>
      <c r="E9" s="3" t="s">
        <v>49</v>
      </c>
      <c r="I9" s="19"/>
      <c r="J9" s="19"/>
      <c r="K9" s="19"/>
      <c r="L9" s="19"/>
      <c r="M9" s="19"/>
      <c r="N9" s="21"/>
      <c r="O9" s="21"/>
      <c r="Q9" s="16"/>
      <c r="R9" s="19"/>
      <c r="S9" s="19"/>
      <c r="T9" s="19"/>
      <c r="U9" s="19"/>
      <c r="V9" s="19"/>
      <c r="W9" s="19"/>
      <c r="X9" s="19"/>
    </row>
    <row r="10" spans="1:25">
      <c r="A10" t="s">
        <v>21</v>
      </c>
      <c r="B10" s="1">
        <v>60.421888053467001</v>
      </c>
      <c r="C10" s="1">
        <v>20.483500417710943</v>
      </c>
      <c r="D10" s="1">
        <v>10.850041771094402</v>
      </c>
      <c r="E10" s="1">
        <v>8.2445697577276515</v>
      </c>
      <c r="I10" s="25"/>
      <c r="J10" s="3" t="s">
        <v>47</v>
      </c>
      <c r="K10" s="3" t="s">
        <v>46</v>
      </c>
      <c r="L10" s="3" t="s">
        <v>48</v>
      </c>
      <c r="M10" s="3" t="s">
        <v>49</v>
      </c>
      <c r="N10" s="21"/>
      <c r="O10" s="21"/>
      <c r="P10" s="3"/>
      <c r="Q10" s="3"/>
      <c r="R10" s="36" t="s">
        <v>56</v>
      </c>
      <c r="S10" s="36"/>
      <c r="T10" s="37" t="s">
        <v>59</v>
      </c>
      <c r="U10" s="37"/>
      <c r="V10" s="36" t="s">
        <v>58</v>
      </c>
      <c r="W10" s="36"/>
      <c r="X10" s="37" t="s">
        <v>60</v>
      </c>
      <c r="Y10" s="37"/>
    </row>
    <row r="11" spans="1:25">
      <c r="A11" t="s">
        <v>22</v>
      </c>
      <c r="B11" s="13">
        <v>29.725829725829723</v>
      </c>
      <c r="C11" s="13">
        <v>34.17851989280561</v>
      </c>
      <c r="D11" s="13">
        <v>23.325087610801898</v>
      </c>
      <c r="E11" s="13">
        <v>12.770562770562771</v>
      </c>
      <c r="H11" t="s">
        <v>22</v>
      </c>
      <c r="I11" s="19" t="s">
        <v>1</v>
      </c>
      <c r="J11" s="20">
        <v>31.355218855218855</v>
      </c>
      <c r="K11" s="20">
        <v>37.626262626262623</v>
      </c>
      <c r="L11" s="20">
        <v>14.772727272727273</v>
      </c>
      <c r="M11" s="20">
        <v>16.245791245791249</v>
      </c>
      <c r="N11" s="21"/>
      <c r="O11" s="21">
        <v>210</v>
      </c>
      <c r="P11" s="14" t="s">
        <v>22</v>
      </c>
      <c r="Q11" s="28" t="s">
        <v>1</v>
      </c>
      <c r="R11" s="18">
        <f>J11+K11</f>
        <v>68.981481481481481</v>
      </c>
      <c r="S11" s="19"/>
      <c r="T11" s="18">
        <f>K11+M11</f>
        <v>53.872053872053868</v>
      </c>
      <c r="U11" s="19"/>
      <c r="V11" s="30">
        <f>L11+M11</f>
        <v>31.018518518518523</v>
      </c>
      <c r="W11" s="19"/>
      <c r="X11" s="30">
        <f>J11+L11</f>
        <v>46.127946127946132</v>
      </c>
    </row>
    <row r="12" spans="1:25">
      <c r="A12" t="s">
        <v>23</v>
      </c>
      <c r="B12" s="1">
        <v>20.885806166164873</v>
      </c>
      <c r="C12" s="1">
        <v>44.939856331452042</v>
      </c>
      <c r="D12" s="1">
        <v>15.008039539426116</v>
      </c>
      <c r="E12" s="1">
        <v>19.166297962956968</v>
      </c>
      <c r="I12" s="19" t="s">
        <v>19</v>
      </c>
      <c r="J12" s="20">
        <v>29.725829725829723</v>
      </c>
      <c r="K12" s="20">
        <v>34.17851989280561</v>
      </c>
      <c r="L12" s="20">
        <v>23.325087610801898</v>
      </c>
      <c r="M12" s="20">
        <v>12.770562770562771</v>
      </c>
      <c r="N12" s="21"/>
      <c r="O12" s="21">
        <v>157</v>
      </c>
      <c r="P12" s="14"/>
      <c r="Q12" s="28" t="s">
        <v>19</v>
      </c>
      <c r="R12" s="18">
        <f>J12+K12</f>
        <v>63.904349618635337</v>
      </c>
      <c r="S12" s="19"/>
      <c r="T12" s="18">
        <f>K12+M12</f>
        <v>46.94908266336838</v>
      </c>
      <c r="U12" s="19"/>
      <c r="V12" s="30">
        <f>L12+M12</f>
        <v>36.095650381364671</v>
      </c>
      <c r="W12" s="19"/>
      <c r="X12" s="30">
        <f>J12+L12</f>
        <v>53.05091733663162</v>
      </c>
    </row>
    <row r="13" spans="1:25">
      <c r="I13" s="19" t="s">
        <v>26</v>
      </c>
      <c r="J13" s="20">
        <v>32.692215211950646</v>
      </c>
      <c r="K13" s="20">
        <v>31.960166756411692</v>
      </c>
      <c r="L13" s="20">
        <v>21.395958426041634</v>
      </c>
      <c r="M13" s="20">
        <v>13.951659605596026</v>
      </c>
      <c r="N13" s="21"/>
      <c r="O13" s="21">
        <v>300</v>
      </c>
      <c r="P13" s="14"/>
      <c r="Q13" s="28" t="s">
        <v>26</v>
      </c>
      <c r="R13" s="18">
        <f>J13+K13</f>
        <v>64.652381968362334</v>
      </c>
      <c r="S13" s="19"/>
      <c r="T13" s="18">
        <f>K13+M13</f>
        <v>45.911826362007716</v>
      </c>
      <c r="U13" s="19"/>
      <c r="V13" s="30">
        <f>L13+M13</f>
        <v>35.347618031637658</v>
      </c>
      <c r="W13" s="19"/>
      <c r="X13" s="30">
        <f>J13+L13</f>
        <v>54.088173637992284</v>
      </c>
    </row>
    <row r="14" spans="1:25">
      <c r="I14" s="22" t="s">
        <v>53</v>
      </c>
      <c r="J14" s="20">
        <f>AVERAGE(J11:J13)</f>
        <v>31.257754597666406</v>
      </c>
      <c r="K14" s="20">
        <f>AVERAGE(K11:K13)</f>
        <v>34.588316425159974</v>
      </c>
      <c r="L14" s="20">
        <f>AVERAGE(L11:L13)</f>
        <v>19.831257769856933</v>
      </c>
      <c r="M14" s="20">
        <f>AVERAGE(M11:M13)</f>
        <v>14.322671207316683</v>
      </c>
      <c r="N14" s="21"/>
      <c r="O14" s="21"/>
      <c r="Q14" s="15" t="s">
        <v>53</v>
      </c>
      <c r="R14" s="30">
        <f>AVERAGE(R11:R13)</f>
        <v>65.846071022826393</v>
      </c>
      <c r="S14" s="19"/>
      <c r="T14" s="18">
        <f>AVERAGE(T11:T13)</f>
        <v>48.910987632476655</v>
      </c>
      <c r="U14" s="19"/>
      <c r="V14" s="18">
        <f>AVERAGE(V11:V13)</f>
        <v>34.153928977173621</v>
      </c>
      <c r="W14" s="19"/>
      <c r="X14" s="18">
        <f>AVERAGE(X11:X13)</f>
        <v>51.089012367523345</v>
      </c>
    </row>
    <row r="15" spans="1:25">
      <c r="B15" t="s">
        <v>51</v>
      </c>
      <c r="I15" s="23" t="s">
        <v>41</v>
      </c>
      <c r="J15" s="20">
        <f>STDEV(J11:J13)</f>
        <v>1.4855925330292976</v>
      </c>
      <c r="K15" s="20">
        <f>STDEV(K11:K13)</f>
        <v>2.8551900987557186</v>
      </c>
      <c r="L15" s="20">
        <f>STDEV(L11:L13)</f>
        <v>4.4857477576951075</v>
      </c>
      <c r="M15" s="20">
        <f>STDEV(M11:M13)</f>
        <v>1.7670711488839761</v>
      </c>
      <c r="N15" s="21"/>
      <c r="O15" s="21"/>
      <c r="Q15" s="15" t="s">
        <v>41</v>
      </c>
      <c r="R15" s="18">
        <f>STDEV(R11:R13)</f>
        <v>2.7409828816033031</v>
      </c>
      <c r="S15" s="19"/>
      <c r="T15" s="18">
        <f>STDEV(T11:T13)</f>
        <v>4.3275985065371652</v>
      </c>
      <c r="U15" s="19"/>
      <c r="V15" s="18">
        <f>STDEV(V11:V13)</f>
        <v>2.7409828816033022</v>
      </c>
      <c r="W15" s="19"/>
      <c r="X15" s="18">
        <f>STDEV(X11:X13)</f>
        <v>4.3275985065371652</v>
      </c>
    </row>
    <row r="16" spans="1:25">
      <c r="A16" s="3" t="s">
        <v>26</v>
      </c>
      <c r="B16" s="3" t="s">
        <v>47</v>
      </c>
      <c r="C16" s="3" t="s">
        <v>46</v>
      </c>
      <c r="D16" s="3" t="s">
        <v>48</v>
      </c>
      <c r="E16" s="3" t="s">
        <v>49</v>
      </c>
      <c r="I16" s="23" t="s">
        <v>40</v>
      </c>
      <c r="J16" s="20">
        <f>(J15/SQRT(3))</f>
        <v>0.85770724885056304</v>
      </c>
      <c r="K16" s="20">
        <f>(K15/SQRT(3))</f>
        <v>1.6484447721041684</v>
      </c>
      <c r="L16" s="20">
        <f>(L15/SQRT(3))</f>
        <v>2.5898476754220305</v>
      </c>
      <c r="M16" s="20">
        <f>(M15/SQRT(3))</f>
        <v>1.0202190034853849</v>
      </c>
      <c r="N16" s="21"/>
      <c r="O16" s="21"/>
      <c r="Q16" s="15" t="s">
        <v>40</v>
      </c>
      <c r="R16" s="18">
        <f>(R15/SQRT(3))</f>
        <v>1.5825072045378232</v>
      </c>
      <c r="S16" s="19"/>
      <c r="T16" s="18">
        <f>(T15/SQRT(3))</f>
        <v>2.498540162693855</v>
      </c>
      <c r="U16" s="19"/>
      <c r="V16" s="18">
        <f>(V15/SQRT(3))</f>
        <v>1.5825072045378228</v>
      </c>
      <c r="W16" s="19"/>
      <c r="X16" s="18">
        <f>(X15/SQRT(3))</f>
        <v>2.498540162693855</v>
      </c>
    </row>
    <row r="17" spans="1:25">
      <c r="A17" s="16"/>
      <c r="B17" s="16"/>
      <c r="C17" s="16"/>
      <c r="D17" s="16"/>
      <c r="E17" s="16"/>
      <c r="I17" s="23"/>
      <c r="J17" s="20"/>
      <c r="K17" s="20"/>
      <c r="L17" s="20"/>
      <c r="M17" s="20"/>
      <c r="N17" s="21"/>
      <c r="O17" s="21"/>
      <c r="Q17" s="15"/>
      <c r="R17" s="18"/>
      <c r="S17" s="19"/>
      <c r="T17" s="18"/>
      <c r="U17" s="19"/>
      <c r="V17" s="18"/>
      <c r="W17" s="19"/>
      <c r="X17" s="18"/>
    </row>
    <row r="18" spans="1:25">
      <c r="A18" t="s">
        <v>21</v>
      </c>
      <c r="B18" s="1">
        <v>61.215441254557682</v>
      </c>
      <c r="C18" s="1">
        <v>20.452110399188172</v>
      </c>
      <c r="D18" s="1">
        <v>10.934723353039047</v>
      </c>
      <c r="E18" s="1">
        <v>7.3977249932150997</v>
      </c>
      <c r="I18" s="25"/>
      <c r="J18" s="3" t="s">
        <v>47</v>
      </c>
      <c r="K18" s="3" t="s">
        <v>46</v>
      </c>
      <c r="L18" s="3" t="s">
        <v>48</v>
      </c>
      <c r="M18" s="3" t="s">
        <v>49</v>
      </c>
      <c r="N18" s="21"/>
      <c r="O18" s="21"/>
      <c r="P18" s="3"/>
      <c r="Q18" s="3"/>
      <c r="R18" s="36" t="s">
        <v>56</v>
      </c>
      <c r="S18" s="36"/>
      <c r="T18" s="37" t="s">
        <v>59</v>
      </c>
      <c r="U18" s="37"/>
      <c r="V18" s="36" t="s">
        <v>58</v>
      </c>
      <c r="W18" s="36"/>
      <c r="X18" s="37" t="s">
        <v>60</v>
      </c>
      <c r="Y18" s="37"/>
    </row>
    <row r="19" spans="1:25">
      <c r="A19" t="s">
        <v>22</v>
      </c>
      <c r="B19" s="1">
        <v>32.692215211950646</v>
      </c>
      <c r="C19" s="1">
        <v>31.960166756411692</v>
      </c>
      <c r="D19" s="1">
        <v>21.395958426041634</v>
      </c>
      <c r="E19" s="1">
        <v>13.951659605596026</v>
      </c>
      <c r="H19" t="s">
        <v>23</v>
      </c>
      <c r="I19" s="19" t="s">
        <v>1</v>
      </c>
      <c r="J19" s="20">
        <v>22.60458132551156</v>
      </c>
      <c r="K19" s="20">
        <v>41.432107420479511</v>
      </c>
      <c r="L19" s="20">
        <v>9.4899461178530959</v>
      </c>
      <c r="M19" s="20">
        <v>26.473365136155831</v>
      </c>
      <c r="N19" s="21"/>
      <c r="O19" s="21">
        <v>301</v>
      </c>
      <c r="P19" s="14" t="s">
        <v>23</v>
      </c>
      <c r="Q19" s="28" t="s">
        <v>1</v>
      </c>
      <c r="R19" s="18">
        <f>J19+K19</f>
        <v>64.036688745991071</v>
      </c>
      <c r="S19" s="19"/>
      <c r="T19" s="18">
        <f>K19+M19</f>
        <v>67.905472556635345</v>
      </c>
      <c r="U19" s="19"/>
      <c r="V19" s="30">
        <f>L19+M19</f>
        <v>35.963311254008929</v>
      </c>
      <c r="W19" s="19"/>
      <c r="X19" s="30">
        <f>J19+L19</f>
        <v>32.094527443364655</v>
      </c>
    </row>
    <row r="20" spans="1:25">
      <c r="A20" t="s">
        <v>23</v>
      </c>
      <c r="B20" s="1">
        <v>35.946763460375074</v>
      </c>
      <c r="C20" s="1">
        <v>40.969953619681391</v>
      </c>
      <c r="D20" s="1">
        <v>7.8866706997378504</v>
      </c>
      <c r="E20" s="1">
        <v>15.196612220205687</v>
      </c>
      <c r="I20" s="19" t="s">
        <v>19</v>
      </c>
      <c r="J20" s="20">
        <v>20.885806166164873</v>
      </c>
      <c r="K20" s="20">
        <v>44.939856331452042</v>
      </c>
      <c r="L20" s="20">
        <v>15.008039539426116</v>
      </c>
      <c r="M20" s="20">
        <v>19.166297962956968</v>
      </c>
      <c r="N20" s="21"/>
      <c r="O20" s="21">
        <v>216</v>
      </c>
      <c r="P20" s="14"/>
      <c r="Q20" s="28" t="s">
        <v>19</v>
      </c>
      <c r="R20" s="18">
        <f>J20+K20</f>
        <v>65.825662497616918</v>
      </c>
      <c r="S20" s="19"/>
      <c r="T20" s="18">
        <f>K20+M20</f>
        <v>64.106154294409009</v>
      </c>
      <c r="U20" s="19"/>
      <c r="V20" s="30">
        <f>L20+M20</f>
        <v>34.174337502383082</v>
      </c>
      <c r="W20" s="19"/>
      <c r="X20" s="30">
        <f>J20+L20</f>
        <v>35.893845705590991</v>
      </c>
    </row>
    <row r="21" spans="1:25">
      <c r="I21" s="19" t="s">
        <v>26</v>
      </c>
      <c r="J21" s="20">
        <v>35.946763460375074</v>
      </c>
      <c r="K21" s="20">
        <v>40.969953619681391</v>
      </c>
      <c r="L21" s="20">
        <v>7.8866706997378504</v>
      </c>
      <c r="M21" s="20">
        <v>15.196612220205687</v>
      </c>
      <c r="N21" s="21"/>
      <c r="O21" s="21">
        <v>316</v>
      </c>
      <c r="P21" s="14"/>
      <c r="Q21" s="28" t="s">
        <v>26</v>
      </c>
      <c r="R21" s="18">
        <f>J21+K21</f>
        <v>76.916717080056458</v>
      </c>
      <c r="S21" s="19"/>
      <c r="T21" s="18">
        <f>K21+M21</f>
        <v>56.166565839887078</v>
      </c>
      <c r="U21" s="19"/>
      <c r="V21" s="30">
        <f>L21+M21</f>
        <v>23.083282919943535</v>
      </c>
      <c r="W21" s="19"/>
      <c r="X21" s="30">
        <f>J21+L21</f>
        <v>43.833434160112922</v>
      </c>
    </row>
    <row r="22" spans="1:25">
      <c r="I22" s="22" t="s">
        <v>53</v>
      </c>
      <c r="J22" s="20">
        <f>AVERAGE(J19:J21)</f>
        <v>26.479050317350499</v>
      </c>
      <c r="K22" s="20">
        <f>AVERAGE(K19:K21)</f>
        <v>42.447305790537648</v>
      </c>
      <c r="L22" s="20">
        <f>AVERAGE(L19:L21)</f>
        <v>10.794885452339022</v>
      </c>
      <c r="M22" s="20">
        <f>AVERAGE(M19:M21)</f>
        <v>20.278758439772826</v>
      </c>
      <c r="N22" s="21"/>
      <c r="O22" s="21"/>
      <c r="Q22" s="15" t="s">
        <v>53</v>
      </c>
      <c r="R22" s="18">
        <f>AVERAGE(R19:R21)</f>
        <v>68.926356107888139</v>
      </c>
      <c r="S22" s="19"/>
      <c r="T22" s="18">
        <f>AVERAGE(T19:T21)</f>
        <v>62.726064230310477</v>
      </c>
      <c r="U22" s="19"/>
      <c r="V22" s="18">
        <f>AVERAGE(V19:V21)</f>
        <v>31.073643892111846</v>
      </c>
      <c r="W22" s="19"/>
      <c r="X22" s="18">
        <f>AVERAGE(X19:X21)</f>
        <v>37.273935769689523</v>
      </c>
    </row>
    <row r="23" spans="1:25">
      <c r="I23" s="23" t="s">
        <v>41</v>
      </c>
      <c r="J23" s="24">
        <f>STDEV(J19:J21)</f>
        <v>8.2441943894505076</v>
      </c>
      <c r="K23" s="24">
        <f>STDEV(K19:K21)</f>
        <v>2.1709451128845969</v>
      </c>
      <c r="L23" s="24">
        <f>STDEV(L19:L21)</f>
        <v>3.7357226259101668</v>
      </c>
      <c r="M23" s="24">
        <f>STDEV(M19:M21)</f>
        <v>5.7200931212879418</v>
      </c>
      <c r="N23" s="21"/>
      <c r="O23" s="21"/>
      <c r="Q23" s="15" t="s">
        <v>41</v>
      </c>
      <c r="R23" s="17">
        <f>STDEV(R19:R21)</f>
        <v>6.9774284747437161</v>
      </c>
      <c r="S23" s="16"/>
      <c r="T23" s="17">
        <f>STDEV(T19:T21)</f>
        <v>5.9899056056750188</v>
      </c>
      <c r="U23" s="16"/>
      <c r="V23" s="17">
        <f>STDEV(V19:V21)</f>
        <v>6.9774284747437241</v>
      </c>
      <c r="W23" s="16"/>
      <c r="X23" s="17">
        <f>STDEV(X19:X21)</f>
        <v>5.9899056056750322</v>
      </c>
    </row>
    <row r="24" spans="1:25">
      <c r="I24" s="23" t="s">
        <v>40</v>
      </c>
      <c r="J24" s="24">
        <f>(J23/SQRT(3))</f>
        <v>4.759787850000853</v>
      </c>
      <c r="K24" s="24">
        <f>(K23/SQRT(3))</f>
        <v>1.2533957453198246</v>
      </c>
      <c r="L24" s="24">
        <f>(L23/SQRT(3))</f>
        <v>2.1568204636870107</v>
      </c>
      <c r="M24" s="24">
        <f>(M23/SQRT(3))</f>
        <v>3.3024973033653202</v>
      </c>
      <c r="N24" s="21"/>
      <c r="O24" s="21"/>
      <c r="Q24" s="15" t="s">
        <v>40</v>
      </c>
      <c r="R24" s="17">
        <f>(R23/SQRT(3))</f>
        <v>4.0284202081446443</v>
      </c>
      <c r="S24" s="16"/>
      <c r="T24" s="17">
        <f>(T23/SQRT(3))</f>
        <v>3.4582736138569206</v>
      </c>
      <c r="U24" s="16"/>
      <c r="V24" s="17">
        <f>(V23/SQRT(3))</f>
        <v>4.0284202081446496</v>
      </c>
      <c r="W24" s="16"/>
      <c r="X24" s="17">
        <f>(X23/SQRT(3))</f>
        <v>3.4582736138569286</v>
      </c>
    </row>
    <row r="25" spans="1:25">
      <c r="I25" s="23"/>
      <c r="J25" s="24"/>
      <c r="K25" s="24"/>
      <c r="L25" s="24"/>
      <c r="M25" s="24"/>
      <c r="N25" s="21"/>
      <c r="O25" s="21"/>
      <c r="Q25" s="15"/>
      <c r="R25" s="17"/>
      <c r="S25" s="16"/>
      <c r="T25" s="17"/>
      <c r="U25" s="16"/>
      <c r="V25" s="17"/>
      <c r="W25" s="16"/>
      <c r="X25" s="17"/>
    </row>
    <row r="26" spans="1:25">
      <c r="I26" s="26"/>
      <c r="J26" s="26" t="s">
        <v>40</v>
      </c>
      <c r="K26" s="26"/>
      <c r="L26" s="26"/>
      <c r="M26" s="21"/>
      <c r="N26" s="21"/>
      <c r="O26" s="21"/>
    </row>
    <row r="27" spans="1:25">
      <c r="D27" s="3" t="s">
        <v>51</v>
      </c>
      <c r="E27" s="3" t="s">
        <v>46</v>
      </c>
      <c r="F27" s="3" t="s">
        <v>47</v>
      </c>
      <c r="G27" s="3" t="s">
        <v>49</v>
      </c>
      <c r="H27" s="3" t="s">
        <v>48</v>
      </c>
      <c r="I27" s="21"/>
      <c r="J27" s="25" t="s">
        <v>47</v>
      </c>
      <c r="K27" s="25" t="s">
        <v>46</v>
      </c>
      <c r="L27" s="25" t="s">
        <v>48</v>
      </c>
      <c r="M27" s="25" t="s">
        <v>49</v>
      </c>
      <c r="N27" s="21"/>
      <c r="O27" s="21"/>
    </row>
    <row r="28" spans="1:25">
      <c r="D28" t="s">
        <v>21</v>
      </c>
      <c r="E28" s="11">
        <v>22.63909859952803</v>
      </c>
      <c r="F28" s="11">
        <v>57.363236753468549</v>
      </c>
      <c r="G28" s="11">
        <v>10.709214245430246</v>
      </c>
      <c r="H28" s="11">
        <v>9.2884504015731792</v>
      </c>
      <c r="I28" s="21"/>
      <c r="J28" s="24">
        <v>3.4630130232842902</v>
      </c>
      <c r="K28" s="24">
        <v>2.1713120993374027</v>
      </c>
      <c r="L28" s="24">
        <v>1.6041184358785852</v>
      </c>
      <c r="M28" s="24">
        <v>2.8983947999917499</v>
      </c>
      <c r="N28" s="21"/>
      <c r="O28" s="27">
        <f>SUM(O3:O5)</f>
        <v>967</v>
      </c>
    </row>
    <row r="29" spans="1:25">
      <c r="D29" t="s">
        <v>22</v>
      </c>
      <c r="E29" s="11">
        <v>34.588316425159974</v>
      </c>
      <c r="F29" s="11">
        <v>31.257754597666406</v>
      </c>
      <c r="G29" s="11">
        <v>14.322671207316683</v>
      </c>
      <c r="H29" s="11">
        <v>19.831257769856933</v>
      </c>
      <c r="I29" s="21"/>
      <c r="J29" s="24">
        <v>0.85770724885056304</v>
      </c>
      <c r="K29" s="24">
        <v>1.6484447721041684</v>
      </c>
      <c r="L29" s="24">
        <v>2.5898476754220305</v>
      </c>
      <c r="M29" s="24">
        <v>1.0202190034853849</v>
      </c>
      <c r="N29" s="21"/>
      <c r="O29" s="27">
        <f>SUM(O11:O13)</f>
        <v>667</v>
      </c>
    </row>
    <row r="30" spans="1:25">
      <c r="D30" t="s">
        <v>23</v>
      </c>
      <c r="E30" s="11">
        <v>42.447305790537648</v>
      </c>
      <c r="F30" s="11">
        <v>26.479050317350499</v>
      </c>
      <c r="G30" s="11">
        <v>20.278758439772826</v>
      </c>
      <c r="H30" s="11">
        <v>10.794885452339022</v>
      </c>
      <c r="I30" s="21"/>
      <c r="J30" s="24">
        <v>4.759787850000853</v>
      </c>
      <c r="K30" s="24">
        <v>1.2533957453198246</v>
      </c>
      <c r="L30" s="24">
        <v>2.1568204636870107</v>
      </c>
      <c r="M30" s="24">
        <v>3.3024973033653202</v>
      </c>
      <c r="N30" s="21"/>
      <c r="O30" s="27">
        <f>SUM(O19:O21)</f>
        <v>833</v>
      </c>
    </row>
    <row r="44" spans="4:8">
      <c r="D44" s="35" t="s">
        <v>70</v>
      </c>
      <c r="E44" s="35"/>
      <c r="F44" s="35"/>
    </row>
    <row r="45" spans="4:8">
      <c r="D45" s="3" t="s">
        <v>51</v>
      </c>
      <c r="E45" s="3" t="s">
        <v>46</v>
      </c>
      <c r="F45" s="3" t="s">
        <v>49</v>
      </c>
      <c r="G45" s="3" t="s">
        <v>47</v>
      </c>
      <c r="H45" s="3" t="s">
        <v>48</v>
      </c>
    </row>
    <row r="46" spans="4:8">
      <c r="D46" t="s">
        <v>21</v>
      </c>
      <c r="E46" s="11">
        <v>22.63909859952803</v>
      </c>
      <c r="F46" s="11">
        <v>10.709214245430246</v>
      </c>
      <c r="G46" s="11">
        <v>57.363236753468549</v>
      </c>
      <c r="H46" s="11">
        <v>9.2884504015731775</v>
      </c>
    </row>
    <row r="47" spans="4:8">
      <c r="D47" t="s">
        <v>22</v>
      </c>
      <c r="E47" s="11">
        <v>34.588316425159974</v>
      </c>
      <c r="F47" s="11">
        <v>14.322671207316683</v>
      </c>
      <c r="G47" s="11">
        <v>31.257754597666406</v>
      </c>
      <c r="H47" s="11">
        <v>19.831257769856933</v>
      </c>
    </row>
    <row r="48" spans="4:8">
      <c r="D48" t="s">
        <v>23</v>
      </c>
      <c r="E48" s="11">
        <v>42.447305790537648</v>
      </c>
      <c r="F48" s="11">
        <v>20.278758439772826</v>
      </c>
      <c r="G48" s="11">
        <v>26.479050317350499</v>
      </c>
      <c r="H48" s="11">
        <v>10.794885452339022</v>
      </c>
    </row>
  </sheetData>
  <mergeCells count="13">
    <mergeCell ref="R2:S2"/>
    <mergeCell ref="V2:W2"/>
    <mergeCell ref="T2:U2"/>
    <mergeCell ref="X2:Y2"/>
    <mergeCell ref="D44:F44"/>
    <mergeCell ref="R10:S10"/>
    <mergeCell ref="T10:U10"/>
    <mergeCell ref="V10:W10"/>
    <mergeCell ref="X10:Y10"/>
    <mergeCell ref="R18:S18"/>
    <mergeCell ref="T18:U18"/>
    <mergeCell ref="V18:W18"/>
    <mergeCell ref="X18:Y18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1R1</vt:lpstr>
      <vt:lpstr>4R1</vt:lpstr>
      <vt:lpstr>6R</vt:lpstr>
      <vt:lpstr>in_2A, in_TBR1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2021-11-11T02:00:42Z</dcterms:created>
  <dcterms:modified xsi:type="dcterms:W3CDTF">2023-03-10T05:24:19Z</dcterms:modified>
</cp:coreProperties>
</file>