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HDD2/Ogiwara_1A_GFP_scientificREports/eLIfe2023_2nd_submit/Source_data_files/"/>
    </mc:Choice>
  </mc:AlternateContent>
  <xr:revisionPtr revIDLastSave="0" documentId="13_ncr:1_{D380C2B7-DB74-DC4D-8793-6E753FB2AB33}" xr6:coauthVersionLast="36" xr6:coauthVersionMax="36" xr10:uidLastSave="{00000000-0000-0000-0000-000000000000}"/>
  <bookViews>
    <workbookView xWindow="3580" yWindow="460" windowWidth="38420" windowHeight="26520" activeTab="3" xr2:uid="{43988346-D466-1C49-9387-519A03B72DA4}"/>
  </bookViews>
  <sheets>
    <sheet name="6R" sheetId="1" r:id="rId1"/>
    <sheet name="1R1" sheetId="2" r:id="rId2"/>
    <sheet name="4R1" sheetId="3" r:id="rId3"/>
    <sheet name="total" sheetId="4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27" i="1" l="1"/>
  <c r="F19" i="1"/>
  <c r="H7" i="3" l="1"/>
  <c r="AC9" i="2"/>
  <c r="AC8" i="2"/>
  <c r="AC16" i="2"/>
  <c r="AC25" i="2"/>
  <c r="S25" i="2"/>
  <c r="S16" i="2"/>
  <c r="S7" i="2"/>
  <c r="P7" i="2"/>
  <c r="H15" i="2"/>
  <c r="H13" i="2"/>
  <c r="H7" i="2"/>
  <c r="B50" i="2"/>
  <c r="H49" i="4" l="1"/>
  <c r="G49" i="4"/>
  <c r="U30" i="4"/>
  <c r="V30" i="4" s="1"/>
  <c r="F44" i="4" s="1"/>
  <c r="F50" i="4" s="1"/>
  <c r="U31" i="4"/>
  <c r="U32" i="4"/>
  <c r="W32" i="4" s="1"/>
  <c r="X32" i="4" s="1"/>
  <c r="G54" i="4" s="1"/>
  <c r="U33" i="4"/>
  <c r="V33" i="4" s="1"/>
  <c r="I44" i="4" s="1"/>
  <c r="I50" i="4" s="1"/>
  <c r="H30" i="4"/>
  <c r="F42" i="4" s="1"/>
  <c r="F48" i="4" s="1"/>
  <c r="V31" i="4"/>
  <c r="G44" i="4" s="1"/>
  <c r="H50" i="4" s="1"/>
  <c r="W30" i="4"/>
  <c r="X30" i="4" s="1"/>
  <c r="F54" i="4" s="1"/>
  <c r="N30" i="4"/>
  <c r="N31" i="4"/>
  <c r="N32" i="4"/>
  <c r="N33" i="4"/>
  <c r="M30" i="4"/>
  <c r="P30" i="4" s="1"/>
  <c r="Q30" i="4" s="1"/>
  <c r="F53" i="4" s="1"/>
  <c r="M31" i="4"/>
  <c r="M32" i="4"/>
  <c r="O32" i="4" s="1"/>
  <c r="H43" i="4" s="1"/>
  <c r="M33" i="4"/>
  <c r="P33" i="4" s="1"/>
  <c r="Q33" i="4" s="1"/>
  <c r="I53" i="4" s="1"/>
  <c r="I33" i="4"/>
  <c r="J33" i="4" s="1"/>
  <c r="I52" i="4" s="1"/>
  <c r="H33" i="4"/>
  <c r="I42" i="4" s="1"/>
  <c r="I48" i="4" s="1"/>
  <c r="I32" i="4"/>
  <c r="J32" i="4" s="1"/>
  <c r="G52" i="4" s="1"/>
  <c r="H32" i="4"/>
  <c r="H42" i="4" s="1"/>
  <c r="G48" i="4" s="1"/>
  <c r="W31" i="4"/>
  <c r="X31" i="4" s="1"/>
  <c r="H54" i="4" s="1"/>
  <c r="P31" i="4"/>
  <c r="Q31" i="4" s="1"/>
  <c r="H53" i="4" s="1"/>
  <c r="O31" i="4"/>
  <c r="G43" i="4" s="1"/>
  <c r="I31" i="4"/>
  <c r="J31" i="4" s="1"/>
  <c r="H52" i="4" s="1"/>
  <c r="H31" i="4"/>
  <c r="G42" i="4" s="1"/>
  <c r="H48" i="4" s="1"/>
  <c r="I30" i="4"/>
  <c r="J30" i="4" s="1"/>
  <c r="Z9" i="3"/>
  <c r="Z10" i="3"/>
  <c r="Z26" i="3"/>
  <c r="AC26" i="3" s="1"/>
  <c r="X53" i="3" s="1"/>
  <c r="Z25" i="3"/>
  <c r="AC25" i="3" s="1"/>
  <c r="X52" i="3" s="1"/>
  <c r="Z24" i="3"/>
  <c r="Z23" i="3"/>
  <c r="Z27" i="3" s="1"/>
  <c r="AC24" i="3" s="1"/>
  <c r="X51" i="3" s="1"/>
  <c r="Z18" i="3"/>
  <c r="AC18" i="3" s="1"/>
  <c r="W53" i="3" s="1"/>
  <c r="Z17" i="3"/>
  <c r="AC17" i="3" s="1"/>
  <c r="W52" i="3" s="1"/>
  <c r="Z16" i="3"/>
  <c r="Z15" i="3"/>
  <c r="Z19" i="3" s="1"/>
  <c r="AC16" i="3" s="1"/>
  <c r="W51" i="3" s="1"/>
  <c r="Z8" i="3"/>
  <c r="Z7" i="3"/>
  <c r="P26" i="3"/>
  <c r="S26" i="3" s="1"/>
  <c r="N53" i="3" s="1"/>
  <c r="P25" i="3"/>
  <c r="S25" i="3" s="1"/>
  <c r="N52" i="3" s="1"/>
  <c r="P24" i="3"/>
  <c r="P23" i="3"/>
  <c r="P27" i="3" s="1"/>
  <c r="S24" i="3" s="1"/>
  <c r="N51" i="3" s="1"/>
  <c r="P19" i="3"/>
  <c r="S16" i="3" s="1"/>
  <c r="M51" i="3" s="1"/>
  <c r="P18" i="3"/>
  <c r="S18" i="3" s="1"/>
  <c r="M53" i="3" s="1"/>
  <c r="P17" i="3"/>
  <c r="S17" i="3" s="1"/>
  <c r="M52" i="3" s="1"/>
  <c r="P16" i="3"/>
  <c r="P15" i="3"/>
  <c r="P10" i="3"/>
  <c r="S10" i="3" s="1"/>
  <c r="L53" i="3" s="1"/>
  <c r="P9" i="3"/>
  <c r="S9" i="3" s="1"/>
  <c r="L52" i="3" s="1"/>
  <c r="P8" i="3"/>
  <c r="P7" i="3"/>
  <c r="P11" i="3" s="1"/>
  <c r="S8" i="3" s="1"/>
  <c r="L51" i="3" s="1"/>
  <c r="F26" i="3"/>
  <c r="F18" i="3"/>
  <c r="F10" i="3"/>
  <c r="F11" i="3" s="1"/>
  <c r="I8" i="3" s="1"/>
  <c r="B51" i="3" s="1"/>
  <c r="F25" i="3"/>
  <c r="F24" i="3"/>
  <c r="F23" i="3"/>
  <c r="F17" i="3"/>
  <c r="F16" i="3"/>
  <c r="F15" i="3"/>
  <c r="F9" i="3"/>
  <c r="F8" i="3"/>
  <c r="F7" i="3"/>
  <c r="G10" i="2"/>
  <c r="P32" i="4" l="1"/>
  <c r="Q32" i="4" s="1"/>
  <c r="G53" i="4" s="1"/>
  <c r="O30" i="4"/>
  <c r="F43" i="4" s="1"/>
  <c r="F49" i="4" s="1"/>
  <c r="AC10" i="3"/>
  <c r="V53" i="3" s="1"/>
  <c r="Y53" i="3" s="1"/>
  <c r="AC15" i="3"/>
  <c r="W50" i="3" s="1"/>
  <c r="AC23" i="3"/>
  <c r="X50" i="3" s="1"/>
  <c r="O53" i="3"/>
  <c r="S7" i="3"/>
  <c r="L50" i="3" s="1"/>
  <c r="O50" i="3" s="1"/>
  <c r="S15" i="3"/>
  <c r="M50" i="3" s="1"/>
  <c r="S23" i="3"/>
  <c r="N50" i="3" s="1"/>
  <c r="F19" i="3"/>
  <c r="I18" i="3" s="1"/>
  <c r="C53" i="3" s="1"/>
  <c r="I10" i="3"/>
  <c r="B53" i="3" s="1"/>
  <c r="I9" i="3"/>
  <c r="B52" i="3" s="1"/>
  <c r="I7" i="3"/>
  <c r="B50" i="3" s="1"/>
  <c r="W33" i="4"/>
  <c r="X33" i="4" s="1"/>
  <c r="V32" i="4"/>
  <c r="H44" i="4" s="1"/>
  <c r="G50" i="4" s="1"/>
  <c r="O33" i="4"/>
  <c r="I43" i="4" s="1"/>
  <c r="O52" i="3"/>
  <c r="O51" i="3"/>
  <c r="Z11" i="3"/>
  <c r="F27" i="3"/>
  <c r="Z26" i="2"/>
  <c r="Z25" i="2"/>
  <c r="Z24" i="2"/>
  <c r="Z23" i="2"/>
  <c r="Z18" i="2"/>
  <c r="Z17" i="2"/>
  <c r="Z16" i="2"/>
  <c r="Z15" i="2"/>
  <c r="Z9" i="2"/>
  <c r="Z10" i="2"/>
  <c r="Z8" i="2"/>
  <c r="Z7" i="2"/>
  <c r="P26" i="2"/>
  <c r="P25" i="2"/>
  <c r="P24" i="2"/>
  <c r="P23" i="2"/>
  <c r="P18" i="2"/>
  <c r="P17" i="2"/>
  <c r="P16" i="2"/>
  <c r="P15" i="2"/>
  <c r="P9" i="2"/>
  <c r="P10" i="2"/>
  <c r="Q9" i="2"/>
  <c r="P8" i="2"/>
  <c r="F26" i="2"/>
  <c r="F25" i="2"/>
  <c r="F24" i="2"/>
  <c r="F23" i="2"/>
  <c r="F18" i="2"/>
  <c r="F17" i="2"/>
  <c r="F16" i="2"/>
  <c r="F15" i="2"/>
  <c r="F10" i="2"/>
  <c r="F9" i="2"/>
  <c r="F8" i="2"/>
  <c r="F7" i="2"/>
  <c r="Q25" i="1"/>
  <c r="Q17" i="1"/>
  <c r="Q24" i="1"/>
  <c r="Q16" i="1"/>
  <c r="Q9" i="1"/>
  <c r="Q10" i="1"/>
  <c r="AB9" i="1"/>
  <c r="AB10" i="1"/>
  <c r="AB25" i="1"/>
  <c r="AB26" i="1"/>
  <c r="AB17" i="1"/>
  <c r="AB18" i="1"/>
  <c r="AB24" i="1"/>
  <c r="AB8" i="1"/>
  <c r="AB16" i="1"/>
  <c r="AD23" i="1"/>
  <c r="F26" i="1"/>
  <c r="F25" i="1"/>
  <c r="F24" i="1"/>
  <c r="F23" i="1"/>
  <c r="F18" i="1"/>
  <c r="F17" i="1"/>
  <c r="F16" i="1"/>
  <c r="F15" i="1"/>
  <c r="F10" i="1"/>
  <c r="Q8" i="1"/>
  <c r="J7" i="1"/>
  <c r="AD7" i="1"/>
  <c r="Q26" i="1"/>
  <c r="Q23" i="1"/>
  <c r="Q18" i="1"/>
  <c r="Q15" i="1"/>
  <c r="U15" i="1" s="1"/>
  <c r="AB23" i="1"/>
  <c r="AB15" i="1"/>
  <c r="AB7" i="1"/>
  <c r="Q7" i="1"/>
  <c r="U7" i="1" s="1"/>
  <c r="J43" i="4" l="1"/>
  <c r="I49" i="4"/>
  <c r="F52" i="4"/>
  <c r="I54" i="4"/>
  <c r="AC8" i="3"/>
  <c r="V51" i="3" s="1"/>
  <c r="Y51" i="3" s="1"/>
  <c r="AC7" i="3"/>
  <c r="V50" i="3" s="1"/>
  <c r="Y50" i="3" s="1"/>
  <c r="AC9" i="3"/>
  <c r="V52" i="3" s="1"/>
  <c r="Y52" i="3" s="1"/>
  <c r="I23" i="3"/>
  <c r="D50" i="3" s="1"/>
  <c r="I26" i="3"/>
  <c r="D53" i="3" s="1"/>
  <c r="I24" i="3"/>
  <c r="D51" i="3" s="1"/>
  <c r="I25" i="3"/>
  <c r="D52" i="3" s="1"/>
  <c r="E53" i="3"/>
  <c r="I16" i="3"/>
  <c r="C51" i="3" s="1"/>
  <c r="E51" i="3" s="1"/>
  <c r="I15" i="3"/>
  <c r="C50" i="3" s="1"/>
  <c r="E50" i="3" s="1"/>
  <c r="I17" i="3"/>
  <c r="C52" i="3" s="1"/>
  <c r="E52" i="3" s="1"/>
  <c r="U23" i="1"/>
  <c r="Z19" i="2"/>
  <c r="Z27" i="2"/>
  <c r="AC17" i="2"/>
  <c r="W52" i="2" s="1"/>
  <c r="X52" i="2"/>
  <c r="S18" i="2"/>
  <c r="M53" i="2" s="1"/>
  <c r="P27" i="2"/>
  <c r="S26" i="2"/>
  <c r="N53" i="2" s="1"/>
  <c r="P19" i="2"/>
  <c r="S17" i="2"/>
  <c r="M52" i="2" s="1"/>
  <c r="N52" i="2"/>
  <c r="F27" i="2"/>
  <c r="I26" i="2" s="1"/>
  <c r="D53" i="2" s="1"/>
  <c r="F19" i="2"/>
  <c r="I18" i="2" s="1"/>
  <c r="C53" i="2" s="1"/>
  <c r="I26" i="1"/>
  <c r="D64" i="1" s="1"/>
  <c r="F11" i="1"/>
  <c r="I17" i="1"/>
  <c r="C63" i="1" s="1"/>
  <c r="Q19" i="1"/>
  <c r="T15" i="1" s="1"/>
  <c r="N61" i="1" s="1"/>
  <c r="F11" i="2"/>
  <c r="I10" i="2" s="1"/>
  <c r="B53" i="2" s="1"/>
  <c r="Z11" i="2"/>
  <c r="P11" i="2"/>
  <c r="J44" i="4"/>
  <c r="Q27" i="1"/>
  <c r="T23" i="1" s="1"/>
  <c r="O61" i="1" s="1"/>
  <c r="T24" i="1"/>
  <c r="O62" i="1" s="1"/>
  <c r="AB19" i="1"/>
  <c r="AF18" i="1" s="1"/>
  <c r="I24" i="1"/>
  <c r="D62" i="1" s="1"/>
  <c r="I25" i="1"/>
  <c r="D63" i="1" s="1"/>
  <c r="I23" i="1"/>
  <c r="D61" i="1" s="1"/>
  <c r="J23" i="1"/>
  <c r="J15" i="1"/>
  <c r="Q11" i="1"/>
  <c r="T7" i="1" s="1"/>
  <c r="M61" i="1" s="1"/>
  <c r="AB27" i="1"/>
  <c r="AF26" i="1" s="1"/>
  <c r="AB11" i="1"/>
  <c r="I10" i="1" l="1"/>
  <c r="B64" i="1" s="1"/>
  <c r="I7" i="1"/>
  <c r="AC23" i="2"/>
  <c r="X50" i="2" s="1"/>
  <c r="AC24" i="2"/>
  <c r="X51" i="2" s="1"/>
  <c r="AC7" i="2"/>
  <c r="V50" i="2" s="1"/>
  <c r="V51" i="2"/>
  <c r="AC15" i="2"/>
  <c r="W50" i="2" s="1"/>
  <c r="W51" i="2"/>
  <c r="AC26" i="2"/>
  <c r="X53" i="2" s="1"/>
  <c r="AC10" i="2"/>
  <c r="V53" i="2" s="1"/>
  <c r="AC18" i="2"/>
  <c r="W53" i="2" s="1"/>
  <c r="V52" i="2"/>
  <c r="Y52" i="2" s="1"/>
  <c r="S23" i="2"/>
  <c r="N50" i="2" s="1"/>
  <c r="S24" i="2"/>
  <c r="N51" i="2" s="1"/>
  <c r="O51" i="2" s="1"/>
  <c r="S8" i="2"/>
  <c r="L51" i="2" s="1"/>
  <c r="L50" i="2"/>
  <c r="S10" i="2"/>
  <c r="L53" i="2" s="1"/>
  <c r="O53" i="2" s="1"/>
  <c r="M51" i="2"/>
  <c r="S15" i="2"/>
  <c r="M50" i="2" s="1"/>
  <c r="S9" i="2"/>
  <c r="L52" i="2" s="1"/>
  <c r="O52" i="2" s="1"/>
  <c r="I9" i="2"/>
  <c r="B52" i="2" s="1"/>
  <c r="E53" i="2"/>
  <c r="I24" i="2"/>
  <c r="D51" i="2" s="1"/>
  <c r="I23" i="2"/>
  <c r="D50" i="2" s="1"/>
  <c r="I16" i="2"/>
  <c r="C51" i="2" s="1"/>
  <c r="I15" i="2"/>
  <c r="C50" i="2" s="1"/>
  <c r="I8" i="2"/>
  <c r="B51" i="2" s="1"/>
  <c r="I7" i="2"/>
  <c r="I17" i="2"/>
  <c r="C52" i="2" s="1"/>
  <c r="I25" i="2"/>
  <c r="D52" i="2" s="1"/>
  <c r="I15" i="1"/>
  <c r="C61" i="1" s="1"/>
  <c r="I16" i="1"/>
  <c r="C62" i="1" s="1"/>
  <c r="I18" i="1"/>
  <c r="C64" i="1" s="1"/>
  <c r="E64" i="1" s="1"/>
  <c r="I8" i="1"/>
  <c r="B62" i="1" s="1"/>
  <c r="E62" i="1" s="1"/>
  <c r="B61" i="1"/>
  <c r="E61" i="1" s="1"/>
  <c r="I9" i="1"/>
  <c r="B63" i="1" s="1"/>
  <c r="E63" i="1" s="1"/>
  <c r="AF9" i="1"/>
  <c r="X63" i="1" s="1"/>
  <c r="AF10" i="1"/>
  <c r="X64" i="1" s="1"/>
  <c r="AF17" i="1"/>
  <c r="AF15" i="1"/>
  <c r="Y61" i="1" s="1"/>
  <c r="T17" i="1"/>
  <c r="N63" i="1" s="1"/>
  <c r="T25" i="1"/>
  <c r="O63" i="1" s="1"/>
  <c r="T16" i="1"/>
  <c r="N62" i="1" s="1"/>
  <c r="T18" i="1"/>
  <c r="N64" i="1" s="1"/>
  <c r="T10" i="1"/>
  <c r="M64" i="1" s="1"/>
  <c r="T26" i="1"/>
  <c r="O64" i="1" s="1"/>
  <c r="P61" i="1"/>
  <c r="Y64" i="1"/>
  <c r="AF16" i="1"/>
  <c r="Y62" i="1" s="1"/>
  <c r="Z64" i="1"/>
  <c r="AF24" i="1"/>
  <c r="Z62" i="1" s="1"/>
  <c r="AF23" i="1"/>
  <c r="Z61" i="1" s="1"/>
  <c r="AF7" i="1"/>
  <c r="X61" i="1" s="1"/>
  <c r="AF8" i="1"/>
  <c r="X62" i="1" s="1"/>
  <c r="T9" i="1"/>
  <c r="M63" i="1" s="1"/>
  <c r="T8" i="1"/>
  <c r="M62" i="1" s="1"/>
  <c r="AF25" i="1"/>
  <c r="Z63" i="1" s="1"/>
  <c r="Y63" i="1"/>
  <c r="P64" i="1" l="1"/>
  <c r="AA64" i="1"/>
  <c r="Y51" i="2"/>
  <c r="Y53" i="2"/>
  <c r="Y50" i="2"/>
  <c r="O50" i="2"/>
  <c r="E50" i="2"/>
  <c r="E52" i="2"/>
  <c r="E51" i="2"/>
  <c r="P62" i="1"/>
  <c r="P63" i="1"/>
  <c r="AA62" i="1"/>
  <c r="AA61" i="1"/>
  <c r="AA63" i="1"/>
  <c r="H7" i="1" l="1"/>
  <c r="AA26" i="2"/>
  <c r="E27" i="1"/>
  <c r="AB23" i="2" l="1"/>
  <c r="AB15" i="2"/>
  <c r="AB7" i="2"/>
  <c r="R23" i="2"/>
  <c r="R15" i="2"/>
  <c r="R7" i="2"/>
  <c r="H23" i="2"/>
  <c r="AD15" i="1"/>
  <c r="S23" i="1"/>
  <c r="S15" i="1"/>
  <c r="S7" i="1"/>
  <c r="H23" i="1"/>
  <c r="H15" i="1"/>
  <c r="AB23" i="3"/>
  <c r="AB15" i="3"/>
  <c r="AB7" i="3"/>
  <c r="R15" i="3"/>
  <c r="R7" i="3"/>
  <c r="R23" i="3"/>
  <c r="H23" i="3"/>
  <c r="H15" i="3"/>
  <c r="Y27" i="3" l="1"/>
  <c r="AA24" i="3" s="1"/>
  <c r="O27" i="3"/>
  <c r="Q25" i="3" s="1"/>
  <c r="E27" i="3"/>
  <c r="G26" i="3" s="1"/>
  <c r="Y19" i="3"/>
  <c r="AA17" i="3" s="1"/>
  <c r="O19" i="3"/>
  <c r="Q16" i="3" s="1"/>
  <c r="E19" i="3"/>
  <c r="G17" i="3" s="1"/>
  <c r="Y11" i="3"/>
  <c r="O11" i="3"/>
  <c r="Q9" i="3" s="1"/>
  <c r="E11" i="3"/>
  <c r="G8" i="3" l="1"/>
  <c r="G7" i="3"/>
  <c r="Q26" i="3"/>
  <c r="Q23" i="3"/>
  <c r="AA23" i="3"/>
  <c r="AA15" i="3"/>
  <c r="AA16" i="3"/>
  <c r="AA9" i="3"/>
  <c r="AA10" i="3"/>
  <c r="AA7" i="3"/>
  <c r="AA8" i="3"/>
  <c r="Q7" i="3"/>
  <c r="Q8" i="3"/>
  <c r="Q15" i="3"/>
  <c r="Q24" i="3"/>
  <c r="G23" i="3"/>
  <c r="G25" i="3"/>
  <c r="G24" i="3"/>
  <c r="G18" i="3"/>
  <c r="G16" i="3"/>
  <c r="G15" i="3"/>
  <c r="G10" i="3"/>
  <c r="Q18" i="3"/>
  <c r="AA26" i="3"/>
  <c r="G9" i="3"/>
  <c r="Q10" i="3"/>
  <c r="Q17" i="3"/>
  <c r="AA18" i="3"/>
  <c r="AA25" i="3"/>
  <c r="Y27" i="2"/>
  <c r="O27" i="2"/>
  <c r="Q24" i="2" s="1"/>
  <c r="E27" i="2"/>
  <c r="G24" i="2" s="1"/>
  <c r="Q23" i="2"/>
  <c r="Y19" i="2"/>
  <c r="AA16" i="2" s="1"/>
  <c r="O19" i="2"/>
  <c r="Q18" i="2" s="1"/>
  <c r="E19" i="2"/>
  <c r="G16" i="2" s="1"/>
  <c r="Q16" i="2"/>
  <c r="Y11" i="2"/>
  <c r="AA8" i="2" s="1"/>
  <c r="O11" i="2"/>
  <c r="E11" i="2"/>
  <c r="Q10" i="2"/>
  <c r="Q7" i="2"/>
  <c r="G9" i="2" l="1"/>
  <c r="G7" i="2"/>
  <c r="G8" i="2"/>
  <c r="Q8" i="2"/>
  <c r="AA24" i="2"/>
  <c r="AA25" i="2"/>
  <c r="AA23" i="2"/>
  <c r="AA17" i="2"/>
  <c r="AA15" i="2"/>
  <c r="AA18" i="2"/>
  <c r="AA10" i="2"/>
  <c r="AA7" i="2"/>
  <c r="Q15" i="2"/>
  <c r="Q17" i="2"/>
  <c r="G23" i="2"/>
  <c r="G25" i="2"/>
  <c r="G26" i="2"/>
  <c r="G15" i="2"/>
  <c r="AA9" i="2"/>
  <c r="G18" i="2"/>
  <c r="Q26" i="2"/>
  <c r="G17" i="2"/>
  <c r="Q25" i="2"/>
  <c r="AA27" i="1"/>
  <c r="P27" i="1"/>
  <c r="R26" i="1" s="1"/>
  <c r="E19" i="1"/>
  <c r="G16" i="1" s="1"/>
  <c r="AA19" i="1"/>
  <c r="AC18" i="1" s="1"/>
  <c r="P19" i="1"/>
  <c r="R18" i="1" s="1"/>
  <c r="E11" i="1"/>
  <c r="AC25" i="1"/>
  <c r="AC26" i="1"/>
  <c r="AA11" i="1"/>
  <c r="G26" i="1"/>
  <c r="G25" i="1"/>
  <c r="G24" i="1"/>
  <c r="G23" i="1"/>
  <c r="P11" i="1"/>
  <c r="R10" i="1" s="1"/>
  <c r="R23" i="1" l="1"/>
  <c r="G7" i="1"/>
  <c r="G8" i="1"/>
  <c r="G9" i="1"/>
  <c r="AC23" i="1"/>
  <c r="AC24" i="1"/>
  <c r="AC10" i="1"/>
  <c r="AC7" i="1"/>
  <c r="AC8" i="1"/>
  <c r="AC9" i="1"/>
  <c r="R25" i="1"/>
  <c r="AC17" i="1"/>
  <c r="AC15" i="1"/>
  <c r="G17" i="1"/>
  <c r="G18" i="1"/>
  <c r="R24" i="1"/>
  <c r="AC16" i="1"/>
  <c r="G15" i="1"/>
  <c r="R16" i="1"/>
  <c r="R15" i="1"/>
  <c r="R17" i="1"/>
  <c r="R9" i="1"/>
  <c r="R7" i="1"/>
  <c r="G10" i="1"/>
  <c r="R8" i="1"/>
  <c r="J42" i="4"/>
</calcChain>
</file>

<file path=xl/sharedStrings.xml><?xml version="1.0" encoding="utf-8"?>
<sst xmlns="http://schemas.openxmlformats.org/spreadsheetml/2006/main" count="784" uniqueCount="85">
  <si>
    <t>L5</t>
    <phoneticPr fontId="1"/>
  </si>
  <si>
    <t>1st</t>
    <phoneticPr fontId="1"/>
  </si>
  <si>
    <t>2nd</t>
    <phoneticPr fontId="1"/>
  </si>
  <si>
    <t>3rd</t>
    <phoneticPr fontId="1"/>
  </si>
  <si>
    <t>平均</t>
    <rPh sb="0" eb="2">
      <t>ヘイキン</t>
    </rPh>
    <phoneticPr fontId="1"/>
  </si>
  <si>
    <t>L6</t>
    <phoneticPr fontId="1"/>
  </si>
  <si>
    <t>L2/3</t>
    <phoneticPr fontId="1"/>
  </si>
  <si>
    <t>TBR1+, Nav1.2+, GFP+</t>
    <phoneticPr fontId="1"/>
  </si>
  <si>
    <t>TBR1+, Nav1.2+, GFP-</t>
    <phoneticPr fontId="1"/>
  </si>
  <si>
    <t>TBR1+, Nav1.2-, GFP+</t>
    <phoneticPr fontId="1"/>
  </si>
  <si>
    <t>TBR1+, Nav1.2-, GFP-</t>
    <phoneticPr fontId="1"/>
  </si>
  <si>
    <t>6R</t>
    <phoneticPr fontId="1"/>
  </si>
  <si>
    <t>N=61</t>
    <phoneticPr fontId="1"/>
  </si>
  <si>
    <t>Layer 5</t>
    <phoneticPr fontId="1"/>
  </si>
  <si>
    <t>Nav1.2</t>
    <phoneticPr fontId="1"/>
  </si>
  <si>
    <t>GFP</t>
    <phoneticPr fontId="1"/>
  </si>
  <si>
    <t>Num. of neurons</t>
    <phoneticPr fontId="1"/>
  </si>
  <si>
    <t>(%)</t>
    <phoneticPr fontId="1"/>
  </si>
  <si>
    <t>Layer 6</t>
    <phoneticPr fontId="1"/>
  </si>
  <si>
    <t xml:space="preserve"> +</t>
    <phoneticPr fontId="1"/>
  </si>
  <si>
    <t xml:space="preserve"> -</t>
    <phoneticPr fontId="1"/>
  </si>
  <si>
    <t>Layer 2/3</t>
    <phoneticPr fontId="1"/>
  </si>
  <si>
    <t>6R_1st</t>
    <phoneticPr fontId="1"/>
  </si>
  <si>
    <t>6R_2nd</t>
    <phoneticPr fontId="1"/>
  </si>
  <si>
    <t>6R_3rd</t>
    <phoneticPr fontId="1"/>
  </si>
  <si>
    <t>TBR1+</t>
    <phoneticPr fontId="1"/>
  </si>
  <si>
    <t>N=44</t>
    <phoneticPr fontId="1"/>
  </si>
  <si>
    <t>N=57</t>
    <phoneticPr fontId="1"/>
  </si>
  <si>
    <t>N=99</t>
    <phoneticPr fontId="1"/>
  </si>
  <si>
    <t>N=46</t>
    <phoneticPr fontId="1"/>
  </si>
  <si>
    <t>N=98</t>
    <phoneticPr fontId="1"/>
  </si>
  <si>
    <t>N=123</t>
    <phoneticPr fontId="1"/>
  </si>
  <si>
    <t>1R1_1st</t>
    <phoneticPr fontId="1"/>
  </si>
  <si>
    <t>1R1_2nd</t>
    <phoneticPr fontId="1"/>
  </si>
  <si>
    <t>4R1_1st</t>
    <phoneticPr fontId="1"/>
  </si>
  <si>
    <t>4R1_2nd</t>
    <phoneticPr fontId="1"/>
  </si>
  <si>
    <t>4R1_3rd</t>
    <phoneticPr fontId="1"/>
  </si>
  <si>
    <t>4R1R</t>
    <phoneticPr fontId="1"/>
  </si>
  <si>
    <t>1R1_3rd</t>
    <phoneticPr fontId="1"/>
  </si>
  <si>
    <t>1R1</t>
    <phoneticPr fontId="1"/>
  </si>
  <si>
    <t>4R1</t>
    <phoneticPr fontId="1"/>
  </si>
  <si>
    <t>% GFP+/Nav1.2+</t>
  </si>
  <si>
    <t>% GFP+/Nav1.2+</t>
    <phoneticPr fontId="1"/>
  </si>
  <si>
    <t>SD</t>
    <phoneticPr fontId="1"/>
  </si>
  <si>
    <t>N=3</t>
    <phoneticPr fontId="1"/>
  </si>
  <si>
    <t>SEM</t>
    <phoneticPr fontId="1"/>
  </si>
  <si>
    <t>N=37</t>
    <phoneticPr fontId="1"/>
  </si>
  <si>
    <t>N=34</t>
    <phoneticPr fontId="1"/>
  </si>
  <si>
    <t>N=42</t>
    <phoneticPr fontId="1"/>
  </si>
  <si>
    <t>N=55</t>
    <phoneticPr fontId="1"/>
  </si>
  <si>
    <t>N=56</t>
    <phoneticPr fontId="1"/>
  </si>
  <si>
    <t>N=62</t>
    <phoneticPr fontId="1"/>
  </si>
  <si>
    <t>N=94</t>
    <phoneticPr fontId="1"/>
  </si>
  <si>
    <t>N=92</t>
    <phoneticPr fontId="1"/>
  </si>
  <si>
    <t>N=59</t>
    <phoneticPr fontId="1"/>
  </si>
  <si>
    <t>N=45</t>
    <phoneticPr fontId="1"/>
  </si>
  <si>
    <t>N=38</t>
    <phoneticPr fontId="1"/>
  </si>
  <si>
    <t>N=47</t>
    <phoneticPr fontId="1"/>
  </si>
  <si>
    <t>N=117</t>
    <phoneticPr fontId="1"/>
  </si>
  <si>
    <t>% GFP+/Nav1.2+,TBR1</t>
    <phoneticPr fontId="1"/>
  </si>
  <si>
    <t>Nav1.2+, GFP+</t>
    <phoneticPr fontId="1"/>
  </si>
  <si>
    <t>Nav1.2+, GFP-</t>
    <phoneticPr fontId="1"/>
  </si>
  <si>
    <t>Nav1.2-, GFP+</t>
    <phoneticPr fontId="1"/>
  </si>
  <si>
    <t>Nav1.2-, GFP-</t>
    <phoneticPr fontId="1"/>
  </si>
  <si>
    <t>L2/3</t>
  </si>
  <si>
    <t>L5</t>
  </si>
  <si>
    <t>L6</t>
  </si>
  <si>
    <t>1st</t>
  </si>
  <si>
    <t>2nd</t>
  </si>
  <si>
    <t>3rd</t>
  </si>
  <si>
    <t>Nav1.2+, GFP+</t>
  </si>
  <si>
    <t>Nav1.2+, GFP-</t>
  </si>
  <si>
    <t>Nav1.2-, GFP+</t>
  </si>
  <si>
    <t>Nav1.2-, GFP-</t>
  </si>
  <si>
    <t>Layer 2/3</t>
  </si>
  <si>
    <t>Layer 5</t>
  </si>
  <si>
    <t>Layer 6</t>
  </si>
  <si>
    <t>TBR1+, Nav1.2+, GFP+</t>
  </si>
  <si>
    <t>TBR1+, Nav1.2+, GFP-</t>
  </si>
  <si>
    <t>TBR1+, Nav1.2-, GFP+</t>
  </si>
  <si>
    <t>TBR1+, Nav1.2-, GFP-</t>
  </si>
  <si>
    <t>% GFP+/TBR1;Nav1.2+</t>
    <phoneticPr fontId="1"/>
  </si>
  <si>
    <t>adjusted values</t>
    <phoneticPr fontId="1"/>
  </si>
  <si>
    <t>Factor =</t>
    <phoneticPr fontId="1"/>
  </si>
  <si>
    <t>Ave.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</si>
</sst>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0000000000_ "/>
    <numFmt numFmtId="178" formatCode="0.000"/>
    <numFmt numFmtId="179" formatCode="0.0"/>
  </numFmts>
  <fonts count="6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1" xfId="0" applyBorder="1">
      <alignment vertical="center"/>
    </xf>
    <xf numFmtId="2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0" fontId="4" fillId="0" borderId="0" xfId="0" applyFont="1">
      <alignment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17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0" fillId="0" borderId="0" xfId="0" applyNumberFormat="1" applyBorder="1">
      <alignment vertical="center"/>
    </xf>
    <xf numFmtId="2" fontId="2" fillId="0" borderId="0" xfId="0" applyNumberFormat="1" applyFont="1" applyBorder="1">
      <alignment vertical="center"/>
    </xf>
    <xf numFmtId="0" fontId="0" fillId="0" borderId="0" xfId="0" applyAlignment="1">
      <alignment vertical="center"/>
    </xf>
    <xf numFmtId="0" fontId="3" fillId="0" borderId="2" xfId="0" applyFont="1" applyBorder="1">
      <alignment vertical="center"/>
    </xf>
    <xf numFmtId="2" fontId="0" fillId="0" borderId="2" xfId="0" applyNumberFormat="1" applyBorder="1">
      <alignment vertical="center"/>
    </xf>
    <xf numFmtId="176" fontId="0" fillId="0" borderId="0" xfId="0" applyNumberFormat="1" applyBorder="1">
      <alignment vertical="center"/>
    </xf>
    <xf numFmtId="0" fontId="4" fillId="0" borderId="2" xfId="0" applyFont="1" applyBorder="1">
      <alignment vertical="center"/>
    </xf>
    <xf numFmtId="0" fontId="0" fillId="0" borderId="0" xfId="0" applyFont="1">
      <alignment vertical="center"/>
    </xf>
    <xf numFmtId="0" fontId="5" fillId="0" borderId="1" xfId="0" applyFont="1" applyBorder="1">
      <alignment vertical="center"/>
    </xf>
    <xf numFmtId="179" fontId="5" fillId="0" borderId="0" xfId="0" applyNumberFormat="1" applyFont="1">
      <alignment vertical="center"/>
    </xf>
    <xf numFmtId="2" fontId="5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1" xfId="0" applyFont="1" applyBorder="1">
      <alignment vertical="center"/>
    </xf>
    <xf numFmtId="2" fontId="0" fillId="0" borderId="0" xfId="0" applyNumberFormat="1" applyFont="1">
      <alignment vertical="center"/>
    </xf>
    <xf numFmtId="0" fontId="0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total!$E$48:$E$50</c:f>
              <c:strCache>
                <c:ptCount val="3"/>
                <c:pt idx="0">
                  <c:v>Layer 2/3</c:v>
                </c:pt>
                <c:pt idx="1">
                  <c:v>Layer 5</c:v>
                </c:pt>
                <c:pt idx="2">
                  <c:v>Layer 6</c:v>
                </c:pt>
              </c:strCache>
            </c:strRef>
          </c:cat>
          <c:val>
            <c:numRef>
              <c:f>total!$F$48:$F$50</c:f>
              <c:numCache>
                <c:formatCode>0.00</c:formatCode>
                <c:ptCount val="3"/>
                <c:pt idx="0">
                  <c:v>30.183929548890273</c:v>
                </c:pt>
                <c:pt idx="1">
                  <c:v>12.825421922227768</c:v>
                </c:pt>
                <c:pt idx="2">
                  <c:v>5.002458911937846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A-A14B-A49E-4E511CA1C06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total!$E$48:$E$50</c:f>
              <c:strCache>
                <c:ptCount val="3"/>
                <c:pt idx="0">
                  <c:v>Layer 2/3</c:v>
                </c:pt>
                <c:pt idx="1">
                  <c:v>Layer 5</c:v>
                </c:pt>
                <c:pt idx="2">
                  <c:v>Layer 6</c:v>
                </c:pt>
              </c:strCache>
            </c:strRef>
          </c:cat>
          <c:val>
            <c:numRef>
              <c:f>total!$G$48:$G$50</c:f>
              <c:numCache>
                <c:formatCode>0.00</c:formatCode>
                <c:ptCount val="3"/>
                <c:pt idx="0">
                  <c:v>27.433827890283919</c:v>
                </c:pt>
                <c:pt idx="1">
                  <c:v>16.342627701838932</c:v>
                </c:pt>
                <c:pt idx="2">
                  <c:v>6.9637486422160819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A-A14B-A49E-4E511CA1C06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total!$E$48:$E$50</c:f>
              <c:strCache>
                <c:ptCount val="3"/>
                <c:pt idx="0">
                  <c:v>Layer 2/3</c:v>
                </c:pt>
                <c:pt idx="1">
                  <c:v>Layer 5</c:v>
                </c:pt>
                <c:pt idx="2">
                  <c:v>Layer 6</c:v>
                </c:pt>
              </c:strCache>
            </c:strRef>
          </c:cat>
          <c:val>
            <c:numRef>
              <c:f>total!$H$48:$H$50</c:f>
              <c:numCache>
                <c:formatCode>0.00</c:formatCode>
                <c:ptCount val="3"/>
                <c:pt idx="0">
                  <c:v>20.383416391701555</c:v>
                </c:pt>
                <c:pt idx="1">
                  <c:v>36.764185798275172</c:v>
                </c:pt>
                <c:pt idx="2">
                  <c:v>36.556402195149772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A-A14B-A49E-4E511CA1C06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total!$E$48:$E$50</c:f>
              <c:strCache>
                <c:ptCount val="3"/>
                <c:pt idx="0">
                  <c:v>Layer 2/3</c:v>
                </c:pt>
                <c:pt idx="1">
                  <c:v>Layer 5</c:v>
                </c:pt>
                <c:pt idx="2">
                  <c:v>Layer 6</c:v>
                </c:pt>
              </c:strCache>
            </c:strRef>
          </c:cat>
          <c:val>
            <c:numRef>
              <c:f>total!$I$48:$I$50</c:f>
              <c:numCache>
                <c:formatCode>0.00</c:formatCode>
                <c:ptCount val="3"/>
                <c:pt idx="0">
                  <c:v>21.998826169124261</c:v>
                </c:pt>
                <c:pt idx="1">
                  <c:v>34.067764577658131</c:v>
                </c:pt>
                <c:pt idx="2">
                  <c:v>51.477390250696295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A-A14B-A49E-4E511CA1C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2033101216"/>
        <c:axId val="2033102896"/>
      </c:barChart>
      <c:catAx>
        <c:axId val="203310121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3102896"/>
        <c:crosses val="autoZero"/>
        <c:auto val="1"/>
        <c:lblAlgn val="ctr"/>
        <c:lblOffset val="100"/>
        <c:noMultiLvlLbl val="0"/>
      </c:catAx>
      <c:valAx>
        <c:axId val="203310289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3101216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132883</xdr:colOff>
      <xdr:row>45</xdr:row>
      <xdr:rowOff>229126</xdr:rowOff>
    </xdr:from>
    <xdr:to>
      <xdr:col>16</xdr:col>
      <xdr:colOff>220372</xdr:colOff>
      <xdr:row>53</xdr:row>
      <xdr:rowOff>203725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07D6DE-BC6D-4C42-9FEC-37B9FB21E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046BA-2A55-2848-A131-A62D18BB500B}">
  <dimension ref="A5:AG64"/>
  <sheetViews>
    <sheetView topLeftCell="S24" workbookViewId="0">
      <selection activeCell="J34" sqref="J34"/>
    </sheetView>
  </sheetViews>
  <sheetFormatPr baseColWidth="10" defaultRowHeight="20"/>
  <cols>
    <col min="1" max="1" width="22.7109375" customWidth="1"/>
    <col min="5" max="5" width="15.140625" customWidth="1"/>
    <col min="8" max="8" width="15.5703125" customWidth="1"/>
    <col min="9" max="9" width="13.5703125" customWidth="1"/>
    <col min="10" max="10" width="16.42578125" customWidth="1"/>
    <col min="11" max="11" width="14.140625" customWidth="1"/>
    <col min="12" max="12" width="19.140625" customWidth="1"/>
    <col min="16" max="16" width="18.140625" bestFit="1" customWidth="1"/>
    <col min="17" max="17" width="18.140625" customWidth="1"/>
    <col min="19" max="21" width="17.140625" customWidth="1"/>
    <col min="22" max="22" width="14.5703125" customWidth="1"/>
    <col min="23" max="23" width="18.7109375" customWidth="1"/>
    <col min="27" max="28" width="15.140625" customWidth="1"/>
    <col min="30" max="30" width="15" customWidth="1"/>
    <col min="31" max="31" width="6.85546875" customWidth="1"/>
    <col min="32" max="32" width="16" customWidth="1"/>
    <col min="33" max="33" width="17.85546875" customWidth="1"/>
  </cols>
  <sheetData>
    <row r="5" spans="1:33">
      <c r="A5" t="s">
        <v>22</v>
      </c>
      <c r="E5" t="s">
        <v>28</v>
      </c>
      <c r="F5" t="s">
        <v>83</v>
      </c>
      <c r="I5" s="17" t="s">
        <v>82</v>
      </c>
      <c r="J5" s="17"/>
      <c r="L5" t="s">
        <v>22</v>
      </c>
      <c r="P5" t="s">
        <v>12</v>
      </c>
      <c r="Q5" t="s">
        <v>83</v>
      </c>
      <c r="T5" s="31" t="s">
        <v>82</v>
      </c>
      <c r="U5" s="31"/>
      <c r="W5" t="s">
        <v>22</v>
      </c>
      <c r="AA5" t="s">
        <v>31</v>
      </c>
      <c r="AB5" t="s">
        <v>83</v>
      </c>
      <c r="AF5" s="17" t="s">
        <v>82</v>
      </c>
      <c r="AG5" s="17"/>
    </row>
    <row r="6" spans="1:33">
      <c r="A6" s="11" t="s">
        <v>21</v>
      </c>
      <c r="B6" s="11" t="s">
        <v>25</v>
      </c>
      <c r="C6" s="11" t="s">
        <v>14</v>
      </c>
      <c r="D6" s="11" t="s">
        <v>15</v>
      </c>
      <c r="E6" s="11" t="s">
        <v>16</v>
      </c>
      <c r="F6" s="11">
        <v>0.63</v>
      </c>
      <c r="G6" s="14" t="s">
        <v>17</v>
      </c>
      <c r="H6" s="18" t="s">
        <v>41</v>
      </c>
      <c r="I6" s="14" t="s">
        <v>17</v>
      </c>
      <c r="J6" s="18" t="s">
        <v>41</v>
      </c>
      <c r="L6" s="11" t="s">
        <v>13</v>
      </c>
      <c r="M6" s="11" t="s">
        <v>25</v>
      </c>
      <c r="N6" s="11" t="s">
        <v>14</v>
      </c>
      <c r="O6" s="11" t="s">
        <v>15</v>
      </c>
      <c r="P6" s="11" t="s">
        <v>16</v>
      </c>
      <c r="Q6" s="11">
        <v>0.52</v>
      </c>
      <c r="R6" s="14" t="s">
        <v>17</v>
      </c>
      <c r="S6" s="18" t="s">
        <v>41</v>
      </c>
      <c r="T6" s="14" t="s">
        <v>17</v>
      </c>
      <c r="U6" s="18" t="s">
        <v>41</v>
      </c>
      <c r="V6" s="6"/>
      <c r="W6" s="11" t="s">
        <v>18</v>
      </c>
      <c r="X6" s="11" t="s">
        <v>25</v>
      </c>
      <c r="Y6" s="11" t="s">
        <v>14</v>
      </c>
      <c r="Z6" s="11" t="s">
        <v>15</v>
      </c>
      <c r="AA6" s="11" t="s">
        <v>16</v>
      </c>
      <c r="AB6" s="11">
        <v>0.52</v>
      </c>
      <c r="AC6" s="14" t="s">
        <v>17</v>
      </c>
      <c r="AD6" s="18" t="s">
        <v>41</v>
      </c>
      <c r="AE6" s="11"/>
      <c r="AF6" s="14" t="s">
        <v>17</v>
      </c>
      <c r="AG6" s="6"/>
    </row>
    <row r="7" spans="1:33">
      <c r="B7" s="3" t="s">
        <v>19</v>
      </c>
      <c r="C7" s="3" t="s">
        <v>19</v>
      </c>
      <c r="D7" s="3" t="s">
        <v>19</v>
      </c>
      <c r="E7" s="3">
        <v>15</v>
      </c>
      <c r="F7" s="3">
        <f>E7</f>
        <v>15</v>
      </c>
      <c r="G7" s="2">
        <f>(E7/$E$11)*100</f>
        <v>15.151515151515152</v>
      </c>
      <c r="H7" s="2">
        <f>(E7/(E7+E8))*100</f>
        <v>40.54054054054054</v>
      </c>
      <c r="I7" s="2">
        <f>(F7/$F$11)*100</f>
        <v>19.736842105263158</v>
      </c>
      <c r="J7" s="2">
        <f>(F7/(F7+F8))*100</f>
        <v>40.54054054054054</v>
      </c>
      <c r="M7" s="3" t="s">
        <v>19</v>
      </c>
      <c r="N7" s="3" t="s">
        <v>19</v>
      </c>
      <c r="O7" s="3" t="s">
        <v>19</v>
      </c>
      <c r="P7" s="3">
        <v>12</v>
      </c>
      <c r="Q7" s="3">
        <f>P7</f>
        <v>12</v>
      </c>
      <c r="R7" s="2">
        <f>(P7/$P$11)*100</f>
        <v>19.672131147540984</v>
      </c>
      <c r="S7" s="2">
        <f>(P7/(P7+P8))*100</f>
        <v>57.142857142857139</v>
      </c>
      <c r="T7" s="2">
        <f>(Q7/$Q$11)*100</f>
        <v>28.571428571428569</v>
      </c>
      <c r="U7" s="2">
        <f>(Q7/(Q7+Q8))*100</f>
        <v>57.142857142857139</v>
      </c>
      <c r="V7" s="2"/>
      <c r="X7" s="3" t="s">
        <v>19</v>
      </c>
      <c r="Y7" s="3" t="s">
        <v>19</v>
      </c>
      <c r="Z7" s="3" t="s">
        <v>19</v>
      </c>
      <c r="AA7" s="3">
        <v>2</v>
      </c>
      <c r="AB7" s="3">
        <f>AA7</f>
        <v>2</v>
      </c>
      <c r="AC7" s="2">
        <f>(AA7/$AA$11)*100</f>
        <v>1.6260162601626018</v>
      </c>
      <c r="AD7" s="2">
        <f>(AA7/(AA7+AA8))*100</f>
        <v>8.695652173913043</v>
      </c>
      <c r="AF7" s="2">
        <f>(AB7/$AB$11)*100</f>
        <v>2.666666666666667</v>
      </c>
      <c r="AG7" s="2"/>
    </row>
    <row r="8" spans="1:33">
      <c r="B8" s="3" t="s">
        <v>19</v>
      </c>
      <c r="C8" s="3" t="s">
        <v>19</v>
      </c>
      <c r="D8" s="3" t="s">
        <v>20</v>
      </c>
      <c r="E8" s="3">
        <v>22</v>
      </c>
      <c r="F8" s="3">
        <f>E8</f>
        <v>22</v>
      </c>
      <c r="G8" s="2">
        <f>(E8/$E$11)*100</f>
        <v>22.222222222222221</v>
      </c>
      <c r="H8" s="2"/>
      <c r="I8" s="2">
        <f>(F8/$F$11)*100</f>
        <v>28.947368421052634</v>
      </c>
      <c r="J8" s="2"/>
      <c r="M8" s="3" t="s">
        <v>19</v>
      </c>
      <c r="N8" s="3" t="s">
        <v>19</v>
      </c>
      <c r="O8" s="3" t="s">
        <v>20</v>
      </c>
      <c r="P8" s="3">
        <v>9</v>
      </c>
      <c r="Q8" s="13">
        <f>P8</f>
        <v>9</v>
      </c>
      <c r="R8" s="2">
        <f t="shared" ref="R8:R9" si="0">(P8/$P$11)*100</f>
        <v>14.754098360655737</v>
      </c>
      <c r="S8" s="2"/>
      <c r="T8" s="2">
        <f t="shared" ref="T8:T9" si="1">(Q8/$Q$11)*100</f>
        <v>21.428571428571427</v>
      </c>
      <c r="U8" s="2"/>
      <c r="V8" s="2"/>
      <c r="X8" s="3" t="s">
        <v>19</v>
      </c>
      <c r="Y8" s="3" t="s">
        <v>19</v>
      </c>
      <c r="Z8" s="3" t="s">
        <v>20</v>
      </c>
      <c r="AA8" s="3">
        <v>21</v>
      </c>
      <c r="AB8" s="3">
        <f>AA8</f>
        <v>21</v>
      </c>
      <c r="AC8" s="2">
        <f>(AA8/$AA$11)*100</f>
        <v>17.073170731707318</v>
      </c>
      <c r="AD8" s="2"/>
      <c r="AF8" s="2">
        <f>(AB8/$AB$11)*100</f>
        <v>28.000000000000004</v>
      </c>
      <c r="AG8" s="2"/>
    </row>
    <row r="9" spans="1:33">
      <c r="B9" s="3" t="s">
        <v>19</v>
      </c>
      <c r="C9" s="3" t="s">
        <v>20</v>
      </c>
      <c r="D9" s="3" t="s">
        <v>19</v>
      </c>
      <c r="E9" s="3">
        <v>24</v>
      </c>
      <c r="F9" s="13">
        <f>ROUND((E9*$F$6),0)</f>
        <v>15</v>
      </c>
      <c r="G9" s="2">
        <f>(E9/$E$11)*100</f>
        <v>24.242424242424242</v>
      </c>
      <c r="H9" s="2"/>
      <c r="I9" s="2">
        <f>(F9/$F$11)*100</f>
        <v>19.736842105263158</v>
      </c>
      <c r="J9" s="2"/>
      <c r="M9" s="3" t="s">
        <v>19</v>
      </c>
      <c r="N9" s="3" t="s">
        <v>20</v>
      </c>
      <c r="O9" s="3" t="s">
        <v>19</v>
      </c>
      <c r="P9" s="3">
        <v>12</v>
      </c>
      <c r="Q9" s="13">
        <f>ROUND((P9*$Q$6),0)</f>
        <v>6</v>
      </c>
      <c r="R9" s="2">
        <f t="shared" si="0"/>
        <v>19.672131147540984</v>
      </c>
      <c r="S9" s="2"/>
      <c r="T9" s="2">
        <f t="shared" si="1"/>
        <v>14.285714285714285</v>
      </c>
      <c r="U9" s="2"/>
      <c r="V9" s="2"/>
      <c r="X9" s="3" t="s">
        <v>19</v>
      </c>
      <c r="Y9" s="3" t="s">
        <v>20</v>
      </c>
      <c r="Z9" s="3" t="s">
        <v>19</v>
      </c>
      <c r="AA9" s="3">
        <v>9</v>
      </c>
      <c r="AB9" s="13">
        <f>ROUND((AA9*$AB$6),0)</f>
        <v>5</v>
      </c>
      <c r="AC9" s="2">
        <f>(AA9/$AA$11)*100</f>
        <v>7.3170731707317067</v>
      </c>
      <c r="AD9" s="2"/>
      <c r="AF9" s="2">
        <f>(AB9/$AB$11)*100</f>
        <v>6.666666666666667</v>
      </c>
      <c r="AG9" s="2"/>
    </row>
    <row r="10" spans="1:33">
      <c r="B10" s="3" t="s">
        <v>19</v>
      </c>
      <c r="C10" s="3" t="s">
        <v>20</v>
      </c>
      <c r="D10" s="3" t="s">
        <v>20</v>
      </c>
      <c r="E10" s="3">
        <v>38</v>
      </c>
      <c r="F10" s="13">
        <f>ROUND((E10*$F$6),0)</f>
        <v>24</v>
      </c>
      <c r="G10" s="2">
        <f t="shared" ref="G10" si="2">(E10/$E$11)*100</f>
        <v>38.383838383838381</v>
      </c>
      <c r="H10" s="2"/>
      <c r="I10" s="2">
        <f>(F10/$F$11)*100</f>
        <v>31.578947368421051</v>
      </c>
      <c r="J10" s="2"/>
      <c r="M10" s="3" t="s">
        <v>19</v>
      </c>
      <c r="N10" s="3" t="s">
        <v>20</v>
      </c>
      <c r="O10" s="3" t="s">
        <v>20</v>
      </c>
      <c r="P10" s="3">
        <v>28</v>
      </c>
      <c r="Q10" s="13">
        <f>ROUND((P10*$Q$6),0)</f>
        <v>15</v>
      </c>
      <c r="R10" s="2">
        <f>(P10/$P$11)*100</f>
        <v>45.901639344262293</v>
      </c>
      <c r="S10" s="2"/>
      <c r="T10" s="2">
        <f>(Q10/$Q$11)*100</f>
        <v>35.714285714285715</v>
      </c>
      <c r="U10" s="2"/>
      <c r="V10" s="2"/>
      <c r="X10" s="3" t="s">
        <v>19</v>
      </c>
      <c r="Y10" s="3" t="s">
        <v>20</v>
      </c>
      <c r="Z10" s="3" t="s">
        <v>20</v>
      </c>
      <c r="AA10" s="3">
        <v>91</v>
      </c>
      <c r="AB10" s="13">
        <f>ROUND((AA10*$AB$6),0)</f>
        <v>47</v>
      </c>
      <c r="AC10" s="2">
        <f>(AA10/$AA$11)*100</f>
        <v>73.983739837398375</v>
      </c>
      <c r="AD10" s="2"/>
      <c r="AF10" s="2">
        <f>(AB10/$AB$11)*100</f>
        <v>62.666666666666671</v>
      </c>
      <c r="AG10" s="2"/>
    </row>
    <row r="11" spans="1:33">
      <c r="E11" s="3">
        <f>SUM(E7:E10)</f>
        <v>99</v>
      </c>
      <c r="F11" s="3">
        <f>SUM(F7:F10)</f>
        <v>76</v>
      </c>
      <c r="H11" s="2"/>
      <c r="J11" s="2"/>
      <c r="P11" s="3">
        <f>SUM(P7:P10)</f>
        <v>61</v>
      </c>
      <c r="Q11" s="3">
        <f>SUM(Q7:Q10)</f>
        <v>42</v>
      </c>
      <c r="S11" s="2"/>
      <c r="U11" s="2"/>
      <c r="V11" s="2"/>
      <c r="AA11" s="3">
        <f>SUM(AA7:AA10)</f>
        <v>123</v>
      </c>
      <c r="AB11" s="3">
        <f>SUM(AB7:AB10)</f>
        <v>75</v>
      </c>
      <c r="AD11" s="2"/>
      <c r="AG11" s="2"/>
    </row>
    <row r="12" spans="1:33">
      <c r="H12" s="2"/>
      <c r="J12" s="2"/>
      <c r="S12" s="2"/>
      <c r="U12" s="2"/>
      <c r="V12" s="2"/>
      <c r="AD12" s="2"/>
      <c r="AG12" s="2"/>
    </row>
    <row r="13" spans="1:33">
      <c r="A13" t="s">
        <v>23</v>
      </c>
      <c r="E13" t="s">
        <v>27</v>
      </c>
      <c r="H13" s="2"/>
      <c r="J13" s="2"/>
      <c r="P13" t="s">
        <v>29</v>
      </c>
      <c r="S13" s="2"/>
      <c r="U13" s="2"/>
      <c r="V13" s="2"/>
      <c r="AA13" t="s">
        <v>30</v>
      </c>
      <c r="AD13" s="2"/>
      <c r="AG13" s="2"/>
    </row>
    <row r="14" spans="1:33">
      <c r="A14" s="11" t="s">
        <v>21</v>
      </c>
      <c r="B14" s="11" t="s">
        <v>25</v>
      </c>
      <c r="C14" s="11" t="s">
        <v>14</v>
      </c>
      <c r="D14" s="11" t="s">
        <v>15</v>
      </c>
      <c r="E14" s="11" t="s">
        <v>16</v>
      </c>
      <c r="F14" s="11"/>
      <c r="G14" s="14" t="s">
        <v>17</v>
      </c>
      <c r="H14" s="19"/>
      <c r="I14" s="14" t="s">
        <v>17</v>
      </c>
      <c r="J14" s="19"/>
      <c r="L14" s="11" t="s">
        <v>13</v>
      </c>
      <c r="M14" s="11" t="s">
        <v>25</v>
      </c>
      <c r="N14" s="11" t="s">
        <v>14</v>
      </c>
      <c r="O14" s="11" t="s">
        <v>15</v>
      </c>
      <c r="P14" s="11" t="s">
        <v>16</v>
      </c>
      <c r="Q14" s="11"/>
      <c r="R14" s="14" t="s">
        <v>17</v>
      </c>
      <c r="S14" s="19"/>
      <c r="T14" s="14" t="s">
        <v>17</v>
      </c>
      <c r="U14" s="19"/>
      <c r="V14" s="2"/>
      <c r="W14" s="11" t="s">
        <v>18</v>
      </c>
      <c r="X14" s="11" t="s">
        <v>25</v>
      </c>
      <c r="Y14" s="11" t="s">
        <v>14</v>
      </c>
      <c r="Z14" s="11" t="s">
        <v>15</v>
      </c>
      <c r="AA14" s="11" t="s">
        <v>16</v>
      </c>
      <c r="AB14" s="11"/>
      <c r="AC14" s="14" t="s">
        <v>17</v>
      </c>
      <c r="AD14" s="19"/>
      <c r="AE14" s="11"/>
      <c r="AF14" s="14" t="s">
        <v>17</v>
      </c>
      <c r="AG14" s="2"/>
    </row>
    <row r="15" spans="1:33">
      <c r="B15" s="3" t="s">
        <v>19</v>
      </c>
      <c r="C15" s="3" t="s">
        <v>19</v>
      </c>
      <c r="D15" s="3" t="s">
        <v>19</v>
      </c>
      <c r="E15" s="3">
        <v>10</v>
      </c>
      <c r="F15" s="3">
        <f>E15</f>
        <v>10</v>
      </c>
      <c r="G15" s="2">
        <f>(E15/$E$19)*100</f>
        <v>17.543859649122805</v>
      </c>
      <c r="H15" s="2">
        <f>(E15/(E15+E16))*100</f>
        <v>47.619047619047613</v>
      </c>
      <c r="I15" s="2">
        <f>(F15/$F$19)*100</f>
        <v>23.255813953488371</v>
      </c>
      <c r="J15" s="2">
        <f>(F15/(F15+F16))*100</f>
        <v>47.619047619047613</v>
      </c>
      <c r="M15" s="3" t="s">
        <v>19</v>
      </c>
      <c r="N15" s="3" t="s">
        <v>19</v>
      </c>
      <c r="O15" s="3" t="s">
        <v>19</v>
      </c>
      <c r="P15" s="3">
        <v>8</v>
      </c>
      <c r="Q15" s="3">
        <f>P15</f>
        <v>8</v>
      </c>
      <c r="R15" s="2">
        <f>(P15/$P$19)*100</f>
        <v>17.391304347826086</v>
      </c>
      <c r="S15" s="2">
        <f>(P15/(P15+P16))*100</f>
        <v>61.53846153846154</v>
      </c>
      <c r="T15" s="2">
        <f>(Q15/$Q$19)*100</f>
        <v>26.666666666666668</v>
      </c>
      <c r="U15" s="2">
        <f>(Q15/(Q15+Q16))*100</f>
        <v>61.53846153846154</v>
      </c>
      <c r="V15" s="2"/>
      <c r="X15" s="3" t="s">
        <v>19</v>
      </c>
      <c r="Y15" s="3" t="s">
        <v>19</v>
      </c>
      <c r="Z15" s="3" t="s">
        <v>19</v>
      </c>
      <c r="AA15" s="3">
        <v>6</v>
      </c>
      <c r="AB15" s="3">
        <f>AA15</f>
        <v>6</v>
      </c>
      <c r="AC15" s="2">
        <f>(AA15/$AA$19)*100</f>
        <v>6.1224489795918364</v>
      </c>
      <c r="AD15" s="2">
        <f>(AA15/(AA15+AA16))*100</f>
        <v>20</v>
      </c>
      <c r="AF15" s="2">
        <f>(AB15/$AB$19)*100</f>
        <v>9.2307692307692317</v>
      </c>
      <c r="AG15" s="2"/>
    </row>
    <row r="16" spans="1:33">
      <c r="B16" s="3" t="s">
        <v>19</v>
      </c>
      <c r="C16" s="3" t="s">
        <v>19</v>
      </c>
      <c r="D16" s="3" t="s">
        <v>20</v>
      </c>
      <c r="E16" s="3">
        <v>11</v>
      </c>
      <c r="F16" s="3">
        <f>E16</f>
        <v>11</v>
      </c>
      <c r="G16" s="2">
        <f t="shared" ref="G16:G18" si="3">(E16/$E$19)*100</f>
        <v>19.298245614035086</v>
      </c>
      <c r="H16" s="2"/>
      <c r="I16" s="2">
        <f t="shared" ref="I16:I18" si="4">(F16/$F$19)*100</f>
        <v>25.581395348837212</v>
      </c>
      <c r="J16" s="2"/>
      <c r="M16" s="3" t="s">
        <v>19</v>
      </c>
      <c r="N16" s="3" t="s">
        <v>19</v>
      </c>
      <c r="O16" s="3" t="s">
        <v>20</v>
      </c>
      <c r="P16" s="3">
        <v>5</v>
      </c>
      <c r="Q16" s="13">
        <f>P16</f>
        <v>5</v>
      </c>
      <c r="R16" s="2">
        <f t="shared" ref="R16:R18" si="5">(P16/$P$19)*100</f>
        <v>10.869565217391305</v>
      </c>
      <c r="S16" s="2"/>
      <c r="T16" s="2">
        <f t="shared" ref="T16:T17" si="6">(Q16/$Q$19)*100</f>
        <v>16.666666666666664</v>
      </c>
      <c r="U16" s="2"/>
      <c r="V16" s="2"/>
      <c r="X16" s="3" t="s">
        <v>19</v>
      </c>
      <c r="Y16" s="3" t="s">
        <v>19</v>
      </c>
      <c r="Z16" s="3" t="s">
        <v>20</v>
      </c>
      <c r="AA16" s="3">
        <v>24</v>
      </c>
      <c r="AB16" s="13">
        <f>AA16</f>
        <v>24</v>
      </c>
      <c r="AC16" s="2">
        <f t="shared" ref="AC16" si="7">(AA16/$AA$19)*100</f>
        <v>24.489795918367346</v>
      </c>
      <c r="AD16" s="2"/>
      <c r="AF16" s="2">
        <f>(AB16/$AB$19)*100</f>
        <v>36.923076923076927</v>
      </c>
      <c r="AG16" s="2"/>
    </row>
    <row r="17" spans="1:33">
      <c r="B17" s="3" t="s">
        <v>19</v>
      </c>
      <c r="C17" s="3" t="s">
        <v>20</v>
      </c>
      <c r="D17" s="3" t="s">
        <v>19</v>
      </c>
      <c r="E17" s="3">
        <v>23</v>
      </c>
      <c r="F17" s="13">
        <f>ROUND((E17*$F$6),0)</f>
        <v>14</v>
      </c>
      <c r="G17" s="2">
        <f t="shared" si="3"/>
        <v>40.350877192982452</v>
      </c>
      <c r="H17" s="2"/>
      <c r="I17" s="2">
        <f>(F17/$F$19)*100</f>
        <v>32.558139534883722</v>
      </c>
      <c r="J17" s="2"/>
      <c r="M17" s="3" t="s">
        <v>19</v>
      </c>
      <c r="N17" s="3" t="s">
        <v>20</v>
      </c>
      <c r="O17" s="3" t="s">
        <v>19</v>
      </c>
      <c r="P17" s="3">
        <v>13</v>
      </c>
      <c r="Q17" s="13">
        <f>ROUND((P17*$Q$6),0)</f>
        <v>7</v>
      </c>
      <c r="R17" s="2">
        <f t="shared" si="5"/>
        <v>28.260869565217391</v>
      </c>
      <c r="S17" s="2"/>
      <c r="T17" s="2">
        <f t="shared" si="6"/>
        <v>23.333333333333332</v>
      </c>
      <c r="U17" s="2"/>
      <c r="V17" s="2"/>
      <c r="X17" s="3" t="s">
        <v>19</v>
      </c>
      <c r="Y17" s="3" t="s">
        <v>20</v>
      </c>
      <c r="Z17" s="3" t="s">
        <v>19</v>
      </c>
      <c r="AA17" s="3">
        <v>8</v>
      </c>
      <c r="AB17" s="13">
        <f>ROUND((AA17*$AB$6),0)</f>
        <v>4</v>
      </c>
      <c r="AC17" s="2">
        <f>(AA17/$AA$19)*100</f>
        <v>8.1632653061224492</v>
      </c>
      <c r="AD17" s="2"/>
      <c r="AF17" s="2">
        <f>(AB17/$AB$19)*100</f>
        <v>6.1538461538461542</v>
      </c>
      <c r="AG17" s="2"/>
    </row>
    <row r="18" spans="1:33">
      <c r="B18" s="3" t="s">
        <v>19</v>
      </c>
      <c r="C18" s="3" t="s">
        <v>20</v>
      </c>
      <c r="D18" s="3" t="s">
        <v>20</v>
      </c>
      <c r="E18" s="3">
        <v>13</v>
      </c>
      <c r="F18" s="13">
        <f>ROUND((E18*$F$6),0)</f>
        <v>8</v>
      </c>
      <c r="G18" s="2">
        <f t="shared" si="3"/>
        <v>22.807017543859647</v>
      </c>
      <c r="H18" s="2"/>
      <c r="I18" s="2">
        <f t="shared" si="4"/>
        <v>18.604651162790699</v>
      </c>
      <c r="J18" s="2"/>
      <c r="M18" s="3" t="s">
        <v>19</v>
      </c>
      <c r="N18" s="3" t="s">
        <v>20</v>
      </c>
      <c r="O18" s="3" t="s">
        <v>20</v>
      </c>
      <c r="P18" s="3">
        <v>20</v>
      </c>
      <c r="Q18" s="13">
        <f>ROUND((P18*$Q$6),0)</f>
        <v>10</v>
      </c>
      <c r="R18" s="2">
        <f t="shared" si="5"/>
        <v>43.478260869565219</v>
      </c>
      <c r="S18" s="2"/>
      <c r="T18" s="2">
        <f>(Q18/$Q$19)*100</f>
        <v>33.333333333333329</v>
      </c>
      <c r="U18" s="2"/>
      <c r="V18" s="2"/>
      <c r="X18" s="3" t="s">
        <v>19</v>
      </c>
      <c r="Y18" s="3" t="s">
        <v>20</v>
      </c>
      <c r="Z18" s="3" t="s">
        <v>20</v>
      </c>
      <c r="AA18" s="3">
        <v>60</v>
      </c>
      <c r="AB18" s="13">
        <f>ROUND((AA18*$AB$6),0)</f>
        <v>31</v>
      </c>
      <c r="AC18" s="2">
        <f>(AA18/$AA$19)*100</f>
        <v>61.224489795918366</v>
      </c>
      <c r="AD18" s="2"/>
      <c r="AF18" s="2">
        <f>(AB18/$AB$19)*100</f>
        <v>47.692307692307693</v>
      </c>
      <c r="AG18" s="2"/>
    </row>
    <row r="19" spans="1:33">
      <c r="E19" s="3">
        <f>SUM(E15:E18)</f>
        <v>57</v>
      </c>
      <c r="F19" s="3">
        <f>SUM(F15:F18)</f>
        <v>43</v>
      </c>
      <c r="H19" s="2"/>
      <c r="J19" s="2"/>
      <c r="P19" s="3">
        <f>SUM(P15:P18)</f>
        <v>46</v>
      </c>
      <c r="Q19" s="3">
        <f>SUM(Q15:Q18)</f>
        <v>30</v>
      </c>
      <c r="S19" s="2"/>
      <c r="U19" s="2"/>
      <c r="V19" s="2"/>
      <c r="AA19" s="3">
        <f>SUM(AA15:AA18)</f>
        <v>98</v>
      </c>
      <c r="AB19" s="3">
        <f>SUM(AB15:AB18)</f>
        <v>65</v>
      </c>
      <c r="AD19" s="2"/>
      <c r="AG19" s="2"/>
    </row>
    <row r="20" spans="1:33">
      <c r="H20" s="2"/>
      <c r="J20" s="2"/>
      <c r="S20" s="2"/>
      <c r="U20" s="2"/>
      <c r="V20" s="2"/>
      <c r="AD20" s="2"/>
      <c r="AG20" s="2"/>
    </row>
    <row r="21" spans="1:33">
      <c r="A21" t="s">
        <v>24</v>
      </c>
      <c r="E21" t="s">
        <v>26</v>
      </c>
      <c r="H21" s="2"/>
      <c r="J21" s="2"/>
      <c r="P21" t="s">
        <v>26</v>
      </c>
      <c r="S21" s="2"/>
      <c r="U21" s="2"/>
      <c r="V21" s="2"/>
      <c r="AA21" t="s">
        <v>28</v>
      </c>
      <c r="AD21" s="2"/>
      <c r="AG21" s="2"/>
    </row>
    <row r="22" spans="1:33">
      <c r="A22" s="11" t="s">
        <v>21</v>
      </c>
      <c r="B22" s="11" t="s">
        <v>25</v>
      </c>
      <c r="C22" s="11" t="s">
        <v>14</v>
      </c>
      <c r="D22" s="11" t="s">
        <v>15</v>
      </c>
      <c r="E22" s="11" t="s">
        <v>16</v>
      </c>
      <c r="F22" s="11"/>
      <c r="G22" s="14" t="s">
        <v>17</v>
      </c>
      <c r="H22" s="19"/>
      <c r="I22" s="14" t="s">
        <v>17</v>
      </c>
      <c r="J22" s="19"/>
      <c r="L22" s="11" t="s">
        <v>13</v>
      </c>
      <c r="M22" s="11" t="s">
        <v>25</v>
      </c>
      <c r="N22" s="11" t="s">
        <v>14</v>
      </c>
      <c r="O22" s="11" t="s">
        <v>15</v>
      </c>
      <c r="P22" s="11" t="s">
        <v>16</v>
      </c>
      <c r="Q22" s="11"/>
      <c r="R22" s="14" t="s">
        <v>17</v>
      </c>
      <c r="S22" s="19"/>
      <c r="T22" s="14" t="s">
        <v>17</v>
      </c>
      <c r="U22" s="19"/>
      <c r="V22" s="2"/>
      <c r="W22" s="11" t="s">
        <v>18</v>
      </c>
      <c r="X22" s="11" t="s">
        <v>25</v>
      </c>
      <c r="Y22" s="11" t="s">
        <v>14</v>
      </c>
      <c r="Z22" s="11" t="s">
        <v>15</v>
      </c>
      <c r="AA22" s="11" t="s">
        <v>16</v>
      </c>
      <c r="AB22" s="11"/>
      <c r="AC22" s="14" t="s">
        <v>17</v>
      </c>
      <c r="AD22" s="19"/>
      <c r="AE22" s="11"/>
      <c r="AF22" s="14" t="s">
        <v>17</v>
      </c>
      <c r="AG22" s="2"/>
    </row>
    <row r="23" spans="1:33">
      <c r="B23" s="3" t="s">
        <v>19</v>
      </c>
      <c r="C23" s="3" t="s">
        <v>19</v>
      </c>
      <c r="D23" s="3" t="s">
        <v>19</v>
      </c>
      <c r="E23" s="3">
        <v>6</v>
      </c>
      <c r="F23" s="3">
        <f>E23</f>
        <v>6</v>
      </c>
      <c r="G23" s="2">
        <f>(E23/$E$27)*100</f>
        <v>13.636363636363635</v>
      </c>
      <c r="H23" s="2">
        <f>(E23/(E23+E24))*100</f>
        <v>40</v>
      </c>
      <c r="I23" s="2">
        <f>(F23/$F$27)*100</f>
        <v>18.181818181818183</v>
      </c>
      <c r="J23" s="2">
        <f>(F23/(F23+F24))*100</f>
        <v>40</v>
      </c>
      <c r="M23" s="3" t="s">
        <v>19</v>
      </c>
      <c r="N23" s="3" t="s">
        <v>19</v>
      </c>
      <c r="O23" s="3" t="s">
        <v>19</v>
      </c>
      <c r="P23" s="3">
        <v>5</v>
      </c>
      <c r="Q23" s="3">
        <f>P23</f>
        <v>5</v>
      </c>
      <c r="R23" s="2">
        <f>(P23/$P$27)*100</f>
        <v>11.363636363636363</v>
      </c>
      <c r="S23" s="2">
        <f>(P23/(P23+P24))*100</f>
        <v>27.777777777777779</v>
      </c>
      <c r="T23" s="2">
        <f>(Q23/$Q$27)*100</f>
        <v>16.129032258064516</v>
      </c>
      <c r="U23" s="2">
        <f>(Q23/(Q23+Q24))*100</f>
        <v>27.777777777777779</v>
      </c>
      <c r="V23" s="2"/>
      <c r="X23" s="3" t="s">
        <v>19</v>
      </c>
      <c r="Y23" s="3" t="s">
        <v>19</v>
      </c>
      <c r="Z23" s="3" t="s">
        <v>19</v>
      </c>
      <c r="AA23" s="3">
        <v>7</v>
      </c>
      <c r="AB23" s="3">
        <f>AA23</f>
        <v>7</v>
      </c>
      <c r="AC23" s="2">
        <f t="shared" ref="AC23:AC25" si="8">(AA23/$AA$27)*100</f>
        <v>7.0707070707070701</v>
      </c>
      <c r="AD23" s="2">
        <f>(AA23/(AA23+AA24))*100</f>
        <v>20.588235294117645</v>
      </c>
      <c r="AF23" s="2">
        <f>(AB23/$AB$27)*100</f>
        <v>10.294117647058822</v>
      </c>
      <c r="AG23" s="2"/>
    </row>
    <row r="24" spans="1:33">
      <c r="B24" s="3" t="s">
        <v>19</v>
      </c>
      <c r="C24" s="3" t="s">
        <v>19</v>
      </c>
      <c r="D24" s="3" t="s">
        <v>20</v>
      </c>
      <c r="E24" s="3">
        <v>9</v>
      </c>
      <c r="F24" s="3">
        <f>E24</f>
        <v>9</v>
      </c>
      <c r="G24" s="2">
        <f t="shared" ref="G24:G26" si="9">(E24/$E$27)*100</f>
        <v>20.454545454545457</v>
      </c>
      <c r="H24" s="2"/>
      <c r="I24" s="2">
        <f t="shared" ref="I24:I25" si="10">(F24/$F$27)*100</f>
        <v>27.27272727272727</v>
      </c>
      <c r="M24" s="3" t="s">
        <v>19</v>
      </c>
      <c r="N24" s="3" t="s">
        <v>19</v>
      </c>
      <c r="O24" s="3" t="s">
        <v>20</v>
      </c>
      <c r="P24" s="3">
        <v>13</v>
      </c>
      <c r="Q24" s="13">
        <f>P24</f>
        <v>13</v>
      </c>
      <c r="R24" s="2">
        <f t="shared" ref="R24:R26" si="11">(P24/$P$27)*100</f>
        <v>29.545454545454547</v>
      </c>
      <c r="T24" s="2">
        <f t="shared" ref="T24" si="12">(Q24/$Q$27)*100</f>
        <v>41.935483870967744</v>
      </c>
      <c r="X24" s="3" t="s">
        <v>19</v>
      </c>
      <c r="Y24" s="3" t="s">
        <v>19</v>
      </c>
      <c r="Z24" s="3" t="s">
        <v>20</v>
      </c>
      <c r="AA24" s="3">
        <v>27</v>
      </c>
      <c r="AB24" s="13">
        <f>AA24</f>
        <v>27</v>
      </c>
      <c r="AC24" s="2">
        <f>(AA24/$AA$27)*100</f>
        <v>27.27272727272727</v>
      </c>
      <c r="AF24" s="2">
        <f>(AB24/$AB$27)*100</f>
        <v>39.705882352941174</v>
      </c>
    </row>
    <row r="25" spans="1:33">
      <c r="B25" s="3" t="s">
        <v>19</v>
      </c>
      <c r="C25" s="3" t="s">
        <v>20</v>
      </c>
      <c r="D25" s="3" t="s">
        <v>19</v>
      </c>
      <c r="E25" s="3">
        <v>16</v>
      </c>
      <c r="F25" s="13">
        <f>ROUND((E25*$F$6),0)</f>
        <v>10</v>
      </c>
      <c r="G25" s="2">
        <f t="shared" si="9"/>
        <v>36.363636363636367</v>
      </c>
      <c r="H25" s="2"/>
      <c r="I25" s="2">
        <f t="shared" si="10"/>
        <v>30.303030303030305</v>
      </c>
      <c r="M25" s="3" t="s">
        <v>19</v>
      </c>
      <c r="N25" s="3" t="s">
        <v>20</v>
      </c>
      <c r="O25" s="3" t="s">
        <v>19</v>
      </c>
      <c r="P25" s="3">
        <v>10</v>
      </c>
      <c r="Q25" s="13">
        <f>ROUND((P25*$Q$6),0)</f>
        <v>5</v>
      </c>
      <c r="R25" s="2">
        <f t="shared" si="11"/>
        <v>22.727272727272727</v>
      </c>
      <c r="T25" s="2">
        <f>(Q25/$Q$27)*100</f>
        <v>16.129032258064516</v>
      </c>
      <c r="X25" s="3" t="s">
        <v>19</v>
      </c>
      <c r="Y25" s="3" t="s">
        <v>20</v>
      </c>
      <c r="Z25" s="3" t="s">
        <v>19</v>
      </c>
      <c r="AA25" s="3">
        <v>6</v>
      </c>
      <c r="AB25" s="13">
        <f>ROUND((AA25*$AB$6),0)</f>
        <v>3</v>
      </c>
      <c r="AC25" s="2">
        <f t="shared" si="8"/>
        <v>6.0606060606060606</v>
      </c>
      <c r="AF25" s="2">
        <f>(AB25/$AB$27)*100</f>
        <v>4.4117647058823533</v>
      </c>
    </row>
    <row r="26" spans="1:33">
      <c r="B26" s="3" t="s">
        <v>19</v>
      </c>
      <c r="C26" s="3" t="s">
        <v>20</v>
      </c>
      <c r="D26" s="3" t="s">
        <v>20</v>
      </c>
      <c r="E26" s="3">
        <v>13</v>
      </c>
      <c r="F26" s="13">
        <f>ROUND((E26*$F$6),0)</f>
        <v>8</v>
      </c>
      <c r="G26" s="2">
        <f t="shared" si="9"/>
        <v>29.545454545454547</v>
      </c>
      <c r="H26" s="2"/>
      <c r="I26" s="2">
        <f>(F26/$F$27)*100</f>
        <v>24.242424242424242</v>
      </c>
      <c r="M26" s="3" t="s">
        <v>19</v>
      </c>
      <c r="N26" s="3" t="s">
        <v>20</v>
      </c>
      <c r="O26" s="3" t="s">
        <v>20</v>
      </c>
      <c r="P26" s="3">
        <v>16</v>
      </c>
      <c r="Q26" s="13">
        <f>ROUND((P26*$Q$6),0)</f>
        <v>8</v>
      </c>
      <c r="R26" s="2">
        <f t="shared" si="11"/>
        <v>36.363636363636367</v>
      </c>
      <c r="T26" s="2">
        <f>(Q26/$Q$27)*100</f>
        <v>25.806451612903224</v>
      </c>
      <c r="X26" s="3" t="s">
        <v>19</v>
      </c>
      <c r="Y26" s="3" t="s">
        <v>20</v>
      </c>
      <c r="Z26" s="3" t="s">
        <v>20</v>
      </c>
      <c r="AA26" s="3">
        <v>59</v>
      </c>
      <c r="AB26" s="13">
        <f>ROUND((AA26*$AB$6),0)</f>
        <v>31</v>
      </c>
      <c r="AC26" s="2">
        <f>(AA26/$AA$27)*100</f>
        <v>59.595959595959592</v>
      </c>
      <c r="AF26" s="2">
        <f>(AB26/$AB$27)*100</f>
        <v>45.588235294117645</v>
      </c>
    </row>
    <row r="27" spans="1:33">
      <c r="E27" s="3">
        <f>SUM(E23:E26)</f>
        <v>44</v>
      </c>
      <c r="F27" s="3">
        <f>SUM(F23:F26)</f>
        <v>33</v>
      </c>
      <c r="P27" s="3">
        <f>SUM(P23:P26)</f>
        <v>44</v>
      </c>
      <c r="Q27" s="3">
        <f>SUM(Q23:Q26)</f>
        <v>31</v>
      </c>
      <c r="AA27" s="3">
        <f>SUM(AA23:AA26)</f>
        <v>99</v>
      </c>
      <c r="AB27" s="3">
        <f>SUM(AB23:AB26)</f>
        <v>68</v>
      </c>
    </row>
    <row r="28" spans="1:33">
      <c r="F28" s="3"/>
    </row>
    <row r="31" spans="1:3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</row>
    <row r="32" spans="1:33">
      <c r="A32" s="12"/>
      <c r="B32" s="15"/>
      <c r="C32" s="15"/>
      <c r="D32" s="15"/>
      <c r="E32" s="16"/>
      <c r="F32" s="16"/>
      <c r="G32" s="12"/>
      <c r="H32" s="12"/>
      <c r="I32" s="12"/>
      <c r="J32" s="12"/>
      <c r="K32" s="12"/>
      <c r="L32" s="12"/>
      <c r="M32" s="15"/>
      <c r="N32" s="15"/>
      <c r="O32" s="15"/>
      <c r="P32" s="16"/>
      <c r="Q32" s="16"/>
      <c r="R32" s="12"/>
      <c r="S32" s="12"/>
      <c r="T32" s="12"/>
      <c r="U32" s="12"/>
      <c r="V32" s="12"/>
      <c r="W32" s="12"/>
      <c r="X32" s="15"/>
      <c r="Y32" s="15"/>
      <c r="Z32" s="15"/>
      <c r="AA32" s="16"/>
      <c r="AB32" s="16"/>
      <c r="AC32" s="12"/>
      <c r="AD32" s="12"/>
      <c r="AE32" s="12"/>
      <c r="AF32" s="12"/>
    </row>
    <row r="33" spans="1:32">
      <c r="A33" s="12"/>
      <c r="B33" s="15"/>
      <c r="C33" s="15"/>
      <c r="D33" s="15"/>
      <c r="E33" s="16"/>
      <c r="F33" s="16"/>
      <c r="G33" s="12"/>
      <c r="H33" s="12"/>
      <c r="I33" s="12"/>
      <c r="J33" s="12"/>
      <c r="K33" s="12"/>
      <c r="L33" s="12"/>
      <c r="M33" s="15"/>
      <c r="N33" s="15"/>
      <c r="O33" s="15"/>
      <c r="P33" s="16"/>
      <c r="Q33" s="16"/>
      <c r="R33" s="12"/>
      <c r="S33" s="12"/>
      <c r="T33" s="12"/>
      <c r="U33" s="12"/>
      <c r="V33" s="12"/>
      <c r="W33" s="12"/>
      <c r="X33" s="15"/>
      <c r="Y33" s="15"/>
      <c r="Z33" s="15"/>
      <c r="AA33" s="16"/>
      <c r="AB33" s="16"/>
      <c r="AC33" s="12"/>
      <c r="AD33" s="12"/>
      <c r="AE33" s="12"/>
      <c r="AF33" s="12"/>
    </row>
    <row r="34" spans="1:32">
      <c r="A34" s="12"/>
      <c r="B34" s="15"/>
      <c r="C34" s="15"/>
      <c r="D34" s="15"/>
      <c r="E34" s="16"/>
      <c r="F34" s="16"/>
      <c r="G34" s="12"/>
      <c r="H34" s="12"/>
      <c r="I34" s="12"/>
      <c r="J34" s="12"/>
      <c r="K34" s="12"/>
      <c r="L34" s="12"/>
      <c r="M34" s="15"/>
      <c r="N34" s="15"/>
      <c r="O34" s="15"/>
      <c r="P34" s="16"/>
      <c r="Q34" s="16"/>
      <c r="R34" s="12"/>
      <c r="S34" s="12"/>
      <c r="T34" s="12"/>
      <c r="U34" s="12"/>
      <c r="V34" s="12"/>
      <c r="W34" s="12"/>
      <c r="X34" s="15"/>
      <c r="Y34" s="15"/>
      <c r="Z34" s="15"/>
      <c r="AA34" s="16"/>
      <c r="AB34" s="16"/>
      <c r="AC34" s="12"/>
      <c r="AD34" s="12"/>
      <c r="AE34" s="12"/>
      <c r="AF34" s="12"/>
    </row>
    <row r="35" spans="1:32">
      <c r="B35" s="2"/>
      <c r="C35" s="2"/>
      <c r="D35" s="2"/>
      <c r="E35" s="4"/>
      <c r="F35" s="4"/>
      <c r="M35" s="2"/>
      <c r="N35" s="2"/>
      <c r="O35" s="2"/>
      <c r="P35" s="4"/>
      <c r="Q35" s="4"/>
      <c r="X35" s="2"/>
      <c r="Y35" s="2"/>
      <c r="Z35" s="2"/>
      <c r="AA35" s="4"/>
      <c r="AB35" s="4"/>
    </row>
    <row r="37" spans="1:32">
      <c r="E37" s="2"/>
      <c r="F37" s="2"/>
      <c r="P37" s="2"/>
      <c r="Q37" s="2"/>
      <c r="AA37" s="2"/>
      <c r="AB37" s="2"/>
    </row>
    <row r="39" spans="1:32">
      <c r="B39" s="2"/>
      <c r="C39" s="2"/>
      <c r="D39" s="2"/>
      <c r="E39" s="4"/>
      <c r="F39" s="4"/>
      <c r="M39" s="2"/>
      <c r="N39" s="2"/>
      <c r="O39" s="2"/>
      <c r="P39" s="4"/>
      <c r="Q39" s="4"/>
      <c r="X39" s="2"/>
      <c r="Y39" s="2"/>
      <c r="Z39" s="2"/>
      <c r="AA39" s="4"/>
      <c r="AB39" s="4"/>
    </row>
    <row r="40" spans="1:32">
      <c r="E40" s="5"/>
      <c r="F40" s="5"/>
      <c r="P40" s="7"/>
      <c r="Q40" s="7"/>
      <c r="AA40" s="5"/>
      <c r="AB40" s="5"/>
    </row>
    <row r="58" spans="1:27">
      <c r="A58" s="17" t="s">
        <v>82</v>
      </c>
      <c r="L58" s="17" t="s">
        <v>82</v>
      </c>
      <c r="W58" s="17" t="s">
        <v>82</v>
      </c>
    </row>
    <row r="59" spans="1:27">
      <c r="A59" t="s">
        <v>11</v>
      </c>
    </row>
    <row r="60" spans="1:27" ht="21" thickBot="1">
      <c r="A60" s="1" t="s">
        <v>6</v>
      </c>
      <c r="B60" s="1" t="s">
        <v>1</v>
      </c>
      <c r="C60" s="1" t="s">
        <v>2</v>
      </c>
      <c r="D60" s="1" t="s">
        <v>3</v>
      </c>
      <c r="E60" s="27" t="s">
        <v>84</v>
      </c>
      <c r="L60" s="1" t="s">
        <v>0</v>
      </c>
      <c r="M60" s="1" t="s">
        <v>1</v>
      </c>
      <c r="N60" s="1" t="s">
        <v>2</v>
      </c>
      <c r="O60" s="1" t="s">
        <v>3</v>
      </c>
      <c r="P60" s="1" t="s">
        <v>84</v>
      </c>
      <c r="W60" s="1" t="s">
        <v>5</v>
      </c>
      <c r="X60" s="1" t="s">
        <v>1</v>
      </c>
      <c r="Y60" s="1" t="s">
        <v>2</v>
      </c>
      <c r="Z60" s="1" t="s">
        <v>3</v>
      </c>
      <c r="AA60" s="1" t="s">
        <v>84</v>
      </c>
    </row>
    <row r="61" spans="1:27">
      <c r="A61" t="s">
        <v>7</v>
      </c>
      <c r="B61" s="10">
        <f t="shared" ref="B61:B64" si="13">I7</f>
        <v>19.736842105263158</v>
      </c>
      <c r="C61" s="10">
        <f t="shared" ref="C61:C64" si="14">I15</f>
        <v>23.255813953488371</v>
      </c>
      <c r="D61" s="10">
        <f>I23</f>
        <v>18.181818181818183</v>
      </c>
      <c r="E61" s="25">
        <f>AVERAGE(B61:D61)</f>
        <v>20.391491413523237</v>
      </c>
      <c r="L61" t="s">
        <v>7</v>
      </c>
      <c r="M61" s="10">
        <f>T7</f>
        <v>28.571428571428569</v>
      </c>
      <c r="N61" s="10">
        <f t="shared" ref="N61:N64" si="15">T15</f>
        <v>26.666666666666668</v>
      </c>
      <c r="O61" s="10">
        <f t="shared" ref="O61:O64" si="16">T23</f>
        <v>16.129032258064516</v>
      </c>
      <c r="P61" s="28">
        <f>AVERAGE(M61:O61)</f>
        <v>23.789042498719919</v>
      </c>
      <c r="W61" t="s">
        <v>7</v>
      </c>
      <c r="X61" s="2">
        <f t="shared" ref="X61:X63" si="17">AF7</f>
        <v>2.666666666666667</v>
      </c>
      <c r="Y61" s="2">
        <f t="shared" ref="Y61:Y64" si="18">AF15</f>
        <v>9.2307692307692317</v>
      </c>
      <c r="Z61" s="2">
        <f t="shared" ref="Z61:Z64" si="19">AF23</f>
        <v>10.294117647058822</v>
      </c>
      <c r="AA61" s="28">
        <f>AVERAGE(X61:Z61)</f>
        <v>7.3971845148315731</v>
      </c>
    </row>
    <row r="62" spans="1:27">
      <c r="A62" t="s">
        <v>8</v>
      </c>
      <c r="B62" s="10">
        <f t="shared" si="13"/>
        <v>28.947368421052634</v>
      </c>
      <c r="C62" s="10">
        <f t="shared" si="14"/>
        <v>25.581395348837212</v>
      </c>
      <c r="D62" s="10">
        <f t="shared" ref="D62:D64" si="20">I24</f>
        <v>27.27272727272727</v>
      </c>
      <c r="E62" s="25">
        <f>AVERAGE(B62:D62)</f>
        <v>27.267163680872372</v>
      </c>
      <c r="L62" t="s">
        <v>8</v>
      </c>
      <c r="M62" s="10">
        <f t="shared" ref="M62:M64" si="21">T8</f>
        <v>21.428571428571427</v>
      </c>
      <c r="N62" s="10">
        <f t="shared" si="15"/>
        <v>16.666666666666664</v>
      </c>
      <c r="O62" s="10">
        <f t="shared" si="16"/>
        <v>41.935483870967744</v>
      </c>
      <c r="P62" s="28">
        <f>AVERAGE(M62:O62)</f>
        <v>26.676907322068612</v>
      </c>
      <c r="W62" t="s">
        <v>8</v>
      </c>
      <c r="X62" s="2">
        <f t="shared" si="17"/>
        <v>28.000000000000004</v>
      </c>
      <c r="Y62" s="2">
        <f>AF16</f>
        <v>36.923076923076927</v>
      </c>
      <c r="Z62" s="2">
        <f t="shared" si="19"/>
        <v>39.705882352941174</v>
      </c>
      <c r="AA62" s="28">
        <f>AVERAGE(X62:Z62)</f>
        <v>34.8763197586727</v>
      </c>
    </row>
    <row r="63" spans="1:27">
      <c r="A63" t="s">
        <v>9</v>
      </c>
      <c r="B63" s="10">
        <f t="shared" si="13"/>
        <v>19.736842105263158</v>
      </c>
      <c r="C63" s="10">
        <f t="shared" si="14"/>
        <v>32.558139534883722</v>
      </c>
      <c r="D63" s="10">
        <f t="shared" si="20"/>
        <v>30.303030303030305</v>
      </c>
      <c r="E63" s="25">
        <f t="shared" ref="E63:E64" si="22">AVERAGE(B63:D63)</f>
        <v>27.532670647725727</v>
      </c>
      <c r="L63" t="s">
        <v>9</v>
      </c>
      <c r="M63" s="10">
        <f t="shared" si="21"/>
        <v>14.285714285714285</v>
      </c>
      <c r="N63" s="10">
        <f t="shared" si="15"/>
        <v>23.333333333333332</v>
      </c>
      <c r="O63" s="10">
        <f t="shared" si="16"/>
        <v>16.129032258064516</v>
      </c>
      <c r="P63" s="28">
        <f>AVERAGE(M63:O63)</f>
        <v>17.916026625704045</v>
      </c>
      <c r="W63" t="s">
        <v>9</v>
      </c>
      <c r="X63" s="2">
        <f t="shared" si="17"/>
        <v>6.666666666666667</v>
      </c>
      <c r="Y63" s="2">
        <f t="shared" si="18"/>
        <v>6.1538461538461542</v>
      </c>
      <c r="Z63" s="2">
        <f t="shared" si="19"/>
        <v>4.4117647058823533</v>
      </c>
      <c r="AA63" s="28">
        <f>AVERAGE(X63:Z63)</f>
        <v>5.7440925087983912</v>
      </c>
    </row>
    <row r="64" spans="1:27">
      <c r="A64" t="s">
        <v>10</v>
      </c>
      <c r="B64" s="10">
        <f t="shared" si="13"/>
        <v>31.578947368421051</v>
      </c>
      <c r="C64" s="10">
        <f t="shared" si="14"/>
        <v>18.604651162790699</v>
      </c>
      <c r="D64" s="10">
        <f t="shared" si="20"/>
        <v>24.242424242424242</v>
      </c>
      <c r="E64" s="25">
        <f t="shared" si="22"/>
        <v>24.808674257878664</v>
      </c>
      <c r="L64" t="s">
        <v>10</v>
      </c>
      <c r="M64" s="10">
        <f t="shared" si="21"/>
        <v>35.714285714285715</v>
      </c>
      <c r="N64" s="10">
        <f t="shared" si="15"/>
        <v>33.333333333333329</v>
      </c>
      <c r="O64" s="10">
        <f t="shared" si="16"/>
        <v>25.806451612903224</v>
      </c>
      <c r="P64" s="28">
        <f>AVERAGE(M64:O64)</f>
        <v>31.618023553507424</v>
      </c>
      <c r="W64" t="s">
        <v>10</v>
      </c>
      <c r="X64" s="2">
        <f>AF10</f>
        <v>62.666666666666671</v>
      </c>
      <c r="Y64" s="2">
        <f t="shared" si="18"/>
        <v>47.692307692307693</v>
      </c>
      <c r="Z64" s="2">
        <f t="shared" si="19"/>
        <v>45.588235294117645</v>
      </c>
      <c r="AA64" s="28">
        <f>AVERAGE(X64:Z64)</f>
        <v>51.982403217697339</v>
      </c>
    </row>
  </sheetData>
  <mergeCells count="1">
    <mergeCell ref="T5:U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D8D14-AF65-184B-99A7-4B12E7035C87}">
  <dimension ref="A5:AC53"/>
  <sheetViews>
    <sheetView topLeftCell="N1" workbookViewId="0">
      <selection activeCell="T19" sqref="T19"/>
    </sheetView>
  </sheetViews>
  <sheetFormatPr baseColWidth="10" defaultRowHeight="20"/>
  <cols>
    <col min="1" max="1" width="20.85546875" customWidth="1"/>
    <col min="5" max="5" width="15.28515625" customWidth="1"/>
    <col min="8" max="8" width="22" customWidth="1"/>
    <col min="9" max="9" width="16.5703125" customWidth="1"/>
    <col min="10" max="10" width="13.5703125" customWidth="1"/>
    <col min="11" max="11" width="19.28515625" customWidth="1"/>
    <col min="15" max="15" width="14.42578125" customWidth="1"/>
    <col min="17" max="17" width="10.7109375" customWidth="1"/>
    <col min="18" max="20" width="16.42578125" customWidth="1"/>
    <col min="21" max="21" width="19.85546875" customWidth="1"/>
    <col min="25" max="25" width="16.42578125" customWidth="1"/>
    <col min="27" max="27" width="10.7109375" customWidth="1"/>
    <col min="28" max="28" width="18" customWidth="1"/>
  </cols>
  <sheetData>
    <row r="5" spans="1:29">
      <c r="A5" t="s">
        <v>32</v>
      </c>
      <c r="E5" t="s">
        <v>46</v>
      </c>
      <c r="F5" t="s">
        <v>83</v>
      </c>
      <c r="I5" s="17" t="s">
        <v>82</v>
      </c>
      <c r="J5" s="17"/>
      <c r="K5" t="s">
        <v>32</v>
      </c>
      <c r="O5" t="s">
        <v>51</v>
      </c>
      <c r="P5" t="s">
        <v>83</v>
      </c>
      <c r="S5" s="17" t="s">
        <v>82</v>
      </c>
      <c r="U5" t="s">
        <v>32</v>
      </c>
      <c r="Y5" t="s">
        <v>52</v>
      </c>
      <c r="Z5" t="s">
        <v>83</v>
      </c>
      <c r="AC5" s="17" t="s">
        <v>82</v>
      </c>
    </row>
    <row r="6" spans="1:29">
      <c r="A6" s="11" t="s">
        <v>21</v>
      </c>
      <c r="B6" s="11" t="s">
        <v>25</v>
      </c>
      <c r="C6" s="11" t="s">
        <v>14</v>
      </c>
      <c r="D6" s="11" t="s">
        <v>15</v>
      </c>
      <c r="E6" s="11" t="s">
        <v>16</v>
      </c>
      <c r="F6" s="11">
        <v>0.63</v>
      </c>
      <c r="G6" s="14" t="s">
        <v>17</v>
      </c>
      <c r="H6" s="11" t="s">
        <v>81</v>
      </c>
      <c r="I6" s="14" t="s">
        <v>17</v>
      </c>
      <c r="K6" s="11" t="s">
        <v>13</v>
      </c>
      <c r="L6" s="11" t="s">
        <v>25</v>
      </c>
      <c r="M6" s="11" t="s">
        <v>14</v>
      </c>
      <c r="N6" s="11" t="s">
        <v>15</v>
      </c>
      <c r="O6" s="11" t="s">
        <v>16</v>
      </c>
      <c r="P6" s="11">
        <v>0.52</v>
      </c>
      <c r="Q6" s="14" t="s">
        <v>17</v>
      </c>
      <c r="R6" s="11" t="s">
        <v>42</v>
      </c>
      <c r="S6" s="14" t="s">
        <v>17</v>
      </c>
      <c r="U6" s="11" t="s">
        <v>18</v>
      </c>
      <c r="V6" s="11" t="s">
        <v>25</v>
      </c>
      <c r="W6" s="11" t="s">
        <v>14</v>
      </c>
      <c r="X6" s="11" t="s">
        <v>15</v>
      </c>
      <c r="Y6" s="11" t="s">
        <v>16</v>
      </c>
      <c r="Z6" s="11">
        <v>0.52</v>
      </c>
      <c r="AA6" s="14" t="s">
        <v>17</v>
      </c>
      <c r="AB6" s="11" t="s">
        <v>42</v>
      </c>
      <c r="AC6" s="14" t="s">
        <v>17</v>
      </c>
    </row>
    <row r="7" spans="1:29">
      <c r="B7" s="3" t="s">
        <v>19</v>
      </c>
      <c r="C7" s="3" t="s">
        <v>19</v>
      </c>
      <c r="D7" s="3" t="s">
        <v>19</v>
      </c>
      <c r="E7" s="3">
        <v>20</v>
      </c>
      <c r="F7" s="3">
        <f>E7</f>
        <v>20</v>
      </c>
      <c r="G7" s="2">
        <f>(E7/$E$11)*100</f>
        <v>54.054054054054056</v>
      </c>
      <c r="H7" s="2">
        <f>(E7/(E7+E8))*100</f>
        <v>80</v>
      </c>
      <c r="I7" s="2">
        <f>(F7/$F$11)*100</f>
        <v>60.606060606060609</v>
      </c>
      <c r="J7" s="2"/>
      <c r="L7" s="3" t="s">
        <v>19</v>
      </c>
      <c r="M7" s="3" t="s">
        <v>19</v>
      </c>
      <c r="N7" s="3" t="s">
        <v>19</v>
      </c>
      <c r="O7" s="3">
        <v>1</v>
      </c>
      <c r="P7" s="3">
        <f>O7</f>
        <v>1</v>
      </c>
      <c r="Q7" s="2">
        <f>(O7/$O$11)*100</f>
        <v>1.6129032258064515</v>
      </c>
      <c r="R7" s="2">
        <f>(O7/(O7+O8))*100</f>
        <v>5</v>
      </c>
      <c r="S7" s="2">
        <f>(P7/$P$11)*100</f>
        <v>2.3809523809523809</v>
      </c>
      <c r="T7" s="2"/>
      <c r="V7" s="3" t="s">
        <v>19</v>
      </c>
      <c r="W7" s="3" t="s">
        <v>19</v>
      </c>
      <c r="X7" s="3" t="s">
        <v>19</v>
      </c>
      <c r="Y7" s="3">
        <v>2</v>
      </c>
      <c r="Z7" s="3">
        <f>Y7</f>
        <v>2</v>
      </c>
      <c r="AA7" s="2">
        <f>(Y7/$Y$11)*100</f>
        <v>2.1276595744680851</v>
      </c>
      <c r="AB7" s="2">
        <f>(Y7/(Y7+Y8))*100</f>
        <v>6.8965517241379306</v>
      </c>
      <c r="AC7" s="2">
        <f>(Z7/$Z$11)*100</f>
        <v>3.1746031746031744</v>
      </c>
    </row>
    <row r="8" spans="1:29">
      <c r="B8" s="3" t="s">
        <v>19</v>
      </c>
      <c r="C8" s="3" t="s">
        <v>19</v>
      </c>
      <c r="D8" s="3" t="s">
        <v>20</v>
      </c>
      <c r="E8" s="3">
        <v>5</v>
      </c>
      <c r="F8" s="3">
        <f>E8</f>
        <v>5</v>
      </c>
      <c r="G8" s="2">
        <f t="shared" ref="G8:G9" si="0">(E8/$E$11)*100</f>
        <v>13.513513513513514</v>
      </c>
      <c r="H8" s="2"/>
      <c r="I8" s="2">
        <f>(F8/$F$11)*100</f>
        <v>15.151515151515152</v>
      </c>
      <c r="J8" s="2"/>
      <c r="L8" s="3" t="s">
        <v>19</v>
      </c>
      <c r="M8" s="3" t="s">
        <v>19</v>
      </c>
      <c r="N8" s="3" t="s">
        <v>20</v>
      </c>
      <c r="O8" s="3">
        <v>19</v>
      </c>
      <c r="P8" s="3">
        <f>O8</f>
        <v>19</v>
      </c>
      <c r="Q8" s="2">
        <f t="shared" ref="Q8:Q10" si="1">(O8/$O$11)*100</f>
        <v>30.64516129032258</v>
      </c>
      <c r="R8" s="2"/>
      <c r="S8" s="2">
        <f>(P8/$P$11)*100</f>
        <v>45.238095238095241</v>
      </c>
      <c r="T8" s="2"/>
      <c r="V8" s="3" t="s">
        <v>19</v>
      </c>
      <c r="W8" s="3" t="s">
        <v>19</v>
      </c>
      <c r="X8" s="3" t="s">
        <v>20</v>
      </c>
      <c r="Y8" s="3">
        <v>27</v>
      </c>
      <c r="Z8" s="3">
        <f>Y8</f>
        <v>27</v>
      </c>
      <c r="AA8" s="2">
        <f>(Y8/$Y$11)*100</f>
        <v>28.723404255319153</v>
      </c>
      <c r="AB8" s="2"/>
      <c r="AC8" s="2">
        <f>(Z8/$Z$11)*100</f>
        <v>42.857142857142854</v>
      </c>
    </row>
    <row r="9" spans="1:29">
      <c r="B9" s="3" t="s">
        <v>19</v>
      </c>
      <c r="C9" s="3" t="s">
        <v>20</v>
      </c>
      <c r="D9" s="3" t="s">
        <v>19</v>
      </c>
      <c r="E9" s="3">
        <v>4</v>
      </c>
      <c r="F9" s="13">
        <f>ROUND((E9*$F$6),0)</f>
        <v>3</v>
      </c>
      <c r="G9" s="2">
        <f t="shared" si="0"/>
        <v>10.810810810810811</v>
      </c>
      <c r="H9" s="2"/>
      <c r="I9" s="2">
        <f>(F9/$F$11)*100</f>
        <v>9.0909090909090917</v>
      </c>
      <c r="J9" s="2"/>
      <c r="L9" s="3" t="s">
        <v>19</v>
      </c>
      <c r="M9" s="3" t="s">
        <v>20</v>
      </c>
      <c r="N9" s="3" t="s">
        <v>19</v>
      </c>
      <c r="O9" s="3">
        <v>5</v>
      </c>
      <c r="P9" s="13">
        <f>ROUND((O9*$P$6),0)</f>
        <v>3</v>
      </c>
      <c r="Q9" s="2">
        <f>(O9/$O$11)*100</f>
        <v>8.064516129032258</v>
      </c>
      <c r="R9" s="2"/>
      <c r="S9" s="2">
        <f>(P9/$P$11)*100</f>
        <v>7.1428571428571423</v>
      </c>
      <c r="T9" s="2"/>
      <c r="V9" s="3" t="s">
        <v>19</v>
      </c>
      <c r="W9" s="3" t="s">
        <v>20</v>
      </c>
      <c r="X9" s="3" t="s">
        <v>19</v>
      </c>
      <c r="Y9" s="3">
        <v>1</v>
      </c>
      <c r="Z9" s="13">
        <f>ROUND((Y9*$Z$6),0)</f>
        <v>1</v>
      </c>
      <c r="AA9" s="2">
        <f>(Y9/$Y$11)*100</f>
        <v>1.0638297872340425</v>
      </c>
      <c r="AB9" s="2"/>
      <c r="AC9" s="2">
        <f>(Z9/$Z$11)*100</f>
        <v>1.5873015873015872</v>
      </c>
    </row>
    <row r="10" spans="1:29">
      <c r="B10" s="3" t="s">
        <v>19</v>
      </c>
      <c r="C10" s="3" t="s">
        <v>20</v>
      </c>
      <c r="D10" s="3" t="s">
        <v>20</v>
      </c>
      <c r="E10" s="3">
        <v>8</v>
      </c>
      <c r="F10" s="13">
        <f>ROUND((E10*$F$6),0)</f>
        <v>5</v>
      </c>
      <c r="G10" s="2">
        <f>(E10/$E$11)*100</f>
        <v>21.621621621621621</v>
      </c>
      <c r="H10" s="2"/>
      <c r="I10" s="2">
        <f>(F10/$F$11)*100</f>
        <v>15.151515151515152</v>
      </c>
      <c r="J10" s="2"/>
      <c r="L10" s="3" t="s">
        <v>19</v>
      </c>
      <c r="M10" s="3" t="s">
        <v>20</v>
      </c>
      <c r="N10" s="3" t="s">
        <v>20</v>
      </c>
      <c r="O10" s="3">
        <v>37</v>
      </c>
      <c r="P10" s="13">
        <f>ROUND((O10*$P$6),0)</f>
        <v>19</v>
      </c>
      <c r="Q10" s="2">
        <f t="shared" si="1"/>
        <v>59.677419354838712</v>
      </c>
      <c r="R10" s="2"/>
      <c r="S10" s="2">
        <f>(P10/$P$11)*100</f>
        <v>45.238095238095241</v>
      </c>
      <c r="T10" s="2"/>
      <c r="V10" s="3" t="s">
        <v>19</v>
      </c>
      <c r="W10" s="3" t="s">
        <v>20</v>
      </c>
      <c r="X10" s="3" t="s">
        <v>20</v>
      </c>
      <c r="Y10" s="3">
        <v>64</v>
      </c>
      <c r="Z10" s="13">
        <f>ROUND((Y10*$Z$6),0)</f>
        <v>33</v>
      </c>
      <c r="AA10" s="2">
        <f>(Y10/$Y$11)*100</f>
        <v>68.085106382978722</v>
      </c>
      <c r="AB10" s="2"/>
      <c r="AC10" s="2">
        <f>(Z10/$Z$11)*100</f>
        <v>52.380952380952387</v>
      </c>
    </row>
    <row r="11" spans="1:29">
      <c r="E11" s="3">
        <f>SUM(E7:E10)</f>
        <v>37</v>
      </c>
      <c r="F11" s="3">
        <f>SUM(F7:F10)</f>
        <v>33</v>
      </c>
      <c r="H11" s="2"/>
      <c r="J11" s="2"/>
      <c r="O11" s="3">
        <f>SUM(O7:O10)</f>
        <v>62</v>
      </c>
      <c r="P11" s="3">
        <f>SUM(P7:P10)</f>
        <v>42</v>
      </c>
      <c r="R11" s="2"/>
      <c r="T11" s="2"/>
      <c r="Y11" s="3">
        <f>SUM(Y7:Y10)</f>
        <v>94</v>
      </c>
      <c r="Z11" s="3">
        <f>SUM(Z7:Z10)</f>
        <v>63</v>
      </c>
      <c r="AB11" s="2"/>
    </row>
    <row r="12" spans="1:29">
      <c r="H12" s="2"/>
      <c r="J12" s="2"/>
      <c r="R12" s="2"/>
      <c r="T12" s="2"/>
      <c r="AB12" s="2"/>
    </row>
    <row r="13" spans="1:29">
      <c r="A13" t="s">
        <v>33</v>
      </c>
      <c r="E13" t="s">
        <v>47</v>
      </c>
      <c r="H13" s="2">
        <f>I7</f>
        <v>60.606060606060609</v>
      </c>
      <c r="J13" s="2"/>
      <c r="O13" t="s">
        <v>50</v>
      </c>
      <c r="R13" s="2"/>
      <c r="T13" s="2"/>
      <c r="Y13" t="s">
        <v>53</v>
      </c>
      <c r="AB13" s="2"/>
    </row>
    <row r="14" spans="1:29">
      <c r="A14" s="11" t="s">
        <v>21</v>
      </c>
      <c r="B14" s="11" t="s">
        <v>25</v>
      </c>
      <c r="C14" s="11" t="s">
        <v>14</v>
      </c>
      <c r="D14" s="11" t="s">
        <v>15</v>
      </c>
      <c r="E14" s="11" t="s">
        <v>16</v>
      </c>
      <c r="F14" s="11"/>
      <c r="G14" s="14" t="s">
        <v>17</v>
      </c>
      <c r="H14" s="19"/>
      <c r="I14" s="14" t="s">
        <v>17</v>
      </c>
      <c r="J14" s="2"/>
      <c r="K14" s="11" t="s">
        <v>13</v>
      </c>
      <c r="L14" s="11" t="s">
        <v>25</v>
      </c>
      <c r="M14" s="11" t="s">
        <v>14</v>
      </c>
      <c r="N14" s="11" t="s">
        <v>15</v>
      </c>
      <c r="O14" s="11" t="s">
        <v>16</v>
      </c>
      <c r="P14" s="11"/>
      <c r="Q14" s="14" t="s">
        <v>17</v>
      </c>
      <c r="R14" s="19"/>
      <c r="S14" s="14" t="s">
        <v>17</v>
      </c>
      <c r="T14" s="2"/>
      <c r="U14" s="11" t="s">
        <v>18</v>
      </c>
      <c r="V14" s="11" t="s">
        <v>25</v>
      </c>
      <c r="W14" s="11" t="s">
        <v>14</v>
      </c>
      <c r="X14" s="11" t="s">
        <v>15</v>
      </c>
      <c r="Y14" s="11" t="s">
        <v>16</v>
      </c>
      <c r="Z14" s="11"/>
      <c r="AA14" s="14" t="s">
        <v>17</v>
      </c>
      <c r="AB14" s="19"/>
      <c r="AC14" s="14" t="s">
        <v>17</v>
      </c>
    </row>
    <row r="15" spans="1:29">
      <c r="B15" s="3" t="s">
        <v>19</v>
      </c>
      <c r="C15" s="3" t="s">
        <v>19</v>
      </c>
      <c r="D15" s="3" t="s">
        <v>19</v>
      </c>
      <c r="E15" s="3">
        <v>7</v>
      </c>
      <c r="F15" s="3">
        <f>E15</f>
        <v>7</v>
      </c>
      <c r="G15" s="2">
        <f>(E15/$E$19)*100</f>
        <v>20.588235294117645</v>
      </c>
      <c r="H15" s="2">
        <f>(E15/(E15+E16))*100</f>
        <v>58.333333333333336</v>
      </c>
      <c r="I15" s="2">
        <f>(F15/$F$19)*100</f>
        <v>26.923076923076923</v>
      </c>
      <c r="J15" s="2"/>
      <c r="L15" s="3" t="s">
        <v>19</v>
      </c>
      <c r="M15" s="3" t="s">
        <v>19</v>
      </c>
      <c r="N15" s="3" t="s">
        <v>19</v>
      </c>
      <c r="O15" s="3">
        <v>3</v>
      </c>
      <c r="P15" s="3">
        <f>O15</f>
        <v>3</v>
      </c>
      <c r="Q15" s="2">
        <f>(O15/$O$19)*100</f>
        <v>5.3571428571428568</v>
      </c>
      <c r="R15" s="2">
        <f>(O15/(O15+O16))*100</f>
        <v>12.5</v>
      </c>
      <c r="S15" s="2">
        <f>(P15/$P$19)*100</f>
        <v>7.5</v>
      </c>
      <c r="T15" s="2"/>
      <c r="V15" s="3" t="s">
        <v>19</v>
      </c>
      <c r="W15" s="3" t="s">
        <v>19</v>
      </c>
      <c r="X15" s="3" t="s">
        <v>19</v>
      </c>
      <c r="Y15" s="3">
        <v>0</v>
      </c>
      <c r="Z15" s="3">
        <f>Y15</f>
        <v>0</v>
      </c>
      <c r="AA15" s="2">
        <f>(Y15/$Y$19)*100</f>
        <v>0</v>
      </c>
      <c r="AB15" s="2">
        <f>(Y15/(Y15+Y16))*100</f>
        <v>0</v>
      </c>
      <c r="AC15" s="2">
        <f>(Z15/$Z$19)*100</f>
        <v>0</v>
      </c>
    </row>
    <row r="16" spans="1:29">
      <c r="B16" s="3" t="s">
        <v>19</v>
      </c>
      <c r="C16" s="3" t="s">
        <v>19</v>
      </c>
      <c r="D16" s="3" t="s">
        <v>20</v>
      </c>
      <c r="E16" s="3">
        <v>5</v>
      </c>
      <c r="F16" s="3">
        <f>E16</f>
        <v>5</v>
      </c>
      <c r="G16" s="2">
        <f t="shared" ref="G16:G18" si="2">(E16/$E$19)*100</f>
        <v>14.705882352941178</v>
      </c>
      <c r="H16" s="2"/>
      <c r="I16" s="2">
        <f>(F16/$F$19)*100</f>
        <v>19.230769230769234</v>
      </c>
      <c r="J16" s="2"/>
      <c r="L16" s="3" t="s">
        <v>19</v>
      </c>
      <c r="M16" s="3" t="s">
        <v>19</v>
      </c>
      <c r="N16" s="3" t="s">
        <v>20</v>
      </c>
      <c r="O16" s="3">
        <v>21</v>
      </c>
      <c r="P16" s="3">
        <f>O16</f>
        <v>21</v>
      </c>
      <c r="Q16" s="2">
        <f t="shared" ref="Q16:Q18" si="3">(O16/$O$19)*100</f>
        <v>37.5</v>
      </c>
      <c r="R16" s="2"/>
      <c r="S16" s="2">
        <f>(P16/$P$19)*100</f>
        <v>52.5</v>
      </c>
      <c r="T16" s="2"/>
      <c r="V16" s="3" t="s">
        <v>19</v>
      </c>
      <c r="W16" s="3" t="s">
        <v>19</v>
      </c>
      <c r="X16" s="3" t="s">
        <v>20</v>
      </c>
      <c r="Y16" s="3">
        <v>29</v>
      </c>
      <c r="Z16" s="3">
        <f>Y16</f>
        <v>29</v>
      </c>
      <c r="AA16" s="2">
        <f t="shared" ref="AA16" si="4">(Y16/$Y$19)*100</f>
        <v>31.521739130434785</v>
      </c>
      <c r="AB16" s="2"/>
      <c r="AC16" s="2">
        <f>(Z16/$Z$19)*100</f>
        <v>46.774193548387096</v>
      </c>
    </row>
    <row r="17" spans="1:29">
      <c r="B17" s="3" t="s">
        <v>19</v>
      </c>
      <c r="C17" s="3" t="s">
        <v>20</v>
      </c>
      <c r="D17" s="3" t="s">
        <v>19</v>
      </c>
      <c r="E17" s="3">
        <v>16</v>
      </c>
      <c r="F17" s="13">
        <f>ROUND((E17*$F$6),0)</f>
        <v>10</v>
      </c>
      <c r="G17" s="2">
        <f t="shared" si="2"/>
        <v>47.058823529411761</v>
      </c>
      <c r="H17" s="2"/>
      <c r="I17" s="2">
        <f>(F17/$F$19)*100</f>
        <v>38.461538461538467</v>
      </c>
      <c r="J17" s="2"/>
      <c r="L17" s="3" t="s">
        <v>19</v>
      </c>
      <c r="M17" s="3" t="s">
        <v>20</v>
      </c>
      <c r="N17" s="3" t="s">
        <v>19</v>
      </c>
      <c r="O17" s="3">
        <v>10</v>
      </c>
      <c r="P17" s="13">
        <f>ROUND((O17*$P$6),0)</f>
        <v>5</v>
      </c>
      <c r="Q17" s="2">
        <f t="shared" si="3"/>
        <v>17.857142857142858</v>
      </c>
      <c r="R17" s="2"/>
      <c r="S17" s="2">
        <f>(P17/$P$19)*100</f>
        <v>12.5</v>
      </c>
      <c r="T17" s="2"/>
      <c r="V17" s="3" t="s">
        <v>19</v>
      </c>
      <c r="W17" s="3" t="s">
        <v>20</v>
      </c>
      <c r="X17" s="3" t="s">
        <v>19</v>
      </c>
      <c r="Y17" s="3">
        <v>6</v>
      </c>
      <c r="Z17" s="13">
        <f>ROUND((Y17*$Z$6),0)</f>
        <v>3</v>
      </c>
      <c r="AA17" s="2">
        <f>(Y17/$Y$19)*100</f>
        <v>6.5217391304347823</v>
      </c>
      <c r="AB17" s="2"/>
      <c r="AC17" s="2">
        <f>(Z17/$Z$19)*100</f>
        <v>4.838709677419355</v>
      </c>
    </row>
    <row r="18" spans="1:29">
      <c r="B18" s="3" t="s">
        <v>19</v>
      </c>
      <c r="C18" s="3" t="s">
        <v>20</v>
      </c>
      <c r="D18" s="3" t="s">
        <v>20</v>
      </c>
      <c r="E18" s="3">
        <v>6</v>
      </c>
      <c r="F18" s="13">
        <f>ROUND((E18*$F$6),0)</f>
        <v>4</v>
      </c>
      <c r="G18" s="2">
        <f t="shared" si="2"/>
        <v>17.647058823529413</v>
      </c>
      <c r="H18" s="2"/>
      <c r="I18" s="2">
        <f>(F18/$F$19)*100</f>
        <v>15.384615384615385</v>
      </c>
      <c r="J18" s="2"/>
      <c r="L18" s="3" t="s">
        <v>19</v>
      </c>
      <c r="M18" s="3" t="s">
        <v>20</v>
      </c>
      <c r="N18" s="3" t="s">
        <v>20</v>
      </c>
      <c r="O18" s="3">
        <v>22</v>
      </c>
      <c r="P18" s="13">
        <f>ROUND((O18*$P$6),0)</f>
        <v>11</v>
      </c>
      <c r="Q18" s="2">
        <f t="shared" si="3"/>
        <v>39.285714285714285</v>
      </c>
      <c r="R18" s="2"/>
      <c r="S18" s="2">
        <f>(P18/$P$19)*100</f>
        <v>27.500000000000004</v>
      </c>
      <c r="T18" s="2"/>
      <c r="V18" s="3" t="s">
        <v>19</v>
      </c>
      <c r="W18" s="3" t="s">
        <v>20</v>
      </c>
      <c r="X18" s="3" t="s">
        <v>20</v>
      </c>
      <c r="Y18" s="3">
        <v>57</v>
      </c>
      <c r="Z18" s="13">
        <f>ROUND((Y18*$Z$6),0)</f>
        <v>30</v>
      </c>
      <c r="AA18" s="2">
        <f>(Y18/$Y$19)*100</f>
        <v>61.95652173913043</v>
      </c>
      <c r="AB18" s="2"/>
      <c r="AC18" s="2">
        <f>(Z18/$Z$19)*100</f>
        <v>48.387096774193552</v>
      </c>
    </row>
    <row r="19" spans="1:29">
      <c r="E19" s="3">
        <f>SUM(E15:E18)</f>
        <v>34</v>
      </c>
      <c r="F19" s="3">
        <f>SUM(F15:F18)</f>
        <v>26</v>
      </c>
      <c r="H19" s="2"/>
      <c r="J19" s="2"/>
      <c r="O19" s="3">
        <f>SUM(O15:O18)</f>
        <v>56</v>
      </c>
      <c r="P19" s="3">
        <f>SUM(P15:P18)</f>
        <v>40</v>
      </c>
      <c r="R19" s="2"/>
      <c r="T19" s="2"/>
      <c r="Y19" s="3">
        <f>SUM(Y15:Y18)</f>
        <v>92</v>
      </c>
      <c r="Z19" s="3">
        <f>SUM(Z15:Z18)</f>
        <v>62</v>
      </c>
      <c r="AB19" s="2"/>
    </row>
    <row r="20" spans="1:29">
      <c r="H20" s="2"/>
      <c r="J20" s="2"/>
      <c r="R20" s="2"/>
      <c r="T20" s="2"/>
      <c r="AB20" s="2"/>
    </row>
    <row r="21" spans="1:29">
      <c r="A21" t="s">
        <v>38</v>
      </c>
      <c r="E21" t="s">
        <v>48</v>
      </c>
      <c r="H21" s="2"/>
      <c r="J21" s="2"/>
      <c r="O21" t="s">
        <v>49</v>
      </c>
      <c r="R21" s="2"/>
      <c r="T21" s="2"/>
      <c r="Y21" t="s">
        <v>30</v>
      </c>
      <c r="AB21" s="2"/>
    </row>
    <row r="22" spans="1:29">
      <c r="A22" s="11" t="s">
        <v>21</v>
      </c>
      <c r="B22" s="11" t="s">
        <v>25</v>
      </c>
      <c r="C22" s="11" t="s">
        <v>14</v>
      </c>
      <c r="D22" s="11" t="s">
        <v>15</v>
      </c>
      <c r="E22" s="11" t="s">
        <v>16</v>
      </c>
      <c r="F22" s="11"/>
      <c r="G22" s="14" t="s">
        <v>17</v>
      </c>
      <c r="H22" s="19"/>
      <c r="I22" s="14" t="s">
        <v>17</v>
      </c>
      <c r="J22" s="2"/>
      <c r="K22" s="11" t="s">
        <v>13</v>
      </c>
      <c r="L22" s="11" t="s">
        <v>25</v>
      </c>
      <c r="M22" s="11" t="s">
        <v>14</v>
      </c>
      <c r="N22" s="11" t="s">
        <v>15</v>
      </c>
      <c r="O22" s="11" t="s">
        <v>16</v>
      </c>
      <c r="P22" s="11"/>
      <c r="Q22" s="14" t="s">
        <v>17</v>
      </c>
      <c r="R22" s="19"/>
      <c r="S22" s="14" t="s">
        <v>17</v>
      </c>
      <c r="T22" s="2"/>
      <c r="U22" s="11" t="s">
        <v>18</v>
      </c>
      <c r="V22" s="11" t="s">
        <v>25</v>
      </c>
      <c r="W22" s="11" t="s">
        <v>14</v>
      </c>
      <c r="X22" s="11" t="s">
        <v>15</v>
      </c>
      <c r="Y22" s="11" t="s">
        <v>16</v>
      </c>
      <c r="Z22" s="11"/>
      <c r="AA22" s="14" t="s">
        <v>17</v>
      </c>
      <c r="AB22" s="19"/>
      <c r="AC22" s="14" t="s">
        <v>17</v>
      </c>
    </row>
    <row r="23" spans="1:29">
      <c r="B23" s="3" t="s">
        <v>19</v>
      </c>
      <c r="C23" s="3" t="s">
        <v>19</v>
      </c>
      <c r="D23" s="3" t="s">
        <v>19</v>
      </c>
      <c r="E23" s="3">
        <v>13</v>
      </c>
      <c r="F23" s="3">
        <f>E23</f>
        <v>13</v>
      </c>
      <c r="G23" s="2">
        <f>(E23/$E$27)*100</f>
        <v>30.952380952380953</v>
      </c>
      <c r="H23" s="2">
        <f>(E23/(E23+E24))*100</f>
        <v>72.222222222222214</v>
      </c>
      <c r="I23" s="2">
        <f>(F23/$F$27)*100</f>
        <v>39.393939393939391</v>
      </c>
      <c r="J23" s="2"/>
      <c r="L23" s="3" t="s">
        <v>19</v>
      </c>
      <c r="M23" s="3" t="s">
        <v>19</v>
      </c>
      <c r="N23" s="3" t="s">
        <v>19</v>
      </c>
      <c r="O23" s="3">
        <v>3</v>
      </c>
      <c r="P23" s="3">
        <f>O23</f>
        <v>3</v>
      </c>
      <c r="Q23" s="2">
        <f>(O23/$O$27)*100</f>
        <v>5.4545454545454541</v>
      </c>
      <c r="R23" s="2">
        <f>(O23/(O23+O24))*100</f>
        <v>17.647058823529413</v>
      </c>
      <c r="S23" s="2">
        <f>(P23/$P$27)*100</f>
        <v>8.1081081081081088</v>
      </c>
      <c r="T23" s="2"/>
      <c r="V23" s="3" t="s">
        <v>19</v>
      </c>
      <c r="W23" s="3" t="s">
        <v>19</v>
      </c>
      <c r="X23" s="3" t="s">
        <v>19</v>
      </c>
      <c r="Y23" s="3">
        <v>5</v>
      </c>
      <c r="Z23" s="3">
        <f>Y23</f>
        <v>5</v>
      </c>
      <c r="AA23" s="2">
        <f t="shared" ref="AA23:AA25" si="5">(Y23/$Y$27)*100</f>
        <v>5.1020408163265305</v>
      </c>
      <c r="AB23" s="2">
        <f>(Y23/(Y23+Y24))*100</f>
        <v>13.513513513513514</v>
      </c>
      <c r="AC23" s="2">
        <f>(Z23/$Z$27)*100</f>
        <v>7.2463768115942031</v>
      </c>
    </row>
    <row r="24" spans="1:29">
      <c r="B24" s="3" t="s">
        <v>19</v>
      </c>
      <c r="C24" s="3" t="s">
        <v>19</v>
      </c>
      <c r="D24" s="3" t="s">
        <v>20</v>
      </c>
      <c r="E24" s="3">
        <v>5</v>
      </c>
      <c r="F24" s="3">
        <f>E24</f>
        <v>5</v>
      </c>
      <c r="G24" s="2">
        <f t="shared" ref="G24:G26" si="6">(E24/$E$27)*100</f>
        <v>11.904761904761903</v>
      </c>
      <c r="I24" s="2">
        <f>(F24/$F$27)*100</f>
        <v>15.151515151515152</v>
      </c>
      <c r="L24" s="3" t="s">
        <v>19</v>
      </c>
      <c r="M24" s="3" t="s">
        <v>19</v>
      </c>
      <c r="N24" s="3" t="s">
        <v>20</v>
      </c>
      <c r="O24" s="3">
        <v>14</v>
      </c>
      <c r="P24" s="3">
        <f>O24</f>
        <v>14</v>
      </c>
      <c r="Q24" s="2">
        <f t="shared" ref="Q24:Q26" si="7">(O24/$O$27)*100</f>
        <v>25.454545454545453</v>
      </c>
      <c r="S24" s="2">
        <f>(P24/$P$27)*100</f>
        <v>37.837837837837839</v>
      </c>
      <c r="V24" s="3" t="s">
        <v>19</v>
      </c>
      <c r="W24" s="3" t="s">
        <v>19</v>
      </c>
      <c r="X24" s="3" t="s">
        <v>20</v>
      </c>
      <c r="Y24" s="3">
        <v>32</v>
      </c>
      <c r="Z24" s="3">
        <f>Y24</f>
        <v>32</v>
      </c>
      <c r="AA24" s="2">
        <f t="shared" si="5"/>
        <v>32.653061224489797</v>
      </c>
      <c r="AC24" s="2">
        <f>(Z24/$Z$27)*100</f>
        <v>46.376811594202898</v>
      </c>
    </row>
    <row r="25" spans="1:29">
      <c r="B25" s="3" t="s">
        <v>19</v>
      </c>
      <c r="C25" s="3" t="s">
        <v>20</v>
      </c>
      <c r="D25" s="3" t="s">
        <v>19</v>
      </c>
      <c r="E25" s="3">
        <v>14</v>
      </c>
      <c r="F25" s="13">
        <f>ROUND((E25*$F$6),0)</f>
        <v>9</v>
      </c>
      <c r="G25" s="2">
        <f t="shared" si="6"/>
        <v>33.333333333333329</v>
      </c>
      <c r="I25" s="2">
        <f>(F25/$F$27)*100</f>
        <v>27.27272727272727</v>
      </c>
      <c r="L25" s="3" t="s">
        <v>19</v>
      </c>
      <c r="M25" s="3" t="s">
        <v>20</v>
      </c>
      <c r="N25" s="3" t="s">
        <v>19</v>
      </c>
      <c r="O25" s="3">
        <v>10</v>
      </c>
      <c r="P25" s="13">
        <f>ROUND((O25*$P$6),0)</f>
        <v>5</v>
      </c>
      <c r="Q25" s="2">
        <f t="shared" si="7"/>
        <v>18.181818181818183</v>
      </c>
      <c r="S25" s="2">
        <f>(P25/$P$27)*100</f>
        <v>13.513513513513514</v>
      </c>
      <c r="V25" s="3" t="s">
        <v>19</v>
      </c>
      <c r="W25" s="3" t="s">
        <v>20</v>
      </c>
      <c r="X25" s="3" t="s">
        <v>19</v>
      </c>
      <c r="Y25" s="3">
        <v>6</v>
      </c>
      <c r="Z25" s="13">
        <f>ROUND((Y25*$Z$6),0)</f>
        <v>3</v>
      </c>
      <c r="AA25" s="2">
        <f t="shared" si="5"/>
        <v>6.1224489795918364</v>
      </c>
      <c r="AC25" s="2">
        <f>(Z25/$Z$27)*100</f>
        <v>4.3478260869565215</v>
      </c>
    </row>
    <row r="26" spans="1:29">
      <c r="B26" s="3" t="s">
        <v>19</v>
      </c>
      <c r="C26" s="3" t="s">
        <v>20</v>
      </c>
      <c r="D26" s="3" t="s">
        <v>20</v>
      </c>
      <c r="E26" s="3">
        <v>10</v>
      </c>
      <c r="F26" s="13">
        <f>ROUND((E26*$F$6),0)</f>
        <v>6</v>
      </c>
      <c r="G26" s="2">
        <f t="shared" si="6"/>
        <v>23.809523809523807</v>
      </c>
      <c r="I26" s="2">
        <f>(F26/$F$27)*100</f>
        <v>18.181818181818183</v>
      </c>
      <c r="L26" s="3" t="s">
        <v>19</v>
      </c>
      <c r="M26" s="3" t="s">
        <v>20</v>
      </c>
      <c r="N26" s="3" t="s">
        <v>20</v>
      </c>
      <c r="O26" s="3">
        <v>28</v>
      </c>
      <c r="P26" s="13">
        <f>ROUND((O26*$P$6),0)</f>
        <v>15</v>
      </c>
      <c r="Q26" s="2">
        <f t="shared" si="7"/>
        <v>50.909090909090907</v>
      </c>
      <c r="S26" s="2">
        <f>(P26/$P$27)*100</f>
        <v>40.54054054054054</v>
      </c>
      <c r="V26" s="3" t="s">
        <v>19</v>
      </c>
      <c r="W26" s="3" t="s">
        <v>20</v>
      </c>
      <c r="X26" s="3" t="s">
        <v>20</v>
      </c>
      <c r="Y26" s="3">
        <v>55</v>
      </c>
      <c r="Z26" s="13">
        <f>ROUND((Y26*$Z$6),0)</f>
        <v>29</v>
      </c>
      <c r="AA26" s="2">
        <f>(Y26/$Y$27)*100</f>
        <v>56.12244897959183</v>
      </c>
      <c r="AC26" s="2">
        <f>(Z26/$Z$27)*100</f>
        <v>42.028985507246375</v>
      </c>
    </row>
    <row r="27" spans="1:29">
      <c r="E27" s="3">
        <f>SUM(E23:E26)</f>
        <v>42</v>
      </c>
      <c r="F27" s="3">
        <f>SUM(F23:F26)</f>
        <v>33</v>
      </c>
      <c r="O27" s="3">
        <f>SUM(O23:O26)</f>
        <v>55</v>
      </c>
      <c r="P27" s="3">
        <f>SUM(P23:P26)</f>
        <v>37</v>
      </c>
      <c r="Y27" s="3">
        <f>SUM(Y23:Y26)</f>
        <v>98</v>
      </c>
      <c r="Z27" s="3">
        <f>SUM(Z23:Z26)</f>
        <v>69</v>
      </c>
    </row>
    <row r="28" spans="1:29">
      <c r="B28">
        <v>61</v>
      </c>
    </row>
    <row r="3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U31" s="12"/>
      <c r="V31" s="12"/>
      <c r="W31" s="12"/>
      <c r="X31" s="12"/>
      <c r="Y31" s="12"/>
      <c r="Z31" s="12"/>
    </row>
    <row r="32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U32" s="12"/>
      <c r="V32" s="15"/>
      <c r="W32" s="15"/>
      <c r="X32" s="15"/>
      <c r="Y32" s="16"/>
      <c r="Z32" s="4"/>
    </row>
    <row r="33" spans="1:26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U33" s="12"/>
      <c r="V33" s="15"/>
      <c r="W33" s="15"/>
      <c r="X33" s="15"/>
      <c r="Y33" s="16"/>
      <c r="Z33" s="4"/>
    </row>
    <row r="34" spans="1:2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U34" s="12"/>
      <c r="V34" s="15"/>
      <c r="W34" s="15"/>
      <c r="X34" s="15"/>
      <c r="Y34" s="16"/>
      <c r="Z34" s="4"/>
    </row>
    <row r="35" spans="1:2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U35" s="12"/>
      <c r="V35" s="15"/>
      <c r="W35" s="15"/>
      <c r="X35" s="15"/>
      <c r="Y35" s="16"/>
      <c r="Z35" s="4"/>
    </row>
    <row r="36" spans="1:26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U36" s="12"/>
      <c r="V36" s="12"/>
      <c r="W36" s="12"/>
      <c r="X36" s="12"/>
      <c r="Y36" s="12"/>
    </row>
    <row r="37" spans="1:26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U37" s="12"/>
      <c r="V37" s="12"/>
      <c r="W37" s="12"/>
      <c r="X37" s="12"/>
      <c r="Y37" s="15"/>
      <c r="Z37" s="2"/>
    </row>
    <row r="38" spans="1:26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U38" s="12"/>
      <c r="V38" s="12"/>
      <c r="W38" s="12"/>
      <c r="X38" s="12"/>
      <c r="Y38" s="12"/>
    </row>
    <row r="39" spans="1:26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U39" s="12"/>
      <c r="V39" s="15"/>
      <c r="W39" s="15"/>
      <c r="X39" s="15"/>
      <c r="Y39" s="16"/>
      <c r="Z39" s="4"/>
    </row>
    <row r="40" spans="1:26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U40" s="12"/>
      <c r="V40" s="12"/>
      <c r="W40" s="12"/>
      <c r="X40" s="12"/>
      <c r="Y40" s="20"/>
      <c r="Z40" s="5"/>
    </row>
    <row r="47" spans="1:26">
      <c r="A47" s="17" t="s">
        <v>82</v>
      </c>
      <c r="K47" t="s">
        <v>82</v>
      </c>
      <c r="U47" t="s">
        <v>82</v>
      </c>
    </row>
    <row r="48" spans="1:26">
      <c r="A48" t="s">
        <v>39</v>
      </c>
    </row>
    <row r="49" spans="1:25" ht="21" thickBot="1">
      <c r="A49" s="1" t="s">
        <v>6</v>
      </c>
      <c r="B49" s="1" t="s">
        <v>1</v>
      </c>
      <c r="C49" s="1" t="s">
        <v>2</v>
      </c>
      <c r="D49" s="1" t="s">
        <v>3</v>
      </c>
      <c r="E49" s="1" t="s">
        <v>84</v>
      </c>
      <c r="K49" s="1" t="s">
        <v>0</v>
      </c>
      <c r="L49" s="1" t="s">
        <v>1</v>
      </c>
      <c r="M49" s="1" t="s">
        <v>2</v>
      </c>
      <c r="N49" s="1" t="s">
        <v>3</v>
      </c>
      <c r="O49" s="1" t="s">
        <v>84</v>
      </c>
      <c r="U49" s="1" t="s">
        <v>5</v>
      </c>
      <c r="V49" s="1" t="s">
        <v>1</v>
      </c>
      <c r="W49" s="1" t="s">
        <v>2</v>
      </c>
      <c r="X49" s="1" t="s">
        <v>3</v>
      </c>
      <c r="Y49" s="1" t="s">
        <v>4</v>
      </c>
    </row>
    <row r="50" spans="1:25">
      <c r="A50" t="s">
        <v>7</v>
      </c>
      <c r="B50" s="10">
        <f>I7</f>
        <v>60.606060606060609</v>
      </c>
      <c r="C50" s="10">
        <f t="shared" ref="C50:C53" si="8">I15</f>
        <v>26.923076923076923</v>
      </c>
      <c r="D50" s="10">
        <f t="shared" ref="D50:D53" si="9">I23</f>
        <v>39.393939393939391</v>
      </c>
      <c r="E50" s="4">
        <f>AVERAGE(B50:D50)</f>
        <v>42.307692307692307</v>
      </c>
      <c r="K50" t="s">
        <v>7</v>
      </c>
      <c r="L50" s="2">
        <f t="shared" ref="L50:L53" si="10">S7</f>
        <v>2.3809523809523809</v>
      </c>
      <c r="M50" s="2">
        <f t="shared" ref="M50:M53" si="11">S15</f>
        <v>7.5</v>
      </c>
      <c r="N50" s="2">
        <f t="shared" ref="N50:N53" si="12">S23</f>
        <v>8.1081081081081088</v>
      </c>
      <c r="O50" s="4">
        <f>AVERAGE(L50:N50)</f>
        <v>5.996353496353497</v>
      </c>
      <c r="U50" t="s">
        <v>7</v>
      </c>
      <c r="V50" s="2">
        <f t="shared" ref="V50:V53" si="13">AC7</f>
        <v>3.1746031746031744</v>
      </c>
      <c r="W50" s="2">
        <f t="shared" ref="W50:W53" si="14">AC15</f>
        <v>0</v>
      </c>
      <c r="X50" s="2">
        <f t="shared" ref="X50:X53" si="15">AC23</f>
        <v>7.2463768115942031</v>
      </c>
      <c r="Y50" s="4">
        <f>AVERAGE(V50:X50)</f>
        <v>3.4736599953991258</v>
      </c>
    </row>
    <row r="51" spans="1:25">
      <c r="A51" t="s">
        <v>8</v>
      </c>
      <c r="B51" s="10">
        <f t="shared" ref="B51:B53" si="16">I8</f>
        <v>15.151515151515152</v>
      </c>
      <c r="C51" s="10">
        <f t="shared" si="8"/>
        <v>19.230769230769234</v>
      </c>
      <c r="D51" s="10">
        <f t="shared" si="9"/>
        <v>15.151515151515152</v>
      </c>
      <c r="E51" s="4">
        <f>AVERAGE(B51:D51)</f>
        <v>16.511266511266513</v>
      </c>
      <c r="K51" t="s">
        <v>8</v>
      </c>
      <c r="L51" s="2">
        <f t="shared" si="10"/>
        <v>45.238095238095241</v>
      </c>
      <c r="M51" s="2">
        <f t="shared" si="11"/>
        <v>52.5</v>
      </c>
      <c r="N51" s="2">
        <f t="shared" si="12"/>
        <v>37.837837837837839</v>
      </c>
      <c r="O51" s="4">
        <f>AVERAGE(L51:N51)</f>
        <v>45.191977691977691</v>
      </c>
      <c r="U51" t="s">
        <v>8</v>
      </c>
      <c r="V51" s="2">
        <f t="shared" si="13"/>
        <v>42.857142857142854</v>
      </c>
      <c r="W51" s="2">
        <f t="shared" si="14"/>
        <v>46.774193548387096</v>
      </c>
      <c r="X51" s="2">
        <f t="shared" si="15"/>
        <v>46.376811594202898</v>
      </c>
      <c r="Y51" s="4">
        <f>AVERAGE(V51:X51)</f>
        <v>45.336049333244283</v>
      </c>
    </row>
    <row r="52" spans="1:25">
      <c r="A52" t="s">
        <v>9</v>
      </c>
      <c r="B52" s="10">
        <f t="shared" si="16"/>
        <v>9.0909090909090917</v>
      </c>
      <c r="C52" s="10">
        <f t="shared" si="8"/>
        <v>38.461538461538467</v>
      </c>
      <c r="D52" s="10">
        <f t="shared" si="9"/>
        <v>27.27272727272727</v>
      </c>
      <c r="E52" s="4">
        <f t="shared" ref="E52:E53" si="17">AVERAGE(B52:D52)</f>
        <v>24.941724941724942</v>
      </c>
      <c r="K52" t="s">
        <v>9</v>
      </c>
      <c r="L52" s="2">
        <f t="shared" si="10"/>
        <v>7.1428571428571423</v>
      </c>
      <c r="M52" s="2">
        <f t="shared" si="11"/>
        <v>12.5</v>
      </c>
      <c r="N52" s="2">
        <f t="shared" si="12"/>
        <v>13.513513513513514</v>
      </c>
      <c r="O52" s="4">
        <f t="shared" ref="O52:O53" si="18">AVERAGE(L52:N52)</f>
        <v>11.052123552123552</v>
      </c>
      <c r="U52" t="s">
        <v>9</v>
      </c>
      <c r="V52" s="2">
        <f t="shared" si="13"/>
        <v>1.5873015873015872</v>
      </c>
      <c r="W52" s="2">
        <f t="shared" si="14"/>
        <v>4.838709677419355</v>
      </c>
      <c r="X52" s="2">
        <f t="shared" si="15"/>
        <v>4.3478260869565215</v>
      </c>
      <c r="Y52" s="4">
        <f t="shared" ref="Y52:Y53" si="19">AVERAGE(V52:X52)</f>
        <v>3.5912791172258216</v>
      </c>
    </row>
    <row r="53" spans="1:25">
      <c r="A53" t="s">
        <v>10</v>
      </c>
      <c r="B53" s="10">
        <f t="shared" si="16"/>
        <v>15.151515151515152</v>
      </c>
      <c r="C53" s="10">
        <f t="shared" si="8"/>
        <v>15.384615384615385</v>
      </c>
      <c r="D53" s="10">
        <f t="shared" si="9"/>
        <v>18.181818181818183</v>
      </c>
      <c r="E53" s="4">
        <f t="shared" si="17"/>
        <v>16.239316239316238</v>
      </c>
      <c r="K53" t="s">
        <v>10</v>
      </c>
      <c r="L53" s="2">
        <f t="shared" si="10"/>
        <v>45.238095238095241</v>
      </c>
      <c r="M53" s="2">
        <f t="shared" si="11"/>
        <v>27.500000000000004</v>
      </c>
      <c r="N53" s="2">
        <f t="shared" si="12"/>
        <v>40.54054054054054</v>
      </c>
      <c r="O53" s="4">
        <f t="shared" si="18"/>
        <v>37.759545259545263</v>
      </c>
      <c r="U53" t="s">
        <v>10</v>
      </c>
      <c r="V53" s="2">
        <f t="shared" si="13"/>
        <v>52.380952380952387</v>
      </c>
      <c r="W53" s="2">
        <f t="shared" si="14"/>
        <v>48.387096774193552</v>
      </c>
      <c r="X53" s="2">
        <f t="shared" si="15"/>
        <v>42.028985507246375</v>
      </c>
      <c r="Y53" s="4">
        <f t="shared" si="19"/>
        <v>47.599011554130776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31636-BBDC-AD4C-8E90-61B9CE884B9E}">
  <dimension ref="A5:AC53"/>
  <sheetViews>
    <sheetView topLeftCell="J1" workbookViewId="0">
      <selection activeCell="Z4" sqref="Z4"/>
    </sheetView>
  </sheetViews>
  <sheetFormatPr baseColWidth="10" defaultRowHeight="20"/>
  <cols>
    <col min="1" max="1" width="25.5703125" customWidth="1"/>
    <col min="5" max="5" width="17.28515625" customWidth="1"/>
    <col min="8" max="8" width="20.5703125" customWidth="1"/>
    <col min="9" max="9" width="15.85546875" customWidth="1"/>
    <col min="10" max="10" width="21.85546875" customWidth="1"/>
    <col min="11" max="11" width="18.85546875" customWidth="1"/>
    <col min="15" max="15" width="18.140625" bestFit="1" customWidth="1"/>
    <col min="16" max="16" width="18.140625" customWidth="1"/>
    <col min="18" max="18" width="21.7109375" customWidth="1"/>
    <col min="19" max="19" width="15.7109375" customWidth="1"/>
    <col min="20" max="20" width="22.42578125" customWidth="1"/>
    <col min="21" max="21" width="17.85546875" customWidth="1"/>
    <col min="25" max="25" width="18.140625" bestFit="1" customWidth="1"/>
    <col min="26" max="26" width="18.140625" customWidth="1"/>
    <col min="28" max="28" width="18.7109375" customWidth="1"/>
  </cols>
  <sheetData>
    <row r="5" spans="1:29">
      <c r="A5" t="s">
        <v>34</v>
      </c>
      <c r="E5" t="s">
        <v>54</v>
      </c>
      <c r="F5" t="s">
        <v>83</v>
      </c>
      <c r="I5" s="17" t="s">
        <v>82</v>
      </c>
      <c r="K5" t="s">
        <v>32</v>
      </c>
      <c r="O5" t="s">
        <v>49</v>
      </c>
      <c r="P5" t="s">
        <v>83</v>
      </c>
      <c r="S5" s="17" t="s">
        <v>82</v>
      </c>
      <c r="U5" t="s">
        <v>32</v>
      </c>
      <c r="Y5" t="s">
        <v>52</v>
      </c>
      <c r="Z5" t="s">
        <v>83</v>
      </c>
      <c r="AC5" s="17" t="s">
        <v>82</v>
      </c>
    </row>
    <row r="6" spans="1:29">
      <c r="A6" s="11" t="s">
        <v>21</v>
      </c>
      <c r="B6" s="11" t="s">
        <v>25</v>
      </c>
      <c r="C6" s="11" t="s">
        <v>14</v>
      </c>
      <c r="D6" s="11" t="s">
        <v>15</v>
      </c>
      <c r="E6" s="11" t="s">
        <v>16</v>
      </c>
      <c r="F6" s="19">
        <v>0.63</v>
      </c>
      <c r="G6" s="14" t="s">
        <v>17</v>
      </c>
      <c r="H6" s="18" t="s">
        <v>59</v>
      </c>
      <c r="I6" s="14" t="s">
        <v>17</v>
      </c>
      <c r="J6" s="6"/>
      <c r="K6" s="11" t="s">
        <v>13</v>
      </c>
      <c r="L6" s="11" t="s">
        <v>25</v>
      </c>
      <c r="M6" s="11" t="s">
        <v>14</v>
      </c>
      <c r="N6" s="11" t="s">
        <v>15</v>
      </c>
      <c r="O6" s="11" t="s">
        <v>16</v>
      </c>
      <c r="P6" s="11">
        <v>0.52</v>
      </c>
      <c r="Q6" s="14" t="s">
        <v>17</v>
      </c>
      <c r="R6" s="18" t="s">
        <v>59</v>
      </c>
      <c r="S6" s="14" t="s">
        <v>17</v>
      </c>
      <c r="T6" s="6"/>
      <c r="U6" s="11" t="s">
        <v>18</v>
      </c>
      <c r="V6" s="11" t="s">
        <v>25</v>
      </c>
      <c r="W6" s="11" t="s">
        <v>14</v>
      </c>
      <c r="X6" s="11" t="s">
        <v>15</v>
      </c>
      <c r="Y6" s="11" t="s">
        <v>16</v>
      </c>
      <c r="Z6" s="11">
        <v>0.52</v>
      </c>
      <c r="AA6" s="14" t="s">
        <v>17</v>
      </c>
      <c r="AB6" s="18" t="s">
        <v>41</v>
      </c>
      <c r="AC6" s="14" t="s">
        <v>17</v>
      </c>
    </row>
    <row r="7" spans="1:29">
      <c r="B7" s="3" t="s">
        <v>19</v>
      </c>
      <c r="C7" s="3" t="s">
        <v>19</v>
      </c>
      <c r="D7" s="3" t="s">
        <v>19</v>
      </c>
      <c r="E7" s="3">
        <v>12</v>
      </c>
      <c r="F7" s="3">
        <f>E7</f>
        <v>12</v>
      </c>
      <c r="G7" s="2">
        <f>(E7/$E$11)*100</f>
        <v>20.33898305084746</v>
      </c>
      <c r="H7" s="2">
        <f>(E7/(E7+E8))*100</f>
        <v>66.666666666666657</v>
      </c>
      <c r="I7" s="2">
        <f>(F7/$F$11)*100</f>
        <v>27.27272727272727</v>
      </c>
      <c r="J7" s="2"/>
      <c r="L7" s="3" t="s">
        <v>19</v>
      </c>
      <c r="M7" s="3" t="s">
        <v>19</v>
      </c>
      <c r="N7" s="3" t="s">
        <v>19</v>
      </c>
      <c r="O7" s="3">
        <v>4</v>
      </c>
      <c r="P7" s="3">
        <f>O7</f>
        <v>4</v>
      </c>
      <c r="Q7" s="2">
        <f>(O7/$O$11)*100</f>
        <v>7.2727272727272725</v>
      </c>
      <c r="R7" s="2">
        <f>(O7/(O7+O8))*100</f>
        <v>23.52941176470588</v>
      </c>
      <c r="S7" s="2">
        <f>(P7/$P$11)*100</f>
        <v>10.810810810810811</v>
      </c>
      <c r="T7" s="2"/>
      <c r="V7" s="3" t="s">
        <v>19</v>
      </c>
      <c r="W7" s="3" t="s">
        <v>19</v>
      </c>
      <c r="X7" s="3" t="s">
        <v>19</v>
      </c>
      <c r="Y7" s="3">
        <v>4</v>
      </c>
      <c r="Z7" s="3">
        <f>Y7</f>
        <v>4</v>
      </c>
      <c r="AA7" s="2">
        <f>(Y7/$Y$11)*100</f>
        <v>4.2553191489361701</v>
      </c>
      <c r="AB7" s="2">
        <f>(Y7/(Y7+Y8))*100</f>
        <v>26.666666666666668</v>
      </c>
      <c r="AC7" s="2">
        <f>(Z7/$Z$11)*100</f>
        <v>7.1428571428571423</v>
      </c>
    </row>
    <row r="8" spans="1:29">
      <c r="B8" s="3" t="s">
        <v>19</v>
      </c>
      <c r="C8" s="3" t="s">
        <v>19</v>
      </c>
      <c r="D8" s="3" t="s">
        <v>20</v>
      </c>
      <c r="E8" s="3">
        <v>6</v>
      </c>
      <c r="F8" s="3">
        <f>E8</f>
        <v>6</v>
      </c>
      <c r="G8" s="2">
        <f t="shared" ref="G8:G10" si="0">(E8/$E$11)*100</f>
        <v>10.16949152542373</v>
      </c>
      <c r="H8" s="2"/>
      <c r="I8" s="2">
        <f>(F8/$F$11)*100</f>
        <v>13.636363636363635</v>
      </c>
      <c r="J8" s="2"/>
      <c r="L8" s="3" t="s">
        <v>19</v>
      </c>
      <c r="M8" s="3" t="s">
        <v>19</v>
      </c>
      <c r="N8" s="3" t="s">
        <v>20</v>
      </c>
      <c r="O8" s="3">
        <v>13</v>
      </c>
      <c r="P8" s="3">
        <f>O8</f>
        <v>13</v>
      </c>
      <c r="Q8" s="2">
        <f t="shared" ref="Q8:Q10" si="1">(O8/$O$11)*100</f>
        <v>23.636363636363637</v>
      </c>
      <c r="R8" s="2"/>
      <c r="S8" s="2">
        <f>(P8/$P$11)*100</f>
        <v>35.135135135135137</v>
      </c>
      <c r="T8" s="2"/>
      <c r="V8" s="3" t="s">
        <v>19</v>
      </c>
      <c r="W8" s="3" t="s">
        <v>19</v>
      </c>
      <c r="X8" s="3" t="s">
        <v>20</v>
      </c>
      <c r="Y8" s="3">
        <v>11</v>
      </c>
      <c r="Z8" s="3">
        <f>Y8</f>
        <v>11</v>
      </c>
      <c r="AA8" s="2">
        <f>(Y8/$Y$11)*100</f>
        <v>11.702127659574469</v>
      </c>
      <c r="AB8" s="2"/>
      <c r="AC8" s="2">
        <f>(Z8/$Z$11)*100</f>
        <v>19.642857142857142</v>
      </c>
    </row>
    <row r="9" spans="1:29">
      <c r="B9" s="3" t="s">
        <v>19</v>
      </c>
      <c r="C9" s="3" t="s">
        <v>20</v>
      </c>
      <c r="D9" s="3" t="s">
        <v>19</v>
      </c>
      <c r="E9" s="3">
        <v>21</v>
      </c>
      <c r="F9" s="13">
        <f>ROUND((E9*$F$6),0)</f>
        <v>13</v>
      </c>
      <c r="G9" s="2">
        <f t="shared" si="0"/>
        <v>35.593220338983052</v>
      </c>
      <c r="H9" s="2"/>
      <c r="I9" s="2">
        <f>(F9/$F$11)*100</f>
        <v>29.545454545454547</v>
      </c>
      <c r="J9" s="2"/>
      <c r="L9" s="3" t="s">
        <v>19</v>
      </c>
      <c r="M9" s="3" t="s">
        <v>20</v>
      </c>
      <c r="N9" s="3" t="s">
        <v>19</v>
      </c>
      <c r="O9" s="3">
        <v>10</v>
      </c>
      <c r="P9" s="13">
        <f>ROUND((O9*$P$6),0)</f>
        <v>5</v>
      </c>
      <c r="Q9" s="2">
        <f t="shared" si="1"/>
        <v>18.181818181818183</v>
      </c>
      <c r="R9" s="2"/>
      <c r="S9" s="2">
        <f>(P9/$P$11)*100</f>
        <v>13.513513513513514</v>
      </c>
      <c r="T9" s="2"/>
      <c r="V9" s="3" t="s">
        <v>19</v>
      </c>
      <c r="W9" s="3" t="s">
        <v>20</v>
      </c>
      <c r="X9" s="3" t="s">
        <v>19</v>
      </c>
      <c r="Y9" s="3">
        <v>15</v>
      </c>
      <c r="Z9" s="13">
        <f>ROUND((Y9*$Z$6),0)</f>
        <v>8</v>
      </c>
      <c r="AA9" s="2">
        <f>(Y9/$Y$11)*100</f>
        <v>15.957446808510639</v>
      </c>
      <c r="AB9" s="2"/>
      <c r="AC9" s="2">
        <f>(Z9/$Z$11)*100</f>
        <v>14.285714285714285</v>
      </c>
    </row>
    <row r="10" spans="1:29">
      <c r="B10" s="3" t="s">
        <v>19</v>
      </c>
      <c r="C10" s="3" t="s">
        <v>20</v>
      </c>
      <c r="D10" s="3" t="s">
        <v>20</v>
      </c>
      <c r="E10" s="3">
        <v>20</v>
      </c>
      <c r="F10" s="13">
        <f>ROUND((E10*$F$6),0)</f>
        <v>13</v>
      </c>
      <c r="G10" s="2">
        <f t="shared" si="0"/>
        <v>33.898305084745758</v>
      </c>
      <c r="H10" s="2"/>
      <c r="I10" s="2">
        <f>(F10/$F$11)*100</f>
        <v>29.545454545454547</v>
      </c>
      <c r="J10" s="2"/>
      <c r="L10" s="3" t="s">
        <v>19</v>
      </c>
      <c r="M10" s="3" t="s">
        <v>20</v>
      </c>
      <c r="N10" s="3" t="s">
        <v>20</v>
      </c>
      <c r="O10" s="3">
        <v>28</v>
      </c>
      <c r="P10" s="13">
        <f>ROUND((O10*$P$6),0)</f>
        <v>15</v>
      </c>
      <c r="Q10" s="2">
        <f t="shared" si="1"/>
        <v>50.909090909090907</v>
      </c>
      <c r="R10" s="2"/>
      <c r="S10" s="2">
        <f>(P10/$P$11)*100</f>
        <v>40.54054054054054</v>
      </c>
      <c r="T10" s="2"/>
      <c r="V10" s="3" t="s">
        <v>19</v>
      </c>
      <c r="W10" s="3" t="s">
        <v>20</v>
      </c>
      <c r="X10" s="3" t="s">
        <v>20</v>
      </c>
      <c r="Y10" s="3">
        <v>64</v>
      </c>
      <c r="Z10" s="13">
        <f>ROUND((Y10*$Z$6),0)</f>
        <v>33</v>
      </c>
      <c r="AA10" s="2">
        <f>(Y10/$Y$11)*100</f>
        <v>68.085106382978722</v>
      </c>
      <c r="AB10" s="2"/>
      <c r="AC10" s="2">
        <f>(Z10/$Z$11)*100</f>
        <v>58.928571428571431</v>
      </c>
    </row>
    <row r="11" spans="1:29">
      <c r="E11" s="3">
        <f>SUM(E7:E10)</f>
        <v>59</v>
      </c>
      <c r="F11" s="3">
        <f>SUM(F7:F10)</f>
        <v>44</v>
      </c>
      <c r="H11" s="2"/>
      <c r="J11" s="2"/>
      <c r="O11" s="3">
        <f>SUM(O7:O10)</f>
        <v>55</v>
      </c>
      <c r="P11" s="3">
        <f>SUM(P7:P10)</f>
        <v>37</v>
      </c>
      <c r="R11" s="2"/>
      <c r="T11" s="2"/>
      <c r="Y11" s="3">
        <f>SUM(Y7:Y10)</f>
        <v>94</v>
      </c>
      <c r="Z11" s="3">
        <f>SUM(Z7:Z10)</f>
        <v>56</v>
      </c>
      <c r="AB11" s="2"/>
    </row>
    <row r="12" spans="1:29">
      <c r="H12" s="2"/>
      <c r="J12" s="2"/>
      <c r="R12" s="2"/>
      <c r="T12" s="2"/>
      <c r="AB12" s="2"/>
    </row>
    <row r="13" spans="1:29">
      <c r="A13" t="s">
        <v>35</v>
      </c>
      <c r="E13" t="s">
        <v>26</v>
      </c>
      <c r="H13" s="2"/>
      <c r="J13" s="2"/>
      <c r="O13" t="s">
        <v>56</v>
      </c>
      <c r="R13" s="2"/>
      <c r="T13" s="2"/>
      <c r="Y13" t="s">
        <v>30</v>
      </c>
      <c r="AB13" s="2"/>
    </row>
    <row r="14" spans="1:29">
      <c r="A14" s="11" t="s">
        <v>21</v>
      </c>
      <c r="B14" s="11" t="s">
        <v>25</v>
      </c>
      <c r="C14" s="11" t="s">
        <v>14</v>
      </c>
      <c r="D14" s="11" t="s">
        <v>15</v>
      </c>
      <c r="E14" s="11" t="s">
        <v>16</v>
      </c>
      <c r="F14" s="11"/>
      <c r="G14" s="14" t="s">
        <v>17</v>
      </c>
      <c r="H14" s="19"/>
      <c r="I14" s="14" t="s">
        <v>17</v>
      </c>
      <c r="J14" s="2"/>
      <c r="K14" s="11" t="s">
        <v>13</v>
      </c>
      <c r="L14" s="11" t="s">
        <v>25</v>
      </c>
      <c r="M14" s="11" t="s">
        <v>14</v>
      </c>
      <c r="N14" s="11" t="s">
        <v>15</v>
      </c>
      <c r="O14" s="11" t="s">
        <v>16</v>
      </c>
      <c r="P14" s="11"/>
      <c r="Q14" s="14" t="s">
        <v>17</v>
      </c>
      <c r="R14" s="19"/>
      <c r="S14" s="14" t="s">
        <v>17</v>
      </c>
      <c r="T14" s="2"/>
      <c r="U14" s="11" t="s">
        <v>18</v>
      </c>
      <c r="V14" s="11" t="s">
        <v>25</v>
      </c>
      <c r="W14" s="11" t="s">
        <v>14</v>
      </c>
      <c r="X14" s="11" t="s">
        <v>15</v>
      </c>
      <c r="Y14" s="11" t="s">
        <v>16</v>
      </c>
      <c r="Z14" s="11"/>
      <c r="AA14" s="14" t="s">
        <v>17</v>
      </c>
      <c r="AB14" s="19"/>
      <c r="AC14" s="14" t="s">
        <v>17</v>
      </c>
    </row>
    <row r="15" spans="1:29">
      <c r="B15" s="3" t="s">
        <v>19</v>
      </c>
      <c r="C15" s="3" t="s">
        <v>19</v>
      </c>
      <c r="D15" s="3" t="s">
        <v>19</v>
      </c>
      <c r="E15" s="3">
        <v>10</v>
      </c>
      <c r="F15" s="3">
        <f>E15</f>
        <v>10</v>
      </c>
      <c r="G15" s="2">
        <f>(E15/$E$19)*100</f>
        <v>22.727272727272727</v>
      </c>
      <c r="H15" s="2">
        <f>(E15/(E15+E16))*100</f>
        <v>55.555555555555557</v>
      </c>
      <c r="I15" s="2">
        <f>(F15/$F$19)*100</f>
        <v>29.411764705882355</v>
      </c>
      <c r="J15" s="2"/>
      <c r="L15" s="3" t="s">
        <v>19</v>
      </c>
      <c r="M15" s="3" t="s">
        <v>19</v>
      </c>
      <c r="N15" s="3" t="s">
        <v>19</v>
      </c>
      <c r="O15" s="3">
        <v>2</v>
      </c>
      <c r="P15" s="3">
        <f>O15</f>
        <v>2</v>
      </c>
      <c r="Q15" s="2">
        <f>(O15/$O$19)*100</f>
        <v>5.2631578947368416</v>
      </c>
      <c r="R15" s="2">
        <f>(O15/(O15+O16))*100</f>
        <v>12.5</v>
      </c>
      <c r="S15" s="2">
        <f>(P15/$P$19)*100</f>
        <v>7.1428571428571423</v>
      </c>
      <c r="T15" s="2"/>
      <c r="V15" s="3" t="s">
        <v>19</v>
      </c>
      <c r="W15" s="3" t="s">
        <v>19</v>
      </c>
      <c r="X15" s="3" t="s">
        <v>19</v>
      </c>
      <c r="Y15" s="3">
        <v>2</v>
      </c>
      <c r="Z15" s="3">
        <f>Y15</f>
        <v>2</v>
      </c>
      <c r="AA15" s="2">
        <f>(Y15/$Y$19)*100</f>
        <v>2.0408163265306123</v>
      </c>
      <c r="AB15" s="2">
        <f>(Y15/(Y15+Y16))*100</f>
        <v>7.4074074074074066</v>
      </c>
      <c r="AC15" s="2">
        <f>(Z15/$Z$19)*100</f>
        <v>3.125</v>
      </c>
    </row>
    <row r="16" spans="1:29">
      <c r="B16" s="3" t="s">
        <v>19</v>
      </c>
      <c r="C16" s="3" t="s">
        <v>19</v>
      </c>
      <c r="D16" s="3" t="s">
        <v>20</v>
      </c>
      <c r="E16" s="3">
        <v>8</v>
      </c>
      <c r="F16" s="3">
        <f>E16</f>
        <v>8</v>
      </c>
      <c r="G16" s="2">
        <f t="shared" ref="G16:G18" si="2">(E16/$E$19)*100</f>
        <v>18.181818181818183</v>
      </c>
      <c r="H16" s="2"/>
      <c r="I16" s="2">
        <f t="shared" ref="I16" si="3">(F16/$F$19)*100</f>
        <v>23.52941176470588</v>
      </c>
      <c r="J16" s="2"/>
      <c r="L16" s="3" t="s">
        <v>19</v>
      </c>
      <c r="M16" s="3" t="s">
        <v>19</v>
      </c>
      <c r="N16" s="3" t="s">
        <v>20</v>
      </c>
      <c r="O16" s="3">
        <v>14</v>
      </c>
      <c r="P16" s="3">
        <f>O16</f>
        <v>14</v>
      </c>
      <c r="Q16" s="2">
        <f t="shared" ref="Q16:Q18" si="4">(O16/$O$19)*100</f>
        <v>36.84210526315789</v>
      </c>
      <c r="R16" s="2"/>
      <c r="S16" s="2">
        <f>(P16/$P$19)*100</f>
        <v>50</v>
      </c>
      <c r="T16" s="2"/>
      <c r="V16" s="3" t="s">
        <v>19</v>
      </c>
      <c r="W16" s="3" t="s">
        <v>19</v>
      </c>
      <c r="X16" s="3" t="s">
        <v>20</v>
      </c>
      <c r="Y16" s="3">
        <v>25</v>
      </c>
      <c r="Z16" s="3">
        <f>Y16</f>
        <v>25</v>
      </c>
      <c r="AA16" s="2">
        <f t="shared" ref="AA16" si="5">(Y16/$Y$19)*100</f>
        <v>25.510204081632654</v>
      </c>
      <c r="AB16" s="2"/>
      <c r="AC16" s="2">
        <f>(Z16/$Z$19)*100</f>
        <v>39.0625</v>
      </c>
    </row>
    <row r="17" spans="1:29">
      <c r="B17" s="3" t="s">
        <v>19</v>
      </c>
      <c r="C17" s="3" t="s">
        <v>20</v>
      </c>
      <c r="D17" s="3" t="s">
        <v>19</v>
      </c>
      <c r="E17" s="3">
        <v>15</v>
      </c>
      <c r="F17" s="13">
        <f>ROUND((E17*$F$6),0)</f>
        <v>9</v>
      </c>
      <c r="G17" s="2">
        <f t="shared" si="2"/>
        <v>34.090909090909086</v>
      </c>
      <c r="H17" s="2"/>
      <c r="I17" s="2">
        <f>(F17/$F$19)*100</f>
        <v>26.47058823529412</v>
      </c>
      <c r="J17" s="2"/>
      <c r="L17" s="3" t="s">
        <v>19</v>
      </c>
      <c r="M17" s="3" t="s">
        <v>20</v>
      </c>
      <c r="N17" s="3" t="s">
        <v>19</v>
      </c>
      <c r="O17" s="3">
        <v>11</v>
      </c>
      <c r="P17" s="13">
        <f>ROUND((O17*$P$6),0)</f>
        <v>6</v>
      </c>
      <c r="Q17" s="2">
        <f t="shared" si="4"/>
        <v>28.947368421052634</v>
      </c>
      <c r="R17" s="2"/>
      <c r="S17" s="2">
        <f>(P17/$P$19)*100</f>
        <v>21.428571428571427</v>
      </c>
      <c r="T17" s="2"/>
      <c r="V17" s="3" t="s">
        <v>19</v>
      </c>
      <c r="W17" s="3" t="s">
        <v>20</v>
      </c>
      <c r="X17" s="3" t="s">
        <v>19</v>
      </c>
      <c r="Y17" s="3">
        <v>10</v>
      </c>
      <c r="Z17" s="13">
        <f>ROUND((Y17*$Z$6),0)</f>
        <v>5</v>
      </c>
      <c r="AA17" s="2">
        <f>(Y17/$Y$19)*100</f>
        <v>10.204081632653061</v>
      </c>
      <c r="AB17" s="2"/>
      <c r="AC17" s="2">
        <f>(Z17/$Z$19)*100</f>
        <v>7.8125</v>
      </c>
    </row>
    <row r="18" spans="1:29">
      <c r="B18" s="3" t="s">
        <v>19</v>
      </c>
      <c r="C18" s="3" t="s">
        <v>20</v>
      </c>
      <c r="D18" s="3" t="s">
        <v>20</v>
      </c>
      <c r="E18" s="3">
        <v>11</v>
      </c>
      <c r="F18" s="13">
        <f>ROUND((E18*$F$6),0)</f>
        <v>7</v>
      </c>
      <c r="G18" s="2">
        <f t="shared" si="2"/>
        <v>25</v>
      </c>
      <c r="H18" s="2"/>
      <c r="I18" s="2">
        <f>(F18/$F$19)*100</f>
        <v>20.588235294117645</v>
      </c>
      <c r="J18" s="2"/>
      <c r="L18" s="3" t="s">
        <v>19</v>
      </c>
      <c r="M18" s="3" t="s">
        <v>20</v>
      </c>
      <c r="N18" s="3" t="s">
        <v>20</v>
      </c>
      <c r="O18" s="3">
        <v>11</v>
      </c>
      <c r="P18" s="13">
        <f>ROUND((O18*$P$6),0)</f>
        <v>6</v>
      </c>
      <c r="Q18" s="2">
        <f t="shared" si="4"/>
        <v>28.947368421052634</v>
      </c>
      <c r="R18" s="2"/>
      <c r="S18" s="2">
        <f>(P18/$P$19)*100</f>
        <v>21.428571428571427</v>
      </c>
      <c r="T18" s="2"/>
      <c r="V18" s="3" t="s">
        <v>19</v>
      </c>
      <c r="W18" s="3" t="s">
        <v>20</v>
      </c>
      <c r="X18" s="3" t="s">
        <v>20</v>
      </c>
      <c r="Y18" s="3">
        <v>61</v>
      </c>
      <c r="Z18" s="13">
        <f>ROUND((Y18*$Z$6),0)</f>
        <v>32</v>
      </c>
      <c r="AA18" s="2">
        <f>(Y18/$Y$19)*100</f>
        <v>62.244897959183675</v>
      </c>
      <c r="AB18" s="2"/>
      <c r="AC18" s="2">
        <f>(Z18/$Z$19)*100</f>
        <v>50</v>
      </c>
    </row>
    <row r="19" spans="1:29">
      <c r="E19" s="3">
        <f>SUM(E15:E18)</f>
        <v>44</v>
      </c>
      <c r="F19" s="3">
        <f>SUM(F15:F18)</f>
        <v>34</v>
      </c>
      <c r="H19" s="2"/>
      <c r="J19" s="2"/>
      <c r="O19" s="3">
        <f>SUM(O15:O18)</f>
        <v>38</v>
      </c>
      <c r="P19" s="3">
        <f>SUM(P15:P18)</f>
        <v>28</v>
      </c>
      <c r="R19" s="2"/>
      <c r="T19" s="2"/>
      <c r="Y19" s="3">
        <f>SUM(Y15:Y18)</f>
        <v>98</v>
      </c>
      <c r="Z19" s="3">
        <f>SUM(Z15:Z18)</f>
        <v>64</v>
      </c>
      <c r="AB19" s="2"/>
    </row>
    <row r="20" spans="1:29">
      <c r="H20" s="2"/>
      <c r="J20" s="2"/>
      <c r="R20" s="2"/>
      <c r="T20" s="2"/>
      <c r="AB20" s="2"/>
    </row>
    <row r="21" spans="1:29">
      <c r="A21" t="s">
        <v>36</v>
      </c>
      <c r="E21" t="s">
        <v>55</v>
      </c>
      <c r="H21" s="2"/>
      <c r="J21" s="2"/>
      <c r="O21" t="s">
        <v>57</v>
      </c>
      <c r="R21" s="2"/>
      <c r="T21" s="2"/>
      <c r="Y21" t="s">
        <v>58</v>
      </c>
      <c r="AB21" s="2"/>
    </row>
    <row r="22" spans="1:29">
      <c r="A22" s="11" t="s">
        <v>21</v>
      </c>
      <c r="B22" s="11" t="s">
        <v>25</v>
      </c>
      <c r="C22" s="11" t="s">
        <v>14</v>
      </c>
      <c r="D22" s="11" t="s">
        <v>15</v>
      </c>
      <c r="E22" s="11" t="s">
        <v>16</v>
      </c>
      <c r="F22" s="11"/>
      <c r="G22" s="14" t="s">
        <v>17</v>
      </c>
      <c r="H22" s="19"/>
      <c r="I22" s="14" t="s">
        <v>17</v>
      </c>
      <c r="J22" s="2"/>
      <c r="K22" s="11" t="s">
        <v>13</v>
      </c>
      <c r="L22" s="11" t="s">
        <v>25</v>
      </c>
      <c r="M22" s="11" t="s">
        <v>14</v>
      </c>
      <c r="N22" s="11" t="s">
        <v>15</v>
      </c>
      <c r="O22" s="11" t="s">
        <v>16</v>
      </c>
      <c r="P22" s="11"/>
      <c r="Q22" s="14" t="s">
        <v>17</v>
      </c>
      <c r="R22" s="19"/>
      <c r="S22" s="14" t="s">
        <v>17</v>
      </c>
      <c r="T22" s="2"/>
      <c r="U22" s="11" t="s">
        <v>18</v>
      </c>
      <c r="V22" s="11" t="s">
        <v>25</v>
      </c>
      <c r="W22" s="11" t="s">
        <v>14</v>
      </c>
      <c r="X22" s="11" t="s">
        <v>15</v>
      </c>
      <c r="Y22" s="11" t="s">
        <v>16</v>
      </c>
      <c r="Z22" s="11"/>
      <c r="AA22" s="14" t="s">
        <v>17</v>
      </c>
      <c r="AB22" s="19"/>
      <c r="AC22" s="14" t="s">
        <v>17</v>
      </c>
    </row>
    <row r="23" spans="1:29">
      <c r="B23" s="3" t="s">
        <v>19</v>
      </c>
      <c r="C23" s="3" t="s">
        <v>19</v>
      </c>
      <c r="D23" s="3" t="s">
        <v>19</v>
      </c>
      <c r="E23" s="3">
        <v>7</v>
      </c>
      <c r="F23" s="3">
        <f>E23</f>
        <v>7</v>
      </c>
      <c r="G23" s="2">
        <f>(E23/$E$27)*100</f>
        <v>15.555555555555555</v>
      </c>
      <c r="H23" s="2">
        <f>(E23/(E23+E24))*100</f>
        <v>63.636363636363633</v>
      </c>
      <c r="I23" s="2">
        <f>(F23/$F$27)*100</f>
        <v>21.212121212121211</v>
      </c>
      <c r="J23" s="2"/>
      <c r="L23" s="3" t="s">
        <v>19</v>
      </c>
      <c r="M23" s="3" t="s">
        <v>19</v>
      </c>
      <c r="N23" s="3" t="s">
        <v>19</v>
      </c>
      <c r="O23" s="3">
        <v>2</v>
      </c>
      <c r="P23" s="3">
        <f>O23</f>
        <v>2</v>
      </c>
      <c r="Q23" s="2">
        <f>(O23/$O$27)*100</f>
        <v>4.2553191489361701</v>
      </c>
      <c r="R23" s="2">
        <f>(O23/(O23+O24))*100</f>
        <v>20</v>
      </c>
      <c r="S23" s="2">
        <f>(P23/$P$27)*100</f>
        <v>6.8965517241379306</v>
      </c>
      <c r="T23" s="2"/>
      <c r="V23" s="3" t="s">
        <v>19</v>
      </c>
      <c r="W23" s="3" t="s">
        <v>19</v>
      </c>
      <c r="X23" s="3" t="s">
        <v>19</v>
      </c>
      <c r="Y23" s="3">
        <v>1</v>
      </c>
      <c r="Z23" s="3">
        <f>Y23</f>
        <v>1</v>
      </c>
      <c r="AA23" s="2">
        <f t="shared" ref="AA23:AA25" si="6">(Y23/$Y$27)*100</f>
        <v>0.85470085470085477</v>
      </c>
      <c r="AB23" s="2">
        <f>(Y23/(Y23+Y24))*100</f>
        <v>5.5555555555555554</v>
      </c>
      <c r="AC23" s="2">
        <f>(Z23/$Z$27)*100</f>
        <v>1.4492753623188406</v>
      </c>
    </row>
    <row r="24" spans="1:29">
      <c r="B24" s="3" t="s">
        <v>19</v>
      </c>
      <c r="C24" s="3" t="s">
        <v>19</v>
      </c>
      <c r="D24" s="3" t="s">
        <v>20</v>
      </c>
      <c r="E24" s="3">
        <v>4</v>
      </c>
      <c r="F24" s="3">
        <f>E24</f>
        <v>4</v>
      </c>
      <c r="G24" s="2">
        <f t="shared" ref="G24:G26" si="7">(E24/$E$27)*100</f>
        <v>8.8888888888888893</v>
      </c>
      <c r="H24" s="2"/>
      <c r="I24" s="2">
        <f>(F24/$F$27)*100</f>
        <v>12.121212121212121</v>
      </c>
      <c r="J24" s="2"/>
      <c r="L24" s="3" t="s">
        <v>19</v>
      </c>
      <c r="M24" s="3" t="s">
        <v>19</v>
      </c>
      <c r="N24" s="3" t="s">
        <v>20</v>
      </c>
      <c r="O24" s="3">
        <v>8</v>
      </c>
      <c r="P24" s="3">
        <f>O24</f>
        <v>8</v>
      </c>
      <c r="Q24" s="2">
        <f t="shared" ref="Q24:Q26" si="8">(O24/$O$27)*100</f>
        <v>17.021276595744681</v>
      </c>
      <c r="S24" s="2">
        <f>(P24/$P$27)*100</f>
        <v>27.586206896551722</v>
      </c>
      <c r="V24" s="3" t="s">
        <v>19</v>
      </c>
      <c r="W24" s="3" t="s">
        <v>19</v>
      </c>
      <c r="X24" s="3" t="s">
        <v>20</v>
      </c>
      <c r="Y24" s="3">
        <v>17</v>
      </c>
      <c r="Z24" s="3">
        <f>Y24</f>
        <v>17</v>
      </c>
      <c r="AA24" s="2">
        <f t="shared" si="6"/>
        <v>14.529914529914532</v>
      </c>
      <c r="AC24" s="2">
        <f>(Z24/$Z$27)*100</f>
        <v>24.637681159420293</v>
      </c>
    </row>
    <row r="25" spans="1:29">
      <c r="B25" s="3" t="s">
        <v>19</v>
      </c>
      <c r="C25" s="3" t="s">
        <v>20</v>
      </c>
      <c r="D25" s="3" t="s">
        <v>19</v>
      </c>
      <c r="E25" s="3">
        <v>20</v>
      </c>
      <c r="F25" s="13">
        <f>ROUND((E25*$F$6),0)</f>
        <v>13</v>
      </c>
      <c r="G25" s="2">
        <f t="shared" si="7"/>
        <v>44.444444444444443</v>
      </c>
      <c r="I25" s="2">
        <f>(F25/$F$27)*100</f>
        <v>39.393939393939391</v>
      </c>
      <c r="L25" s="3" t="s">
        <v>19</v>
      </c>
      <c r="M25" s="3" t="s">
        <v>20</v>
      </c>
      <c r="N25" s="3" t="s">
        <v>19</v>
      </c>
      <c r="O25" s="3">
        <v>13</v>
      </c>
      <c r="P25" s="13">
        <f>ROUND((O25*$P$6),0)</f>
        <v>7</v>
      </c>
      <c r="Q25" s="2">
        <f t="shared" si="8"/>
        <v>27.659574468085108</v>
      </c>
      <c r="S25" s="2">
        <f>(P25/$P$27)*100</f>
        <v>24.137931034482758</v>
      </c>
      <c r="V25" s="3" t="s">
        <v>19</v>
      </c>
      <c r="W25" s="3" t="s">
        <v>20</v>
      </c>
      <c r="X25" s="3" t="s">
        <v>19</v>
      </c>
      <c r="Y25" s="3">
        <v>16</v>
      </c>
      <c r="Z25" s="13">
        <f>ROUND((Y25*$Z$6),0)</f>
        <v>8</v>
      </c>
      <c r="AA25" s="2">
        <f t="shared" si="6"/>
        <v>13.675213675213676</v>
      </c>
      <c r="AC25" s="2">
        <f>(Z25/$Z$27)*100</f>
        <v>11.594202898550725</v>
      </c>
    </row>
    <row r="26" spans="1:29">
      <c r="B26" s="3" t="s">
        <v>19</v>
      </c>
      <c r="C26" s="3" t="s">
        <v>20</v>
      </c>
      <c r="D26" s="3" t="s">
        <v>20</v>
      </c>
      <c r="E26" s="3">
        <v>14</v>
      </c>
      <c r="F26" s="13">
        <f>ROUND((E26*$F$6),0)</f>
        <v>9</v>
      </c>
      <c r="G26" s="2">
        <f t="shared" si="7"/>
        <v>31.111111111111111</v>
      </c>
      <c r="I26" s="2">
        <f>(F26/$F$27)*100</f>
        <v>27.27272727272727</v>
      </c>
      <c r="L26" s="3" t="s">
        <v>19</v>
      </c>
      <c r="M26" s="3" t="s">
        <v>20</v>
      </c>
      <c r="N26" s="3" t="s">
        <v>20</v>
      </c>
      <c r="O26" s="3">
        <v>24</v>
      </c>
      <c r="P26" s="13">
        <f>ROUND((O26*$P$6),0)</f>
        <v>12</v>
      </c>
      <c r="Q26" s="2">
        <f t="shared" si="8"/>
        <v>51.063829787234042</v>
      </c>
      <c r="S26" s="2">
        <f>(P26/$P$27)*100</f>
        <v>41.379310344827587</v>
      </c>
      <c r="V26" s="3" t="s">
        <v>19</v>
      </c>
      <c r="W26" s="3" t="s">
        <v>20</v>
      </c>
      <c r="X26" s="3" t="s">
        <v>20</v>
      </c>
      <c r="Y26" s="3">
        <v>83</v>
      </c>
      <c r="Z26" s="13">
        <f>ROUND((Y26*$Z$6),0)</f>
        <v>43</v>
      </c>
      <c r="AA26" s="2">
        <f>(Y26/$Y$27)*100</f>
        <v>70.940170940170944</v>
      </c>
      <c r="AC26" s="2">
        <f>(Z26/$Z$27)*100</f>
        <v>62.318840579710141</v>
      </c>
    </row>
    <row r="27" spans="1:29">
      <c r="E27" s="3">
        <f>SUM(E23:E26)</f>
        <v>45</v>
      </c>
      <c r="F27" s="3">
        <f>SUM(F23:F26)</f>
        <v>33</v>
      </c>
      <c r="O27" s="3">
        <f>SUM(O23:O26)</f>
        <v>47</v>
      </c>
      <c r="P27" s="3">
        <f>SUM(P23:P26)</f>
        <v>29</v>
      </c>
      <c r="Y27" s="3">
        <f>SUM(Y23:Y26)</f>
        <v>117</v>
      </c>
      <c r="Z27" s="3">
        <f>SUM(Z23:Z26)</f>
        <v>69</v>
      </c>
    </row>
    <row r="28" spans="1:29">
      <c r="B28">
        <v>61</v>
      </c>
    </row>
    <row r="31" spans="1:29">
      <c r="P31" s="12"/>
    </row>
    <row r="32" spans="1:29">
      <c r="P32" s="4"/>
    </row>
    <row r="33" spans="1:21">
      <c r="P33" s="4"/>
    </row>
    <row r="34" spans="1:21">
      <c r="P34" s="4"/>
    </row>
    <row r="35" spans="1:21">
      <c r="P35" s="4"/>
    </row>
    <row r="37" spans="1:21">
      <c r="P37" s="2"/>
    </row>
    <row r="39" spans="1:21">
      <c r="P39" s="4"/>
    </row>
    <row r="40" spans="1:21">
      <c r="P40" s="5"/>
    </row>
    <row r="46" spans="1:21">
      <c r="U46" s="17" t="s">
        <v>82</v>
      </c>
    </row>
    <row r="47" spans="1:21">
      <c r="A47" s="17" t="s">
        <v>82</v>
      </c>
      <c r="K47" s="17" t="s">
        <v>82</v>
      </c>
    </row>
    <row r="48" spans="1:21">
      <c r="A48" t="s">
        <v>37</v>
      </c>
    </row>
    <row r="49" spans="1:25" ht="21" thickBot="1">
      <c r="A49" s="1" t="s">
        <v>6</v>
      </c>
      <c r="B49" s="1" t="s">
        <v>1</v>
      </c>
      <c r="C49" s="1" t="s">
        <v>2</v>
      </c>
      <c r="D49" s="1" t="s">
        <v>3</v>
      </c>
      <c r="E49" s="1" t="s">
        <v>4</v>
      </c>
      <c r="K49" s="1" t="s">
        <v>0</v>
      </c>
      <c r="L49" s="1" t="s">
        <v>1</v>
      </c>
      <c r="M49" s="1" t="s">
        <v>2</v>
      </c>
      <c r="N49" s="1" t="s">
        <v>3</v>
      </c>
      <c r="O49" s="1" t="s">
        <v>4</v>
      </c>
      <c r="U49" s="1" t="s">
        <v>5</v>
      </c>
      <c r="V49" s="1" t="s">
        <v>1</v>
      </c>
      <c r="W49" s="1" t="s">
        <v>2</v>
      </c>
      <c r="X49" s="1" t="s">
        <v>3</v>
      </c>
      <c r="Y49" s="1" t="s">
        <v>4</v>
      </c>
    </row>
    <row r="50" spans="1:25">
      <c r="A50" t="s">
        <v>7</v>
      </c>
      <c r="B50" s="10">
        <f>I7</f>
        <v>27.27272727272727</v>
      </c>
      <c r="C50" s="10">
        <f>I15</f>
        <v>29.411764705882355</v>
      </c>
      <c r="D50" s="10">
        <f>I23</f>
        <v>21.212121212121211</v>
      </c>
      <c r="E50" s="4">
        <f>AVERAGE(B50:D50)</f>
        <v>25.965537730243614</v>
      </c>
      <c r="K50" t="s">
        <v>7</v>
      </c>
      <c r="L50" s="2">
        <f t="shared" ref="L50:L53" si="9">S7</f>
        <v>10.810810810810811</v>
      </c>
      <c r="M50" s="2">
        <f t="shared" ref="M50:M53" si="10">S15</f>
        <v>7.1428571428571423</v>
      </c>
      <c r="N50" s="2">
        <f t="shared" ref="N50:N53" si="11">S23</f>
        <v>6.8965517241379306</v>
      </c>
      <c r="O50" s="4">
        <f>AVERAGE(L50:N50)</f>
        <v>8.2834065592686272</v>
      </c>
      <c r="U50" t="s">
        <v>7</v>
      </c>
      <c r="V50" s="2">
        <f t="shared" ref="V50:V53" si="12">AC7</f>
        <v>7.1428571428571423</v>
      </c>
      <c r="W50" s="2">
        <f t="shared" ref="W50:W53" si="13">AC15</f>
        <v>3.125</v>
      </c>
      <c r="X50" s="2">
        <f t="shared" ref="X50:X53" si="14">AC23</f>
        <v>1.4492753623188406</v>
      </c>
      <c r="Y50" s="4">
        <f>AVERAGE(V50:X50)</f>
        <v>3.9057108350586609</v>
      </c>
    </row>
    <row r="51" spans="1:25">
      <c r="A51" t="s">
        <v>8</v>
      </c>
      <c r="B51" s="10">
        <f t="shared" ref="B51:B53" si="15">I8</f>
        <v>13.636363636363635</v>
      </c>
      <c r="C51" s="10">
        <f t="shared" ref="C51:C53" si="16">I16</f>
        <v>23.52941176470588</v>
      </c>
      <c r="D51" s="10">
        <f t="shared" ref="D51:D53" si="17">I24</f>
        <v>12.121212121212121</v>
      </c>
      <c r="E51" s="4">
        <f>AVERAGE(B51:D51)</f>
        <v>16.428995840760546</v>
      </c>
      <c r="K51" t="s">
        <v>8</v>
      </c>
      <c r="L51" s="2">
        <f t="shared" si="9"/>
        <v>35.135135135135137</v>
      </c>
      <c r="M51" s="2">
        <f t="shared" si="10"/>
        <v>50</v>
      </c>
      <c r="N51" s="2">
        <f t="shared" si="11"/>
        <v>27.586206896551722</v>
      </c>
      <c r="O51" s="4">
        <f>AVERAGE(L51:N51)</f>
        <v>37.573780677228946</v>
      </c>
      <c r="U51" t="s">
        <v>8</v>
      </c>
      <c r="V51" s="2">
        <f t="shared" si="12"/>
        <v>19.642857142857142</v>
      </c>
      <c r="W51" s="2">
        <f t="shared" si="13"/>
        <v>39.0625</v>
      </c>
      <c r="X51" s="2">
        <f t="shared" si="14"/>
        <v>24.637681159420293</v>
      </c>
      <c r="Y51" s="4">
        <f>AVERAGE(V51:X51)</f>
        <v>27.78101276742581</v>
      </c>
    </row>
    <row r="52" spans="1:25">
      <c r="A52" t="s">
        <v>9</v>
      </c>
      <c r="B52" s="10">
        <f t="shared" si="15"/>
        <v>29.545454545454547</v>
      </c>
      <c r="C52" s="10">
        <f t="shared" si="16"/>
        <v>26.47058823529412</v>
      </c>
      <c r="D52" s="10">
        <f t="shared" si="17"/>
        <v>39.393939393939391</v>
      </c>
      <c r="E52" s="4">
        <f t="shared" ref="E52:E53" si="18">AVERAGE(B52:D52)</f>
        <v>31.803327391562686</v>
      </c>
      <c r="K52" t="s">
        <v>9</v>
      </c>
      <c r="L52" s="2">
        <f t="shared" si="9"/>
        <v>13.513513513513514</v>
      </c>
      <c r="M52" s="2">
        <f t="shared" si="10"/>
        <v>21.428571428571427</v>
      </c>
      <c r="N52" s="2">
        <f t="shared" si="11"/>
        <v>24.137931034482758</v>
      </c>
      <c r="O52" s="4">
        <f t="shared" ref="O52:O53" si="19">AVERAGE(L52:N52)</f>
        <v>19.693338658855897</v>
      </c>
      <c r="U52" t="s">
        <v>9</v>
      </c>
      <c r="V52" s="2">
        <f t="shared" si="12"/>
        <v>14.285714285714285</v>
      </c>
      <c r="W52" s="2">
        <f t="shared" si="13"/>
        <v>7.8125</v>
      </c>
      <c r="X52" s="2">
        <f t="shared" si="14"/>
        <v>11.594202898550725</v>
      </c>
      <c r="Y52" s="4">
        <f t="shared" ref="Y52:Y53" si="20">AVERAGE(V52:X52)</f>
        <v>11.230805728088336</v>
      </c>
    </row>
    <row r="53" spans="1:25">
      <c r="A53" t="s">
        <v>10</v>
      </c>
      <c r="B53" s="10">
        <f t="shared" si="15"/>
        <v>29.545454545454547</v>
      </c>
      <c r="C53" s="10">
        <f t="shared" si="16"/>
        <v>20.588235294117645</v>
      </c>
      <c r="D53" s="10">
        <f t="shared" si="17"/>
        <v>27.27272727272727</v>
      </c>
      <c r="E53" s="4">
        <f t="shared" si="18"/>
        <v>25.802139037433154</v>
      </c>
      <c r="K53" t="s">
        <v>10</v>
      </c>
      <c r="L53" s="2">
        <f t="shared" si="9"/>
        <v>40.54054054054054</v>
      </c>
      <c r="M53" s="2">
        <f t="shared" si="10"/>
        <v>21.428571428571427</v>
      </c>
      <c r="N53" s="2">
        <f t="shared" si="11"/>
        <v>41.379310344827587</v>
      </c>
      <c r="O53" s="4">
        <f t="shared" si="19"/>
        <v>34.449474104646519</v>
      </c>
      <c r="U53" t="s">
        <v>10</v>
      </c>
      <c r="V53" s="2">
        <f t="shared" si="12"/>
        <v>58.928571428571431</v>
      </c>
      <c r="W53" s="2">
        <f t="shared" si="13"/>
        <v>50</v>
      </c>
      <c r="X53" s="2">
        <f t="shared" si="14"/>
        <v>62.318840579710141</v>
      </c>
      <c r="Y53" s="4">
        <f t="shared" si="20"/>
        <v>57.082470669427188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ED607-035A-8D4B-994B-15151B149746}">
  <dimension ref="A2:X112"/>
  <sheetViews>
    <sheetView tabSelected="1" zoomScale="83" zoomScaleNormal="83" workbookViewId="0">
      <selection activeCell="Z12" sqref="Z12"/>
    </sheetView>
  </sheetViews>
  <sheetFormatPr baseColWidth="10" defaultRowHeight="20"/>
  <cols>
    <col min="2" max="2" width="12.5703125" customWidth="1"/>
    <col min="3" max="3" width="14.28515625" customWidth="1"/>
    <col min="4" max="4" width="21.7109375" customWidth="1"/>
    <col min="6" max="6" width="14.7109375" customWidth="1"/>
    <col min="7" max="8" width="13.28515625" customWidth="1"/>
    <col min="9" max="9" width="13.140625" customWidth="1"/>
    <col min="12" max="15" width="11.140625" bestFit="1" customWidth="1"/>
    <col min="19" max="22" width="11.140625" bestFit="1" customWidth="1"/>
    <col min="23" max="23" width="11.7109375" customWidth="1"/>
  </cols>
  <sheetData>
    <row r="2" spans="3:24">
      <c r="C2" s="22" t="s">
        <v>82</v>
      </c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3:24">
      <c r="C3" s="22" t="s">
        <v>11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3:24">
      <c r="C4" s="22"/>
      <c r="D4" s="30" t="s">
        <v>64</v>
      </c>
      <c r="E4" s="30" t="s">
        <v>67</v>
      </c>
      <c r="F4" s="30" t="s">
        <v>68</v>
      </c>
      <c r="G4" s="30" t="s">
        <v>69</v>
      </c>
      <c r="H4" s="30" t="s">
        <v>84</v>
      </c>
      <c r="I4" s="22"/>
      <c r="J4" s="22"/>
      <c r="K4" s="30" t="s">
        <v>65</v>
      </c>
      <c r="L4" s="30" t="s">
        <v>67</v>
      </c>
      <c r="M4" s="30" t="s">
        <v>68</v>
      </c>
      <c r="N4" s="30" t="s">
        <v>69</v>
      </c>
      <c r="O4" s="30" t="s">
        <v>84</v>
      </c>
      <c r="P4" s="22"/>
      <c r="Q4" s="22"/>
      <c r="R4" s="30" t="s">
        <v>66</v>
      </c>
      <c r="S4" s="30" t="s">
        <v>67</v>
      </c>
      <c r="T4" s="30" t="s">
        <v>68</v>
      </c>
      <c r="U4" s="30" t="s">
        <v>69</v>
      </c>
      <c r="V4" s="30" t="s">
        <v>84</v>
      </c>
      <c r="W4" s="22"/>
      <c r="X4" s="22"/>
    </row>
    <row r="5" spans="3:24">
      <c r="C5" s="22"/>
      <c r="D5" s="22" t="s">
        <v>77</v>
      </c>
      <c r="E5" s="24">
        <v>20.27027027027027</v>
      </c>
      <c r="F5" s="24">
        <v>23.255813953488371</v>
      </c>
      <c r="G5" s="24">
        <v>18.181818181818183</v>
      </c>
      <c r="H5" s="25">
        <v>20.569300801858944</v>
      </c>
      <c r="I5" s="22"/>
      <c r="J5" s="22"/>
      <c r="K5" s="22"/>
      <c r="L5" s="24">
        <v>29.268292682926827</v>
      </c>
      <c r="M5" s="24">
        <v>26.666666666666668</v>
      </c>
      <c r="N5" s="24">
        <v>16.129032258064516</v>
      </c>
      <c r="O5" s="25">
        <v>24.021330535886005</v>
      </c>
      <c r="P5" s="22"/>
      <c r="Q5" s="22"/>
      <c r="R5" s="22"/>
      <c r="S5" s="25">
        <v>2.7027027027027026</v>
      </c>
      <c r="T5" s="25">
        <v>9.375</v>
      </c>
      <c r="U5" s="25">
        <v>10.44776119402985</v>
      </c>
      <c r="V5" s="25">
        <v>7.5084879655775181</v>
      </c>
      <c r="W5" s="22"/>
      <c r="X5" s="22"/>
    </row>
    <row r="6" spans="3:24">
      <c r="C6" s="22"/>
      <c r="D6" s="22" t="s">
        <v>78</v>
      </c>
      <c r="E6" s="24">
        <v>29.72972972972973</v>
      </c>
      <c r="F6" s="24">
        <v>25.581395348837212</v>
      </c>
      <c r="G6" s="24">
        <v>27.27272727272727</v>
      </c>
      <c r="H6" s="25">
        <v>27.527950783764702</v>
      </c>
      <c r="I6" s="22"/>
      <c r="J6" s="22"/>
      <c r="K6" s="22"/>
      <c r="L6" s="24">
        <v>21.951219512195124</v>
      </c>
      <c r="M6" s="24">
        <v>16.666666666666664</v>
      </c>
      <c r="N6" s="24">
        <v>41.935483870967744</v>
      </c>
      <c r="O6" s="25">
        <v>26.85112334994318</v>
      </c>
      <c r="P6" s="22"/>
      <c r="Q6" s="22"/>
      <c r="R6" s="22"/>
      <c r="S6" s="25">
        <v>28.378378378378379</v>
      </c>
      <c r="T6" s="25">
        <v>37.5</v>
      </c>
      <c r="U6" s="25">
        <v>40.298507462686565</v>
      </c>
      <c r="V6" s="25">
        <v>35.392295280354979</v>
      </c>
      <c r="W6" s="22"/>
      <c r="X6" s="22"/>
    </row>
    <row r="7" spans="3:24">
      <c r="C7" s="22"/>
      <c r="D7" s="22" t="s">
        <v>79</v>
      </c>
      <c r="E7" s="24">
        <v>18.918918918918919</v>
      </c>
      <c r="F7" s="24">
        <v>32.558139534883722</v>
      </c>
      <c r="G7" s="24">
        <v>30.303030303030305</v>
      </c>
      <c r="H7" s="25">
        <v>27.260029585610983</v>
      </c>
      <c r="I7" s="22"/>
      <c r="J7" s="22"/>
      <c r="K7" s="22"/>
      <c r="L7" s="24">
        <v>14.634146341463413</v>
      </c>
      <c r="M7" s="24">
        <v>23.333333333333332</v>
      </c>
      <c r="N7" s="24">
        <v>16.129032258064516</v>
      </c>
      <c r="O7" s="25">
        <v>18.032170644287088</v>
      </c>
      <c r="P7" s="22"/>
      <c r="Q7" s="22"/>
      <c r="R7" s="22"/>
      <c r="S7" s="25">
        <v>6.756756756756757</v>
      </c>
      <c r="T7" s="25">
        <v>6.25</v>
      </c>
      <c r="U7" s="25">
        <v>4.4776119402985071</v>
      </c>
      <c r="V7" s="25">
        <v>5.828122899018422</v>
      </c>
      <c r="W7" s="22"/>
      <c r="X7" s="22"/>
    </row>
    <row r="8" spans="3:24">
      <c r="C8" s="22"/>
      <c r="D8" s="22" t="s">
        <v>80</v>
      </c>
      <c r="E8" s="24">
        <v>31.081081081081081</v>
      </c>
      <c r="F8" s="24">
        <v>18.604651162790699</v>
      </c>
      <c r="G8" s="24">
        <v>24.242424242424242</v>
      </c>
      <c r="H8" s="25">
        <v>24.642718828765339</v>
      </c>
      <c r="I8" s="22"/>
      <c r="J8" s="22"/>
      <c r="K8" s="22"/>
      <c r="L8" s="24">
        <v>34.146341463414636</v>
      </c>
      <c r="M8" s="24">
        <v>33.333333333333329</v>
      </c>
      <c r="N8" s="24">
        <v>25.806451612903224</v>
      </c>
      <c r="O8" s="25">
        <v>31.095375469883731</v>
      </c>
      <c r="P8" s="22"/>
      <c r="Q8" s="22"/>
      <c r="R8" s="22"/>
      <c r="S8" s="25">
        <v>62.162162162162161</v>
      </c>
      <c r="T8" s="25">
        <v>46.875</v>
      </c>
      <c r="U8" s="25">
        <v>44.776119402985074</v>
      </c>
      <c r="V8" s="25">
        <v>51.271093855049081</v>
      </c>
      <c r="W8" s="22"/>
      <c r="X8" s="22"/>
    </row>
    <row r="9" spans="3:24"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3:24"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3:24">
      <c r="C11" s="22" t="s">
        <v>39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3:24">
      <c r="C12" s="22"/>
      <c r="D12" s="29" t="s">
        <v>64</v>
      </c>
      <c r="E12" s="29" t="s">
        <v>67</v>
      </c>
      <c r="F12" s="29" t="s">
        <v>68</v>
      </c>
      <c r="G12" s="29" t="s">
        <v>69</v>
      </c>
      <c r="H12" s="30" t="s">
        <v>84</v>
      </c>
      <c r="I12" s="22"/>
      <c r="J12" s="22"/>
      <c r="K12" s="29" t="s">
        <v>65</v>
      </c>
      <c r="L12" s="29" t="s">
        <v>67</v>
      </c>
      <c r="M12" s="29" t="s">
        <v>68</v>
      </c>
      <c r="N12" s="29" t="s">
        <v>69</v>
      </c>
      <c r="O12" s="30" t="s">
        <v>84</v>
      </c>
      <c r="P12" s="22"/>
      <c r="Q12" s="22"/>
      <c r="R12" s="29" t="s">
        <v>66</v>
      </c>
      <c r="S12" s="29" t="s">
        <v>67</v>
      </c>
      <c r="T12" s="29" t="s">
        <v>68</v>
      </c>
      <c r="U12" s="29" t="s">
        <v>69</v>
      </c>
      <c r="V12" s="30" t="s">
        <v>84</v>
      </c>
      <c r="W12" s="22"/>
      <c r="X12" s="22"/>
    </row>
    <row r="13" spans="3:24">
      <c r="C13" s="22"/>
      <c r="D13" s="22" t="s">
        <v>77</v>
      </c>
      <c r="E13" s="25">
        <v>62.5</v>
      </c>
      <c r="F13" s="25">
        <v>26.923076923076923</v>
      </c>
      <c r="G13" s="25">
        <v>40.625</v>
      </c>
      <c r="H13" s="25">
        <v>43.349358974358971</v>
      </c>
      <c r="I13" s="22"/>
      <c r="J13" s="22"/>
      <c r="K13" s="22"/>
      <c r="L13" s="25">
        <v>2.3809523809523809</v>
      </c>
      <c r="M13" s="25">
        <v>7.5</v>
      </c>
      <c r="N13" s="25">
        <v>8.3333333333333321</v>
      </c>
      <c r="O13" s="25">
        <v>6.0714285714285721</v>
      </c>
      <c r="P13" s="25"/>
      <c r="Q13" s="22"/>
      <c r="R13" s="22"/>
      <c r="S13" s="24">
        <v>3.225806451612903</v>
      </c>
      <c r="T13" s="24">
        <v>0</v>
      </c>
      <c r="U13" s="24">
        <v>7.3529411764705888</v>
      </c>
      <c r="V13" s="24">
        <v>3.5262492093611635</v>
      </c>
      <c r="W13" s="22"/>
      <c r="X13" s="22"/>
    </row>
    <row r="14" spans="3:24">
      <c r="C14" s="22"/>
      <c r="D14" s="22" t="s">
        <v>78</v>
      </c>
      <c r="E14" s="25">
        <v>15.625</v>
      </c>
      <c r="F14" s="25">
        <v>19.230769230769234</v>
      </c>
      <c r="G14" s="25">
        <v>15.625</v>
      </c>
      <c r="H14" s="25">
        <v>16.826923076923077</v>
      </c>
      <c r="I14" s="22"/>
      <c r="J14" s="22"/>
      <c r="K14" s="22"/>
      <c r="L14" s="25">
        <v>45.238095238095241</v>
      </c>
      <c r="M14" s="25">
        <v>52.5</v>
      </c>
      <c r="N14" s="25">
        <v>38.888888888888893</v>
      </c>
      <c r="O14" s="25">
        <v>45.542328042328045</v>
      </c>
      <c r="P14" s="25"/>
      <c r="Q14" s="22"/>
      <c r="R14" s="22"/>
      <c r="S14" s="24">
        <v>43.548387096774192</v>
      </c>
      <c r="T14" s="24">
        <v>47.540983606557376</v>
      </c>
      <c r="U14" s="24">
        <v>47.058823529411761</v>
      </c>
      <c r="V14" s="24">
        <v>46.04939807758111</v>
      </c>
      <c r="W14" s="22"/>
      <c r="X14" s="22"/>
    </row>
    <row r="15" spans="3:24">
      <c r="C15" s="22"/>
      <c r="D15" s="22" t="s">
        <v>79</v>
      </c>
      <c r="E15" s="25">
        <v>6.25</v>
      </c>
      <c r="F15" s="25">
        <v>38.461538461538467</v>
      </c>
      <c r="G15" s="25">
        <v>25</v>
      </c>
      <c r="H15" s="25">
        <v>23.237179487179489</v>
      </c>
      <c r="I15" s="22"/>
      <c r="J15" s="22"/>
      <c r="K15" s="22"/>
      <c r="L15" s="25">
        <v>7.1428571428571423</v>
      </c>
      <c r="M15" s="25">
        <v>12.5</v>
      </c>
      <c r="N15" s="25">
        <v>13.888888888888889</v>
      </c>
      <c r="O15" s="25">
        <v>11.177248677248677</v>
      </c>
      <c r="P15" s="25"/>
      <c r="Q15" s="22"/>
      <c r="R15" s="22"/>
      <c r="S15" s="24">
        <v>1.6129032258064515</v>
      </c>
      <c r="T15" s="24">
        <v>4.918032786885246</v>
      </c>
      <c r="U15" s="24">
        <v>4.4117647058823533</v>
      </c>
      <c r="V15" s="24">
        <v>3.6475669061913503</v>
      </c>
      <c r="W15" s="22"/>
      <c r="X15" s="22"/>
    </row>
    <row r="16" spans="3:24">
      <c r="C16" s="22"/>
      <c r="D16" s="22" t="s">
        <v>80</v>
      </c>
      <c r="E16" s="25">
        <v>15.625</v>
      </c>
      <c r="F16" s="25">
        <v>15.384615384615385</v>
      </c>
      <c r="G16" s="25">
        <v>18.75</v>
      </c>
      <c r="H16" s="25">
        <v>16.586538461538463</v>
      </c>
      <c r="I16" s="22"/>
      <c r="J16" s="22"/>
      <c r="K16" s="22"/>
      <c r="L16" s="25">
        <v>45.238095238095241</v>
      </c>
      <c r="M16" s="25">
        <v>27.500000000000004</v>
      </c>
      <c r="N16" s="25">
        <v>38.888888888888893</v>
      </c>
      <c r="O16" s="25">
        <v>37.208994708994709</v>
      </c>
      <c r="P16" s="25"/>
      <c r="Q16" s="22"/>
      <c r="R16" s="22"/>
      <c r="S16" s="24">
        <v>51.612903225806448</v>
      </c>
      <c r="T16" s="24">
        <v>47.540983606557376</v>
      </c>
      <c r="U16" s="24">
        <v>41.17647058823529</v>
      </c>
      <c r="V16" s="24">
        <v>46.776785806866371</v>
      </c>
      <c r="W16" s="22"/>
      <c r="X16" s="22"/>
    </row>
    <row r="17" spans="3:24"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3:24"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3:24">
      <c r="C19" s="22" t="s">
        <v>37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3:24">
      <c r="C20" s="22"/>
      <c r="D20" s="29" t="s">
        <v>64</v>
      </c>
      <c r="E20" s="29" t="s">
        <v>67</v>
      </c>
      <c r="F20" s="29" t="s">
        <v>68</v>
      </c>
      <c r="G20" s="29" t="s">
        <v>69</v>
      </c>
      <c r="H20" s="30" t="s">
        <v>84</v>
      </c>
      <c r="I20" s="22"/>
      <c r="J20" s="22"/>
      <c r="K20" s="29" t="s">
        <v>65</v>
      </c>
      <c r="L20" s="29" t="s">
        <v>67</v>
      </c>
      <c r="M20" s="29" t="s">
        <v>68</v>
      </c>
      <c r="N20" s="29" t="s">
        <v>69</v>
      </c>
      <c r="O20" s="30" t="s">
        <v>84</v>
      </c>
      <c r="P20" s="22"/>
      <c r="Q20" s="22"/>
      <c r="R20" s="29" t="s">
        <v>66</v>
      </c>
      <c r="S20" s="29" t="s">
        <v>67</v>
      </c>
      <c r="T20" s="29" t="s">
        <v>68</v>
      </c>
      <c r="U20" s="29" t="s">
        <v>69</v>
      </c>
      <c r="V20" s="30" t="s">
        <v>84</v>
      </c>
      <c r="W20" s="22"/>
      <c r="X20" s="22"/>
    </row>
    <row r="21" spans="3:24">
      <c r="C21" s="22"/>
      <c r="D21" s="22" t="s">
        <v>77</v>
      </c>
      <c r="E21" s="25">
        <v>27.906976744186046</v>
      </c>
      <c r="F21" s="25">
        <v>29.411764705882355</v>
      </c>
      <c r="G21" s="25">
        <v>22.58064516129032</v>
      </c>
      <c r="H21" s="25">
        <v>26.633128870452907</v>
      </c>
      <c r="I21" s="22"/>
      <c r="J21" s="22"/>
      <c r="K21" s="22"/>
      <c r="L21" s="25">
        <v>11.111111111111111</v>
      </c>
      <c r="M21" s="25">
        <v>7.1428571428571423</v>
      </c>
      <c r="N21" s="25">
        <v>6.8965517241379306</v>
      </c>
      <c r="O21" s="25">
        <v>8.3835066593687273</v>
      </c>
      <c r="P21" s="22"/>
      <c r="Q21" s="22"/>
      <c r="R21" s="22"/>
      <c r="S21" s="25">
        <v>7.2727272727272725</v>
      </c>
      <c r="T21" s="25">
        <v>3.1746031746031744</v>
      </c>
      <c r="U21" s="25">
        <v>1.4705882352941175</v>
      </c>
      <c r="V21" s="25">
        <v>3.972639560874855</v>
      </c>
      <c r="W21" s="22"/>
      <c r="X21" s="22"/>
    </row>
    <row r="22" spans="3:24">
      <c r="C22" s="22"/>
      <c r="D22" s="22" t="s">
        <v>78</v>
      </c>
      <c r="E22" s="25">
        <v>13.953488372093023</v>
      </c>
      <c r="F22" s="25">
        <v>23.52941176470588</v>
      </c>
      <c r="G22" s="25">
        <v>12.903225806451612</v>
      </c>
      <c r="H22" s="25">
        <v>16.795375314416841</v>
      </c>
      <c r="I22" s="22"/>
      <c r="J22" s="22"/>
      <c r="K22" s="22"/>
      <c r="L22" s="25">
        <v>36.111111111111107</v>
      </c>
      <c r="M22" s="25">
        <v>50</v>
      </c>
      <c r="N22" s="25">
        <v>27.586206896551722</v>
      </c>
      <c r="O22" s="25">
        <v>37.899106002554277</v>
      </c>
      <c r="P22" s="22"/>
      <c r="Q22" s="22"/>
      <c r="R22" s="22"/>
      <c r="S22" s="25">
        <v>20</v>
      </c>
      <c r="T22" s="25">
        <v>39.682539682539684</v>
      </c>
      <c r="U22" s="25">
        <v>25</v>
      </c>
      <c r="V22" s="25">
        <v>28.227513227513228</v>
      </c>
      <c r="W22" s="22"/>
      <c r="X22" s="22"/>
    </row>
    <row r="23" spans="3:24">
      <c r="C23" s="22"/>
      <c r="D23" s="22" t="s">
        <v>79</v>
      </c>
      <c r="E23" s="25">
        <v>30.232558139534881</v>
      </c>
      <c r="F23" s="25">
        <v>26.47058823529412</v>
      </c>
      <c r="G23" s="25">
        <v>38.70967741935484</v>
      </c>
      <c r="H23" s="25">
        <v>31.804274598061284</v>
      </c>
      <c r="I23" s="22"/>
      <c r="J23" s="22"/>
      <c r="K23" s="22"/>
      <c r="L23" s="25">
        <v>13.888888888888889</v>
      </c>
      <c r="M23" s="25">
        <v>21.428571428571427</v>
      </c>
      <c r="N23" s="25">
        <v>24.137931034482758</v>
      </c>
      <c r="O23" s="25">
        <v>19.818463783981027</v>
      </c>
      <c r="P23" s="22"/>
      <c r="Q23" s="22"/>
      <c r="R23" s="22"/>
      <c r="S23" s="25">
        <v>14.545454545454545</v>
      </c>
      <c r="T23" s="25">
        <v>7.9365079365079358</v>
      </c>
      <c r="U23" s="25">
        <v>11.76470588235294</v>
      </c>
      <c r="V23" s="25">
        <v>11.415556121438472</v>
      </c>
      <c r="W23" s="22"/>
      <c r="X23" s="22"/>
    </row>
    <row r="24" spans="3:24">
      <c r="C24" s="22"/>
      <c r="D24" s="22" t="s">
        <v>80</v>
      </c>
      <c r="E24" s="25">
        <v>27.906976744186046</v>
      </c>
      <c r="F24" s="25">
        <v>20.588235294117645</v>
      </c>
      <c r="G24" s="25">
        <v>25.806451612903224</v>
      </c>
      <c r="H24" s="25">
        <v>24.767221217068975</v>
      </c>
      <c r="I24" s="22"/>
      <c r="J24" s="22"/>
      <c r="K24" s="22"/>
      <c r="L24" s="25">
        <v>38.888888888888893</v>
      </c>
      <c r="M24" s="25">
        <v>21.428571428571427</v>
      </c>
      <c r="N24" s="25">
        <v>41.379310344827587</v>
      </c>
      <c r="O24" s="25">
        <v>33.898923554095965</v>
      </c>
      <c r="P24" s="22"/>
      <c r="Q24" s="22"/>
      <c r="R24" s="22"/>
      <c r="S24" s="25">
        <v>58.18181818181818</v>
      </c>
      <c r="T24" s="25">
        <v>49.206349206349202</v>
      </c>
      <c r="U24" s="25">
        <v>61.764705882352942</v>
      </c>
      <c r="V24" s="25">
        <v>56.384291090173441</v>
      </c>
      <c r="W24" s="22"/>
      <c r="X24" s="22"/>
    </row>
    <row r="25" spans="3:24"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6"/>
      <c r="P25" s="22"/>
      <c r="Q25" s="22"/>
      <c r="R25" s="22"/>
      <c r="S25" s="22"/>
      <c r="T25" s="22"/>
      <c r="U25" s="22"/>
      <c r="V25" s="22"/>
      <c r="W25" s="22"/>
      <c r="X25" s="22"/>
    </row>
    <row r="26" spans="3:24"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3:24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3:24">
      <c r="C28" s="22"/>
      <c r="D28" s="22"/>
      <c r="E28" s="22"/>
      <c r="F28" s="22"/>
      <c r="G28" s="22"/>
      <c r="H28" s="22"/>
      <c r="I28" s="22"/>
      <c r="J28" s="22" t="s">
        <v>44</v>
      </c>
      <c r="K28" s="22"/>
      <c r="L28" s="22"/>
      <c r="M28" s="22"/>
      <c r="N28" s="22"/>
      <c r="O28" s="22"/>
      <c r="P28" s="22"/>
      <c r="Q28" s="22" t="s">
        <v>44</v>
      </c>
      <c r="R28" s="22"/>
      <c r="S28" s="22"/>
      <c r="T28" s="22"/>
      <c r="U28" s="22"/>
      <c r="V28" s="22"/>
      <c r="W28" s="22"/>
      <c r="X28" s="22" t="s">
        <v>44</v>
      </c>
    </row>
    <row r="29" spans="3:24" ht="21" thickBot="1">
      <c r="C29" s="22"/>
      <c r="D29" s="23" t="s">
        <v>6</v>
      </c>
      <c r="E29" s="23" t="s">
        <v>11</v>
      </c>
      <c r="F29" s="23" t="s">
        <v>39</v>
      </c>
      <c r="G29" s="23" t="s">
        <v>40</v>
      </c>
      <c r="H29" s="23" t="s">
        <v>84</v>
      </c>
      <c r="I29" s="22" t="s">
        <v>43</v>
      </c>
      <c r="J29" s="22" t="s">
        <v>45</v>
      </c>
      <c r="K29" s="23" t="s">
        <v>0</v>
      </c>
      <c r="L29" s="23" t="s">
        <v>11</v>
      </c>
      <c r="M29" s="23" t="s">
        <v>39</v>
      </c>
      <c r="N29" s="23" t="s">
        <v>40</v>
      </c>
      <c r="O29" s="23" t="s">
        <v>84</v>
      </c>
      <c r="P29" s="22" t="s">
        <v>43</v>
      </c>
      <c r="Q29" s="22" t="s">
        <v>45</v>
      </c>
      <c r="R29" s="23" t="s">
        <v>5</v>
      </c>
      <c r="S29" s="23" t="s">
        <v>11</v>
      </c>
      <c r="T29" s="23" t="s">
        <v>39</v>
      </c>
      <c r="U29" s="23" t="s">
        <v>40</v>
      </c>
      <c r="V29" s="23" t="s">
        <v>84</v>
      </c>
      <c r="W29" s="22" t="s">
        <v>43</v>
      </c>
      <c r="X29" s="22" t="s">
        <v>45</v>
      </c>
    </row>
    <row r="30" spans="3:24">
      <c r="C30" s="22"/>
      <c r="D30" s="22" t="s">
        <v>7</v>
      </c>
      <c r="E30" s="25">
        <v>20.569300801858944</v>
      </c>
      <c r="F30" s="25">
        <v>43.349358974358971</v>
      </c>
      <c r="G30" s="25">
        <v>26.633128870452907</v>
      </c>
      <c r="H30" s="25">
        <f>AVERAGE(E30:G30)</f>
        <v>30.183929548890273</v>
      </c>
      <c r="I30" s="24">
        <f>STDEV(E30:G30)</f>
        <v>11.797834618230368</v>
      </c>
      <c r="J30" s="24">
        <f>I30/SQRT((3))</f>
        <v>6.8114829926899896</v>
      </c>
      <c r="K30" s="22"/>
      <c r="L30" s="25">
        <v>24.021330535886005</v>
      </c>
      <c r="M30" s="25">
        <f t="shared" ref="M30:M33" si="0">O13</f>
        <v>6.0714285714285721</v>
      </c>
      <c r="N30" s="25">
        <f t="shared" ref="N30:N33" si="1">O21</f>
        <v>8.3835066593687273</v>
      </c>
      <c r="O30" s="25">
        <f>AVERAGE(L30:N30)</f>
        <v>12.825421922227768</v>
      </c>
      <c r="P30" s="24">
        <f>STDEV(L30:N30)</f>
        <v>9.7646148687607361</v>
      </c>
      <c r="Q30" s="24">
        <f t="shared" ref="Q30:Q33" si="2">P30/SQRT((3))</f>
        <v>5.6376030230120335</v>
      </c>
      <c r="R30" s="22"/>
      <c r="S30" s="25">
        <v>7.5084879655775181</v>
      </c>
      <c r="T30" s="24">
        <v>3.5262492093611635</v>
      </c>
      <c r="U30" s="25">
        <f t="shared" ref="U30:U33" si="3">V21</f>
        <v>3.972639560874855</v>
      </c>
      <c r="V30" s="25">
        <f>AVERAGE(S30:U30)</f>
        <v>5.002458911937846</v>
      </c>
      <c r="W30" s="24">
        <f>STDEV(S30:U30)</f>
        <v>2.1817314912119095</v>
      </c>
      <c r="X30" s="24">
        <f t="shared" ref="X30:X32" si="4">W30/SQRT((3))</f>
        <v>1.2596232637506797</v>
      </c>
    </row>
    <row r="31" spans="3:24">
      <c r="C31" s="22"/>
      <c r="D31" s="22" t="s">
        <v>8</v>
      </c>
      <c r="E31" s="25">
        <v>27.527950783764737</v>
      </c>
      <c r="F31" s="25">
        <v>16.826923076923077</v>
      </c>
      <c r="G31" s="25">
        <v>16.795375314416841</v>
      </c>
      <c r="H31" s="25">
        <f t="shared" ref="H31:H32" si="5">AVERAGE(E31:G31)</f>
        <v>20.383416391701555</v>
      </c>
      <c r="I31" s="24">
        <f>STDEV(E31:G31)</f>
        <v>6.1873683884879469</v>
      </c>
      <c r="J31" s="24">
        <f t="shared" ref="J31:J33" si="6">I31/SQRT((3))</f>
        <v>3.5722788046688971</v>
      </c>
      <c r="K31" s="22"/>
      <c r="L31" s="25">
        <v>26.85112334994318</v>
      </c>
      <c r="M31" s="25">
        <f t="shared" si="0"/>
        <v>45.542328042328045</v>
      </c>
      <c r="N31" s="25">
        <f t="shared" si="1"/>
        <v>37.899106002554277</v>
      </c>
      <c r="O31" s="25">
        <f>AVERAGE(L31:N31)</f>
        <v>36.764185798275172</v>
      </c>
      <c r="P31" s="24">
        <f>STDEV(L31:N31)</f>
        <v>9.3971440403836475</v>
      </c>
      <c r="Q31" s="24">
        <f t="shared" si="2"/>
        <v>5.4254436413291867</v>
      </c>
      <c r="R31" s="22"/>
      <c r="S31" s="25">
        <v>35.392295280354979</v>
      </c>
      <c r="T31" s="24">
        <v>46.04939807758111</v>
      </c>
      <c r="U31" s="25">
        <f t="shared" si="3"/>
        <v>28.227513227513228</v>
      </c>
      <c r="V31" s="25">
        <f>AVERAGE(S31:U31)</f>
        <v>36.556402195149772</v>
      </c>
      <c r="W31" s="24">
        <f>STDEV(S31:U31)</f>
        <v>8.9677897825536732</v>
      </c>
      <c r="X31" s="24">
        <f t="shared" si="4"/>
        <v>5.1775558449933392</v>
      </c>
    </row>
    <row r="32" spans="3:24">
      <c r="C32" s="22"/>
      <c r="D32" s="22" t="s">
        <v>9</v>
      </c>
      <c r="E32" s="25">
        <v>27.260029585610983</v>
      </c>
      <c r="F32" s="25">
        <v>23.237179487179489</v>
      </c>
      <c r="G32" s="25">
        <v>31.804274598061284</v>
      </c>
      <c r="H32" s="25">
        <f t="shared" si="5"/>
        <v>27.433827890283919</v>
      </c>
      <c r="I32" s="24">
        <f t="shared" ref="I32:I33" si="7">STDEV(E32:G32)</f>
        <v>4.2861910885720045</v>
      </c>
      <c r="J32" s="24">
        <f t="shared" si="6"/>
        <v>2.4746335787852218</v>
      </c>
      <c r="K32" s="22"/>
      <c r="L32" s="25">
        <v>18.032170644287088</v>
      </c>
      <c r="M32" s="25">
        <f t="shared" si="0"/>
        <v>11.177248677248677</v>
      </c>
      <c r="N32" s="25">
        <f t="shared" si="1"/>
        <v>19.818463783981027</v>
      </c>
      <c r="O32" s="25">
        <f t="shared" ref="O32:O33" si="8">AVERAGE(L32:N32)</f>
        <v>16.342627701838932</v>
      </c>
      <c r="P32" s="24">
        <f t="shared" ref="P32:P33" si="9">STDEV(L32:N32)</f>
        <v>4.5616407296045436</v>
      </c>
      <c r="Q32" s="24">
        <f t="shared" si="2"/>
        <v>2.6336645031835442</v>
      </c>
      <c r="R32" s="22"/>
      <c r="S32" s="25">
        <v>5.828122899018422</v>
      </c>
      <c r="T32" s="24">
        <v>3.6475669061913503</v>
      </c>
      <c r="U32" s="25">
        <f t="shared" si="3"/>
        <v>11.415556121438472</v>
      </c>
      <c r="V32" s="25">
        <f t="shared" ref="V32:V33" si="10">AVERAGE(S32:U32)</f>
        <v>6.9637486422160819</v>
      </c>
      <c r="W32" s="24">
        <f t="shared" ref="W32:W33" si="11">STDEV(S32:U32)</f>
        <v>4.0065756555328917</v>
      </c>
      <c r="X32" s="24">
        <f t="shared" si="4"/>
        <v>2.3131975332505164</v>
      </c>
    </row>
    <row r="33" spans="3:24">
      <c r="C33" s="22"/>
      <c r="D33" s="22" t="s">
        <v>10</v>
      </c>
      <c r="E33" s="25">
        <v>24.642718828765339</v>
      </c>
      <c r="F33" s="25">
        <v>16.586538461538463</v>
      </c>
      <c r="G33" s="25">
        <v>24.767221217068975</v>
      </c>
      <c r="H33" s="25">
        <f>AVERAGE(E33:G33)</f>
        <v>21.998826169124261</v>
      </c>
      <c r="I33" s="24">
        <f t="shared" si="7"/>
        <v>4.6875920133301321</v>
      </c>
      <c r="J33" s="24">
        <f t="shared" si="6"/>
        <v>2.7063825107472916</v>
      </c>
      <c r="K33" s="22"/>
      <c r="L33" s="25">
        <v>31.095375469883731</v>
      </c>
      <c r="M33" s="25">
        <f t="shared" si="0"/>
        <v>37.208994708994709</v>
      </c>
      <c r="N33" s="25">
        <f t="shared" si="1"/>
        <v>33.898923554095965</v>
      </c>
      <c r="O33" s="25">
        <f t="shared" si="8"/>
        <v>34.067764577658131</v>
      </c>
      <c r="P33" s="24">
        <f t="shared" si="9"/>
        <v>3.0603048081253466</v>
      </c>
      <c r="Q33" s="24">
        <f t="shared" si="2"/>
        <v>1.7668678047734749</v>
      </c>
      <c r="R33" s="22"/>
      <c r="S33" s="25">
        <v>51.271093855049081</v>
      </c>
      <c r="T33" s="24">
        <v>46.776785806866371</v>
      </c>
      <c r="U33" s="25">
        <f t="shared" si="3"/>
        <v>56.384291090173441</v>
      </c>
      <c r="V33" s="25">
        <f t="shared" si="10"/>
        <v>51.477390250696295</v>
      </c>
      <c r="W33" s="24">
        <f t="shared" si="11"/>
        <v>4.8070737558660452</v>
      </c>
      <c r="X33" s="24">
        <f>W33/SQRT((3))</f>
        <v>2.7753653269636467</v>
      </c>
    </row>
    <row r="34" spans="3:24"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3:24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  <row r="36" spans="3:24"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</row>
    <row r="41" spans="3:24">
      <c r="E41" s="11"/>
      <c r="F41" s="21" t="s">
        <v>60</v>
      </c>
      <c r="G41" s="21" t="s">
        <v>61</v>
      </c>
      <c r="H41" s="21" t="s">
        <v>62</v>
      </c>
      <c r="I41" s="21" t="s">
        <v>63</v>
      </c>
      <c r="J41" s="11"/>
    </row>
    <row r="42" spans="3:24">
      <c r="E42" t="s">
        <v>21</v>
      </c>
      <c r="F42" s="2">
        <f>H30</f>
        <v>30.183929548890273</v>
      </c>
      <c r="G42" s="2">
        <f>H31</f>
        <v>20.383416391701555</v>
      </c>
      <c r="H42" s="2">
        <f>H32</f>
        <v>27.433827890283919</v>
      </c>
      <c r="I42" s="2">
        <f>H33</f>
        <v>21.998826169124261</v>
      </c>
      <c r="J42" s="2">
        <f>SUM(F42:I42)</f>
        <v>100</v>
      </c>
    </row>
    <row r="43" spans="3:24">
      <c r="E43" t="s">
        <v>13</v>
      </c>
      <c r="F43" s="2">
        <f>O30</f>
        <v>12.825421922227768</v>
      </c>
      <c r="G43" s="9">
        <f>O31</f>
        <v>36.764185798275172</v>
      </c>
      <c r="H43" s="9">
        <f>O32</f>
        <v>16.342627701838932</v>
      </c>
      <c r="I43" s="9">
        <f>O33</f>
        <v>34.067764577658131</v>
      </c>
      <c r="J43" s="2">
        <f>SUM(F43:I43)</f>
        <v>100</v>
      </c>
    </row>
    <row r="44" spans="3:24">
      <c r="E44" t="s">
        <v>18</v>
      </c>
      <c r="F44" s="2">
        <f>V30</f>
        <v>5.002458911937846</v>
      </c>
      <c r="G44" s="2">
        <f>V31</f>
        <v>36.556402195149772</v>
      </c>
      <c r="H44" s="2">
        <f>V32</f>
        <v>6.9637486422160819</v>
      </c>
      <c r="I44" s="2">
        <f>V33</f>
        <v>51.477390250696295</v>
      </c>
      <c r="J44" s="2">
        <f>SUM(F44:I44)</f>
        <v>100</v>
      </c>
    </row>
    <row r="47" spans="3:24">
      <c r="E47" s="11"/>
      <c r="F47" s="11" t="s">
        <v>70</v>
      </c>
      <c r="G47" s="11" t="s">
        <v>72</v>
      </c>
      <c r="H47" s="11" t="s">
        <v>71</v>
      </c>
      <c r="I47" s="11" t="s">
        <v>73</v>
      </c>
    </row>
    <row r="48" spans="3:24">
      <c r="E48" t="s">
        <v>74</v>
      </c>
      <c r="F48" s="2">
        <f>F42</f>
        <v>30.183929548890273</v>
      </c>
      <c r="G48" s="2">
        <f t="shared" ref="G48:G50" si="12">H42</f>
        <v>27.433827890283919</v>
      </c>
      <c r="H48" s="2">
        <f t="shared" ref="H48:H50" si="13">G42</f>
        <v>20.383416391701555</v>
      </c>
      <c r="I48" s="2">
        <f>I42</f>
        <v>21.998826169124261</v>
      </c>
    </row>
    <row r="49" spans="1:9">
      <c r="E49" t="s">
        <v>75</v>
      </c>
      <c r="F49" s="2">
        <f t="shared" ref="F49:F50" si="14">F43</f>
        <v>12.825421922227768</v>
      </c>
      <c r="G49" s="2">
        <f t="shared" si="12"/>
        <v>16.342627701838932</v>
      </c>
      <c r="H49" s="2">
        <f t="shared" si="13"/>
        <v>36.764185798275172</v>
      </c>
      <c r="I49" s="2">
        <f t="shared" ref="I49:I50" si="15">I43</f>
        <v>34.067764577658131</v>
      </c>
    </row>
    <row r="50" spans="1:9">
      <c r="E50" t="s">
        <v>76</v>
      </c>
      <c r="F50" s="2">
        <f t="shared" si="14"/>
        <v>5.002458911937846</v>
      </c>
      <c r="G50" s="2">
        <f t="shared" si="12"/>
        <v>6.9637486422160819</v>
      </c>
      <c r="H50" s="2">
        <f t="shared" si="13"/>
        <v>36.556402195149772</v>
      </c>
      <c r="I50" s="2">
        <f t="shared" si="15"/>
        <v>51.477390250696295</v>
      </c>
    </row>
    <row r="51" spans="1:9">
      <c r="E51" t="s">
        <v>45</v>
      </c>
    </row>
    <row r="52" spans="1:9">
      <c r="E52" t="s">
        <v>74</v>
      </c>
      <c r="F52" s="10">
        <f>X33</f>
        <v>2.7753653269636467</v>
      </c>
      <c r="G52" s="10">
        <f>J32</f>
        <v>2.4746335787852218</v>
      </c>
      <c r="H52" s="10">
        <f>J31</f>
        <v>3.5722788046688971</v>
      </c>
      <c r="I52" s="10">
        <f>J33</f>
        <v>2.7063825107472916</v>
      </c>
    </row>
    <row r="53" spans="1:9">
      <c r="E53" t="s">
        <v>75</v>
      </c>
      <c r="F53" s="10">
        <f>Q30</f>
        <v>5.6376030230120335</v>
      </c>
      <c r="G53" s="10">
        <f>Q32</f>
        <v>2.6336645031835442</v>
      </c>
      <c r="H53" s="10">
        <f>Q31</f>
        <v>5.4254436413291867</v>
      </c>
      <c r="I53" s="10">
        <f>Q33</f>
        <v>1.7668678047734749</v>
      </c>
    </row>
    <row r="54" spans="1:9">
      <c r="E54" t="s">
        <v>76</v>
      </c>
      <c r="F54" s="10">
        <f>X30</f>
        <v>1.2596232637506797</v>
      </c>
      <c r="G54" s="10">
        <f>X32</f>
        <v>2.3131975332505164</v>
      </c>
      <c r="H54" s="10">
        <f>X31</f>
        <v>5.1775558449933392</v>
      </c>
      <c r="I54" s="10">
        <f>X33</f>
        <v>2.7753653269636467</v>
      </c>
    </row>
    <row r="59" spans="1:9">
      <c r="D59" s="10"/>
      <c r="E59" s="2"/>
    </row>
    <row r="60" spans="1:9">
      <c r="A60" s="2"/>
      <c r="B60" s="2"/>
      <c r="C60" s="4"/>
      <c r="D60" s="10"/>
      <c r="E60" s="2"/>
    </row>
    <row r="61" spans="1:9">
      <c r="A61" s="2"/>
      <c r="B61" s="2"/>
      <c r="C61" s="4"/>
      <c r="D61" s="10"/>
      <c r="E61" s="2"/>
    </row>
    <row r="109" spans="1:5">
      <c r="A109" s="8"/>
      <c r="B109" s="8"/>
      <c r="C109" s="8"/>
      <c r="D109" s="8"/>
    </row>
    <row r="110" spans="1:5">
      <c r="A110" s="2"/>
      <c r="B110" s="2"/>
      <c r="C110" s="2"/>
      <c r="D110" s="2"/>
      <c r="E110" s="2"/>
    </row>
    <row r="111" spans="1:5">
      <c r="A111" s="2"/>
      <c r="B111" s="2"/>
      <c r="C111" s="2"/>
      <c r="D111" s="2"/>
      <c r="E111" s="2"/>
    </row>
    <row r="112" spans="1:5">
      <c r="A112" s="2"/>
      <c r="B112" s="2"/>
      <c r="C112" s="2"/>
      <c r="D112" s="2"/>
      <c r="E112" s="2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6R</vt:lpstr>
      <vt:lpstr>1R1</vt:lpstr>
      <vt:lpstr>4R1</vt:lpstr>
      <vt:lpstr>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Yamagata</cp:lastModifiedBy>
  <dcterms:created xsi:type="dcterms:W3CDTF">2021-10-25T11:16:25Z</dcterms:created>
  <dcterms:modified xsi:type="dcterms:W3CDTF">2023-03-16T13:05:12Z</dcterms:modified>
</cp:coreProperties>
</file>