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ssion/Source_data_files/"/>
    </mc:Choice>
  </mc:AlternateContent>
  <xr:revisionPtr revIDLastSave="0" documentId="13_ncr:1_{2CCF0F74-AD14-4A43-BEB5-65BE919226F4}" xr6:coauthVersionLast="36" xr6:coauthVersionMax="36" xr10:uidLastSave="{00000000-0000-0000-0000-000000000000}"/>
  <bookViews>
    <workbookView xWindow="3100" yWindow="460" windowWidth="23860" windowHeight="26080" xr2:uid="{C5FC6E44-BD61-074B-B432-1E5555BAA098}"/>
  </bookViews>
  <sheets>
    <sheet name="Fig2_figure_supplemen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I36" i="2"/>
  <c r="I6" i="2" l="1"/>
  <c r="I5" i="2"/>
  <c r="I47" i="2" l="1"/>
  <c r="J39" i="2"/>
  <c r="M78" i="2" l="1"/>
  <c r="M77" i="2"/>
  <c r="M76" i="2"/>
  <c r="M74" i="2"/>
  <c r="M75" i="2"/>
  <c r="K43" i="2"/>
  <c r="J43" i="2"/>
  <c r="I62" i="2"/>
  <c r="I52" i="2" s="1"/>
  <c r="I69" i="2"/>
  <c r="I51" i="2" s="1"/>
  <c r="I68" i="2"/>
  <c r="I55" i="2" s="1"/>
  <c r="I66" i="2"/>
  <c r="I54" i="2" s="1"/>
  <c r="I70" i="2"/>
  <c r="I56" i="2" s="1"/>
  <c r="I67" i="2"/>
  <c r="I50" i="2" s="1"/>
  <c r="I65" i="2"/>
  <c r="I49" i="2" s="1"/>
  <c r="I64" i="2"/>
  <c r="I53" i="2" s="1"/>
  <c r="I63" i="2"/>
  <c r="I48" i="2" s="1"/>
  <c r="I61" i="2"/>
  <c r="L36" i="2"/>
  <c r="I24" i="2"/>
  <c r="I11" i="2" s="1"/>
  <c r="I22" i="2"/>
  <c r="I9" i="2" s="1"/>
  <c r="I27" i="2"/>
  <c r="I14" i="2" s="1"/>
  <c r="I18" i="2"/>
  <c r="I19" i="2"/>
  <c r="I20" i="2"/>
  <c r="I7" i="2" s="1"/>
  <c r="I21" i="2"/>
  <c r="I8" i="2" s="1"/>
  <c r="I23" i="2"/>
  <c r="I10" i="2" s="1"/>
  <c r="I25" i="2"/>
  <c r="I12" i="2" s="1"/>
  <c r="I26" i="2"/>
  <c r="I13" i="2" s="1"/>
  <c r="N31" i="2" l="1"/>
  <c r="K31" i="2"/>
  <c r="M82" i="2"/>
  <c r="K32" i="2"/>
  <c r="K34" i="2"/>
  <c r="N35" i="2"/>
  <c r="N34" i="2"/>
  <c r="M81" i="2"/>
  <c r="M83" i="2" s="1"/>
  <c r="N33" i="2"/>
  <c r="N32" i="2"/>
  <c r="K33" i="2"/>
  <c r="K35" i="2"/>
  <c r="K42" i="2" l="1"/>
  <c r="K44" i="2" s="1"/>
  <c r="N36" i="2"/>
  <c r="J42" i="2"/>
  <c r="J44" i="2" s="1"/>
</calcChain>
</file>

<file path=xl/sharedStrings.xml><?xml version="1.0" encoding="utf-8"?>
<sst xmlns="http://schemas.openxmlformats.org/spreadsheetml/2006/main" count="80" uniqueCount="25">
  <si>
    <t>Signal</t>
  </si>
  <si>
    <t>Bkgnd.</t>
  </si>
  <si>
    <t>1A-GFP_10</t>
    <phoneticPr fontId="1"/>
  </si>
  <si>
    <t>1A-GFP_8</t>
    <phoneticPr fontId="1"/>
  </si>
  <si>
    <t>1A-GFP_6</t>
    <phoneticPr fontId="1"/>
  </si>
  <si>
    <t>1A-GFP_4</t>
    <phoneticPr fontId="1"/>
  </si>
  <si>
    <t>1A-GFP_2</t>
    <phoneticPr fontId="1"/>
  </si>
  <si>
    <t>WT_1</t>
    <phoneticPr fontId="1"/>
  </si>
  <si>
    <t>WT_2</t>
    <phoneticPr fontId="1"/>
  </si>
  <si>
    <t>WT_3</t>
    <phoneticPr fontId="1"/>
  </si>
  <si>
    <t>WT_4</t>
    <phoneticPr fontId="1"/>
  </si>
  <si>
    <t>WT_5</t>
    <phoneticPr fontId="1"/>
  </si>
  <si>
    <t>T-test</t>
    <phoneticPr fontId="1"/>
  </si>
  <si>
    <t>Wild type</t>
    <phoneticPr fontId="1"/>
  </si>
  <si>
    <t>Scn1a-GFP</t>
    <phoneticPr fontId="1"/>
  </si>
  <si>
    <t>SD</t>
    <phoneticPr fontId="1"/>
  </si>
  <si>
    <t>N</t>
    <phoneticPr fontId="1"/>
  </si>
  <si>
    <t>SEM</t>
    <phoneticPr fontId="1"/>
  </si>
  <si>
    <t>GFP</t>
    <phoneticPr fontId="1"/>
  </si>
  <si>
    <t xml:space="preserve">Nav1.1 </t>
    <phoneticPr fontId="1"/>
  </si>
  <si>
    <t xml:space="preserve">TUBB </t>
    <phoneticPr fontId="1"/>
  </si>
  <si>
    <t>GAPDH</t>
    <phoneticPr fontId="1"/>
  </si>
  <si>
    <t>Supplementary figure S3 A</t>
    <phoneticPr fontId="1"/>
  </si>
  <si>
    <t>Supplementary figure S3 B</t>
    <phoneticPr fontId="1"/>
  </si>
  <si>
    <t>Ave.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</si>
</sst>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B4D4-EFD8-874A-9100-0B53EE92BD0F}">
  <dimension ref="F4:O83"/>
  <sheetViews>
    <sheetView tabSelected="1" topLeftCell="A28" workbookViewId="0">
      <selection activeCell="E79" sqref="E79"/>
    </sheetView>
  </sheetViews>
  <sheetFormatPr baseColWidth="10" defaultRowHeight="20"/>
  <cols>
    <col min="11" max="11" width="12.28515625" customWidth="1"/>
    <col min="14" max="14" width="11.140625" bestFit="1" customWidth="1"/>
  </cols>
  <sheetData>
    <row r="4" spans="6:13">
      <c r="F4" s="5" t="s">
        <v>19</v>
      </c>
      <c r="G4" s="4" t="s">
        <v>0</v>
      </c>
      <c r="H4" s="4" t="s">
        <v>1</v>
      </c>
      <c r="I4" s="4"/>
    </row>
    <row r="5" spans="6:13">
      <c r="F5" t="s">
        <v>2</v>
      </c>
      <c r="G5">
        <v>355000</v>
      </c>
      <c r="H5">
        <v>33</v>
      </c>
      <c r="I5" s="3">
        <f>G5/I18</f>
        <v>130906.25</v>
      </c>
      <c r="M5" s="3"/>
    </row>
    <row r="6" spans="6:13">
      <c r="F6" t="s">
        <v>11</v>
      </c>
      <c r="G6">
        <v>313000</v>
      </c>
      <c r="H6">
        <v>38</v>
      </c>
      <c r="I6" s="3">
        <f>G6/I19</f>
        <v>297854.83870967739</v>
      </c>
      <c r="M6" s="3"/>
    </row>
    <row r="7" spans="6:13">
      <c r="F7" t="s">
        <v>3</v>
      </c>
      <c r="G7">
        <v>352000</v>
      </c>
      <c r="H7">
        <v>34</v>
      </c>
      <c r="I7" s="3">
        <f t="shared" ref="I7:I14" si="0">G7/I20</f>
        <v>271477.12418300653</v>
      </c>
      <c r="M7" s="3"/>
    </row>
    <row r="8" spans="6:13">
      <c r="F8" t="s">
        <v>10</v>
      </c>
      <c r="G8">
        <v>377000</v>
      </c>
      <c r="H8">
        <v>29</v>
      </c>
      <c r="I8" s="3">
        <f t="shared" si="0"/>
        <v>240464.86486486485</v>
      </c>
      <c r="M8" s="3"/>
    </row>
    <row r="9" spans="6:13">
      <c r="F9" t="s">
        <v>4</v>
      </c>
      <c r="G9">
        <v>385000</v>
      </c>
      <c r="H9">
        <v>41</v>
      </c>
      <c r="I9" s="3">
        <f t="shared" si="0"/>
        <v>385000</v>
      </c>
      <c r="M9" s="3"/>
    </row>
    <row r="10" spans="6:13">
      <c r="F10" t="s">
        <v>9</v>
      </c>
      <c r="G10">
        <v>349000</v>
      </c>
      <c r="H10">
        <v>36</v>
      </c>
      <c r="I10" s="3">
        <f t="shared" si="0"/>
        <v>292070.92198581563</v>
      </c>
      <c r="M10" s="3"/>
    </row>
    <row r="11" spans="6:13">
      <c r="F11" t="s">
        <v>5</v>
      </c>
      <c r="G11">
        <v>397000</v>
      </c>
      <c r="H11">
        <v>40</v>
      </c>
      <c r="I11" s="3">
        <f t="shared" si="0"/>
        <v>158800</v>
      </c>
      <c r="M11" s="3"/>
    </row>
    <row r="12" spans="6:13">
      <c r="F12" t="s">
        <v>8</v>
      </c>
      <c r="G12">
        <v>312000</v>
      </c>
      <c r="H12">
        <v>35</v>
      </c>
      <c r="I12" s="3">
        <f t="shared" si="0"/>
        <v>174483.4123222749</v>
      </c>
      <c r="M12" s="3"/>
    </row>
    <row r="13" spans="6:13">
      <c r="F13" t="s">
        <v>6</v>
      </c>
      <c r="G13">
        <v>340000</v>
      </c>
      <c r="H13">
        <v>41</v>
      </c>
      <c r="I13" s="3">
        <f t="shared" si="0"/>
        <v>128589.74358974359</v>
      </c>
      <c r="M13" s="3"/>
    </row>
    <row r="14" spans="6:13">
      <c r="F14" t="s">
        <v>7</v>
      </c>
      <c r="G14">
        <v>351000</v>
      </c>
      <c r="H14">
        <v>30.5</v>
      </c>
      <c r="I14" s="3">
        <f t="shared" si="0"/>
        <v>176246.80851063831</v>
      </c>
      <c r="M14" s="3"/>
    </row>
    <row r="15" spans="6:13">
      <c r="I15" s="3"/>
      <c r="M15" s="3"/>
    </row>
    <row r="17" spans="6:14">
      <c r="F17" s="5" t="s">
        <v>20</v>
      </c>
      <c r="G17" s="4" t="s">
        <v>0</v>
      </c>
      <c r="H17" s="4" t="s">
        <v>1</v>
      </c>
      <c r="I17" s="4"/>
    </row>
    <row r="18" spans="6:14">
      <c r="F18" t="s">
        <v>2</v>
      </c>
      <c r="G18">
        <v>320000</v>
      </c>
      <c r="H18">
        <v>31</v>
      </c>
      <c r="I18" s="2">
        <f t="shared" ref="I18:I27" si="1">G18/$G$22</f>
        <v>2.7118644067796609</v>
      </c>
      <c r="M18" s="2"/>
    </row>
    <row r="19" spans="6:14">
      <c r="F19" t="s">
        <v>11</v>
      </c>
      <c r="G19">
        <v>124000</v>
      </c>
      <c r="H19">
        <v>18</v>
      </c>
      <c r="I19" s="2">
        <f t="shared" si="1"/>
        <v>1.0508474576271187</v>
      </c>
      <c r="M19" s="2"/>
    </row>
    <row r="20" spans="6:14">
      <c r="F20" t="s">
        <v>3</v>
      </c>
      <c r="G20">
        <v>153000</v>
      </c>
      <c r="H20">
        <v>24</v>
      </c>
      <c r="I20" s="2">
        <f t="shared" si="1"/>
        <v>1.2966101694915255</v>
      </c>
      <c r="M20" s="2"/>
    </row>
    <row r="21" spans="6:14">
      <c r="F21" t="s">
        <v>10</v>
      </c>
      <c r="G21">
        <v>185000</v>
      </c>
      <c r="H21">
        <v>22</v>
      </c>
      <c r="I21" s="2">
        <f t="shared" si="1"/>
        <v>1.5677966101694916</v>
      </c>
      <c r="M21" s="2"/>
    </row>
    <row r="22" spans="6:14">
      <c r="F22" t="s">
        <v>4</v>
      </c>
      <c r="G22">
        <v>118000</v>
      </c>
      <c r="H22">
        <v>21</v>
      </c>
      <c r="I22" s="2">
        <f t="shared" si="1"/>
        <v>1</v>
      </c>
      <c r="M22" s="2"/>
    </row>
    <row r="23" spans="6:14">
      <c r="F23" t="s">
        <v>9</v>
      </c>
      <c r="G23">
        <v>141000</v>
      </c>
      <c r="H23">
        <v>21</v>
      </c>
      <c r="I23" s="2">
        <f t="shared" si="1"/>
        <v>1.1949152542372881</v>
      </c>
      <c r="M23" s="2"/>
    </row>
    <row r="24" spans="6:14">
      <c r="F24" t="s">
        <v>5</v>
      </c>
      <c r="G24">
        <v>295000</v>
      </c>
      <c r="H24">
        <v>30</v>
      </c>
      <c r="I24" s="2">
        <f t="shared" si="1"/>
        <v>2.5</v>
      </c>
      <c r="M24" s="2"/>
    </row>
    <row r="25" spans="6:14">
      <c r="F25" t="s">
        <v>8</v>
      </c>
      <c r="G25">
        <v>211000</v>
      </c>
      <c r="H25">
        <v>26</v>
      </c>
      <c r="I25" s="2">
        <f t="shared" si="1"/>
        <v>1.7881355932203389</v>
      </c>
      <c r="M25" s="2"/>
    </row>
    <row r="26" spans="6:14">
      <c r="F26" t="s">
        <v>6</v>
      </c>
      <c r="G26">
        <v>312000</v>
      </c>
      <c r="H26">
        <v>36</v>
      </c>
      <c r="I26" s="2">
        <f t="shared" si="1"/>
        <v>2.6440677966101696</v>
      </c>
      <c r="M26" s="2"/>
    </row>
    <row r="27" spans="6:14">
      <c r="F27" t="s">
        <v>7</v>
      </c>
      <c r="G27">
        <v>235000</v>
      </c>
      <c r="H27">
        <v>31</v>
      </c>
      <c r="I27" s="2">
        <f t="shared" si="1"/>
        <v>1.9915254237288136</v>
      </c>
      <c r="M27" s="2"/>
    </row>
    <row r="30" spans="6:14">
      <c r="G30" s="6" t="s">
        <v>22</v>
      </c>
      <c r="H30" s="6"/>
    </row>
    <row r="31" spans="6:14">
      <c r="I31" s="3">
        <v>297854.83870967739</v>
      </c>
      <c r="J31" t="s">
        <v>11</v>
      </c>
      <c r="K31" s="2">
        <f>(I31/$I$36)*100</f>
        <v>126.08990842013401</v>
      </c>
      <c r="L31" s="3">
        <v>130906.25</v>
      </c>
      <c r="M31" t="s">
        <v>2</v>
      </c>
      <c r="N31" s="2">
        <f>(L31/$I$36)*100</f>
        <v>55.416111907491008</v>
      </c>
    </row>
    <row r="32" spans="6:14">
      <c r="I32" s="3">
        <v>240464.86486486485</v>
      </c>
      <c r="J32" t="s">
        <v>10</v>
      </c>
      <c r="K32" s="2">
        <f t="shared" ref="K32:K34" si="2">(I32/$I$36)*100</f>
        <v>101.79519970338356</v>
      </c>
      <c r="L32" s="3">
        <v>271477.12418300653</v>
      </c>
      <c r="M32" t="s">
        <v>3</v>
      </c>
      <c r="N32" s="2">
        <f t="shared" ref="N32:N34" si="3">(L32/$I$36)*100</f>
        <v>114.92351735726388</v>
      </c>
    </row>
    <row r="33" spans="6:14">
      <c r="I33" s="3">
        <v>292070.92198581563</v>
      </c>
      <c r="J33" t="s">
        <v>9</v>
      </c>
      <c r="K33" s="2">
        <f t="shared" si="2"/>
        <v>123.6414219923803</v>
      </c>
      <c r="L33" s="3">
        <v>385000</v>
      </c>
      <c r="M33" t="s">
        <v>4</v>
      </c>
      <c r="N33" s="2">
        <f t="shared" si="3"/>
        <v>162.98078269283582</v>
      </c>
    </row>
    <row r="34" spans="6:14">
      <c r="I34" s="3">
        <v>174483.4123222749</v>
      </c>
      <c r="J34" t="s">
        <v>8</v>
      </c>
      <c r="K34" s="2">
        <f t="shared" si="2"/>
        <v>73.863488590132874</v>
      </c>
      <c r="L34" s="3">
        <v>158800</v>
      </c>
      <c r="M34" t="s">
        <v>5</v>
      </c>
      <c r="N34" s="2">
        <f t="shared" si="3"/>
        <v>67.224281276941113</v>
      </c>
    </row>
    <row r="35" spans="6:14">
      <c r="I35" s="3">
        <v>176246.80851063831</v>
      </c>
      <c r="J35" t="s">
        <v>7</v>
      </c>
      <c r="K35" s="2">
        <f>(I35/$I$36)*100</f>
        <v>74.609981293969312</v>
      </c>
      <c r="L35" s="3">
        <v>128589.74358974359</v>
      </c>
      <c r="M35" t="s">
        <v>6</v>
      </c>
      <c r="N35" s="2">
        <f>(L35/$I$36)*100</f>
        <v>54.435472874097343</v>
      </c>
    </row>
    <row r="36" spans="6:14">
      <c r="I36" s="3">
        <f>AVERAGE(I31:I35)</f>
        <v>236224.16927865418</v>
      </c>
      <c r="K36" s="2">
        <f>AVERAGE(K31:K35)</f>
        <v>100.00000000000001</v>
      </c>
      <c r="L36" s="3">
        <f>AVERAGE(L31:L35)</f>
        <v>214954.62355455002</v>
      </c>
      <c r="N36" s="1">
        <f>AVERAGE(N31:N35)</f>
        <v>90.996033221725824</v>
      </c>
    </row>
    <row r="39" spans="6:14">
      <c r="I39" t="s">
        <v>12</v>
      </c>
      <c r="J39">
        <f>TTEST(I31:I35,L31:L35,2,2)</f>
        <v>0.71696947966964397</v>
      </c>
    </row>
    <row r="40" spans="6:14">
      <c r="J40" t="s">
        <v>13</v>
      </c>
      <c r="K40" t="s">
        <v>14</v>
      </c>
    </row>
    <row r="41" spans="6:14">
      <c r="I41" t="s">
        <v>24</v>
      </c>
      <c r="J41">
        <v>100</v>
      </c>
      <c r="K41" s="2">
        <v>91.114773871095196</v>
      </c>
    </row>
    <row r="42" spans="6:14">
      <c r="I42" t="s">
        <v>15</v>
      </c>
      <c r="J42">
        <f>STDEV(K31:K35)</f>
        <v>25.350508751001978</v>
      </c>
      <c r="K42">
        <f>STDEV(N31:N35)</f>
        <v>47.228249537906308</v>
      </c>
    </row>
    <row r="43" spans="6:14">
      <c r="I43" t="s">
        <v>16</v>
      </c>
      <c r="J43">
        <f>COUNT(I31:I35)</f>
        <v>5</v>
      </c>
      <c r="K43">
        <f>COUNT(L31:L35)</f>
        <v>5</v>
      </c>
    </row>
    <row r="44" spans="6:14">
      <c r="I44" t="s">
        <v>17</v>
      </c>
      <c r="J44">
        <f>J42/SQRT(J43)</f>
        <v>11.337092166288743</v>
      </c>
      <c r="K44">
        <f>K42/SQRT(K43)</f>
        <v>21.121115285016305</v>
      </c>
    </row>
    <row r="46" spans="6:14">
      <c r="F46" s="4" t="s">
        <v>18</v>
      </c>
      <c r="G46" s="4" t="s">
        <v>0</v>
      </c>
      <c r="H46" s="4" t="s">
        <v>1</v>
      </c>
      <c r="I46" s="4"/>
    </row>
    <row r="47" spans="6:14">
      <c r="F47" t="s">
        <v>2</v>
      </c>
      <c r="G47">
        <v>194000</v>
      </c>
      <c r="H47">
        <v>17</v>
      </c>
      <c r="I47" s="3">
        <f>G47/I61</f>
        <v>122352.27272727272</v>
      </c>
    </row>
    <row r="48" spans="6:14">
      <c r="F48" t="s">
        <v>3</v>
      </c>
      <c r="G48">
        <v>125000</v>
      </c>
      <c r="H48">
        <v>11</v>
      </c>
      <c r="I48" s="3">
        <f>G48/I63</f>
        <v>77949.438202247184</v>
      </c>
    </row>
    <row r="49" spans="6:9">
      <c r="F49" t="s">
        <v>4</v>
      </c>
      <c r="G49">
        <v>286000</v>
      </c>
      <c r="H49">
        <v>22</v>
      </c>
      <c r="I49" s="3">
        <f>G49/I65</f>
        <v>238691.72932330827</v>
      </c>
    </row>
    <row r="50" spans="6:9">
      <c r="F50" t="s">
        <v>5</v>
      </c>
      <c r="G50">
        <v>265000</v>
      </c>
      <c r="H50">
        <v>19</v>
      </c>
      <c r="I50" s="3">
        <f>G50/I67</f>
        <v>226269.23076923075</v>
      </c>
    </row>
    <row r="51" spans="6:9">
      <c r="F51" t="s">
        <v>6</v>
      </c>
      <c r="G51">
        <v>243000</v>
      </c>
      <c r="H51">
        <v>18</v>
      </c>
      <c r="I51" s="3">
        <f>G51/I69</f>
        <v>243000</v>
      </c>
    </row>
    <row r="52" spans="6:9">
      <c r="F52" t="s">
        <v>11</v>
      </c>
      <c r="G52">
        <v>931</v>
      </c>
      <c r="H52">
        <v>5</v>
      </c>
      <c r="I52" s="3">
        <f>G52/I62</f>
        <v>543.9</v>
      </c>
    </row>
    <row r="53" spans="6:9">
      <c r="F53" t="s">
        <v>10</v>
      </c>
      <c r="G53">
        <v>1260</v>
      </c>
      <c r="H53">
        <v>5</v>
      </c>
      <c r="I53" s="3">
        <f>G53/I64</f>
        <v>885.18987341772163</v>
      </c>
    </row>
    <row r="54" spans="6:9">
      <c r="F54" t="s">
        <v>9</v>
      </c>
      <c r="G54">
        <v>1100</v>
      </c>
      <c r="H54">
        <v>5</v>
      </c>
      <c r="I54" s="3">
        <f>G54/I66</f>
        <v>1071.0526315789475</v>
      </c>
    </row>
    <row r="55" spans="6:9">
      <c r="F55" t="s">
        <v>8</v>
      </c>
      <c r="G55">
        <v>3940</v>
      </c>
      <c r="H55">
        <v>5</v>
      </c>
      <c r="I55" s="3">
        <f>G55/I68</f>
        <v>3770.1724137931037</v>
      </c>
    </row>
    <row r="56" spans="6:9">
      <c r="F56" t="s">
        <v>7</v>
      </c>
      <c r="G56">
        <v>1220</v>
      </c>
      <c r="H56">
        <v>5</v>
      </c>
      <c r="I56" s="3">
        <f>G56/I70</f>
        <v>752.33333333333326</v>
      </c>
    </row>
    <row r="60" spans="6:9">
      <c r="F60" s="4" t="s">
        <v>21</v>
      </c>
      <c r="G60" s="4" t="s">
        <v>0</v>
      </c>
      <c r="H60" s="4" t="s">
        <v>1</v>
      </c>
      <c r="I60" s="4"/>
    </row>
    <row r="61" spans="6:9">
      <c r="F61" t="s">
        <v>2</v>
      </c>
      <c r="G61">
        <v>176000</v>
      </c>
      <c r="H61">
        <v>81</v>
      </c>
      <c r="I61" s="2">
        <f t="shared" ref="I61:I70" si="4">G61/$G$69</f>
        <v>1.5855855855855856</v>
      </c>
    </row>
    <row r="62" spans="6:9">
      <c r="F62" t="s">
        <v>11</v>
      </c>
      <c r="G62">
        <v>190000</v>
      </c>
      <c r="H62">
        <v>80</v>
      </c>
      <c r="I62" s="2">
        <f t="shared" si="4"/>
        <v>1.7117117117117118</v>
      </c>
    </row>
    <row r="63" spans="6:9">
      <c r="F63" t="s">
        <v>3</v>
      </c>
      <c r="G63">
        <v>178000</v>
      </c>
      <c r="H63">
        <v>82</v>
      </c>
      <c r="I63" s="2">
        <f t="shared" si="4"/>
        <v>1.6036036036036037</v>
      </c>
    </row>
    <row r="64" spans="6:9">
      <c r="F64" t="s">
        <v>10</v>
      </c>
      <c r="G64">
        <v>158000</v>
      </c>
      <c r="H64">
        <v>80</v>
      </c>
      <c r="I64" s="2">
        <f t="shared" si="4"/>
        <v>1.4234234234234233</v>
      </c>
    </row>
    <row r="65" spans="6:15">
      <c r="F65" t="s">
        <v>4</v>
      </c>
      <c r="G65">
        <v>133000</v>
      </c>
      <c r="H65">
        <v>79</v>
      </c>
      <c r="I65" s="2">
        <f t="shared" si="4"/>
        <v>1.1981981981981982</v>
      </c>
    </row>
    <row r="66" spans="6:15">
      <c r="F66" t="s">
        <v>9</v>
      </c>
      <c r="G66">
        <v>114000</v>
      </c>
      <c r="H66">
        <v>79</v>
      </c>
      <c r="I66" s="2">
        <f t="shared" si="4"/>
        <v>1.027027027027027</v>
      </c>
    </row>
    <row r="67" spans="6:15">
      <c r="F67" t="s">
        <v>5</v>
      </c>
      <c r="G67">
        <v>130000</v>
      </c>
      <c r="H67">
        <v>79</v>
      </c>
      <c r="I67" s="2">
        <f t="shared" si="4"/>
        <v>1.1711711711711712</v>
      </c>
    </row>
    <row r="68" spans="6:15">
      <c r="F68" t="s">
        <v>8</v>
      </c>
      <c r="G68">
        <v>116000</v>
      </c>
      <c r="H68">
        <v>82</v>
      </c>
      <c r="I68" s="2">
        <f t="shared" si="4"/>
        <v>1.045045045045045</v>
      </c>
    </row>
    <row r="69" spans="6:15">
      <c r="F69" t="s">
        <v>6</v>
      </c>
      <c r="G69">
        <v>111000</v>
      </c>
      <c r="H69">
        <v>86</v>
      </c>
      <c r="I69" s="2">
        <f t="shared" si="4"/>
        <v>1</v>
      </c>
    </row>
    <row r="70" spans="6:15">
      <c r="F70" t="s">
        <v>7</v>
      </c>
      <c r="G70">
        <v>180000</v>
      </c>
      <c r="H70">
        <v>83</v>
      </c>
      <c r="I70" s="2">
        <f t="shared" si="4"/>
        <v>1.6216216216216217</v>
      </c>
    </row>
    <row r="73" spans="6:15">
      <c r="J73" s="6" t="s">
        <v>23</v>
      </c>
      <c r="K73" s="6"/>
    </row>
    <row r="74" spans="6:15">
      <c r="L74" s="3">
        <v>122352.272727273</v>
      </c>
      <c r="M74" s="1">
        <f>L74/$L$75</f>
        <v>1.5696363636363673</v>
      </c>
      <c r="O74" t="s">
        <v>2</v>
      </c>
    </row>
    <row r="75" spans="6:15">
      <c r="L75" s="3">
        <v>77949.438202247184</v>
      </c>
      <c r="M75" s="1">
        <f>L75/$L$75</f>
        <v>1</v>
      </c>
      <c r="O75" t="s">
        <v>3</v>
      </c>
    </row>
    <row r="76" spans="6:15">
      <c r="L76" s="3">
        <v>238691.72932330827</v>
      </c>
      <c r="M76" s="1">
        <f>L76/$L$75</f>
        <v>3.0621353383458652</v>
      </c>
      <c r="O76" t="s">
        <v>4</v>
      </c>
    </row>
    <row r="77" spans="6:15">
      <c r="L77" s="3">
        <v>226269.23076923075</v>
      </c>
      <c r="M77" s="1">
        <f>L77/$L$75</f>
        <v>2.902769230769231</v>
      </c>
      <c r="O77" t="s">
        <v>5</v>
      </c>
    </row>
    <row r="78" spans="6:15">
      <c r="L78" s="3">
        <v>243000</v>
      </c>
      <c r="M78" s="1">
        <f>L78/$L$75</f>
        <v>3.1174054054054059</v>
      </c>
      <c r="O78" t="s">
        <v>6</v>
      </c>
    </row>
    <row r="80" spans="6:15">
      <c r="M80" t="s">
        <v>18</v>
      </c>
    </row>
    <row r="81" spans="12:13">
      <c r="L81" t="s">
        <v>15</v>
      </c>
      <c r="M81">
        <f>STDEV(M74:M78)</f>
        <v>0.97866568853849789</v>
      </c>
    </row>
    <row r="82" spans="12:13">
      <c r="L82" t="s">
        <v>16</v>
      </c>
      <c r="M82">
        <f>COUNT(M74:M78)</f>
        <v>5</v>
      </c>
    </row>
    <row r="83" spans="12:13">
      <c r="L83" t="s">
        <v>17</v>
      </c>
      <c r="M83">
        <f>M81/SQRT(M82)</f>
        <v>0.43767260136374359</v>
      </c>
    </row>
  </sheetData>
  <mergeCells count="2">
    <mergeCell ref="G30:H30"/>
    <mergeCell ref="J73:K7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Fig2_figure_supplement2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2021-07-19T02:25:58Z</dcterms:created>
  <dcterms:modified xsi:type="dcterms:W3CDTF">2023-05-01T09:18:11Z</dcterms:modified>
</cp:coreProperties>
</file>