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t/Source_data_files/"/>
    </mc:Choice>
  </mc:AlternateContent>
  <xr:revisionPtr revIDLastSave="0" documentId="13_ncr:1_{8995095B-8AC5-FF47-AF99-082CC3A8F9CA}" xr6:coauthVersionLast="36" xr6:coauthVersionMax="36" xr10:uidLastSave="{00000000-0000-0000-0000-000000000000}"/>
  <bookViews>
    <workbookView xWindow="16580" yWindow="4100" windowWidth="33220" windowHeight="22640" activeTab="3" xr2:uid="{8B8C8378-A375-794D-B87F-1368060D70E4}"/>
  </bookViews>
  <sheets>
    <sheet name="1R1" sheetId="1" r:id="rId1"/>
    <sheet name="4R1" sheetId="2" r:id="rId2"/>
    <sheet name="6R" sheetId="3" r:id="rId3"/>
    <sheet name="Cortex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E78" i="4"/>
  <c r="X22" i="3" l="1"/>
  <c r="W22" i="3"/>
  <c r="W21" i="3"/>
  <c r="X19" i="3"/>
  <c r="S19" i="3"/>
  <c r="X20" i="3"/>
  <c r="W19" i="3"/>
  <c r="V19" i="3"/>
  <c r="S20" i="3"/>
  <c r="S21" i="3"/>
  <c r="S23" i="3"/>
  <c r="S24" i="3"/>
  <c r="S25" i="3"/>
  <c r="S27" i="3"/>
  <c r="S28" i="3"/>
  <c r="S29" i="3"/>
  <c r="X24" i="3" l="1"/>
  <c r="V24" i="3"/>
  <c r="W24" i="3"/>
  <c r="X21" i="3"/>
  <c r="V22" i="3"/>
  <c r="V20" i="3"/>
  <c r="W20" i="3"/>
  <c r="S22" i="3"/>
  <c r="X7" i="3"/>
  <c r="V27" i="3"/>
  <c r="X25" i="3"/>
  <c r="X23" i="3"/>
  <c r="W23" i="3"/>
  <c r="S26" i="3"/>
  <c r="X26" i="3"/>
  <c r="V23" i="3"/>
  <c r="V25" i="3"/>
  <c r="W25" i="3"/>
  <c r="V21" i="3"/>
  <c r="V26" i="3"/>
  <c r="X30" i="3"/>
  <c r="W30" i="3"/>
  <c r="V30" i="3"/>
  <c r="M8" i="4"/>
  <c r="E81" i="4"/>
  <c r="I81" i="4"/>
  <c r="E82" i="4"/>
  <c r="E85" i="4"/>
  <c r="X11" i="3" l="1"/>
  <c r="X10" i="3"/>
  <c r="X9" i="3"/>
  <c r="X12" i="3"/>
  <c r="R55" i="3"/>
  <c r="R51" i="3"/>
  <c r="R55" i="2"/>
  <c r="R51" i="2"/>
  <c r="R47" i="2"/>
  <c r="D85" i="4"/>
  <c r="D81" i="4"/>
  <c r="E89" i="4"/>
  <c r="F78" i="4"/>
  <c r="D89" i="4"/>
  <c r="I78" i="4"/>
  <c r="I79" i="4"/>
  <c r="J86" i="4"/>
  <c r="K86" i="4" s="1"/>
  <c r="J102" i="4" l="1"/>
  <c r="K102" i="4" s="1"/>
  <c r="J98" i="4"/>
  <c r="K98" i="4" s="1"/>
  <c r="J94" i="4"/>
  <c r="K94" i="4" s="1"/>
  <c r="J82" i="4"/>
  <c r="K82" i="4" s="1"/>
  <c r="J78" i="4"/>
  <c r="K78" i="4" s="1"/>
  <c r="I105" i="4"/>
  <c r="I104" i="4"/>
  <c r="I103" i="4"/>
  <c r="I102" i="4"/>
  <c r="I101" i="4"/>
  <c r="I100" i="4"/>
  <c r="I99" i="4"/>
  <c r="I98" i="4"/>
  <c r="I97" i="4"/>
  <c r="I96" i="4"/>
  <c r="I95" i="4"/>
  <c r="I94" i="4"/>
  <c r="I88" i="4"/>
  <c r="I87" i="4"/>
  <c r="I86" i="4"/>
  <c r="I85" i="4"/>
  <c r="I84" i="4"/>
  <c r="I83" i="4"/>
  <c r="I82" i="4"/>
  <c r="I80" i="4"/>
  <c r="U44" i="2"/>
  <c r="W4" i="1"/>
  <c r="F102" i="4"/>
  <c r="G102" i="4" s="1"/>
  <c r="F98" i="4"/>
  <c r="G98" i="4" s="1"/>
  <c r="F94" i="4"/>
  <c r="G94" i="4" s="1"/>
  <c r="F82" i="4"/>
  <c r="G82" i="4" s="1"/>
  <c r="F86" i="4"/>
  <c r="G86" i="4" s="1"/>
  <c r="G78" i="4"/>
  <c r="I89" i="4"/>
  <c r="E88" i="4"/>
  <c r="E87" i="4"/>
  <c r="E86" i="4"/>
  <c r="E105" i="4"/>
  <c r="E104" i="4"/>
  <c r="E103" i="4"/>
  <c r="E102" i="4"/>
  <c r="E101" i="4"/>
  <c r="E100" i="4"/>
  <c r="E99" i="4"/>
  <c r="E98" i="4"/>
  <c r="E97" i="4"/>
  <c r="E95" i="4"/>
  <c r="E96" i="4"/>
  <c r="E94" i="4"/>
  <c r="E79" i="4"/>
  <c r="E84" i="4"/>
  <c r="E83" i="4"/>
  <c r="E80" i="4"/>
  <c r="Q57" i="1"/>
  <c r="R57" i="1" s="1"/>
  <c r="S47" i="3"/>
  <c r="S55" i="3"/>
  <c r="S54" i="3"/>
  <c r="S53" i="3"/>
  <c r="S52" i="3"/>
  <c r="S51" i="3"/>
  <c r="S50" i="3"/>
  <c r="S49" i="3"/>
  <c r="S48" i="3"/>
  <c r="S46" i="3"/>
  <c r="S45" i="3"/>
  <c r="S44" i="3"/>
  <c r="P55" i="3"/>
  <c r="P51" i="3"/>
  <c r="R47" i="3"/>
  <c r="P47" i="3"/>
  <c r="S44" i="2"/>
  <c r="S55" i="2"/>
  <c r="S54" i="2"/>
  <c r="S53" i="2"/>
  <c r="S52" i="2"/>
  <c r="S51" i="2"/>
  <c r="S50" i="2"/>
  <c r="S49" i="2"/>
  <c r="S48" i="2"/>
  <c r="S47" i="2"/>
  <c r="S46" i="2"/>
  <c r="S45" i="2"/>
  <c r="P55" i="2"/>
  <c r="P51" i="2"/>
  <c r="P47" i="2"/>
  <c r="R61" i="1"/>
  <c r="R53" i="1"/>
  <c r="R60" i="1"/>
  <c r="R59" i="1"/>
  <c r="R58" i="1"/>
  <c r="R56" i="1"/>
  <c r="R55" i="1"/>
  <c r="R54" i="1"/>
  <c r="R52" i="1"/>
  <c r="R51" i="1"/>
  <c r="R50" i="1"/>
  <c r="Q61" i="1"/>
  <c r="O61" i="1"/>
  <c r="O57" i="1"/>
  <c r="Q53" i="1"/>
  <c r="O53" i="1"/>
  <c r="D105" i="4" l="1"/>
  <c r="D101" i="4"/>
  <c r="D97" i="4"/>
  <c r="Z8" i="3"/>
  <c r="Y7" i="1"/>
  <c r="Y15" i="1"/>
  <c r="Y11" i="1"/>
  <c r="Z16" i="2"/>
  <c r="Z12" i="2"/>
  <c r="Z8" i="2"/>
  <c r="Z16" i="3"/>
  <c r="Z12" i="3"/>
  <c r="D61" i="4"/>
  <c r="R16" i="3"/>
  <c r="R12" i="3"/>
  <c r="R8" i="3"/>
  <c r="R16" i="2"/>
  <c r="R12" i="2"/>
  <c r="R8" i="2"/>
  <c r="X5" i="2"/>
  <c r="W7" i="1"/>
  <c r="Q15" i="1"/>
  <c r="Q11" i="1"/>
  <c r="Q7" i="1"/>
  <c r="W6" i="1"/>
  <c r="D69" i="4"/>
  <c r="D65" i="4"/>
  <c r="O15" i="1"/>
  <c r="O11" i="1"/>
  <c r="P16" i="3"/>
  <c r="P12" i="3"/>
  <c r="P8" i="3"/>
  <c r="P16" i="2"/>
  <c r="P12" i="2"/>
  <c r="P8" i="2"/>
  <c r="O7" i="1"/>
  <c r="L26" i="4" l="1"/>
  <c r="L27" i="4" s="1"/>
  <c r="L25" i="4"/>
  <c r="L18" i="4"/>
  <c r="L19" i="4" s="1"/>
  <c r="L17" i="4"/>
  <c r="L9" i="4"/>
  <c r="L10" i="4" s="1"/>
  <c r="L8" i="4"/>
  <c r="X29" i="3"/>
  <c r="X28" i="3"/>
  <c r="X27" i="3"/>
  <c r="V29" i="3"/>
  <c r="V28" i="3"/>
  <c r="X29" i="2"/>
  <c r="X28" i="2"/>
  <c r="X27" i="2"/>
  <c r="X30" i="2" s="1"/>
  <c r="X25" i="2"/>
  <c r="X24" i="2"/>
  <c r="X23" i="2"/>
  <c r="X26" i="2" s="1"/>
  <c r="X21" i="2"/>
  <c r="X20" i="2"/>
  <c r="X19" i="2"/>
  <c r="X22" i="2" s="1"/>
  <c r="V29" i="2"/>
  <c r="V28" i="2"/>
  <c r="V27" i="2"/>
  <c r="V30" i="2" s="1"/>
  <c r="V25" i="2"/>
  <c r="V24" i="2"/>
  <c r="V23" i="2"/>
  <c r="V26" i="2" s="1"/>
  <c r="V21" i="2"/>
  <c r="V20" i="2"/>
  <c r="V19" i="2"/>
  <c r="V22" i="2" s="1"/>
  <c r="W28" i="1"/>
  <c r="W27" i="1"/>
  <c r="W26" i="1"/>
  <c r="W24" i="1"/>
  <c r="W23" i="1"/>
  <c r="W22" i="1"/>
  <c r="W20" i="1"/>
  <c r="W18" i="1"/>
  <c r="W19" i="1"/>
  <c r="U28" i="1"/>
  <c r="U27" i="1"/>
  <c r="U26" i="1"/>
  <c r="U29" i="1" s="1"/>
  <c r="U24" i="1"/>
  <c r="U23" i="1"/>
  <c r="U25" i="1" s="1"/>
  <c r="U22" i="1"/>
  <c r="U20" i="1"/>
  <c r="U19" i="1"/>
  <c r="U18" i="1"/>
  <c r="U21" i="1" s="1"/>
  <c r="V18" i="1"/>
  <c r="W21" i="1" l="1"/>
  <c r="X18" i="1"/>
  <c r="U31" i="4"/>
  <c r="AE7" i="3"/>
  <c r="AE6" i="3"/>
  <c r="U33" i="4"/>
  <c r="U32" i="4"/>
  <c r="U26" i="4"/>
  <c r="U27" i="4" s="1"/>
  <c r="U25" i="4"/>
  <c r="U18" i="4"/>
  <c r="U19" i="4" s="1"/>
  <c r="U17" i="4"/>
  <c r="U9" i="4"/>
  <c r="U10" i="4" s="1"/>
  <c r="U8" i="4"/>
  <c r="R33" i="4"/>
  <c r="R32" i="4"/>
  <c r="R31" i="4"/>
  <c r="R9" i="4"/>
  <c r="R10" i="4" s="1"/>
  <c r="R26" i="4"/>
  <c r="R27" i="4" s="1"/>
  <c r="R25" i="4"/>
  <c r="R18" i="4"/>
  <c r="R19" i="4" s="1"/>
  <c r="R17" i="4"/>
  <c r="R8" i="4"/>
  <c r="K9" i="4"/>
  <c r="K10" i="4" s="1"/>
  <c r="J18" i="4"/>
  <c r="J19" i="4" s="1"/>
  <c r="M26" i="4"/>
  <c r="M27" i="4" s="1"/>
  <c r="K26" i="4"/>
  <c r="K27" i="4" s="1"/>
  <c r="J26" i="4"/>
  <c r="J27" i="4" s="1"/>
  <c r="M18" i="4"/>
  <c r="M19" i="4" s="1"/>
  <c r="K18" i="4"/>
  <c r="K19" i="4" s="1"/>
  <c r="M9" i="4"/>
  <c r="M10" i="4" s="1"/>
  <c r="J9" i="4"/>
  <c r="J10" i="4" s="1"/>
  <c r="M25" i="4" l="1"/>
  <c r="K25" i="4"/>
  <c r="J25" i="4"/>
  <c r="M17" i="4"/>
  <c r="K17" i="4"/>
  <c r="J17" i="4"/>
  <c r="K8" i="4"/>
  <c r="J8" i="4"/>
  <c r="W29" i="3"/>
  <c r="W28" i="3"/>
  <c r="W27" i="3"/>
  <c r="AE15" i="3"/>
  <c r="X15" i="3"/>
  <c r="AE14" i="3"/>
  <c r="X14" i="3"/>
  <c r="AE13" i="3"/>
  <c r="AE16" i="3" s="1"/>
  <c r="X13" i="3"/>
  <c r="AE11" i="3"/>
  <c r="AE10" i="3"/>
  <c r="AE9" i="3"/>
  <c r="X6" i="3"/>
  <c r="AE5" i="3"/>
  <c r="AE8" i="3" s="1"/>
  <c r="X5" i="3"/>
  <c r="S19" i="2"/>
  <c r="X11" i="2"/>
  <c r="W29" i="2"/>
  <c r="S29" i="2"/>
  <c r="W28" i="2"/>
  <c r="S28" i="2"/>
  <c r="W27" i="2"/>
  <c r="W25" i="2"/>
  <c r="S25" i="2"/>
  <c r="W24" i="2"/>
  <c r="S24" i="2"/>
  <c r="W23" i="2"/>
  <c r="S23" i="2"/>
  <c r="W21" i="2"/>
  <c r="S21" i="2"/>
  <c r="W20" i="2"/>
  <c r="S20" i="2"/>
  <c r="W19" i="2"/>
  <c r="AE15" i="2"/>
  <c r="X15" i="2"/>
  <c r="AE14" i="2"/>
  <c r="X14" i="2"/>
  <c r="AE13" i="2"/>
  <c r="AE16" i="2" s="1"/>
  <c r="AE11" i="2"/>
  <c r="AE10" i="2"/>
  <c r="X10" i="2"/>
  <c r="AE9" i="2"/>
  <c r="X9" i="2"/>
  <c r="AE7" i="2"/>
  <c r="X7" i="2"/>
  <c r="AE6" i="2"/>
  <c r="X6" i="2"/>
  <c r="AE5" i="2"/>
  <c r="AE8" i="2" s="1"/>
  <c r="AD14" i="1"/>
  <c r="AD13" i="1"/>
  <c r="AD12" i="1"/>
  <c r="AD10" i="1"/>
  <c r="AD9" i="1"/>
  <c r="AD8" i="1"/>
  <c r="AD11" i="1" s="1"/>
  <c r="AD6" i="1"/>
  <c r="AD5" i="1"/>
  <c r="AD7" i="1" s="1"/>
  <c r="AD4" i="1"/>
  <c r="W12" i="1"/>
  <c r="W13" i="1"/>
  <c r="W25" i="1"/>
  <c r="V22" i="1"/>
  <c r="V19" i="1"/>
  <c r="R20" i="1"/>
  <c r="R19" i="1"/>
  <c r="V28" i="1"/>
  <c r="R28" i="1"/>
  <c r="V27" i="1"/>
  <c r="R27" i="1"/>
  <c r="W29" i="1"/>
  <c r="V26" i="1"/>
  <c r="R26" i="1"/>
  <c r="V24" i="1"/>
  <c r="R24" i="1"/>
  <c r="V23" i="1"/>
  <c r="V25" i="1" s="1"/>
  <c r="R23" i="1"/>
  <c r="R22" i="1"/>
  <c r="V20" i="1"/>
  <c r="W14" i="1"/>
  <c r="W10" i="1"/>
  <c r="X19" i="1" l="1"/>
  <c r="X20" i="1"/>
  <c r="AD15" i="1"/>
  <c r="R29" i="1"/>
  <c r="R25" i="1"/>
  <c r="V29" i="1"/>
  <c r="V21" i="1"/>
  <c r="R21" i="1"/>
  <c r="W26" i="3"/>
  <c r="X16" i="3"/>
  <c r="S30" i="3"/>
  <c r="AE12" i="3"/>
  <c r="X8" i="3"/>
  <c r="X8" i="2"/>
  <c r="W30" i="2"/>
  <c r="X12" i="2"/>
  <c r="S26" i="2"/>
  <c r="W26" i="2"/>
  <c r="S22" i="2"/>
  <c r="W22" i="2"/>
  <c r="AE12" i="2"/>
  <c r="W15" i="1"/>
  <c r="W8" i="1"/>
  <c r="W11" i="1" s="1"/>
  <c r="W9" i="1"/>
  <c r="W5" i="1"/>
  <c r="S27" i="2" l="1"/>
  <c r="S30" i="2"/>
  <c r="X13" i="2"/>
  <c r="X16" i="2" s="1"/>
</calcChain>
</file>

<file path=xl/sharedStrings.xml><?xml version="1.0" encoding="utf-8"?>
<sst xmlns="http://schemas.openxmlformats.org/spreadsheetml/2006/main" count="388" uniqueCount="58">
  <si>
    <t>GFP+/AnkG+</t>
    <phoneticPr fontId="1"/>
  </si>
  <si>
    <t>L2/3</t>
    <phoneticPr fontId="1"/>
  </si>
  <si>
    <t>L5</t>
    <phoneticPr fontId="1"/>
  </si>
  <si>
    <t>L6</t>
    <phoneticPr fontId="1"/>
  </si>
  <si>
    <t>1st</t>
    <phoneticPr fontId="1"/>
  </si>
  <si>
    <t>2nd</t>
    <phoneticPr fontId="1"/>
  </si>
  <si>
    <t>3rd</t>
    <phoneticPr fontId="1"/>
  </si>
  <si>
    <t>1R1</t>
    <phoneticPr fontId="1"/>
  </si>
  <si>
    <t>4R1</t>
    <phoneticPr fontId="1"/>
  </si>
  <si>
    <t>6R</t>
    <phoneticPr fontId="1"/>
  </si>
  <si>
    <t>L2/3</t>
  </si>
  <si>
    <t>L5</t>
  </si>
  <si>
    <t>L6</t>
  </si>
  <si>
    <t>平均</t>
    <rPh sb="0" eb="2">
      <t>ヘイ</t>
    </rPh>
    <phoneticPr fontId="1"/>
  </si>
  <si>
    <t>N=3</t>
    <phoneticPr fontId="1"/>
  </si>
  <si>
    <t>SEM</t>
    <phoneticPr fontId="1"/>
  </si>
  <si>
    <t>AnkG+</t>
    <phoneticPr fontId="1"/>
  </si>
  <si>
    <t>GFP+</t>
    <phoneticPr fontId="1"/>
  </si>
  <si>
    <t>GFP+/AnkG/Nav1.1+</t>
    <phoneticPr fontId="1"/>
  </si>
  <si>
    <t>Soma:AIS+</t>
    <phoneticPr fontId="1"/>
  </si>
  <si>
    <t>Soma+</t>
    <phoneticPr fontId="1"/>
  </si>
  <si>
    <t>AIS+</t>
    <phoneticPr fontId="1"/>
  </si>
  <si>
    <t>GFP+/AnkG+/Nav1.1-</t>
    <phoneticPr fontId="1"/>
  </si>
  <si>
    <t>Num.</t>
    <phoneticPr fontId="1"/>
  </si>
  <si>
    <t>%_GFP-/AnkG+</t>
  </si>
  <si>
    <t>%_GFP-/AnkG+</t>
    <phoneticPr fontId="1"/>
  </si>
  <si>
    <t>%_Nav1.1/GFP+:AnkG+</t>
  </si>
  <si>
    <t>%_Nav1.1/GFP+:AnkG+</t>
    <phoneticPr fontId="1"/>
  </si>
  <si>
    <t>%_Nav1.1-/GFP+/AnkG+</t>
  </si>
  <si>
    <t>%_Nav1.1-/GFP+/AnkG+</t>
    <phoneticPr fontId="1"/>
  </si>
  <si>
    <t>%_Nav1.1+/GFP+/AnkG+</t>
  </si>
  <si>
    <t>%_Nav1.1+/GFP+/AnkG+</t>
    <phoneticPr fontId="1"/>
  </si>
  <si>
    <t>GPF+/Ank+</t>
    <phoneticPr fontId="1"/>
  </si>
  <si>
    <t>GPF+/Ank-</t>
    <phoneticPr fontId="1"/>
  </si>
  <si>
    <t>GFP-/Ank+</t>
    <phoneticPr fontId="1"/>
  </si>
  <si>
    <t xml:space="preserve">Nav1.1 </t>
    <phoneticPr fontId="1"/>
  </si>
  <si>
    <t>Nav1.1+</t>
    <phoneticPr fontId="1"/>
  </si>
  <si>
    <t>%Nav.1.1/GFP</t>
  </si>
  <si>
    <t>%Nav.1.1/GFP</t>
    <phoneticPr fontId="1"/>
  </si>
  <si>
    <t>SD</t>
    <phoneticPr fontId="1"/>
  </si>
  <si>
    <t>Ave.</t>
    <phoneticPr fontId="1"/>
  </si>
  <si>
    <t>%_Nav1.1+/GFP+:AnkG+</t>
    <phoneticPr fontId="1"/>
  </si>
  <si>
    <t>%_Nav1.1-/GFP+:AnkG+</t>
    <phoneticPr fontId="1"/>
  </si>
  <si>
    <t>%_GFP-/Nav1.1+</t>
    <phoneticPr fontId="1"/>
  </si>
  <si>
    <t>%_GFP+/Nav1.1+</t>
    <phoneticPr fontId="1"/>
  </si>
  <si>
    <t>GFP-/Ank+/Nav1.1+</t>
    <phoneticPr fontId="1"/>
  </si>
  <si>
    <t>%_GFP-/Ank+/Nav1.1+</t>
    <phoneticPr fontId="1"/>
  </si>
  <si>
    <t>%_Nav1.1+/GFP-/Ank+</t>
    <phoneticPr fontId="1"/>
  </si>
  <si>
    <t>%_Nav1.1-/GFP-/Ank+</t>
    <phoneticPr fontId="1"/>
  </si>
  <si>
    <t>計</t>
    <rPh sb="0" eb="1">
      <t>ケイ</t>
    </rPh>
    <phoneticPr fontId="1"/>
  </si>
  <si>
    <t>AnkG+,GFP+</t>
    <phoneticPr fontId="1"/>
  </si>
  <si>
    <t>Nav1.1+,AnkG</t>
    <phoneticPr fontId="1"/>
  </si>
  <si>
    <t>% GFP+;AnkG+/ANkG</t>
    <phoneticPr fontId="1"/>
  </si>
  <si>
    <t>AnkG+,GFP-</t>
    <phoneticPr fontId="1"/>
  </si>
  <si>
    <t xml:space="preserve">Figure 4D-left </t>
    <phoneticPr fontId="1"/>
  </si>
  <si>
    <t>Figure 4D-right</t>
    <phoneticPr fontId="1"/>
  </si>
  <si>
    <t>Figure 4D-midle</t>
    <phoneticPr fontId="1"/>
  </si>
  <si>
    <t>Cell Num.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</si>
</sst>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 "/>
    <numFmt numFmtId="178" formatCode="0.0000000000000_ "/>
    <numFmt numFmtId="179" formatCode="0.000"/>
    <numFmt numFmtId="180" formatCode="0.00_ "/>
    <numFmt numFmtId="181" formatCode="0.000000000000_ 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2" fontId="0" fillId="0" borderId="0" xfId="0" applyNumberFormat="1">
      <alignment vertical="center"/>
    </xf>
    <xf numFmtId="2" fontId="0" fillId="0" borderId="1" xfId="0" applyNumberFormat="1" applyBorder="1">
      <alignment vertical="center"/>
    </xf>
    <xf numFmtId="2" fontId="2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2" fillId="0" borderId="0" xfId="0" applyFont="1">
      <alignment vertical="center"/>
    </xf>
    <xf numFmtId="179" fontId="3" fillId="0" borderId="0" xfId="0" applyNumberFormat="1" applyFont="1">
      <alignment vertical="center"/>
    </xf>
    <xf numFmtId="180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2" fontId="4" fillId="0" borderId="0" xfId="0" applyNumberFormat="1" applyFont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2" fontId="5" fillId="0" borderId="0" xfId="0" applyNumberFormat="1" applyFont="1">
      <alignment vertical="center"/>
    </xf>
    <xf numFmtId="179" fontId="5" fillId="0" borderId="0" xfId="0" applyNumberFormat="1" applyFont="1">
      <alignment vertical="center"/>
    </xf>
    <xf numFmtId="2" fontId="5" fillId="0" borderId="1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181" fontId="5" fillId="0" borderId="0" xfId="0" applyNumberFormat="1" applyFont="1">
      <alignment vertical="center"/>
    </xf>
    <xf numFmtId="176" fontId="5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5" fillId="0" borderId="0" xfId="0" applyFont="1" applyFill="1" applyBorder="1">
      <alignment vertical="center"/>
    </xf>
    <xf numFmtId="178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180" fontId="5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61474-A3B7-6849-8689-08B85363EFFD}">
  <dimension ref="M1:AE61"/>
  <sheetViews>
    <sheetView topLeftCell="J1" workbookViewId="0">
      <selection activeCell="AA32" sqref="AA32"/>
    </sheetView>
  </sheetViews>
  <sheetFormatPr baseColWidth="10" defaultRowHeight="20"/>
  <cols>
    <col min="1" max="1" width="16.85546875" customWidth="1"/>
    <col min="2" max="2" width="13.7109375" customWidth="1"/>
    <col min="3" max="3" width="13.28515625" customWidth="1"/>
    <col min="4" max="5" width="12.7109375" customWidth="1"/>
    <col min="6" max="6" width="13" customWidth="1"/>
    <col min="9" max="9" width="16.7109375" customWidth="1"/>
    <col min="10" max="10" width="17.42578125" customWidth="1"/>
    <col min="11" max="11" width="13.85546875" customWidth="1"/>
    <col min="15" max="15" width="8" customWidth="1"/>
    <col min="16" max="16" width="7.85546875" customWidth="1"/>
    <col min="17" max="17" width="12.42578125" customWidth="1"/>
    <col min="18" max="18" width="10.28515625" customWidth="1"/>
    <col min="19" max="19" width="8.5703125" customWidth="1"/>
    <col min="20" max="20" width="8" customWidth="1"/>
    <col min="21" max="21" width="23" customWidth="1"/>
    <col min="22" max="22" width="20.5703125" customWidth="1"/>
    <col min="23" max="23" width="23.5703125" customWidth="1"/>
    <col min="24" max="24" width="20" customWidth="1"/>
    <col min="25" max="25" width="11.5703125" customWidth="1"/>
    <col min="26" max="26" width="13.28515625" customWidth="1"/>
    <col min="27" max="27" width="12" customWidth="1"/>
    <col min="28" max="28" width="11.5703125" customWidth="1"/>
    <col min="30" max="30" width="17.85546875" customWidth="1"/>
  </cols>
  <sheetData>
    <row r="1" spans="13:31">
      <c r="N1" t="s">
        <v>7</v>
      </c>
    </row>
    <row r="2" spans="13:31">
      <c r="R2" s="23" t="s">
        <v>18</v>
      </c>
      <c r="S2" s="23"/>
      <c r="T2" s="23"/>
      <c r="U2" s="26"/>
      <c r="V2" s="15" t="s">
        <v>23</v>
      </c>
      <c r="W2" s="15"/>
      <c r="X2" s="15"/>
      <c r="Y2" s="15"/>
      <c r="Z2" s="34" t="s">
        <v>36</v>
      </c>
      <c r="AA2" s="34"/>
      <c r="AB2" s="34"/>
      <c r="AC2" s="15"/>
      <c r="AD2" s="15"/>
      <c r="AE2" s="15"/>
    </row>
    <row r="3" spans="13:31">
      <c r="N3" s="2"/>
      <c r="O3" s="2" t="s">
        <v>16</v>
      </c>
      <c r="P3" s="2" t="s">
        <v>17</v>
      </c>
      <c r="Q3" s="2" t="s">
        <v>0</v>
      </c>
      <c r="R3" s="2" t="s">
        <v>19</v>
      </c>
      <c r="S3" s="2" t="s">
        <v>20</v>
      </c>
      <c r="T3" s="2" t="s">
        <v>21</v>
      </c>
      <c r="U3" s="16" t="s">
        <v>45</v>
      </c>
      <c r="V3" s="16" t="s">
        <v>22</v>
      </c>
      <c r="W3" s="16" t="s">
        <v>27</v>
      </c>
      <c r="X3" s="15"/>
      <c r="Y3" s="27" t="s">
        <v>35</v>
      </c>
      <c r="Z3" s="16" t="s">
        <v>32</v>
      </c>
      <c r="AA3" s="16" t="s">
        <v>33</v>
      </c>
      <c r="AB3" s="16" t="s">
        <v>34</v>
      </c>
      <c r="AC3" s="16"/>
      <c r="AD3" s="16" t="s">
        <v>38</v>
      </c>
      <c r="AE3" s="15"/>
    </row>
    <row r="4" spans="13:31">
      <c r="M4" t="s">
        <v>1</v>
      </c>
      <c r="N4" t="s">
        <v>4</v>
      </c>
      <c r="O4">
        <v>115</v>
      </c>
      <c r="P4">
        <v>35</v>
      </c>
      <c r="Q4">
        <v>17</v>
      </c>
      <c r="R4">
        <v>3</v>
      </c>
      <c r="S4">
        <v>6</v>
      </c>
      <c r="T4">
        <v>0</v>
      </c>
      <c r="U4" s="15">
        <v>0</v>
      </c>
      <c r="V4" s="15">
        <v>8</v>
      </c>
      <c r="W4" s="17">
        <f>((R4+S4+T4)/Q4)*100</f>
        <v>52.941176470588239</v>
      </c>
      <c r="X4" s="15"/>
      <c r="Y4" s="15">
        <v>13</v>
      </c>
      <c r="Z4" s="15">
        <v>9</v>
      </c>
      <c r="AA4" s="15">
        <v>4</v>
      </c>
      <c r="AB4" s="15">
        <v>0</v>
      </c>
      <c r="AC4" s="15"/>
      <c r="AD4" s="17">
        <f>100-(AB4/Y4)*100</f>
        <v>100</v>
      </c>
      <c r="AE4" s="15"/>
    </row>
    <row r="5" spans="13:31">
      <c r="N5" t="s">
        <v>5</v>
      </c>
      <c r="O5">
        <v>128</v>
      </c>
      <c r="P5">
        <v>44</v>
      </c>
      <c r="Q5">
        <v>35</v>
      </c>
      <c r="R5">
        <v>9</v>
      </c>
      <c r="S5">
        <v>3</v>
      </c>
      <c r="T5">
        <v>0</v>
      </c>
      <c r="U5" s="15">
        <v>1</v>
      </c>
      <c r="V5" s="15">
        <v>23</v>
      </c>
      <c r="W5" s="17">
        <f>((R5+S5+T5)/Q5)*100</f>
        <v>34.285714285714285</v>
      </c>
      <c r="X5" s="15"/>
      <c r="Y5" s="15">
        <v>16</v>
      </c>
      <c r="Z5" s="15">
        <v>9</v>
      </c>
      <c r="AA5" s="15">
        <v>6</v>
      </c>
      <c r="AB5" s="15">
        <v>1</v>
      </c>
      <c r="AC5" s="15"/>
      <c r="AD5" s="17">
        <f t="shared" ref="AD5:AD6" si="0">100-(AB5/Y5)*100</f>
        <v>93.75</v>
      </c>
      <c r="AE5" s="15"/>
    </row>
    <row r="6" spans="13:31">
      <c r="N6" t="s">
        <v>6</v>
      </c>
      <c r="O6">
        <v>125</v>
      </c>
      <c r="P6">
        <v>33</v>
      </c>
      <c r="Q6">
        <v>23</v>
      </c>
      <c r="R6">
        <v>3</v>
      </c>
      <c r="S6">
        <v>4</v>
      </c>
      <c r="T6">
        <v>0</v>
      </c>
      <c r="U6" s="15">
        <v>0</v>
      </c>
      <c r="V6" s="15">
        <v>16</v>
      </c>
      <c r="W6" s="17">
        <f>((R6+S6+T6)/Q6)*100</f>
        <v>30.434782608695656</v>
      </c>
      <c r="X6" s="15"/>
      <c r="Y6" s="15">
        <v>10</v>
      </c>
      <c r="Z6" s="15">
        <v>7</v>
      </c>
      <c r="AA6" s="15">
        <v>3</v>
      </c>
      <c r="AB6" s="15">
        <v>0</v>
      </c>
      <c r="AC6" s="15"/>
      <c r="AD6" s="17">
        <f t="shared" si="0"/>
        <v>100</v>
      </c>
      <c r="AE6" s="15"/>
    </row>
    <row r="7" spans="13:31">
      <c r="N7" t="s">
        <v>49</v>
      </c>
      <c r="O7">
        <f>SUM(O4:O6)</f>
        <v>368</v>
      </c>
      <c r="Q7">
        <f>SUM(Q4:Q6)</f>
        <v>75</v>
      </c>
      <c r="U7" s="15" t="s">
        <v>13</v>
      </c>
      <c r="V7" s="15"/>
      <c r="W7" s="21">
        <f>AVERAGE(W4:W6)</f>
        <v>39.220557788332727</v>
      </c>
      <c r="X7" s="15"/>
      <c r="Y7" s="15">
        <f>SUM(Y4:Y6)</f>
        <v>39</v>
      </c>
      <c r="Z7" s="15"/>
      <c r="AA7" s="15"/>
      <c r="AB7" s="15"/>
      <c r="AC7" s="15" t="s">
        <v>13</v>
      </c>
      <c r="AD7" s="21">
        <f>AVERAGE(AD4:AD6)</f>
        <v>97.916666666666671</v>
      </c>
      <c r="AE7" s="15"/>
    </row>
    <row r="8" spans="13:31">
      <c r="M8" t="s">
        <v>2</v>
      </c>
      <c r="N8" t="s">
        <v>4</v>
      </c>
      <c r="O8">
        <v>122</v>
      </c>
      <c r="P8">
        <v>39</v>
      </c>
      <c r="Q8">
        <v>21</v>
      </c>
      <c r="R8">
        <v>5</v>
      </c>
      <c r="S8">
        <v>6</v>
      </c>
      <c r="T8">
        <v>0</v>
      </c>
      <c r="U8" s="15">
        <v>0</v>
      </c>
      <c r="V8" s="15">
        <v>10</v>
      </c>
      <c r="W8" s="17">
        <f>((R8+S8+T8)/Q8)*100</f>
        <v>52.380952380952387</v>
      </c>
      <c r="X8" s="15"/>
      <c r="Y8" s="15">
        <v>14</v>
      </c>
      <c r="Z8" s="15">
        <v>11</v>
      </c>
      <c r="AA8" s="15">
        <v>3</v>
      </c>
      <c r="AB8" s="15">
        <v>0</v>
      </c>
      <c r="AC8" s="15"/>
      <c r="AD8" s="17">
        <f t="shared" ref="AD8:AD10" si="1">100-(AB8/Y8)*100</f>
        <v>100</v>
      </c>
      <c r="AE8" s="15"/>
    </row>
    <row r="9" spans="13:31">
      <c r="N9" t="s">
        <v>5</v>
      </c>
      <c r="O9">
        <v>125</v>
      </c>
      <c r="P9">
        <v>36</v>
      </c>
      <c r="Q9">
        <v>20</v>
      </c>
      <c r="R9">
        <v>3</v>
      </c>
      <c r="S9">
        <v>7</v>
      </c>
      <c r="T9">
        <v>0</v>
      </c>
      <c r="U9" s="15">
        <v>1</v>
      </c>
      <c r="V9" s="15">
        <v>10</v>
      </c>
      <c r="W9" s="17">
        <f>((R9+S9+T9)/Q9)*100</f>
        <v>50</v>
      </c>
      <c r="X9" s="15"/>
      <c r="Y9" s="15">
        <v>18</v>
      </c>
      <c r="Z9" s="15">
        <v>10</v>
      </c>
      <c r="AA9" s="15">
        <v>7</v>
      </c>
      <c r="AB9" s="15">
        <v>1</v>
      </c>
      <c r="AC9" s="15"/>
      <c r="AD9" s="17">
        <f t="shared" si="1"/>
        <v>94.444444444444443</v>
      </c>
      <c r="AE9" s="15"/>
    </row>
    <row r="10" spans="13:31">
      <c r="N10" t="s">
        <v>6</v>
      </c>
      <c r="O10">
        <v>145</v>
      </c>
      <c r="P10">
        <v>27</v>
      </c>
      <c r="Q10">
        <v>20</v>
      </c>
      <c r="R10">
        <v>7</v>
      </c>
      <c r="S10">
        <v>4</v>
      </c>
      <c r="T10">
        <v>0</v>
      </c>
      <c r="U10" s="15">
        <v>0</v>
      </c>
      <c r="V10" s="15">
        <v>9</v>
      </c>
      <c r="W10" s="17">
        <f>((R10+S10+T10)/Q10)*100</f>
        <v>55.000000000000007</v>
      </c>
      <c r="X10" s="15"/>
      <c r="Y10" s="15">
        <v>11</v>
      </c>
      <c r="Z10" s="15">
        <v>11</v>
      </c>
      <c r="AA10" s="15">
        <v>0</v>
      </c>
      <c r="AB10" s="15">
        <v>0</v>
      </c>
      <c r="AC10" s="15"/>
      <c r="AD10" s="17">
        <f t="shared" si="1"/>
        <v>100</v>
      </c>
      <c r="AE10" s="15"/>
    </row>
    <row r="11" spans="13:31">
      <c r="N11" t="s">
        <v>49</v>
      </c>
      <c r="O11">
        <f>SUM(O8:O10)</f>
        <v>392</v>
      </c>
      <c r="Q11">
        <f>SUM(Q8:Q10)</f>
        <v>61</v>
      </c>
      <c r="U11" s="15" t="s">
        <v>13</v>
      </c>
      <c r="V11" s="15"/>
      <c r="W11" s="21">
        <f>AVERAGE(W8:W10)</f>
        <v>52.460317460317462</v>
      </c>
      <c r="X11" s="15"/>
      <c r="Y11" s="15">
        <f>SUM(Y8:Y10)</f>
        <v>43</v>
      </c>
      <c r="Z11" s="15"/>
      <c r="AA11" s="15"/>
      <c r="AB11" s="15"/>
      <c r="AC11" s="15" t="s">
        <v>13</v>
      </c>
      <c r="AD11" s="21">
        <f>AVERAGE(AD8:AD10)</f>
        <v>98.148148148148152</v>
      </c>
      <c r="AE11" s="15"/>
    </row>
    <row r="12" spans="13:31">
      <c r="M12" t="s">
        <v>3</v>
      </c>
      <c r="N12" t="s">
        <v>4</v>
      </c>
      <c r="O12">
        <v>184</v>
      </c>
      <c r="P12">
        <v>9</v>
      </c>
      <c r="Q12">
        <v>6</v>
      </c>
      <c r="R12">
        <v>1</v>
      </c>
      <c r="S12">
        <v>4</v>
      </c>
      <c r="T12">
        <v>0</v>
      </c>
      <c r="U12" s="15">
        <v>1</v>
      </c>
      <c r="V12" s="15">
        <v>1</v>
      </c>
      <c r="W12" s="17">
        <f>((R12+S12+T12)/Q12)*100</f>
        <v>83.333333333333343</v>
      </c>
      <c r="X12" s="15"/>
      <c r="Y12" s="15">
        <v>7</v>
      </c>
      <c r="Z12" s="15">
        <v>5</v>
      </c>
      <c r="AA12" s="15">
        <v>1</v>
      </c>
      <c r="AB12" s="15">
        <v>1</v>
      </c>
      <c r="AC12" s="15"/>
      <c r="AD12" s="17">
        <f t="shared" ref="AD12:AD14" si="2">100-(AB12/Y12)*100</f>
        <v>85.714285714285722</v>
      </c>
      <c r="AE12" s="15"/>
    </row>
    <row r="13" spans="13:31">
      <c r="N13" t="s">
        <v>5</v>
      </c>
      <c r="O13">
        <v>173</v>
      </c>
      <c r="P13">
        <v>12</v>
      </c>
      <c r="Q13">
        <v>10</v>
      </c>
      <c r="R13">
        <v>3</v>
      </c>
      <c r="S13">
        <v>3</v>
      </c>
      <c r="T13">
        <v>0</v>
      </c>
      <c r="U13" s="15">
        <v>0</v>
      </c>
      <c r="V13" s="15">
        <v>4</v>
      </c>
      <c r="W13" s="17">
        <f>((R13+S13+T13)/Q13)*100</f>
        <v>60</v>
      </c>
      <c r="X13" s="15"/>
      <c r="Y13" s="15">
        <v>7</v>
      </c>
      <c r="Z13" s="15">
        <v>6</v>
      </c>
      <c r="AA13" s="15">
        <v>1</v>
      </c>
      <c r="AB13" s="15">
        <v>0</v>
      </c>
      <c r="AC13" s="15"/>
      <c r="AD13" s="17">
        <f t="shared" si="2"/>
        <v>100</v>
      </c>
      <c r="AE13" s="15"/>
    </row>
    <row r="14" spans="13:31">
      <c r="N14" t="s">
        <v>6</v>
      </c>
      <c r="O14">
        <v>219</v>
      </c>
      <c r="P14">
        <v>15</v>
      </c>
      <c r="Q14">
        <v>11</v>
      </c>
      <c r="R14">
        <v>1</v>
      </c>
      <c r="S14">
        <v>5</v>
      </c>
      <c r="T14">
        <v>0</v>
      </c>
      <c r="U14" s="15">
        <v>0</v>
      </c>
      <c r="V14" s="15">
        <v>5</v>
      </c>
      <c r="W14" s="17">
        <f>((R14+S14+T14)/Q14)*100</f>
        <v>54.54545454545454</v>
      </c>
      <c r="X14" s="15"/>
      <c r="Y14" s="15">
        <v>8</v>
      </c>
      <c r="Z14" s="15">
        <v>6</v>
      </c>
      <c r="AA14" s="15">
        <v>2</v>
      </c>
      <c r="AB14" s="15">
        <v>0</v>
      </c>
      <c r="AC14" s="15"/>
      <c r="AD14" s="17">
        <f t="shared" si="2"/>
        <v>100</v>
      </c>
      <c r="AE14" s="15"/>
    </row>
    <row r="15" spans="13:31">
      <c r="N15" t="s">
        <v>49</v>
      </c>
      <c r="O15">
        <f>SUM(O12:O14)</f>
        <v>576</v>
      </c>
      <c r="Q15">
        <f>SUM(Q12:Q14)</f>
        <v>27</v>
      </c>
      <c r="U15" s="15" t="s">
        <v>13</v>
      </c>
      <c r="V15" s="15"/>
      <c r="W15" s="21">
        <f>AVERAGE(W12:W14)</f>
        <v>65.959595959595958</v>
      </c>
      <c r="X15" s="15"/>
      <c r="Y15" s="15">
        <f>SUM(Y12:Y14)</f>
        <v>22</v>
      </c>
      <c r="Z15" s="15"/>
      <c r="AA15" s="15"/>
      <c r="AB15" s="15"/>
      <c r="AC15" s="15" t="s">
        <v>13</v>
      </c>
      <c r="AD15" s="21">
        <f>AVERAGE(AD12:AD14)</f>
        <v>95.238095238095241</v>
      </c>
      <c r="AE15" s="15"/>
    </row>
    <row r="16" spans="13:31"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6:31">
      <c r="P17" s="14"/>
      <c r="Q17" s="31"/>
      <c r="R17" s="25" t="s">
        <v>31</v>
      </c>
      <c r="S17" s="25"/>
      <c r="T17" s="25"/>
      <c r="U17" s="16" t="s">
        <v>46</v>
      </c>
      <c r="V17" s="16" t="s">
        <v>29</v>
      </c>
      <c r="W17" s="16" t="s">
        <v>25</v>
      </c>
      <c r="X17" s="15"/>
      <c r="Y17" s="15"/>
      <c r="Z17" s="15"/>
      <c r="AA17" s="15"/>
      <c r="AB17" s="15"/>
      <c r="AC17" s="15"/>
      <c r="AD17" s="15"/>
      <c r="AE17" s="15"/>
    </row>
    <row r="18" spans="16:31">
      <c r="P18" s="14"/>
      <c r="Q18" s="14" t="s">
        <v>1</v>
      </c>
      <c r="R18" s="17">
        <f>((R4+S4+T4)/O4)*100</f>
        <v>7.8260869565217401</v>
      </c>
      <c r="S18" s="17"/>
      <c r="T18" s="17"/>
      <c r="U18" s="17">
        <f>(U4/O4)*100</f>
        <v>0</v>
      </c>
      <c r="V18" s="17">
        <f>(V4/O4)*100</f>
        <v>6.9565217391304346</v>
      </c>
      <c r="W18" s="17">
        <f>(O4-U4-Q4)/O4*100</f>
        <v>85.217391304347828</v>
      </c>
      <c r="X18" s="17">
        <f>SUM(R18:W18)</f>
        <v>100</v>
      </c>
      <c r="Y18" s="15"/>
      <c r="Z18" s="15"/>
      <c r="AA18" s="15"/>
      <c r="AB18" s="15"/>
      <c r="AC18" s="15"/>
      <c r="AD18" s="15"/>
      <c r="AE18" s="15"/>
    </row>
    <row r="19" spans="16:31">
      <c r="P19" s="14"/>
      <c r="Q19" s="14"/>
      <c r="R19" s="17">
        <f>((R5+S5+T5)/O5)*100</f>
        <v>9.375</v>
      </c>
      <c r="S19" s="17"/>
      <c r="T19" s="17"/>
      <c r="U19" s="17">
        <f>(U5/O5)*100</f>
        <v>0.78125</v>
      </c>
      <c r="V19" s="17">
        <f>(V5/O5)*100</f>
        <v>17.96875</v>
      </c>
      <c r="W19" s="17">
        <f>(O5-U5-Q5)/O5*100</f>
        <v>71.875</v>
      </c>
      <c r="X19" s="3">
        <f>SUM(R19:W19)</f>
        <v>100</v>
      </c>
    </row>
    <row r="20" spans="16:31">
      <c r="P20" s="14"/>
      <c r="Q20" s="14"/>
      <c r="R20" s="19">
        <f>((R6+S6+T6)/O6)*100</f>
        <v>5.6000000000000005</v>
      </c>
      <c r="S20" s="19"/>
      <c r="T20" s="19"/>
      <c r="U20" s="19">
        <f>(U6/O6)*100</f>
        <v>0</v>
      </c>
      <c r="V20" s="19">
        <f>(V6/O6)*100</f>
        <v>12.8</v>
      </c>
      <c r="W20" s="19">
        <f>(O6-U6-Q6)/O6*100</f>
        <v>81.599999999999994</v>
      </c>
      <c r="X20" s="3">
        <f>SUM(R20:W20)</f>
        <v>100</v>
      </c>
    </row>
    <row r="21" spans="16:31">
      <c r="P21" s="14"/>
      <c r="Q21" s="31" t="s">
        <v>13</v>
      </c>
      <c r="R21" s="30">
        <f>AVERAGE(R18:R20)</f>
        <v>7.6003623188405811</v>
      </c>
      <c r="S21" s="19"/>
      <c r="T21" s="19"/>
      <c r="U21" s="30">
        <f>AVERAGE(U18:U20)</f>
        <v>0.26041666666666669</v>
      </c>
      <c r="V21" s="30">
        <f>AVERAGE(V18:V20)</f>
        <v>12.575090579710144</v>
      </c>
      <c r="W21" s="30">
        <f>AVERAGE(W18:W20)</f>
        <v>79.564130434782598</v>
      </c>
    </row>
    <row r="22" spans="16:31">
      <c r="P22" s="14"/>
      <c r="Q22" s="14" t="s">
        <v>2</v>
      </c>
      <c r="R22" s="17">
        <f>((R8+S8+T8)/O8)*100</f>
        <v>9.0163934426229506</v>
      </c>
      <c r="S22" s="17"/>
      <c r="T22" s="17"/>
      <c r="U22" s="17">
        <f>(U8/O8)*100</f>
        <v>0</v>
      </c>
      <c r="V22" s="17">
        <f>(V8/O8)*100</f>
        <v>8.1967213114754092</v>
      </c>
      <c r="W22" s="17">
        <f>(O8-U8-Q8)/O8*100</f>
        <v>82.786885245901644</v>
      </c>
    </row>
    <row r="23" spans="16:31">
      <c r="P23" s="14"/>
      <c r="Q23" s="14"/>
      <c r="R23" s="17">
        <f>((R9+S9+T9)/O9)*100</f>
        <v>8</v>
      </c>
      <c r="S23" s="17"/>
      <c r="T23" s="17"/>
      <c r="U23" s="17">
        <f>(U9/O9)*100</f>
        <v>0.8</v>
      </c>
      <c r="V23" s="17">
        <f>(V9/O9)*100</f>
        <v>8</v>
      </c>
      <c r="W23" s="17">
        <f>(O9-U9-Q9)/O9*100</f>
        <v>83.2</v>
      </c>
    </row>
    <row r="24" spans="16:31">
      <c r="P24" s="14"/>
      <c r="Q24" s="14"/>
      <c r="R24" s="19">
        <f>((R10+S10+T10)/O10)*100</f>
        <v>7.5862068965517242</v>
      </c>
      <c r="S24" s="19"/>
      <c r="T24" s="19"/>
      <c r="U24" s="19">
        <f>(U10/O10)*100</f>
        <v>0</v>
      </c>
      <c r="V24" s="19">
        <f>(V10/O10)*100</f>
        <v>6.2068965517241379</v>
      </c>
      <c r="W24" s="19">
        <f>(O10-U10-Q10)/O10*100</f>
        <v>86.206896551724128</v>
      </c>
    </row>
    <row r="25" spans="16:31">
      <c r="P25" s="14"/>
      <c r="Q25" s="31" t="s">
        <v>13</v>
      </c>
      <c r="R25" s="30">
        <f>AVERAGE(R22:R24)</f>
        <v>8.2008667797248904</v>
      </c>
      <c r="S25" s="19"/>
      <c r="T25" s="19"/>
      <c r="U25" s="30">
        <f>AVERAGE(U22:U24)</f>
        <v>0.26666666666666666</v>
      </c>
      <c r="V25" s="30">
        <f>AVERAGE(V22:V24)</f>
        <v>7.4678726210665154</v>
      </c>
      <c r="W25" s="30">
        <f>AVERAGE(W22:W24)</f>
        <v>84.064593932541925</v>
      </c>
    </row>
    <row r="26" spans="16:31">
      <c r="P26" s="14"/>
      <c r="Q26" s="14" t="s">
        <v>3</v>
      </c>
      <c r="R26" s="17">
        <f>((R12+S12+T12)/O12)*100</f>
        <v>2.7173913043478262</v>
      </c>
      <c r="S26" s="17"/>
      <c r="T26" s="17"/>
      <c r="U26" s="17">
        <f>(U12/O12)*100</f>
        <v>0.54347826086956519</v>
      </c>
      <c r="V26" s="17">
        <f>(V12/O12)*100</f>
        <v>0.54347826086956519</v>
      </c>
      <c r="W26" s="17">
        <f>(O12-U12-Q12)/O12*100</f>
        <v>96.195652173913047</v>
      </c>
    </row>
    <row r="27" spans="16:31">
      <c r="P27" s="14"/>
      <c r="Q27" s="14"/>
      <c r="R27" s="17">
        <f>((R13+S13+T13)/O13)*100</f>
        <v>3.4682080924855487</v>
      </c>
      <c r="S27" s="17"/>
      <c r="T27" s="17"/>
      <c r="U27" s="17">
        <f>(U13/O13)*100</f>
        <v>0</v>
      </c>
      <c r="V27" s="17">
        <f>(V13/O13)*100</f>
        <v>2.3121387283236992</v>
      </c>
      <c r="W27" s="17">
        <f>(O13-U13-Q13)/O13*100</f>
        <v>94.219653179190757</v>
      </c>
    </row>
    <row r="28" spans="16:31">
      <c r="P28" s="14"/>
      <c r="Q28" s="14"/>
      <c r="R28" s="19">
        <f>((R14+S14+T14)/O14)*100</f>
        <v>2.7397260273972601</v>
      </c>
      <c r="S28" s="19"/>
      <c r="T28" s="19"/>
      <c r="U28" s="19">
        <f>(U14/O14)*100</f>
        <v>0</v>
      </c>
      <c r="V28" s="19">
        <f>(V14/O14)*100</f>
        <v>2.2831050228310499</v>
      </c>
      <c r="W28" s="19">
        <f>(O14-U14-Q14)/O14*100</f>
        <v>94.977168949771681</v>
      </c>
    </row>
    <row r="29" spans="16:31">
      <c r="P29" s="14"/>
      <c r="Q29" s="31" t="s">
        <v>13</v>
      </c>
      <c r="R29" s="30">
        <f>AVERAGE(R26:R28)</f>
        <v>2.975108474743545</v>
      </c>
      <c r="S29" s="19"/>
      <c r="T29" s="19"/>
      <c r="U29" s="30">
        <f>AVERAGE(U26:U28)</f>
        <v>0.18115942028985507</v>
      </c>
      <c r="V29" s="30">
        <f>AVERAGE(V26:V28)</f>
        <v>1.7129073373414381</v>
      </c>
      <c r="W29" s="30">
        <f>AVERAGE(W26:W28)</f>
        <v>95.130824767625157</v>
      </c>
    </row>
    <row r="30" spans="16:31">
      <c r="P30" s="14"/>
      <c r="Q30" s="14"/>
      <c r="R30" s="17"/>
      <c r="S30" s="17"/>
      <c r="T30" s="17"/>
      <c r="U30" s="17"/>
      <c r="V30" s="17"/>
      <c r="W30" s="14"/>
    </row>
    <row r="31" spans="16:31">
      <c r="P31" s="14"/>
      <c r="Q31" s="14"/>
      <c r="R31" s="14"/>
      <c r="S31" s="14"/>
      <c r="T31" s="14"/>
      <c r="U31" s="14"/>
      <c r="V31" s="14"/>
      <c r="W31" s="14"/>
    </row>
    <row r="32" spans="16:31">
      <c r="P32" s="14"/>
      <c r="Q32" s="14"/>
      <c r="R32" s="14"/>
      <c r="S32" s="14"/>
      <c r="T32" s="14"/>
      <c r="U32" s="14"/>
      <c r="V32" s="14"/>
      <c r="W32" s="14"/>
    </row>
    <row r="33" spans="16:23">
      <c r="P33" s="14"/>
      <c r="Q33" s="14"/>
      <c r="R33" s="14"/>
      <c r="S33" s="14" t="s">
        <v>1</v>
      </c>
      <c r="T33" s="14">
        <v>8.3816123188405811</v>
      </c>
      <c r="U33" s="14"/>
      <c r="V33" s="14">
        <v>11.793840579710144</v>
      </c>
      <c r="W33" s="14">
        <v>79.824547101449269</v>
      </c>
    </row>
    <row r="34" spans="16:23">
      <c r="P34" s="14"/>
      <c r="Q34" s="14"/>
      <c r="R34" s="14"/>
      <c r="S34" s="14" t="s">
        <v>2</v>
      </c>
      <c r="T34" s="14">
        <v>9.0205389108724319</v>
      </c>
      <c r="U34" s="14"/>
      <c r="V34" s="14">
        <v>6.6482004899189748</v>
      </c>
      <c r="W34" s="14">
        <v>84.331260599208591</v>
      </c>
    </row>
    <row r="35" spans="16:23">
      <c r="P35" s="14"/>
      <c r="Q35" s="14"/>
      <c r="R35" s="14"/>
      <c r="S35" s="14" t="s">
        <v>3</v>
      </c>
      <c r="T35" s="14">
        <v>3.1677867021038537</v>
      </c>
      <c r="U35" s="14"/>
      <c r="V35" s="14">
        <v>1.5202291099811298</v>
      </c>
      <c r="W35" s="14">
        <v>95.311984187915016</v>
      </c>
    </row>
    <row r="49" spans="13:18">
      <c r="O49" s="2" t="s">
        <v>16</v>
      </c>
      <c r="P49" s="2" t="s">
        <v>17</v>
      </c>
      <c r="Q49" s="2" t="s">
        <v>0</v>
      </c>
      <c r="R49" s="12" t="s">
        <v>52</v>
      </c>
    </row>
    <row r="50" spans="13:18">
      <c r="M50" t="s">
        <v>1</v>
      </c>
      <c r="N50" t="s">
        <v>4</v>
      </c>
      <c r="O50">
        <v>115</v>
      </c>
      <c r="P50">
        <v>35</v>
      </c>
      <c r="Q50">
        <v>17</v>
      </c>
      <c r="R50" s="3">
        <f t="shared" ref="R50:R61" si="3">(Q50/O50)*100</f>
        <v>14.782608695652174</v>
      </c>
    </row>
    <row r="51" spans="13:18">
      <c r="N51" t="s">
        <v>5</v>
      </c>
      <c r="O51">
        <v>128</v>
      </c>
      <c r="P51">
        <v>44</v>
      </c>
      <c r="Q51">
        <v>35</v>
      </c>
      <c r="R51" s="3">
        <f t="shared" si="3"/>
        <v>27.34375</v>
      </c>
    </row>
    <row r="52" spans="13:18">
      <c r="N52" t="s">
        <v>6</v>
      </c>
      <c r="O52">
        <v>125</v>
      </c>
      <c r="P52">
        <v>33</v>
      </c>
      <c r="Q52">
        <v>23</v>
      </c>
      <c r="R52" s="3">
        <f t="shared" si="3"/>
        <v>18.399999999999999</v>
      </c>
    </row>
    <row r="53" spans="13:18">
      <c r="N53" t="s">
        <v>49</v>
      </c>
      <c r="O53">
        <f>SUM(O50:O52)</f>
        <v>368</v>
      </c>
      <c r="Q53">
        <f>SUM(Q50:Q52)</f>
        <v>75</v>
      </c>
      <c r="R53" s="5">
        <f t="shared" si="3"/>
        <v>20.380434782608695</v>
      </c>
    </row>
    <row r="54" spans="13:18">
      <c r="M54" t="s">
        <v>2</v>
      </c>
      <c r="N54" t="s">
        <v>4</v>
      </c>
      <c r="O54">
        <v>122</v>
      </c>
      <c r="P54">
        <v>39</v>
      </c>
      <c r="Q54">
        <v>21</v>
      </c>
      <c r="R54" s="3">
        <f t="shared" si="3"/>
        <v>17.21311475409836</v>
      </c>
    </row>
    <row r="55" spans="13:18">
      <c r="N55" t="s">
        <v>5</v>
      </c>
      <c r="O55">
        <v>125</v>
      </c>
      <c r="P55">
        <v>36</v>
      </c>
      <c r="Q55">
        <v>20</v>
      </c>
      <c r="R55" s="3">
        <f t="shared" si="3"/>
        <v>16</v>
      </c>
    </row>
    <row r="56" spans="13:18">
      <c r="N56" t="s">
        <v>6</v>
      </c>
      <c r="O56">
        <v>145</v>
      </c>
      <c r="P56">
        <v>27</v>
      </c>
      <c r="Q56">
        <v>20</v>
      </c>
      <c r="R56" s="3">
        <f t="shared" si="3"/>
        <v>13.793103448275861</v>
      </c>
    </row>
    <row r="57" spans="13:18">
      <c r="N57" t="s">
        <v>49</v>
      </c>
      <c r="O57">
        <f>SUM(O54:O56)</f>
        <v>392</v>
      </c>
      <c r="Q57">
        <f>SUM(Q54:Q56)</f>
        <v>61</v>
      </c>
      <c r="R57" s="5">
        <f t="shared" si="3"/>
        <v>15.561224489795919</v>
      </c>
    </row>
    <row r="58" spans="13:18">
      <c r="M58" t="s">
        <v>3</v>
      </c>
      <c r="N58" t="s">
        <v>4</v>
      </c>
      <c r="O58">
        <v>184</v>
      </c>
      <c r="P58">
        <v>9</v>
      </c>
      <c r="Q58">
        <v>6</v>
      </c>
      <c r="R58" s="3">
        <f t="shared" si="3"/>
        <v>3.2608695652173911</v>
      </c>
    </row>
    <row r="59" spans="13:18">
      <c r="N59" t="s">
        <v>5</v>
      </c>
      <c r="O59">
        <v>173</v>
      </c>
      <c r="P59">
        <v>12</v>
      </c>
      <c r="Q59">
        <v>10</v>
      </c>
      <c r="R59" s="3">
        <f t="shared" si="3"/>
        <v>5.7803468208092488</v>
      </c>
    </row>
    <row r="60" spans="13:18">
      <c r="N60" t="s">
        <v>6</v>
      </c>
      <c r="O60">
        <v>219</v>
      </c>
      <c r="P60">
        <v>15</v>
      </c>
      <c r="Q60">
        <v>11</v>
      </c>
      <c r="R60" s="3">
        <f t="shared" si="3"/>
        <v>5.0228310502283104</v>
      </c>
    </row>
    <row r="61" spans="13:18">
      <c r="N61" t="s">
        <v>49</v>
      </c>
      <c r="O61">
        <f>SUM(O58:O60)</f>
        <v>576</v>
      </c>
      <c r="Q61">
        <f>SUM(Q58:Q60)</f>
        <v>27</v>
      </c>
      <c r="R61" s="5">
        <f t="shared" si="3"/>
        <v>4.6875</v>
      </c>
    </row>
  </sheetData>
  <mergeCells count="3">
    <mergeCell ref="R2:T2"/>
    <mergeCell ref="R17:T17"/>
    <mergeCell ref="Z2:AB2"/>
  </mergeCells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8E63-F442-204E-8F02-2A5AD9CAD0D4}">
  <dimension ref="L2:AE59"/>
  <sheetViews>
    <sheetView topLeftCell="K1" workbookViewId="0">
      <selection activeCell="M13" sqref="M13"/>
    </sheetView>
  </sheetViews>
  <sheetFormatPr baseColWidth="10" defaultRowHeight="20"/>
  <cols>
    <col min="1" max="1" width="14.5703125" customWidth="1"/>
    <col min="2" max="2" width="8.140625" customWidth="1"/>
    <col min="3" max="3" width="13.140625" customWidth="1"/>
    <col min="4" max="4" width="11.7109375" customWidth="1"/>
    <col min="5" max="5" width="12" customWidth="1"/>
    <col min="6" max="6" width="10.140625" customWidth="1"/>
    <col min="10" max="10" width="16.7109375" customWidth="1"/>
    <col min="11" max="11" width="13.5703125" customWidth="1"/>
    <col min="12" max="12" width="14.5703125" customWidth="1"/>
    <col min="14" max="14" width="16.7109375" customWidth="1"/>
    <col min="15" max="15" width="12.5703125" customWidth="1"/>
    <col min="17" max="17" width="7.85546875" customWidth="1"/>
    <col min="18" max="18" width="13" customWidth="1"/>
    <col min="19" max="19" width="14.5703125" customWidth="1"/>
    <col min="20" max="20" width="11.7109375" customWidth="1"/>
    <col min="21" max="22" width="21.140625" customWidth="1"/>
    <col min="23" max="23" width="20.140625" customWidth="1"/>
    <col min="24" max="24" width="23.42578125" customWidth="1"/>
    <col min="31" max="31" width="13.85546875" customWidth="1"/>
  </cols>
  <sheetData>
    <row r="2" spans="12:31">
      <c r="O2" t="s">
        <v>8</v>
      </c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2:31">
      <c r="S3" s="25" t="s">
        <v>18</v>
      </c>
      <c r="T3" s="25"/>
      <c r="U3" s="25"/>
      <c r="V3" s="26"/>
      <c r="W3" s="14" t="s">
        <v>23</v>
      </c>
      <c r="X3" s="14"/>
      <c r="Y3" s="14"/>
      <c r="Z3" s="14"/>
      <c r="AA3" s="25" t="s">
        <v>36</v>
      </c>
      <c r="AB3" s="25"/>
      <c r="AC3" s="25"/>
      <c r="AD3" s="14"/>
      <c r="AE3" s="14"/>
    </row>
    <row r="4" spans="12:31">
      <c r="O4" s="2"/>
      <c r="P4" s="2" t="s">
        <v>16</v>
      </c>
      <c r="Q4" s="2" t="s">
        <v>17</v>
      </c>
      <c r="R4" s="2" t="s">
        <v>0</v>
      </c>
      <c r="S4" s="16" t="s">
        <v>19</v>
      </c>
      <c r="T4" s="16" t="s">
        <v>20</v>
      </c>
      <c r="U4" s="16" t="s">
        <v>21</v>
      </c>
      <c r="V4" s="16" t="s">
        <v>45</v>
      </c>
      <c r="W4" s="16" t="s">
        <v>22</v>
      </c>
      <c r="X4" s="16" t="s">
        <v>27</v>
      </c>
      <c r="Y4" s="14"/>
      <c r="Z4" s="27" t="s">
        <v>35</v>
      </c>
      <c r="AA4" s="16" t="s">
        <v>32</v>
      </c>
      <c r="AB4" s="16" t="s">
        <v>33</v>
      </c>
      <c r="AC4" s="16" t="s">
        <v>34</v>
      </c>
      <c r="AD4" s="16"/>
      <c r="AE4" s="16" t="s">
        <v>38</v>
      </c>
    </row>
    <row r="5" spans="12:31">
      <c r="N5" t="s">
        <v>1</v>
      </c>
      <c r="O5" t="s">
        <v>4</v>
      </c>
      <c r="P5">
        <v>163</v>
      </c>
      <c r="Q5">
        <v>43</v>
      </c>
      <c r="R5">
        <v>23</v>
      </c>
      <c r="S5" s="14">
        <v>3</v>
      </c>
      <c r="T5" s="14">
        <v>1</v>
      </c>
      <c r="U5" s="14">
        <v>0</v>
      </c>
      <c r="V5" s="14">
        <v>0</v>
      </c>
      <c r="W5" s="14">
        <v>19</v>
      </c>
      <c r="X5" s="17">
        <f>((S5+T5+U5)/R5)*100</f>
        <v>17.391304347826086</v>
      </c>
      <c r="Y5" s="14"/>
      <c r="Z5" s="14">
        <v>8</v>
      </c>
      <c r="AA5" s="14">
        <v>4</v>
      </c>
      <c r="AB5" s="14">
        <v>4</v>
      </c>
      <c r="AC5" s="14">
        <v>0</v>
      </c>
      <c r="AD5" s="14"/>
      <c r="AE5" s="17">
        <f>100-(AC5/Z5)*100</f>
        <v>100</v>
      </c>
    </row>
    <row r="6" spans="12:31">
      <c r="L6" s="1"/>
      <c r="O6" t="s">
        <v>5</v>
      </c>
      <c r="P6">
        <v>128</v>
      </c>
      <c r="Q6">
        <v>31</v>
      </c>
      <c r="R6">
        <v>17</v>
      </c>
      <c r="S6" s="14">
        <v>4</v>
      </c>
      <c r="T6" s="14">
        <v>2</v>
      </c>
      <c r="U6" s="14">
        <v>0</v>
      </c>
      <c r="V6" s="14">
        <v>0</v>
      </c>
      <c r="W6" s="14">
        <v>11</v>
      </c>
      <c r="X6" s="17">
        <f>((S6+T6+U6)/R6)*100</f>
        <v>35.294117647058826</v>
      </c>
      <c r="Y6" s="14"/>
      <c r="Z6" s="14">
        <v>9</v>
      </c>
      <c r="AA6" s="14">
        <v>6</v>
      </c>
      <c r="AB6" s="14">
        <v>3</v>
      </c>
      <c r="AC6" s="14">
        <v>0</v>
      </c>
      <c r="AD6" s="14"/>
      <c r="AE6" s="17">
        <f t="shared" ref="AE6:AE7" si="0">100-(AC6/Z6)*100</f>
        <v>100</v>
      </c>
    </row>
    <row r="7" spans="12:31">
      <c r="L7" s="1"/>
      <c r="O7" t="s">
        <v>6</v>
      </c>
      <c r="P7">
        <v>178</v>
      </c>
      <c r="Q7">
        <v>36</v>
      </c>
      <c r="R7">
        <v>24</v>
      </c>
      <c r="S7" s="14">
        <v>6</v>
      </c>
      <c r="T7" s="14">
        <v>1</v>
      </c>
      <c r="U7" s="14">
        <v>0</v>
      </c>
      <c r="V7" s="14">
        <v>0</v>
      </c>
      <c r="W7" s="14">
        <v>17</v>
      </c>
      <c r="X7" s="17">
        <f>((S7+T7+U7)/R7)*100</f>
        <v>29.166666666666668</v>
      </c>
      <c r="Y7" s="14"/>
      <c r="Z7" s="14">
        <v>9</v>
      </c>
      <c r="AA7" s="14">
        <v>7</v>
      </c>
      <c r="AB7" s="14">
        <v>2</v>
      </c>
      <c r="AC7" s="14">
        <v>0</v>
      </c>
      <c r="AD7" s="14"/>
      <c r="AE7" s="17">
        <f t="shared" si="0"/>
        <v>100</v>
      </c>
    </row>
    <row r="8" spans="12:31">
      <c r="O8" t="s">
        <v>49</v>
      </c>
      <c r="P8">
        <f>SUM(P5:P7)</f>
        <v>469</v>
      </c>
      <c r="R8">
        <f>SUM(R5:R7)</f>
        <v>64</v>
      </c>
      <c r="S8" s="14"/>
      <c r="T8" s="14"/>
      <c r="U8" s="14"/>
      <c r="V8" s="14"/>
      <c r="W8" s="14" t="s">
        <v>13</v>
      </c>
      <c r="X8" s="21">
        <f>AVERAGE(X5:X7)</f>
        <v>27.284029553850527</v>
      </c>
      <c r="Y8" s="14"/>
      <c r="Z8" s="14">
        <f>SUM(Z5:Z7)</f>
        <v>26</v>
      </c>
      <c r="AA8" s="14"/>
      <c r="AB8" s="14"/>
      <c r="AC8" s="14"/>
      <c r="AD8" s="14" t="s">
        <v>13</v>
      </c>
      <c r="AE8" s="21">
        <f>AVERAGE(AE5:AE7)</f>
        <v>100</v>
      </c>
    </row>
    <row r="9" spans="12:31">
      <c r="N9" t="s">
        <v>2</v>
      </c>
      <c r="O9" t="s">
        <v>4</v>
      </c>
      <c r="P9">
        <v>105</v>
      </c>
      <c r="Q9">
        <v>38</v>
      </c>
      <c r="R9">
        <v>20</v>
      </c>
      <c r="S9" s="14">
        <v>7</v>
      </c>
      <c r="T9" s="14">
        <v>1</v>
      </c>
      <c r="U9" s="14">
        <v>0</v>
      </c>
      <c r="V9" s="14">
        <v>0</v>
      </c>
      <c r="W9" s="14">
        <v>12</v>
      </c>
      <c r="X9" s="17">
        <f>((S9+T9+U9)/R9)*100</f>
        <v>40</v>
      </c>
      <c r="Y9" s="14"/>
      <c r="Z9" s="14">
        <v>13</v>
      </c>
      <c r="AA9" s="14">
        <v>8</v>
      </c>
      <c r="AB9" s="14">
        <v>5</v>
      </c>
      <c r="AC9" s="14">
        <v>0</v>
      </c>
      <c r="AD9" s="14"/>
      <c r="AE9" s="17">
        <f t="shared" ref="AE9:AE11" si="1">100-(AC9/Z9)*100</f>
        <v>100</v>
      </c>
    </row>
    <row r="10" spans="12:31">
      <c r="O10" t="s">
        <v>5</v>
      </c>
      <c r="P10">
        <v>85</v>
      </c>
      <c r="Q10">
        <v>37</v>
      </c>
      <c r="R10">
        <v>19</v>
      </c>
      <c r="S10" s="14">
        <v>6</v>
      </c>
      <c r="T10" s="14">
        <v>2</v>
      </c>
      <c r="U10" s="14">
        <v>0</v>
      </c>
      <c r="V10" s="14">
        <v>0</v>
      </c>
      <c r="W10" s="14">
        <v>11</v>
      </c>
      <c r="X10" s="17">
        <f>((S10+T10+U10)/R10)*100</f>
        <v>42.105263157894733</v>
      </c>
      <c r="Y10" s="14"/>
      <c r="Z10" s="14">
        <v>11</v>
      </c>
      <c r="AA10" s="14">
        <v>8</v>
      </c>
      <c r="AB10" s="14">
        <v>3</v>
      </c>
      <c r="AC10" s="14">
        <v>0</v>
      </c>
      <c r="AD10" s="14"/>
      <c r="AE10" s="17">
        <f t="shared" si="1"/>
        <v>100</v>
      </c>
    </row>
    <row r="11" spans="12:31">
      <c r="L11" s="1"/>
      <c r="O11" t="s">
        <v>6</v>
      </c>
      <c r="P11">
        <v>101</v>
      </c>
      <c r="Q11">
        <v>46</v>
      </c>
      <c r="R11">
        <v>23</v>
      </c>
      <c r="S11" s="14">
        <v>3</v>
      </c>
      <c r="T11" s="14">
        <v>0</v>
      </c>
      <c r="U11" s="14">
        <v>3</v>
      </c>
      <c r="V11" s="14">
        <v>0</v>
      </c>
      <c r="W11" s="14">
        <v>17</v>
      </c>
      <c r="X11" s="17">
        <f>((S11+T11+U11)/R11)*100</f>
        <v>26.086956521739129</v>
      </c>
      <c r="Y11" s="14"/>
      <c r="Z11" s="14">
        <v>14</v>
      </c>
      <c r="AA11" s="14">
        <v>6</v>
      </c>
      <c r="AB11" s="14">
        <v>7</v>
      </c>
      <c r="AC11" s="14">
        <v>0</v>
      </c>
      <c r="AD11" s="14"/>
      <c r="AE11" s="17">
        <f t="shared" si="1"/>
        <v>100</v>
      </c>
    </row>
    <row r="12" spans="12:31">
      <c r="O12" t="s">
        <v>49</v>
      </c>
      <c r="P12">
        <f>SUM(P9:P11)</f>
        <v>291</v>
      </c>
      <c r="R12">
        <f>SUM(R9:R11)</f>
        <v>62</v>
      </c>
      <c r="S12" s="14"/>
      <c r="T12" s="14"/>
      <c r="U12" s="14"/>
      <c r="V12" s="14"/>
      <c r="W12" s="14" t="s">
        <v>13</v>
      </c>
      <c r="X12" s="21">
        <f>AVERAGE(X9:X11)</f>
        <v>36.064073226544622</v>
      </c>
      <c r="Y12" s="14"/>
      <c r="Z12" s="14">
        <f>SUM(Z9:Z11)</f>
        <v>38</v>
      </c>
      <c r="AA12" s="14"/>
      <c r="AB12" s="14"/>
      <c r="AC12" s="14"/>
      <c r="AD12" s="14" t="s">
        <v>13</v>
      </c>
      <c r="AE12" s="21">
        <f>AVERAGE(AE9:AE11)</f>
        <v>100</v>
      </c>
    </row>
    <row r="13" spans="12:31">
      <c r="N13" t="s">
        <v>3</v>
      </c>
      <c r="O13" t="s">
        <v>4</v>
      </c>
      <c r="P13">
        <v>120</v>
      </c>
      <c r="Q13">
        <v>23</v>
      </c>
      <c r="R13">
        <v>11</v>
      </c>
      <c r="S13" s="14">
        <v>1</v>
      </c>
      <c r="T13" s="14">
        <v>2</v>
      </c>
      <c r="U13" s="14">
        <v>0</v>
      </c>
      <c r="V13" s="14">
        <v>0</v>
      </c>
      <c r="W13" s="14">
        <v>8</v>
      </c>
      <c r="X13" s="17">
        <f>((S13+T13+U13)/R13)*100</f>
        <v>27.27272727272727</v>
      </c>
      <c r="Y13" s="14"/>
      <c r="Z13" s="14">
        <v>9</v>
      </c>
      <c r="AA13" s="14">
        <v>3</v>
      </c>
      <c r="AB13" s="14">
        <v>6</v>
      </c>
      <c r="AC13" s="14">
        <v>0</v>
      </c>
      <c r="AD13" s="14"/>
      <c r="AE13" s="17">
        <f t="shared" ref="AE13:AE15" si="2">100-(AC13/Z13)*100</f>
        <v>100</v>
      </c>
    </row>
    <row r="14" spans="12:31">
      <c r="O14" t="s">
        <v>5</v>
      </c>
      <c r="P14">
        <v>113</v>
      </c>
      <c r="Q14">
        <v>21</v>
      </c>
      <c r="R14">
        <v>16</v>
      </c>
      <c r="S14" s="14">
        <v>2</v>
      </c>
      <c r="T14" s="14">
        <v>6</v>
      </c>
      <c r="U14" s="14">
        <v>0</v>
      </c>
      <c r="V14" s="14">
        <v>0</v>
      </c>
      <c r="W14" s="14">
        <v>8</v>
      </c>
      <c r="X14" s="17">
        <f>((S14+T14+U14)/R14)*100</f>
        <v>50</v>
      </c>
      <c r="Y14" s="14"/>
      <c r="Z14" s="14">
        <v>13</v>
      </c>
      <c r="AA14" s="14">
        <v>8</v>
      </c>
      <c r="AB14" s="14">
        <v>5</v>
      </c>
      <c r="AC14" s="14">
        <v>0</v>
      </c>
      <c r="AD14" s="14"/>
      <c r="AE14" s="17">
        <f t="shared" si="2"/>
        <v>100</v>
      </c>
    </row>
    <row r="15" spans="12:31">
      <c r="L15" s="1"/>
      <c r="O15" t="s">
        <v>6</v>
      </c>
      <c r="P15">
        <v>140</v>
      </c>
      <c r="Q15">
        <v>16</v>
      </c>
      <c r="R15">
        <v>11</v>
      </c>
      <c r="S15" s="14">
        <v>3</v>
      </c>
      <c r="T15" s="14">
        <v>3</v>
      </c>
      <c r="U15" s="14">
        <v>0</v>
      </c>
      <c r="V15" s="14">
        <v>0</v>
      </c>
      <c r="W15" s="14">
        <v>5</v>
      </c>
      <c r="X15" s="17">
        <f>((S15+T15+U15)/R15)*100</f>
        <v>54.54545454545454</v>
      </c>
      <c r="Y15" s="14"/>
      <c r="Z15" s="14">
        <v>8</v>
      </c>
      <c r="AA15" s="14">
        <v>6</v>
      </c>
      <c r="AB15" s="14">
        <v>2</v>
      </c>
      <c r="AC15" s="14">
        <v>0</v>
      </c>
      <c r="AD15" s="14"/>
      <c r="AE15" s="17">
        <f t="shared" si="2"/>
        <v>100</v>
      </c>
    </row>
    <row r="16" spans="12:31">
      <c r="O16" t="s">
        <v>49</v>
      </c>
      <c r="P16">
        <f>SUM(P13:P15)</f>
        <v>373</v>
      </c>
      <c r="R16">
        <f>SUM(R13:R15)</f>
        <v>38</v>
      </c>
      <c r="S16" s="14"/>
      <c r="T16" s="14"/>
      <c r="U16" s="14"/>
      <c r="V16" s="14"/>
      <c r="W16" s="14" t="s">
        <v>13</v>
      </c>
      <c r="X16" s="21">
        <f>AVERAGE(X13:X15)</f>
        <v>43.939393939393938</v>
      </c>
      <c r="Y16" s="14"/>
      <c r="Z16" s="14">
        <f>SUM(Z13:Z15)</f>
        <v>30</v>
      </c>
      <c r="AA16" s="14"/>
      <c r="AB16" s="14"/>
      <c r="AC16" s="14"/>
      <c r="AD16" s="14" t="s">
        <v>13</v>
      </c>
      <c r="AE16" s="21">
        <f>AVERAGE(AE13:AE15)</f>
        <v>100</v>
      </c>
    </row>
    <row r="17" spans="18:31"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8:31">
      <c r="R18" s="2"/>
      <c r="S18" s="25" t="s">
        <v>31</v>
      </c>
      <c r="T18" s="25"/>
      <c r="U18" s="25"/>
      <c r="V18" s="28"/>
      <c r="W18" s="16" t="s">
        <v>29</v>
      </c>
      <c r="X18" s="16" t="s">
        <v>25</v>
      </c>
      <c r="Y18" s="14"/>
      <c r="Z18" s="14"/>
      <c r="AA18" s="14"/>
      <c r="AB18" s="14"/>
      <c r="AC18" s="14"/>
      <c r="AD18" s="14"/>
      <c r="AE18" s="14"/>
    </row>
    <row r="19" spans="18:31">
      <c r="R19" t="s">
        <v>1</v>
      </c>
      <c r="S19" s="17">
        <f>((S5+T5+U5)/P5)*100</f>
        <v>2.4539877300613497</v>
      </c>
      <c r="T19" s="17"/>
      <c r="U19" s="17"/>
      <c r="V19" s="17">
        <f>(V5/P5)*100</f>
        <v>0</v>
      </c>
      <c r="W19" s="17">
        <f>(W5/P5)*100</f>
        <v>11.656441717791409</v>
      </c>
      <c r="X19" s="17">
        <f>(P5-V5-R5)/P5*100</f>
        <v>85.889570552147248</v>
      </c>
      <c r="Y19" s="14"/>
      <c r="Z19" s="14"/>
      <c r="AA19" s="14"/>
      <c r="AB19" s="14"/>
      <c r="AC19" s="14"/>
      <c r="AD19" s="14"/>
      <c r="AE19" s="14"/>
    </row>
    <row r="20" spans="18:31">
      <c r="S20" s="17">
        <f>((S6+T6+U6)/P6)*100</f>
        <v>4.6875</v>
      </c>
      <c r="T20" s="17"/>
      <c r="U20" s="17"/>
      <c r="V20" s="17">
        <f>(V6/P6)*100</f>
        <v>0</v>
      </c>
      <c r="W20" s="17">
        <f>(W6/P6)*100</f>
        <v>8.59375</v>
      </c>
      <c r="X20" s="17">
        <f>(P6-V6-R6)/P6*100</f>
        <v>86.71875</v>
      </c>
      <c r="Y20" s="14"/>
      <c r="Z20" s="14"/>
      <c r="AA20" s="14"/>
      <c r="AB20" s="14"/>
      <c r="AC20" s="14"/>
      <c r="AD20" s="14"/>
      <c r="AE20" s="14"/>
    </row>
    <row r="21" spans="18:31">
      <c r="S21" s="19">
        <f>((S7+T7+U7)/P7)*100</f>
        <v>3.9325842696629212</v>
      </c>
      <c r="T21" s="19"/>
      <c r="U21" s="19"/>
      <c r="V21" s="19">
        <f>(V7/P7)*100</f>
        <v>0</v>
      </c>
      <c r="W21" s="19">
        <f t="shared" ref="W21:W29" si="3">(W7/P7)*100</f>
        <v>9.5505617977528079</v>
      </c>
      <c r="X21" s="19">
        <f>(P7-V7-R7)/P7*100</f>
        <v>86.516853932584269</v>
      </c>
      <c r="Y21" s="14"/>
      <c r="Z21" s="14"/>
      <c r="AA21" s="14"/>
      <c r="AB21" s="14"/>
      <c r="AC21" s="14"/>
      <c r="AD21" s="14"/>
      <c r="AE21" s="14"/>
    </row>
    <row r="22" spans="18:31">
      <c r="R22" s="2" t="s">
        <v>40</v>
      </c>
      <c r="S22" s="30">
        <f>AVERAGE(S19:S21)</f>
        <v>3.6913573332414238</v>
      </c>
      <c r="T22" s="19"/>
      <c r="U22" s="19"/>
      <c r="V22" s="30">
        <f>AVERAGE(V19:V21)</f>
        <v>0</v>
      </c>
      <c r="W22" s="30">
        <f>AVERAGE(W19:W21)</f>
        <v>9.9335845051814058</v>
      </c>
      <c r="X22" s="30">
        <f>AVERAGE(X19:X21)</f>
        <v>86.375058161577158</v>
      </c>
      <c r="Y22" s="14"/>
      <c r="Z22" s="14"/>
      <c r="AA22" s="14"/>
      <c r="AB22" s="14"/>
      <c r="AC22" s="14"/>
      <c r="AD22" s="14"/>
      <c r="AE22" s="14"/>
    </row>
    <row r="23" spans="18:31">
      <c r="R23" t="s">
        <v>2</v>
      </c>
      <c r="S23" s="17">
        <f t="shared" ref="S23:S29" si="4">((S9+T9+U9)/P9)*100</f>
        <v>7.6190476190476195</v>
      </c>
      <c r="T23" s="17"/>
      <c r="U23" s="17"/>
      <c r="V23" s="17">
        <f>(V9/P9)*100</f>
        <v>0</v>
      </c>
      <c r="W23" s="17">
        <f>(W9/P9)*100</f>
        <v>11.428571428571429</v>
      </c>
      <c r="X23" s="17">
        <f>(P9-V9-R9)/P9*100</f>
        <v>80.952380952380949</v>
      </c>
      <c r="Y23" s="14"/>
      <c r="Z23" s="14"/>
      <c r="AA23" s="14"/>
      <c r="AB23" s="14"/>
      <c r="AC23" s="14"/>
      <c r="AD23" s="14"/>
      <c r="AE23" s="14"/>
    </row>
    <row r="24" spans="18:31">
      <c r="S24" s="17">
        <f t="shared" si="4"/>
        <v>9.4117647058823533</v>
      </c>
      <c r="T24" s="17"/>
      <c r="U24" s="17"/>
      <c r="V24" s="17">
        <f>(V10/P10)*100</f>
        <v>0</v>
      </c>
      <c r="W24" s="17">
        <f t="shared" si="3"/>
        <v>12.941176470588237</v>
      </c>
      <c r="X24" s="17">
        <f>(P10-V10-R10)/P10*100</f>
        <v>77.64705882352942</v>
      </c>
      <c r="Y24" s="14"/>
      <c r="Z24" s="14"/>
      <c r="AA24" s="14"/>
      <c r="AB24" s="14"/>
      <c r="AC24" s="14"/>
      <c r="AD24" s="14"/>
      <c r="AE24" s="14"/>
    </row>
    <row r="25" spans="18:31">
      <c r="S25" s="19">
        <f t="shared" si="4"/>
        <v>5.9405940594059405</v>
      </c>
      <c r="T25" s="19"/>
      <c r="U25" s="19"/>
      <c r="V25" s="19">
        <f>(V11/P11)*100</f>
        <v>0</v>
      </c>
      <c r="W25" s="19">
        <f t="shared" si="3"/>
        <v>16.831683168316832</v>
      </c>
      <c r="X25" s="19">
        <f>(P11-V11-R11)/P11*100</f>
        <v>77.227722772277232</v>
      </c>
      <c r="Y25" s="14"/>
      <c r="Z25" s="14"/>
      <c r="AA25" s="14"/>
      <c r="AB25" s="14"/>
      <c r="AC25" s="14"/>
      <c r="AD25" s="14"/>
      <c r="AE25" s="14"/>
    </row>
    <row r="26" spans="18:31">
      <c r="R26" s="2" t="s">
        <v>40</v>
      </c>
      <c r="S26" s="30">
        <f>AVERAGE(S23:S25)</f>
        <v>7.6571354614453044</v>
      </c>
      <c r="T26" s="19"/>
      <c r="U26" s="19"/>
      <c r="V26" s="30">
        <f>AVERAGE(V23:V25)</f>
        <v>0</v>
      </c>
      <c r="W26" s="30">
        <f>AVERAGE(W23:W25)</f>
        <v>13.733810355825499</v>
      </c>
      <c r="X26" s="30">
        <f>AVERAGE(X23:X25)</f>
        <v>78.609054182729196</v>
      </c>
      <c r="Y26" s="14"/>
      <c r="Z26" s="14"/>
      <c r="AA26" s="14"/>
      <c r="AB26" s="14"/>
      <c r="AC26" s="14"/>
      <c r="AD26" s="14"/>
      <c r="AE26" s="14"/>
    </row>
    <row r="27" spans="18:31">
      <c r="R27" t="s">
        <v>3</v>
      </c>
      <c r="S27" s="17">
        <f t="shared" si="4"/>
        <v>2.5</v>
      </c>
      <c r="T27" s="17"/>
      <c r="U27" s="17"/>
      <c r="V27" s="17">
        <f>(V13/P13)*100</f>
        <v>0</v>
      </c>
      <c r="W27" s="17">
        <f t="shared" si="3"/>
        <v>6.666666666666667</v>
      </c>
      <c r="X27" s="17">
        <f>(P13-V13-R13)/P13*100</f>
        <v>90.833333333333329</v>
      </c>
      <c r="Y27" s="14"/>
      <c r="Z27" s="14"/>
      <c r="AA27" s="14"/>
      <c r="AB27" s="14"/>
      <c r="AC27" s="14"/>
      <c r="AD27" s="14"/>
      <c r="AE27" s="14"/>
    </row>
    <row r="28" spans="18:31">
      <c r="S28" s="17">
        <f t="shared" si="4"/>
        <v>7.0796460176991154</v>
      </c>
      <c r="T28" s="17"/>
      <c r="U28" s="17"/>
      <c r="V28" s="17">
        <f>(V14/P14)*100</f>
        <v>0</v>
      </c>
      <c r="W28" s="17">
        <f t="shared" si="3"/>
        <v>7.0796460176991154</v>
      </c>
      <c r="X28" s="17">
        <f>(P14-V14-R14)/P14*100</f>
        <v>85.840707964601776</v>
      </c>
      <c r="Y28" s="14"/>
      <c r="Z28" s="14"/>
      <c r="AA28" s="14"/>
      <c r="AB28" s="14"/>
      <c r="AC28" s="14"/>
      <c r="AD28" s="14"/>
      <c r="AE28" s="14"/>
    </row>
    <row r="29" spans="18:31">
      <c r="S29" s="19">
        <f t="shared" si="4"/>
        <v>4.2857142857142856</v>
      </c>
      <c r="T29" s="19"/>
      <c r="U29" s="19"/>
      <c r="V29" s="19">
        <f>(V15/P15)*100</f>
        <v>0</v>
      </c>
      <c r="W29" s="19">
        <f t="shared" si="3"/>
        <v>3.5714285714285712</v>
      </c>
      <c r="X29" s="19">
        <f>(P15-V15-R15)/P15*100</f>
        <v>92.142857142857139</v>
      </c>
      <c r="Y29" s="14"/>
      <c r="Z29" s="14"/>
      <c r="AA29" s="14"/>
      <c r="AB29" s="14"/>
      <c r="AC29" s="14"/>
      <c r="AD29" s="14"/>
      <c r="AE29" s="14"/>
    </row>
    <row r="30" spans="18:31">
      <c r="R30" s="2" t="s">
        <v>40</v>
      </c>
      <c r="S30" s="30">
        <f>AVERAGE(S27:S29)</f>
        <v>4.6217867678044664</v>
      </c>
      <c r="T30" s="19"/>
      <c r="U30" s="19"/>
      <c r="V30" s="30">
        <f>AVERAGE(V27:V29)</f>
        <v>0</v>
      </c>
      <c r="W30" s="30">
        <f>AVERAGE(W27:W29)</f>
        <v>5.7725804185981175</v>
      </c>
      <c r="X30" s="30">
        <f>AVERAGE(X27:X29)</f>
        <v>89.60563281359741</v>
      </c>
      <c r="Y30" s="14"/>
      <c r="Z30" s="14"/>
      <c r="AA30" s="14"/>
      <c r="AB30" s="14"/>
      <c r="AC30" s="14"/>
      <c r="AD30" s="14"/>
      <c r="AE30" s="14"/>
    </row>
    <row r="31" spans="18:31">
      <c r="S31" s="17"/>
      <c r="T31" s="17"/>
      <c r="U31" s="17"/>
      <c r="V31" s="17"/>
      <c r="W31" s="17"/>
      <c r="X31" s="14"/>
      <c r="Y31" s="14"/>
      <c r="Z31" s="14"/>
      <c r="AA31" s="14"/>
      <c r="AB31" s="14"/>
      <c r="AC31" s="14"/>
      <c r="AD31" s="14"/>
      <c r="AE31" s="14"/>
    </row>
    <row r="32" spans="18:31"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3:31"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3:31">
      <c r="T34" t="s">
        <v>1</v>
      </c>
      <c r="U34">
        <v>8.3816123188405811</v>
      </c>
      <c r="W34">
        <v>11.793840579710144</v>
      </c>
      <c r="X34">
        <v>79.824547101449269</v>
      </c>
    </row>
    <row r="35" spans="13:31">
      <c r="T35" t="s">
        <v>2</v>
      </c>
      <c r="U35">
        <v>9.0205389108724319</v>
      </c>
      <c r="W35">
        <v>6.6482004899189748</v>
      </c>
      <c r="X35">
        <v>84.331260599208591</v>
      </c>
    </row>
    <row r="36" spans="13:31">
      <c r="T36" t="s">
        <v>3</v>
      </c>
      <c r="U36">
        <v>3.1677867021038537</v>
      </c>
      <c r="W36">
        <v>1.5202291099811298</v>
      </c>
      <c r="X36">
        <v>95.311984187915016</v>
      </c>
    </row>
    <row r="42" spans="13:31">
      <c r="M42" s="14"/>
      <c r="N42" s="14"/>
      <c r="O42" s="14"/>
      <c r="P42" s="14"/>
      <c r="Q42" s="14"/>
      <c r="R42" s="14"/>
      <c r="S42" s="14"/>
      <c r="T42" s="14"/>
      <c r="U42" s="14"/>
    </row>
    <row r="43" spans="13:31">
      <c r="M43" s="14"/>
      <c r="N43" s="14"/>
      <c r="O43" s="31"/>
      <c r="P43" s="31" t="s">
        <v>16</v>
      </c>
      <c r="Q43" s="31" t="s">
        <v>17</v>
      </c>
      <c r="R43" s="31" t="s">
        <v>0</v>
      </c>
      <c r="S43" s="32" t="s">
        <v>52</v>
      </c>
      <c r="T43" s="14"/>
      <c r="U43" s="14"/>
    </row>
    <row r="44" spans="13:31">
      <c r="M44" s="14"/>
      <c r="N44" s="14" t="s">
        <v>1</v>
      </c>
      <c r="O44" s="14" t="s">
        <v>4</v>
      </c>
      <c r="P44" s="14">
        <v>163</v>
      </c>
      <c r="Q44" s="14">
        <v>43</v>
      </c>
      <c r="R44" s="14">
        <v>23</v>
      </c>
      <c r="S44" s="17">
        <f t="shared" ref="S44:S55" si="5">(R44/P44)*100</f>
        <v>14.110429447852759</v>
      </c>
      <c r="T44" s="14"/>
      <c r="U44" s="33">
        <f>100-S44</f>
        <v>85.889570552147234</v>
      </c>
    </row>
    <row r="45" spans="13:31">
      <c r="M45" s="14"/>
      <c r="N45" s="14"/>
      <c r="O45" s="14" t="s">
        <v>5</v>
      </c>
      <c r="P45" s="14">
        <v>128</v>
      </c>
      <c r="Q45" s="14">
        <v>31</v>
      </c>
      <c r="R45" s="14">
        <v>17</v>
      </c>
      <c r="S45" s="17">
        <f t="shared" si="5"/>
        <v>13.28125</v>
      </c>
      <c r="T45" s="14"/>
      <c r="U45" s="14"/>
    </row>
    <row r="46" spans="13:31">
      <c r="M46" s="14"/>
      <c r="N46" s="14"/>
      <c r="O46" s="14" t="s">
        <v>6</v>
      </c>
      <c r="P46" s="14">
        <v>178</v>
      </c>
      <c r="Q46" s="14">
        <v>36</v>
      </c>
      <c r="R46" s="14">
        <v>24</v>
      </c>
      <c r="S46" s="17">
        <f t="shared" si="5"/>
        <v>13.48314606741573</v>
      </c>
      <c r="T46" s="14"/>
      <c r="U46" s="14"/>
    </row>
    <row r="47" spans="13:31">
      <c r="M47" s="14"/>
      <c r="N47" s="14"/>
      <c r="O47" s="14" t="s">
        <v>49</v>
      </c>
      <c r="P47" s="14">
        <f>SUM(P44:P46)</f>
        <v>469</v>
      </c>
      <c r="Q47" s="14"/>
      <c r="R47" s="14">
        <f>SUM(R44:R46)</f>
        <v>64</v>
      </c>
      <c r="S47" s="17">
        <f t="shared" si="5"/>
        <v>13.646055437100213</v>
      </c>
      <c r="T47" s="14"/>
      <c r="U47" s="14"/>
    </row>
    <row r="48" spans="13:31">
      <c r="M48" s="14"/>
      <c r="N48" s="14" t="s">
        <v>2</v>
      </c>
      <c r="O48" s="14" t="s">
        <v>4</v>
      </c>
      <c r="P48" s="14">
        <v>105</v>
      </c>
      <c r="Q48" s="14">
        <v>38</v>
      </c>
      <c r="R48" s="14">
        <v>20</v>
      </c>
      <c r="S48" s="17">
        <f t="shared" si="5"/>
        <v>19.047619047619047</v>
      </c>
      <c r="T48" s="14"/>
      <c r="U48" s="14"/>
    </row>
    <row r="49" spans="13:21">
      <c r="M49" s="14"/>
      <c r="N49" s="14"/>
      <c r="O49" s="14" t="s">
        <v>5</v>
      </c>
      <c r="P49" s="14">
        <v>85</v>
      </c>
      <c r="Q49" s="14">
        <v>37</v>
      </c>
      <c r="R49" s="14">
        <v>19</v>
      </c>
      <c r="S49" s="17">
        <f t="shared" si="5"/>
        <v>22.352941176470591</v>
      </c>
      <c r="T49" s="14"/>
      <c r="U49" s="14"/>
    </row>
    <row r="50" spans="13:21">
      <c r="M50" s="14"/>
      <c r="N50" s="14"/>
      <c r="O50" s="14" t="s">
        <v>6</v>
      </c>
      <c r="P50" s="14">
        <v>101</v>
      </c>
      <c r="Q50" s="14">
        <v>46</v>
      </c>
      <c r="R50" s="14">
        <v>23</v>
      </c>
      <c r="S50" s="17">
        <f t="shared" si="5"/>
        <v>22.772277227722775</v>
      </c>
      <c r="T50" s="14"/>
      <c r="U50" s="14"/>
    </row>
    <row r="51" spans="13:21">
      <c r="M51" s="14"/>
      <c r="N51" s="14"/>
      <c r="O51" s="14" t="s">
        <v>49</v>
      </c>
      <c r="P51" s="14">
        <f>SUM(P48:P50)</f>
        <v>291</v>
      </c>
      <c r="Q51" s="14"/>
      <c r="R51" s="14">
        <f>SUM(R48:R50)</f>
        <v>62</v>
      </c>
      <c r="S51" s="17">
        <f t="shared" si="5"/>
        <v>21.305841924398624</v>
      </c>
      <c r="T51" s="14"/>
      <c r="U51" s="14"/>
    </row>
    <row r="52" spans="13:21">
      <c r="M52" s="14"/>
      <c r="N52" s="14" t="s">
        <v>3</v>
      </c>
      <c r="O52" s="14" t="s">
        <v>4</v>
      </c>
      <c r="P52" s="14">
        <v>120</v>
      </c>
      <c r="Q52" s="14">
        <v>23</v>
      </c>
      <c r="R52" s="14">
        <v>11</v>
      </c>
      <c r="S52" s="17">
        <f t="shared" si="5"/>
        <v>9.1666666666666661</v>
      </c>
      <c r="T52" s="14"/>
      <c r="U52" s="14"/>
    </row>
    <row r="53" spans="13:21">
      <c r="M53" s="14"/>
      <c r="N53" s="14"/>
      <c r="O53" s="14" t="s">
        <v>5</v>
      </c>
      <c r="P53" s="14">
        <v>113</v>
      </c>
      <c r="Q53" s="14">
        <v>21</v>
      </c>
      <c r="R53" s="14">
        <v>16</v>
      </c>
      <c r="S53" s="17">
        <f t="shared" si="5"/>
        <v>14.159292035398231</v>
      </c>
      <c r="T53" s="14"/>
      <c r="U53" s="14"/>
    </row>
    <row r="54" spans="13:21">
      <c r="M54" s="14"/>
      <c r="N54" s="14"/>
      <c r="O54" s="14" t="s">
        <v>6</v>
      </c>
      <c r="P54" s="14">
        <v>140</v>
      </c>
      <c r="Q54" s="14">
        <v>16</v>
      </c>
      <c r="R54" s="14">
        <v>11</v>
      </c>
      <c r="S54" s="17">
        <f t="shared" si="5"/>
        <v>7.8571428571428568</v>
      </c>
      <c r="T54" s="14"/>
      <c r="U54" s="14"/>
    </row>
    <row r="55" spans="13:21">
      <c r="M55" s="14"/>
      <c r="N55" s="14"/>
      <c r="O55" s="14" t="s">
        <v>49</v>
      </c>
      <c r="P55" s="14">
        <f>SUM(P52:P54)</f>
        <v>373</v>
      </c>
      <c r="Q55" s="14"/>
      <c r="R55" s="14">
        <f>SUM(R52:R54)</f>
        <v>38</v>
      </c>
      <c r="S55" s="17">
        <f t="shared" si="5"/>
        <v>10.187667560321715</v>
      </c>
      <c r="T55" s="14"/>
      <c r="U55" s="14"/>
    </row>
    <row r="56" spans="13:21">
      <c r="M56" s="14"/>
      <c r="N56" s="14"/>
      <c r="O56" s="14"/>
      <c r="P56" s="14"/>
      <c r="Q56" s="14"/>
      <c r="R56" s="14"/>
      <c r="S56" s="14"/>
      <c r="T56" s="14"/>
      <c r="U56" s="14"/>
    </row>
    <row r="57" spans="13:21">
      <c r="M57" s="14"/>
      <c r="N57" s="14"/>
      <c r="O57" s="14"/>
      <c r="P57" s="14"/>
      <c r="Q57" s="14"/>
      <c r="R57" s="14"/>
      <c r="S57" s="14"/>
      <c r="T57" s="14"/>
      <c r="U57" s="14"/>
    </row>
    <row r="58" spans="13:21">
      <c r="M58" s="14"/>
      <c r="N58" s="14"/>
      <c r="O58" s="14"/>
      <c r="P58" s="14"/>
      <c r="Q58" s="14"/>
      <c r="R58" s="14"/>
      <c r="S58" s="14"/>
      <c r="T58" s="14"/>
      <c r="U58" s="14"/>
    </row>
    <row r="59" spans="13:21">
      <c r="M59" s="14"/>
      <c r="N59" s="14"/>
      <c r="O59" s="14"/>
      <c r="P59" s="14"/>
      <c r="Q59" s="14"/>
      <c r="R59" s="14"/>
      <c r="S59" s="14"/>
      <c r="T59" s="14"/>
      <c r="U59" s="14"/>
    </row>
  </sheetData>
  <mergeCells count="3">
    <mergeCell ref="S3:U3"/>
    <mergeCell ref="AA3:AC3"/>
    <mergeCell ref="S18:U18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F4FC-5894-404F-9A0E-EC834ECC1E4D}">
  <dimension ref="N2:AF57"/>
  <sheetViews>
    <sheetView topLeftCell="H17" workbookViewId="0">
      <selection activeCell="M26" sqref="M26"/>
    </sheetView>
  </sheetViews>
  <sheetFormatPr baseColWidth="10" defaultRowHeight="20"/>
  <cols>
    <col min="1" max="1" width="13.140625" customWidth="1"/>
    <col min="2" max="2" width="7.7109375" customWidth="1"/>
    <col min="3" max="3" width="8" customWidth="1"/>
    <col min="4" max="4" width="13.140625" customWidth="1"/>
    <col min="5" max="5" width="11.85546875" customWidth="1"/>
    <col min="12" max="12" width="13.28515625" customWidth="1"/>
    <col min="13" max="13" width="13.42578125" customWidth="1"/>
    <col min="16" max="16" width="16.28515625" customWidth="1"/>
    <col min="18" max="18" width="14" customWidth="1"/>
    <col min="22" max="22" width="17.5703125" customWidth="1"/>
    <col min="23" max="23" width="21" customWidth="1"/>
    <col min="24" max="24" width="24.140625" customWidth="1"/>
    <col min="26" max="26" width="18.140625" bestFit="1" customWidth="1"/>
  </cols>
  <sheetData>
    <row r="2" spans="14:32">
      <c r="O2" t="s">
        <v>9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4:32">
      <c r="Q3" s="14"/>
      <c r="R3" s="14"/>
      <c r="S3" s="25" t="s">
        <v>18</v>
      </c>
      <c r="T3" s="25"/>
      <c r="U3" s="25"/>
      <c r="V3" s="26"/>
      <c r="W3" s="14" t="s">
        <v>23</v>
      </c>
      <c r="X3" s="14"/>
      <c r="Y3" s="14"/>
      <c r="Z3" s="14"/>
      <c r="AA3" s="25" t="s">
        <v>36</v>
      </c>
      <c r="AB3" s="25"/>
      <c r="AC3" s="25"/>
      <c r="AD3" s="14"/>
      <c r="AE3" s="14"/>
      <c r="AF3" s="14"/>
    </row>
    <row r="4" spans="14:32">
      <c r="O4" s="2"/>
      <c r="P4" s="2" t="s">
        <v>16</v>
      </c>
      <c r="Q4" s="16" t="s">
        <v>17</v>
      </c>
      <c r="R4" s="16" t="s">
        <v>0</v>
      </c>
      <c r="S4" s="16" t="s">
        <v>19</v>
      </c>
      <c r="T4" s="16" t="s">
        <v>20</v>
      </c>
      <c r="U4" s="16" t="s">
        <v>21</v>
      </c>
      <c r="V4" s="16" t="s">
        <v>45</v>
      </c>
      <c r="W4" s="16" t="s">
        <v>22</v>
      </c>
      <c r="X4" s="16" t="s">
        <v>27</v>
      </c>
      <c r="Y4" s="14"/>
      <c r="Z4" s="27" t="s">
        <v>35</v>
      </c>
      <c r="AA4" s="16" t="s">
        <v>32</v>
      </c>
      <c r="AB4" s="16" t="s">
        <v>33</v>
      </c>
      <c r="AC4" s="16" t="s">
        <v>34</v>
      </c>
      <c r="AD4" s="16"/>
      <c r="AE4" s="16" t="s">
        <v>38</v>
      </c>
      <c r="AF4" s="14"/>
    </row>
    <row r="5" spans="14:32">
      <c r="N5" t="s">
        <v>1</v>
      </c>
      <c r="O5" t="s">
        <v>4</v>
      </c>
      <c r="P5">
        <v>209</v>
      </c>
      <c r="Q5" s="14">
        <v>53</v>
      </c>
      <c r="R5" s="14">
        <v>27</v>
      </c>
      <c r="S5" s="14">
        <v>2</v>
      </c>
      <c r="T5" s="14">
        <v>2</v>
      </c>
      <c r="U5" s="14">
        <v>2</v>
      </c>
      <c r="V5" s="14">
        <v>0</v>
      </c>
      <c r="W5" s="14">
        <v>21</v>
      </c>
      <c r="X5" s="17">
        <f>((S5+T5+U5)/R5)*100</f>
        <v>22.222222222222221</v>
      </c>
      <c r="Y5" s="14"/>
      <c r="Z5" s="14">
        <v>15</v>
      </c>
      <c r="AA5" s="14">
        <v>6</v>
      </c>
      <c r="AB5" s="14">
        <v>9</v>
      </c>
      <c r="AC5" s="14">
        <v>0</v>
      </c>
      <c r="AD5" s="14"/>
      <c r="AE5" s="17">
        <f>100-(AC5/Z5)*100</f>
        <v>100</v>
      </c>
      <c r="AF5" s="14"/>
    </row>
    <row r="6" spans="14:32">
      <c r="O6" t="s">
        <v>5</v>
      </c>
      <c r="P6">
        <v>178</v>
      </c>
      <c r="Q6" s="14">
        <v>53</v>
      </c>
      <c r="R6" s="14">
        <v>32</v>
      </c>
      <c r="S6" s="14">
        <v>7</v>
      </c>
      <c r="T6" s="14">
        <v>4</v>
      </c>
      <c r="U6" s="14">
        <v>0</v>
      </c>
      <c r="V6" s="14">
        <v>1</v>
      </c>
      <c r="W6" s="14">
        <v>21</v>
      </c>
      <c r="X6" s="17">
        <f>((S6+T6+U6)/R6)*100</f>
        <v>34.375</v>
      </c>
      <c r="Y6" s="14"/>
      <c r="Z6" s="14">
        <v>13</v>
      </c>
      <c r="AA6" s="14">
        <v>11</v>
      </c>
      <c r="AB6" s="14">
        <v>1</v>
      </c>
      <c r="AC6" s="14">
        <v>1</v>
      </c>
      <c r="AD6" s="14"/>
      <c r="AE6" s="17">
        <f>100-(AC6/Z6)*100</f>
        <v>92.307692307692307</v>
      </c>
      <c r="AF6" s="14"/>
    </row>
    <row r="7" spans="14:32">
      <c r="O7" t="s">
        <v>6</v>
      </c>
      <c r="P7">
        <v>188</v>
      </c>
      <c r="Q7" s="14">
        <v>55</v>
      </c>
      <c r="R7" s="14">
        <v>32</v>
      </c>
      <c r="S7" s="14">
        <v>7</v>
      </c>
      <c r="T7" s="14">
        <v>4</v>
      </c>
      <c r="U7" s="14">
        <v>1</v>
      </c>
      <c r="V7" s="14">
        <v>0</v>
      </c>
      <c r="W7" s="14">
        <v>20</v>
      </c>
      <c r="X7" s="17">
        <f>((S7+T7+U7)/R7)*100</f>
        <v>37.5</v>
      </c>
      <c r="Y7" s="14"/>
      <c r="Z7" s="14">
        <v>15</v>
      </c>
      <c r="AA7" s="14">
        <v>12</v>
      </c>
      <c r="AB7" s="14">
        <v>3</v>
      </c>
      <c r="AC7" s="14">
        <v>0</v>
      </c>
      <c r="AD7" s="14"/>
      <c r="AE7" s="17">
        <f>100-(AC7/Z7)*100</f>
        <v>100</v>
      </c>
      <c r="AF7" s="14"/>
    </row>
    <row r="8" spans="14:32">
      <c r="O8" t="s">
        <v>49</v>
      </c>
      <c r="P8">
        <f>SUM(P5:P7)</f>
        <v>575</v>
      </c>
      <c r="Q8" s="14"/>
      <c r="R8" s="14">
        <f>SUM(R5:R7)</f>
        <v>91</v>
      </c>
      <c r="S8" s="14"/>
      <c r="T8" s="14"/>
      <c r="U8" s="14"/>
      <c r="V8" s="14"/>
      <c r="W8" s="14" t="s">
        <v>13</v>
      </c>
      <c r="X8" s="21">
        <f>AVERAGE(X5:X7)</f>
        <v>31.365740740740744</v>
      </c>
      <c r="Y8" s="14"/>
      <c r="Z8" s="14">
        <f>SUM(Z5:Z7)</f>
        <v>43</v>
      </c>
      <c r="AA8" s="14"/>
      <c r="AB8" s="14"/>
      <c r="AC8" s="14"/>
      <c r="AD8" s="14" t="s">
        <v>13</v>
      </c>
      <c r="AE8" s="21">
        <f>AVERAGE(AE5:AE7)</f>
        <v>97.435897435897445</v>
      </c>
      <c r="AF8" s="14"/>
    </row>
    <row r="9" spans="14:32">
      <c r="N9" t="s">
        <v>2</v>
      </c>
      <c r="O9" t="s">
        <v>4</v>
      </c>
      <c r="P9">
        <v>119</v>
      </c>
      <c r="Q9" s="14">
        <v>60</v>
      </c>
      <c r="R9" s="14">
        <v>35</v>
      </c>
      <c r="S9" s="14">
        <v>3</v>
      </c>
      <c r="T9" s="14">
        <v>7</v>
      </c>
      <c r="U9" s="14">
        <v>0</v>
      </c>
      <c r="V9" s="14">
        <v>1</v>
      </c>
      <c r="W9" s="14">
        <v>25</v>
      </c>
      <c r="X9" s="17">
        <f>((S9+T9+U9)/R9)*100</f>
        <v>28.571428571428569</v>
      </c>
      <c r="Y9" s="14"/>
      <c r="Z9" s="14">
        <v>17</v>
      </c>
      <c r="AA9" s="14">
        <v>10</v>
      </c>
      <c r="AB9" s="14">
        <v>6</v>
      </c>
      <c r="AC9" s="14">
        <v>1</v>
      </c>
      <c r="AD9" s="14"/>
      <c r="AE9" s="17">
        <f t="shared" ref="AE9:AE11" si="0">100-(AC9/Z9)*100</f>
        <v>94.117647058823536</v>
      </c>
      <c r="AF9" s="14"/>
    </row>
    <row r="10" spans="14:32">
      <c r="O10" t="s">
        <v>5</v>
      </c>
      <c r="P10">
        <v>117</v>
      </c>
      <c r="Q10" s="14">
        <v>47</v>
      </c>
      <c r="R10" s="14">
        <v>33</v>
      </c>
      <c r="S10" s="14">
        <v>4</v>
      </c>
      <c r="T10" s="14">
        <v>5</v>
      </c>
      <c r="U10" s="14">
        <v>0</v>
      </c>
      <c r="V10" s="14">
        <v>0</v>
      </c>
      <c r="W10" s="14">
        <v>24</v>
      </c>
      <c r="X10" s="17">
        <f>((S10+T10+U10)/R10)*100</f>
        <v>27.27272727272727</v>
      </c>
      <c r="Y10" s="14"/>
      <c r="Z10" s="14">
        <v>14</v>
      </c>
      <c r="AA10" s="14">
        <v>9</v>
      </c>
      <c r="AB10" s="14">
        <v>5</v>
      </c>
      <c r="AC10" s="14">
        <v>0</v>
      </c>
      <c r="AD10" s="14"/>
      <c r="AE10" s="17">
        <f t="shared" si="0"/>
        <v>100</v>
      </c>
      <c r="AF10" s="14"/>
    </row>
    <row r="11" spans="14:32">
      <c r="O11" t="s">
        <v>6</v>
      </c>
      <c r="P11">
        <v>135</v>
      </c>
      <c r="Q11" s="14">
        <v>46</v>
      </c>
      <c r="R11" s="14">
        <v>32</v>
      </c>
      <c r="S11" s="14">
        <v>6</v>
      </c>
      <c r="T11" s="14">
        <v>2</v>
      </c>
      <c r="U11" s="14">
        <v>3</v>
      </c>
      <c r="V11" s="14">
        <v>0</v>
      </c>
      <c r="W11" s="14">
        <v>21</v>
      </c>
      <c r="X11" s="17">
        <f>((S11+T11+U11)/R11)*100</f>
        <v>34.375</v>
      </c>
      <c r="Y11" s="14"/>
      <c r="Z11" s="14">
        <v>12</v>
      </c>
      <c r="AA11" s="14">
        <v>8</v>
      </c>
      <c r="AB11" s="14">
        <v>4</v>
      </c>
      <c r="AC11" s="14">
        <v>0</v>
      </c>
      <c r="AD11" s="14"/>
      <c r="AE11" s="17">
        <f t="shared" si="0"/>
        <v>100</v>
      </c>
      <c r="AF11" s="14"/>
    </row>
    <row r="12" spans="14:32">
      <c r="O12" t="s">
        <v>49</v>
      </c>
      <c r="P12">
        <f>SUM(P9:P11)</f>
        <v>371</v>
      </c>
      <c r="Q12" s="14"/>
      <c r="R12" s="14">
        <f>SUM(R9:R11)</f>
        <v>100</v>
      </c>
      <c r="S12" s="14"/>
      <c r="T12" s="14"/>
      <c r="U12" s="14"/>
      <c r="V12" s="14"/>
      <c r="W12" s="14" t="s">
        <v>13</v>
      </c>
      <c r="X12" s="21">
        <f>AVERAGE(X9:X11)</f>
        <v>30.073051948051944</v>
      </c>
      <c r="Y12" s="14"/>
      <c r="Z12" s="14">
        <f>SUM(Z9:Z11)</f>
        <v>43</v>
      </c>
      <c r="AA12" s="14"/>
      <c r="AB12" s="14"/>
      <c r="AC12" s="14"/>
      <c r="AD12" s="14" t="s">
        <v>13</v>
      </c>
      <c r="AE12" s="21">
        <f>AVERAGE(AE9:AE11)</f>
        <v>98.039215686274517</v>
      </c>
      <c r="AF12" s="14"/>
    </row>
    <row r="13" spans="14:32">
      <c r="N13" t="s">
        <v>3</v>
      </c>
      <c r="O13" t="s">
        <v>4</v>
      </c>
      <c r="P13">
        <v>169</v>
      </c>
      <c r="Q13" s="14">
        <v>23</v>
      </c>
      <c r="R13" s="14">
        <v>15</v>
      </c>
      <c r="S13" s="14">
        <v>2</v>
      </c>
      <c r="T13" s="14">
        <v>3</v>
      </c>
      <c r="U13" s="14">
        <v>0</v>
      </c>
      <c r="V13" s="14">
        <v>1</v>
      </c>
      <c r="W13" s="14">
        <v>10</v>
      </c>
      <c r="X13" s="17">
        <f>((S13+T13+U13)/R13)*100</f>
        <v>33.333333333333329</v>
      </c>
      <c r="Y13" s="14"/>
      <c r="Z13" s="14">
        <v>9</v>
      </c>
      <c r="AA13" s="14">
        <v>5</v>
      </c>
      <c r="AB13" s="14">
        <v>3</v>
      </c>
      <c r="AC13" s="14">
        <v>1</v>
      </c>
      <c r="AD13" s="14"/>
      <c r="AE13" s="17">
        <f t="shared" ref="AE13:AE15" si="1">100-(AC13/Z13)*100</f>
        <v>88.888888888888886</v>
      </c>
      <c r="AF13" s="14"/>
    </row>
    <row r="14" spans="14:32">
      <c r="O14" t="s">
        <v>5</v>
      </c>
      <c r="P14">
        <v>185</v>
      </c>
      <c r="Q14" s="14">
        <v>20</v>
      </c>
      <c r="R14" s="14">
        <v>11</v>
      </c>
      <c r="S14" s="14">
        <v>2</v>
      </c>
      <c r="T14" s="14">
        <v>1</v>
      </c>
      <c r="U14" s="14">
        <v>0</v>
      </c>
      <c r="V14" s="14">
        <v>0</v>
      </c>
      <c r="W14" s="14">
        <v>8</v>
      </c>
      <c r="X14" s="17">
        <f>((S14+T14+U14)/R14)*100</f>
        <v>27.27272727272727</v>
      </c>
      <c r="Y14" s="14"/>
      <c r="Z14" s="14">
        <v>8</v>
      </c>
      <c r="AA14" s="14">
        <v>3</v>
      </c>
      <c r="AB14" s="14">
        <v>5</v>
      </c>
      <c r="AC14" s="14">
        <v>0</v>
      </c>
      <c r="AD14" s="14"/>
      <c r="AE14" s="17">
        <f t="shared" si="1"/>
        <v>100</v>
      </c>
      <c r="AF14" s="14"/>
    </row>
    <row r="15" spans="14:32">
      <c r="O15" t="s">
        <v>6</v>
      </c>
      <c r="P15">
        <v>178</v>
      </c>
      <c r="Q15" s="14">
        <v>26</v>
      </c>
      <c r="R15" s="14">
        <v>20</v>
      </c>
      <c r="S15" s="14">
        <v>3</v>
      </c>
      <c r="T15" s="14">
        <v>8</v>
      </c>
      <c r="U15" s="14">
        <v>0</v>
      </c>
      <c r="V15" s="14">
        <v>0</v>
      </c>
      <c r="W15" s="14">
        <v>9</v>
      </c>
      <c r="X15" s="17">
        <f>((S15+T15+U15)/R15)*100</f>
        <v>55.000000000000007</v>
      </c>
      <c r="Y15" s="14"/>
      <c r="Z15" s="14">
        <v>13</v>
      </c>
      <c r="AA15" s="14">
        <v>11</v>
      </c>
      <c r="AB15" s="14">
        <v>2</v>
      </c>
      <c r="AC15" s="14">
        <v>0</v>
      </c>
      <c r="AD15" s="14"/>
      <c r="AE15" s="17">
        <f t="shared" si="1"/>
        <v>100</v>
      </c>
      <c r="AF15" s="14"/>
    </row>
    <row r="16" spans="14:32">
      <c r="O16" t="s">
        <v>49</v>
      </c>
      <c r="P16">
        <f>SUM(P13:P15)</f>
        <v>532</v>
      </c>
      <c r="Q16" s="14"/>
      <c r="R16" s="14">
        <f>SUM(R13:R15)</f>
        <v>46</v>
      </c>
      <c r="S16" s="14"/>
      <c r="T16" s="14"/>
      <c r="U16" s="14"/>
      <c r="V16" s="14"/>
      <c r="W16" s="14" t="s">
        <v>13</v>
      </c>
      <c r="X16" s="21">
        <f>AVERAGE(X13:X15)</f>
        <v>38.535353535353529</v>
      </c>
      <c r="Y16" s="14"/>
      <c r="Z16" s="14">
        <f>SUM(Z13:Z15)</f>
        <v>30</v>
      </c>
      <c r="AA16" s="14"/>
      <c r="AB16" s="14"/>
      <c r="AC16" s="14"/>
      <c r="AD16" s="14" t="s">
        <v>13</v>
      </c>
      <c r="AE16" s="21">
        <f>AVERAGE(AE13:AE15)</f>
        <v>96.296296296296305</v>
      </c>
      <c r="AF16" s="14"/>
    </row>
    <row r="17" spans="17:32"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7:32">
      <c r="Q18" s="14"/>
      <c r="R18" s="16"/>
      <c r="S18" s="25" t="s">
        <v>31</v>
      </c>
      <c r="T18" s="25"/>
      <c r="U18" s="25"/>
      <c r="V18" s="28"/>
      <c r="W18" s="16" t="s">
        <v>29</v>
      </c>
      <c r="X18" s="16" t="s">
        <v>25</v>
      </c>
      <c r="Y18" s="14"/>
      <c r="Z18" s="14"/>
      <c r="AA18" s="14"/>
      <c r="AB18" s="14"/>
      <c r="AC18" s="14"/>
      <c r="AD18" s="14"/>
      <c r="AE18" s="14"/>
      <c r="AF18" s="14"/>
    </row>
    <row r="19" spans="17:32">
      <c r="Q19" s="14"/>
      <c r="R19" s="14" t="s">
        <v>1</v>
      </c>
      <c r="S19" s="17">
        <f>((S5+T5+U5)/P5)*100</f>
        <v>2.8708133971291865</v>
      </c>
      <c r="T19" s="17"/>
      <c r="U19" s="17"/>
      <c r="V19" s="17">
        <f>(V5/P5)*100</f>
        <v>0</v>
      </c>
      <c r="W19" s="17">
        <f>(W5/P5)*100</f>
        <v>10.047846889952153</v>
      </c>
      <c r="X19" s="17">
        <f>((P5-V5-R5)/P5)*100</f>
        <v>87.081339712918663</v>
      </c>
      <c r="Y19" s="14"/>
      <c r="Z19" s="29"/>
      <c r="AA19" s="14"/>
      <c r="AB19" s="14"/>
      <c r="AC19" s="14"/>
      <c r="AD19" s="14"/>
      <c r="AE19" s="14"/>
      <c r="AF19" s="14"/>
    </row>
    <row r="20" spans="17:32">
      <c r="Q20" s="14"/>
      <c r="R20" s="14"/>
      <c r="S20" s="17">
        <f>((S6+T6+U6)/P6)*100</f>
        <v>6.179775280898876</v>
      </c>
      <c r="T20" s="17"/>
      <c r="U20" s="17"/>
      <c r="V20" s="17">
        <f>(V6/P6)*100</f>
        <v>0.5617977528089888</v>
      </c>
      <c r="W20" s="17">
        <f>(W6/P6)*100</f>
        <v>11.797752808988763</v>
      </c>
      <c r="X20" s="17">
        <f>((P6-V6-R6)/P6)*100</f>
        <v>81.460674157303373</v>
      </c>
      <c r="Y20" s="14"/>
      <c r="Z20" s="29"/>
      <c r="AA20" s="14"/>
      <c r="AB20" s="14"/>
      <c r="AC20" s="14"/>
      <c r="AD20" s="14"/>
      <c r="AE20" s="14"/>
      <c r="AF20" s="14"/>
    </row>
    <row r="21" spans="17:32">
      <c r="Q21" s="14"/>
      <c r="R21" s="14"/>
      <c r="S21" s="19">
        <f>((S7+T7+U7)/P7)*100</f>
        <v>6.3829787234042552</v>
      </c>
      <c r="T21" s="19"/>
      <c r="U21" s="19"/>
      <c r="V21" s="19">
        <f>(V7/P7)*100</f>
        <v>0</v>
      </c>
      <c r="W21" s="19">
        <f>(W7/P7)*100</f>
        <v>10.638297872340425</v>
      </c>
      <c r="X21" s="17">
        <f>((P7-V7-R7)/P7)*100</f>
        <v>82.978723404255319</v>
      </c>
      <c r="Y21" s="14"/>
      <c r="Z21" s="29"/>
      <c r="AA21" s="14"/>
      <c r="AB21" s="14"/>
      <c r="AC21" s="14"/>
      <c r="AD21" s="14"/>
      <c r="AE21" s="14"/>
      <c r="AF21" s="14"/>
    </row>
    <row r="22" spans="17:32">
      <c r="Q22" s="14"/>
      <c r="R22" s="16" t="s">
        <v>40</v>
      </c>
      <c r="S22" s="30">
        <f>AVERAGE(S19:S21)</f>
        <v>5.1445224671441059</v>
      </c>
      <c r="T22" s="19"/>
      <c r="U22" s="19"/>
      <c r="V22" s="19">
        <f>AVERAGE(V19:V21)</f>
        <v>0.18726591760299627</v>
      </c>
      <c r="W22" s="30">
        <f>AVERAGE(W19:W21)</f>
        <v>10.82796585709378</v>
      </c>
      <c r="X22" s="30">
        <f>AVERAGE(X19:X21)</f>
        <v>83.840245758159128</v>
      </c>
      <c r="Y22" s="14"/>
      <c r="Z22" s="29"/>
      <c r="AA22" s="14"/>
      <c r="AB22" s="14"/>
      <c r="AC22" s="14"/>
      <c r="AD22" s="14"/>
      <c r="AE22" s="14"/>
      <c r="AF22" s="14"/>
    </row>
    <row r="23" spans="17:32">
      <c r="Q23" s="14"/>
      <c r="R23" s="14" t="s">
        <v>2</v>
      </c>
      <c r="S23" s="17">
        <f>((S9+T9+U9)/P9)*100</f>
        <v>8.4033613445378155</v>
      </c>
      <c r="T23" s="17"/>
      <c r="U23" s="17"/>
      <c r="V23" s="17">
        <f>(V9/P9)*100</f>
        <v>0.84033613445378152</v>
      </c>
      <c r="W23" s="17">
        <f>(W9/P9)*100</f>
        <v>21.008403361344538</v>
      </c>
      <c r="X23" s="17">
        <f>(P9-V9-R9)/P9*100</f>
        <v>69.747899159663859</v>
      </c>
      <c r="Y23" s="14"/>
      <c r="Z23" s="29"/>
      <c r="AA23" s="14"/>
      <c r="AB23" s="14"/>
      <c r="AC23" s="14"/>
      <c r="AD23" s="14"/>
      <c r="AE23" s="14"/>
      <c r="AF23" s="14"/>
    </row>
    <row r="24" spans="17:32">
      <c r="Q24" s="14"/>
      <c r="R24" s="14"/>
      <c r="S24" s="17">
        <f>((S10+T10+U10)/P10)*100</f>
        <v>7.6923076923076925</v>
      </c>
      <c r="T24" s="17"/>
      <c r="U24" s="17"/>
      <c r="V24" s="17">
        <f>(V10/P10)*100</f>
        <v>0</v>
      </c>
      <c r="W24" s="17">
        <f>(W10/P10)*100</f>
        <v>20.512820512820511</v>
      </c>
      <c r="X24" s="17">
        <f>(P10-V10-R10)/P10*100</f>
        <v>71.794871794871796</v>
      </c>
      <c r="Y24" s="14"/>
      <c r="Z24" s="29"/>
      <c r="AA24" s="14"/>
      <c r="AB24" s="14"/>
      <c r="AC24" s="14"/>
      <c r="AD24" s="14"/>
      <c r="AE24" s="14"/>
      <c r="AF24" s="14"/>
    </row>
    <row r="25" spans="17:32">
      <c r="Q25" s="14"/>
      <c r="R25" s="14"/>
      <c r="S25" s="19">
        <f>((S11+T11+U11)/P11)*100</f>
        <v>8.1481481481481488</v>
      </c>
      <c r="T25" s="19"/>
      <c r="U25" s="19"/>
      <c r="V25" s="19">
        <f>(V11/P11)*100</f>
        <v>0</v>
      </c>
      <c r="W25" s="19">
        <f>(W11/P11)*100</f>
        <v>15.555555555555555</v>
      </c>
      <c r="X25" s="19">
        <f>(P11-V11-R11)/P11*100</f>
        <v>76.296296296296291</v>
      </c>
      <c r="Y25" s="14"/>
      <c r="Z25" s="29"/>
      <c r="AA25" s="14"/>
      <c r="AB25" s="14"/>
      <c r="AC25" s="14"/>
      <c r="AD25" s="14"/>
      <c r="AE25" s="14"/>
      <c r="AF25" s="14"/>
    </row>
    <row r="26" spans="17:32">
      <c r="Q26" s="14"/>
      <c r="R26" s="16" t="s">
        <v>40</v>
      </c>
      <c r="S26" s="19">
        <f>AVERAGE(S23:S25)</f>
        <v>8.0812723949978853</v>
      </c>
      <c r="T26" s="19"/>
      <c r="U26" s="19"/>
      <c r="V26" s="19">
        <f>AVERAGE(V23:V25)</f>
        <v>0.28011204481792717</v>
      </c>
      <c r="W26" s="19">
        <f>AVERAGE(W23:W25)</f>
        <v>19.025593143240201</v>
      </c>
      <c r="X26" s="19">
        <f>AVERAGE(X23:X25)</f>
        <v>72.613022416943977</v>
      </c>
      <c r="Y26" s="14"/>
      <c r="Z26" s="29"/>
      <c r="AA26" s="14"/>
      <c r="AB26" s="14"/>
      <c r="AC26" s="14"/>
      <c r="AD26" s="14"/>
      <c r="AE26" s="14"/>
      <c r="AF26" s="14"/>
    </row>
    <row r="27" spans="17:32">
      <c r="Q27" s="14"/>
      <c r="R27" s="14" t="s">
        <v>3</v>
      </c>
      <c r="S27" s="17">
        <f>((S13+T13+U13)/P13)*100</f>
        <v>2.9585798816568047</v>
      </c>
      <c r="T27" s="17"/>
      <c r="U27" s="17"/>
      <c r="V27" s="17">
        <f>(V13/P13)*100</f>
        <v>0.59171597633136097</v>
      </c>
      <c r="W27" s="17">
        <f t="shared" ref="W27:W29" si="2">(W13/P13)*100</f>
        <v>5.9171597633136095</v>
      </c>
      <c r="X27" s="17">
        <f>(P13-V13-R13)/P13*100</f>
        <v>90.532544378698219</v>
      </c>
      <c r="Y27" s="14"/>
      <c r="Z27" s="29"/>
      <c r="AA27" s="14"/>
      <c r="AB27" s="14"/>
      <c r="AC27" s="14"/>
      <c r="AD27" s="14"/>
      <c r="AE27" s="14"/>
      <c r="AF27" s="14"/>
    </row>
    <row r="28" spans="17:32">
      <c r="Q28" s="14"/>
      <c r="R28" s="14"/>
      <c r="S28" s="17">
        <f>((S14+T14+U14)/P14)*100</f>
        <v>1.6216216216216217</v>
      </c>
      <c r="T28" s="17"/>
      <c r="U28" s="17"/>
      <c r="V28" s="17">
        <f>(V14/P14)*100</f>
        <v>0</v>
      </c>
      <c r="W28" s="17">
        <f t="shared" si="2"/>
        <v>4.3243243243243246</v>
      </c>
      <c r="X28" s="17">
        <f>(P14-V14-R14)/P14*100</f>
        <v>94.054054054054063</v>
      </c>
      <c r="Y28" s="14"/>
      <c r="Z28" s="29"/>
      <c r="AA28" s="14"/>
      <c r="AB28" s="14"/>
      <c r="AC28" s="14"/>
      <c r="AD28" s="14"/>
      <c r="AE28" s="14"/>
      <c r="AF28" s="14"/>
    </row>
    <row r="29" spans="17:32">
      <c r="Q29" s="14"/>
      <c r="R29" s="14"/>
      <c r="S29" s="19">
        <f t="shared" ref="S29" si="3">((S15+T15+U15)/P15)*100</f>
        <v>6.179775280898876</v>
      </c>
      <c r="T29" s="19"/>
      <c r="U29" s="19"/>
      <c r="V29" s="19">
        <f>(V15/P15)*100</f>
        <v>0</v>
      </c>
      <c r="W29" s="19">
        <f t="shared" si="2"/>
        <v>5.0561797752808983</v>
      </c>
      <c r="X29" s="19">
        <f>(P15-V15-R15)/P15*100</f>
        <v>88.764044943820224</v>
      </c>
      <c r="Y29" s="14"/>
      <c r="Z29" s="29"/>
      <c r="AA29" s="14"/>
      <c r="AB29" s="14"/>
      <c r="AC29" s="14"/>
      <c r="AD29" s="14"/>
      <c r="AE29" s="14"/>
      <c r="AF29" s="14"/>
    </row>
    <row r="30" spans="17:32">
      <c r="Q30" s="14"/>
      <c r="R30" s="16" t="s">
        <v>40</v>
      </c>
      <c r="S30" s="30">
        <f>AVERAGE(S27:S29)</f>
        <v>3.586658928059101</v>
      </c>
      <c r="T30" s="19"/>
      <c r="U30" s="19"/>
      <c r="V30" s="19">
        <f>AVERAGE(V27:V29)</f>
        <v>0.19723865877712032</v>
      </c>
      <c r="W30" s="19">
        <f>AVERAGE(W27:W29)</f>
        <v>5.0992212876396108</v>
      </c>
      <c r="X30" s="19">
        <f>AVERAGE(X27:X29)</f>
        <v>91.116881125524174</v>
      </c>
      <c r="Y30" s="14"/>
      <c r="Z30" s="29"/>
      <c r="AA30" s="14"/>
      <c r="AB30" s="14"/>
      <c r="AC30" s="14"/>
      <c r="AD30" s="14"/>
      <c r="AE30" s="14"/>
      <c r="AF30" s="14"/>
    </row>
    <row r="31" spans="17:32">
      <c r="Q31" s="14"/>
      <c r="R31" s="14"/>
      <c r="S31" s="17"/>
      <c r="T31" s="17"/>
      <c r="U31" s="17"/>
      <c r="V31" s="17"/>
      <c r="W31" s="17"/>
      <c r="X31" s="14"/>
      <c r="Y31" s="14"/>
      <c r="Z31" s="14"/>
      <c r="AA31" s="14"/>
      <c r="AB31" s="14"/>
      <c r="AC31" s="14"/>
      <c r="AD31" s="14"/>
      <c r="AE31" s="14"/>
      <c r="AF31" s="14"/>
    </row>
    <row r="32" spans="17:32"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4:32"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4:32">
      <c r="Q34" s="14"/>
      <c r="R34" s="14"/>
      <c r="S34" s="14"/>
      <c r="T34" s="14" t="s">
        <v>1</v>
      </c>
      <c r="U34" s="14">
        <v>8.3816123188405811</v>
      </c>
      <c r="V34" s="14"/>
      <c r="W34" s="14">
        <v>11.793840579710144</v>
      </c>
      <c r="X34" s="14">
        <v>79.824547101449269</v>
      </c>
      <c r="Y34" s="14"/>
      <c r="Z34" s="14"/>
      <c r="AA34" s="14"/>
      <c r="AB34" s="14"/>
      <c r="AC34" s="14"/>
      <c r="AD34" s="14"/>
      <c r="AE34" s="14"/>
      <c r="AF34" s="14"/>
    </row>
    <row r="35" spans="14:32">
      <c r="Q35" s="14"/>
      <c r="R35" s="14"/>
      <c r="S35" s="14"/>
      <c r="T35" s="14" t="s">
        <v>2</v>
      </c>
      <c r="U35" s="14">
        <v>9.0205389108724319</v>
      </c>
      <c r="V35" s="14"/>
      <c r="W35" s="14">
        <v>6.6482004899189748</v>
      </c>
      <c r="X35" s="14">
        <v>84.331260599208591</v>
      </c>
      <c r="Y35" s="14"/>
      <c r="Z35" s="14"/>
      <c r="AA35" s="14"/>
      <c r="AB35" s="14"/>
      <c r="AC35" s="14"/>
      <c r="AD35" s="14"/>
      <c r="AE35" s="14"/>
      <c r="AF35" s="14"/>
    </row>
    <row r="36" spans="14:32">
      <c r="Q36" s="14"/>
      <c r="R36" s="14"/>
      <c r="S36" s="14"/>
      <c r="T36" s="14" t="s">
        <v>3</v>
      </c>
      <c r="U36" s="14">
        <v>3.1677867021038537</v>
      </c>
      <c r="V36" s="14"/>
      <c r="W36" s="14">
        <v>1.5202291099811298</v>
      </c>
      <c r="X36" s="14">
        <v>95.311984187915016</v>
      </c>
      <c r="Y36" s="14"/>
      <c r="Z36" s="14"/>
      <c r="AA36" s="14"/>
      <c r="AB36" s="14"/>
      <c r="AC36" s="14"/>
      <c r="AD36" s="14"/>
      <c r="AE36" s="14"/>
      <c r="AF36" s="14"/>
    </row>
    <row r="41" spans="14:32">
      <c r="N41" s="14"/>
      <c r="O41" s="14"/>
      <c r="P41" s="14"/>
      <c r="Q41" s="14"/>
      <c r="R41" s="14"/>
      <c r="S41" s="14"/>
      <c r="T41" s="14"/>
    </row>
    <row r="42" spans="14:32">
      <c r="N42" s="14"/>
      <c r="O42" s="14"/>
      <c r="P42" s="14"/>
      <c r="Q42" s="14"/>
      <c r="R42" s="14"/>
      <c r="S42" s="14"/>
      <c r="T42" s="14"/>
    </row>
    <row r="43" spans="14:32">
      <c r="N43" s="14"/>
      <c r="O43" s="31"/>
      <c r="P43" s="31" t="s">
        <v>16</v>
      </c>
      <c r="Q43" s="31" t="s">
        <v>17</v>
      </c>
      <c r="R43" s="31" t="s">
        <v>0</v>
      </c>
      <c r="S43" s="32" t="s">
        <v>52</v>
      </c>
      <c r="T43" s="14"/>
    </row>
    <row r="44" spans="14:32">
      <c r="N44" s="14" t="s">
        <v>1</v>
      </c>
      <c r="O44" s="14" t="s">
        <v>4</v>
      </c>
      <c r="P44" s="14">
        <v>209</v>
      </c>
      <c r="Q44" s="14">
        <v>53</v>
      </c>
      <c r="R44" s="14">
        <v>27</v>
      </c>
      <c r="S44" s="17">
        <f t="shared" ref="S44:S55" si="4">(R44/P44)*100</f>
        <v>12.918660287081341</v>
      </c>
      <c r="T44" s="14"/>
    </row>
    <row r="45" spans="14:32">
      <c r="N45" s="14"/>
      <c r="O45" s="14" t="s">
        <v>5</v>
      </c>
      <c r="P45" s="14">
        <v>178</v>
      </c>
      <c r="Q45" s="14">
        <v>53</v>
      </c>
      <c r="R45" s="14">
        <v>32</v>
      </c>
      <c r="S45" s="17">
        <f t="shared" si="4"/>
        <v>17.977528089887642</v>
      </c>
      <c r="T45" s="14"/>
    </row>
    <row r="46" spans="14:32">
      <c r="N46" s="14"/>
      <c r="O46" s="14" t="s">
        <v>6</v>
      </c>
      <c r="P46" s="14">
        <v>188</v>
      </c>
      <c r="Q46" s="14">
        <v>55</v>
      </c>
      <c r="R46" s="14">
        <v>31</v>
      </c>
      <c r="S46" s="17">
        <f t="shared" si="4"/>
        <v>16.48936170212766</v>
      </c>
      <c r="T46" s="14"/>
    </row>
    <row r="47" spans="14:32">
      <c r="N47" s="14"/>
      <c r="O47" s="14" t="s">
        <v>49</v>
      </c>
      <c r="P47" s="14">
        <f>SUM(P44:P46)</f>
        <v>575</v>
      </c>
      <c r="Q47" s="14"/>
      <c r="R47" s="14">
        <f>SUM(R44:R46)</f>
        <v>90</v>
      </c>
      <c r="S47" s="17">
        <f t="shared" si="4"/>
        <v>15.65217391304348</v>
      </c>
      <c r="T47" s="14"/>
    </row>
    <row r="48" spans="14:32">
      <c r="N48" s="14" t="s">
        <v>2</v>
      </c>
      <c r="O48" s="14" t="s">
        <v>4</v>
      </c>
      <c r="P48" s="14">
        <v>119</v>
      </c>
      <c r="Q48" s="14">
        <v>60</v>
      </c>
      <c r="R48" s="14">
        <v>35</v>
      </c>
      <c r="S48" s="17">
        <f t="shared" si="4"/>
        <v>29.411764705882355</v>
      </c>
      <c r="T48" s="14"/>
    </row>
    <row r="49" spans="14:20">
      <c r="N49" s="14"/>
      <c r="O49" s="14" t="s">
        <v>5</v>
      </c>
      <c r="P49" s="14">
        <v>117</v>
      </c>
      <c r="Q49" s="14">
        <v>47</v>
      </c>
      <c r="R49" s="14">
        <v>33</v>
      </c>
      <c r="S49" s="17">
        <f t="shared" si="4"/>
        <v>28.205128205128204</v>
      </c>
      <c r="T49" s="14"/>
    </row>
    <row r="50" spans="14:20">
      <c r="N50" s="14"/>
      <c r="O50" s="14" t="s">
        <v>6</v>
      </c>
      <c r="P50" s="14">
        <v>135</v>
      </c>
      <c r="Q50" s="14">
        <v>46</v>
      </c>
      <c r="R50" s="14">
        <v>29</v>
      </c>
      <c r="S50" s="17">
        <f t="shared" si="4"/>
        <v>21.481481481481481</v>
      </c>
      <c r="T50" s="14"/>
    </row>
    <row r="51" spans="14:20">
      <c r="N51" s="14"/>
      <c r="O51" s="14" t="s">
        <v>49</v>
      </c>
      <c r="P51" s="14">
        <f>SUM(P48:P50)</f>
        <v>371</v>
      </c>
      <c r="Q51" s="14"/>
      <c r="R51" s="14">
        <f>SUM(R48:R50)</f>
        <v>97</v>
      </c>
      <c r="S51" s="17">
        <f t="shared" si="4"/>
        <v>26.145552560646902</v>
      </c>
      <c r="T51" s="14"/>
    </row>
    <row r="52" spans="14:20">
      <c r="N52" s="14" t="s">
        <v>3</v>
      </c>
      <c r="O52" s="14" t="s">
        <v>4</v>
      </c>
      <c r="P52" s="14">
        <v>169</v>
      </c>
      <c r="Q52" s="14">
        <v>23</v>
      </c>
      <c r="R52" s="14">
        <v>15</v>
      </c>
      <c r="S52" s="17">
        <f t="shared" si="4"/>
        <v>8.8757396449704142</v>
      </c>
      <c r="T52" s="14"/>
    </row>
    <row r="53" spans="14:20">
      <c r="N53" s="14"/>
      <c r="O53" s="14" t="s">
        <v>5</v>
      </c>
      <c r="P53" s="14">
        <v>185</v>
      </c>
      <c r="Q53" s="14">
        <v>20</v>
      </c>
      <c r="R53" s="14">
        <v>11</v>
      </c>
      <c r="S53" s="17">
        <f t="shared" si="4"/>
        <v>5.9459459459459465</v>
      </c>
      <c r="T53" s="14"/>
    </row>
    <row r="54" spans="14:20">
      <c r="N54" s="14"/>
      <c r="O54" s="14" t="s">
        <v>6</v>
      </c>
      <c r="P54" s="14">
        <v>178</v>
      </c>
      <c r="Q54" s="14">
        <v>26</v>
      </c>
      <c r="R54" s="14">
        <v>20</v>
      </c>
      <c r="S54" s="17">
        <f t="shared" si="4"/>
        <v>11.235955056179774</v>
      </c>
      <c r="T54" s="14"/>
    </row>
    <row r="55" spans="14:20">
      <c r="N55" s="14"/>
      <c r="O55" s="14" t="s">
        <v>49</v>
      </c>
      <c r="P55" s="14">
        <f>SUM(P52:P54)</f>
        <v>532</v>
      </c>
      <c r="Q55" s="14"/>
      <c r="R55" s="14">
        <f>SUM(R52:R54)</f>
        <v>46</v>
      </c>
      <c r="S55" s="17">
        <f t="shared" si="4"/>
        <v>8.6466165413533833</v>
      </c>
      <c r="T55" s="14"/>
    </row>
    <row r="56" spans="14:20">
      <c r="N56" s="14"/>
      <c r="O56" s="14"/>
      <c r="P56" s="14"/>
      <c r="Q56" s="14"/>
      <c r="R56" s="14"/>
      <c r="S56" s="14"/>
      <c r="T56" s="14"/>
    </row>
    <row r="57" spans="14:20">
      <c r="N57" s="14"/>
      <c r="O57" s="14"/>
      <c r="P57" s="14"/>
      <c r="Q57" s="14"/>
      <c r="R57" s="14"/>
      <c r="S57" s="14"/>
      <c r="T57" s="14"/>
    </row>
  </sheetData>
  <mergeCells count="3">
    <mergeCell ref="S3:U3"/>
    <mergeCell ref="AA3:AC3"/>
    <mergeCell ref="S18:U1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2273-DF5F-6547-AFF2-5A90F19DE15A}">
  <dimension ref="A1:Y108"/>
  <sheetViews>
    <sheetView tabSelected="1" topLeftCell="A67" workbookViewId="0">
      <selection activeCell="D71" sqref="D71"/>
    </sheetView>
  </sheetViews>
  <sheetFormatPr baseColWidth="10" defaultRowHeight="20"/>
  <cols>
    <col min="1" max="1" width="23.28515625" customWidth="1"/>
    <col min="2" max="2" width="25.28515625" customWidth="1"/>
    <col min="3" max="3" width="6.140625" customWidth="1"/>
    <col min="4" max="4" width="27.85546875" customWidth="1"/>
    <col min="5" max="5" width="29" customWidth="1"/>
    <col min="6" max="6" width="21.28515625" customWidth="1"/>
    <col min="9" max="9" width="20" bestFit="1" customWidth="1"/>
    <col min="10" max="10" width="25.28515625" customWidth="1"/>
    <col min="11" max="12" width="28.5703125" customWidth="1"/>
    <col min="13" max="13" width="31.28515625" customWidth="1"/>
    <col min="14" max="14" width="5.85546875" customWidth="1"/>
    <col min="15" max="15" width="25.140625" customWidth="1"/>
    <col min="16" max="16" width="16.42578125" customWidth="1"/>
    <col min="17" max="17" width="21.7109375" customWidth="1"/>
    <col min="18" max="18" width="24" customWidth="1"/>
    <col min="19" max="19" width="20" bestFit="1" customWidth="1"/>
    <col min="20" max="20" width="17.28515625" customWidth="1"/>
    <col min="21" max="21" width="16.42578125" customWidth="1"/>
  </cols>
  <sheetData>
    <row r="1" spans="1:23">
      <c r="A1" t="s">
        <v>7</v>
      </c>
      <c r="B1" t="s">
        <v>30</v>
      </c>
      <c r="D1" t="s">
        <v>47</v>
      </c>
      <c r="E1" t="s">
        <v>28</v>
      </c>
      <c r="F1" t="s">
        <v>48</v>
      </c>
    </row>
    <row r="2" spans="1:23">
      <c r="A2" t="s">
        <v>10</v>
      </c>
      <c r="B2" s="6">
        <v>7.8260869565217401</v>
      </c>
      <c r="C2" s="6"/>
      <c r="D2" s="6">
        <v>0</v>
      </c>
      <c r="E2" s="6">
        <v>6.9565217391304346</v>
      </c>
      <c r="F2" s="6">
        <v>85.217391304347828</v>
      </c>
      <c r="Q2" s="6"/>
    </row>
    <row r="3" spans="1:23">
      <c r="B3" s="6">
        <v>9.375</v>
      </c>
      <c r="C3" s="6"/>
      <c r="D3" s="6">
        <v>0.78125</v>
      </c>
      <c r="E3" s="6">
        <v>17.96875</v>
      </c>
      <c r="F3" s="6">
        <v>71.875</v>
      </c>
      <c r="Q3" s="6"/>
    </row>
    <row r="4" spans="1:23">
      <c r="B4" s="6">
        <v>5.6000000000000005</v>
      </c>
      <c r="C4" s="6"/>
      <c r="D4" s="6">
        <v>0</v>
      </c>
      <c r="E4" s="6">
        <v>12.8</v>
      </c>
      <c r="F4" s="6">
        <v>81.599999999999994</v>
      </c>
      <c r="H4" t="s">
        <v>1</v>
      </c>
      <c r="J4" t="s">
        <v>30</v>
      </c>
      <c r="K4" t="s">
        <v>28</v>
      </c>
      <c r="L4" t="s">
        <v>47</v>
      </c>
      <c r="M4" t="s">
        <v>48</v>
      </c>
      <c r="Q4" s="3" t="s">
        <v>26</v>
      </c>
      <c r="T4" t="s">
        <v>1</v>
      </c>
      <c r="U4" t="s">
        <v>37</v>
      </c>
    </row>
    <row r="5" spans="1:23">
      <c r="A5" s="15" t="s">
        <v>40</v>
      </c>
      <c r="B5" s="18">
        <v>7.6003623188405811</v>
      </c>
      <c r="C5" s="18"/>
      <c r="D5" s="18">
        <v>0.26041666666666669</v>
      </c>
      <c r="E5" s="18">
        <v>12.575090579710144</v>
      </c>
      <c r="F5" s="18">
        <v>79.564130434782598</v>
      </c>
      <c r="G5" s="7"/>
      <c r="H5" s="7"/>
      <c r="I5" s="14" t="s">
        <v>7</v>
      </c>
      <c r="J5" s="17">
        <v>7.6003623188405811</v>
      </c>
      <c r="K5" s="17">
        <v>12.575090579710144</v>
      </c>
      <c r="L5" s="17">
        <v>0.26041666666666669</v>
      </c>
      <c r="M5" s="18">
        <v>79.564130434782598</v>
      </c>
      <c r="N5" s="8"/>
      <c r="P5" t="s">
        <v>7</v>
      </c>
      <c r="Q5" t="s">
        <v>1</v>
      </c>
      <c r="R5" s="3">
        <v>39.220557788332698</v>
      </c>
      <c r="T5" t="s">
        <v>7</v>
      </c>
      <c r="U5" s="3">
        <v>97.916666666666671</v>
      </c>
      <c r="W5" s="3"/>
    </row>
    <row r="6" spans="1:23">
      <c r="A6" s="15" t="s">
        <v>11</v>
      </c>
      <c r="B6" s="18">
        <v>9.0163934426229506</v>
      </c>
      <c r="C6" s="18"/>
      <c r="D6" s="18">
        <v>0</v>
      </c>
      <c r="E6" s="18">
        <v>8.1967213114754092</v>
      </c>
      <c r="F6" s="18">
        <v>82.786885245901644</v>
      </c>
      <c r="I6" s="15" t="s">
        <v>8</v>
      </c>
      <c r="J6" s="17">
        <v>3.6913573332414238</v>
      </c>
      <c r="K6" s="17">
        <v>9.9335845051814058</v>
      </c>
      <c r="L6" s="17">
        <v>0</v>
      </c>
      <c r="M6" s="17">
        <v>86.375058161577158</v>
      </c>
      <c r="N6" s="8"/>
      <c r="P6" t="s">
        <v>8</v>
      </c>
      <c r="R6" s="3">
        <v>27.284029553850527</v>
      </c>
      <c r="T6" t="s">
        <v>8</v>
      </c>
      <c r="U6" s="3">
        <v>100</v>
      </c>
      <c r="W6" s="3"/>
    </row>
    <row r="7" spans="1:23">
      <c r="A7" s="15"/>
      <c r="B7" s="18">
        <v>8</v>
      </c>
      <c r="C7" s="18"/>
      <c r="D7" s="18">
        <v>0.8</v>
      </c>
      <c r="E7" s="18">
        <v>8</v>
      </c>
      <c r="F7" s="18">
        <v>83.2</v>
      </c>
      <c r="H7" s="2"/>
      <c r="I7" s="16" t="s">
        <v>9</v>
      </c>
      <c r="J7" s="19">
        <v>5.1445224671441103</v>
      </c>
      <c r="K7" s="19">
        <v>10.82796585709378</v>
      </c>
      <c r="L7" s="19">
        <v>0.18726591760299627</v>
      </c>
      <c r="M7" s="19">
        <v>84.017550722698104</v>
      </c>
      <c r="N7" s="5"/>
      <c r="P7" s="2" t="s">
        <v>9</v>
      </c>
      <c r="Q7" s="2"/>
      <c r="R7" s="4">
        <v>31.768966547192353</v>
      </c>
      <c r="T7" s="2" t="s">
        <v>9</v>
      </c>
      <c r="U7" s="4">
        <v>97.435897435897445</v>
      </c>
      <c r="W7" s="3"/>
    </row>
    <row r="8" spans="1:23">
      <c r="A8" s="15"/>
      <c r="B8" s="18">
        <v>7.5862068965517242</v>
      </c>
      <c r="C8" s="18"/>
      <c r="D8" s="18">
        <v>0</v>
      </c>
      <c r="E8" s="18">
        <v>6.2068965517241379</v>
      </c>
      <c r="F8" s="18">
        <v>86.206896551724128</v>
      </c>
      <c r="I8" s="15" t="s">
        <v>40</v>
      </c>
      <c r="J8" s="17">
        <f>AVERAGE(J5:J7)</f>
        <v>5.4787473730753717</v>
      </c>
      <c r="K8" s="17">
        <f>AVERAGE(K5:K7)</f>
        <v>11.112213647328444</v>
      </c>
      <c r="L8" s="17">
        <f>AVERAGE(L5:L7)</f>
        <v>0.14922752808988765</v>
      </c>
      <c r="M8" s="17">
        <f>AVERAGE(M5:M7)</f>
        <v>83.318913106352625</v>
      </c>
      <c r="Q8" t="s">
        <v>40</v>
      </c>
      <c r="R8" s="3">
        <f>AVERAGE(R5:R7)</f>
        <v>32.757851296458526</v>
      </c>
      <c r="T8" t="s">
        <v>40</v>
      </c>
      <c r="U8" s="3">
        <f>AVERAGE(U5:U7)</f>
        <v>98.45085470085472</v>
      </c>
    </row>
    <row r="9" spans="1:23">
      <c r="A9" s="15" t="s">
        <v>40</v>
      </c>
      <c r="B9" s="18">
        <v>8.2008667797248904</v>
      </c>
      <c r="C9" s="18"/>
      <c r="D9" s="18">
        <v>0.26666666666666666</v>
      </c>
      <c r="E9" s="18">
        <v>7.4678726210665154</v>
      </c>
      <c r="F9" s="18">
        <v>84.064593932541925</v>
      </c>
      <c r="G9" s="7"/>
      <c r="I9" s="15" t="s">
        <v>39</v>
      </c>
      <c r="J9" s="17">
        <f>STDEV(J5:J7)</f>
        <v>1.9758187442597919</v>
      </c>
      <c r="K9" s="17">
        <f>STDEV(K5:K7)</f>
        <v>1.3434977447443011</v>
      </c>
      <c r="L9" s="17">
        <f>STDEV(L5:L7)</f>
        <v>0.13431083119766504</v>
      </c>
      <c r="M9" s="17">
        <f>STDEV(M5:M7)</f>
        <v>3.4587938669620661</v>
      </c>
      <c r="N9" s="8"/>
      <c r="Q9" t="s">
        <v>39</v>
      </c>
      <c r="R9" s="3">
        <f>STDEV(R5:R7)</f>
        <v>6.0293943608496843</v>
      </c>
      <c r="T9" t="s">
        <v>39</v>
      </c>
      <c r="U9" s="3">
        <f>STDEV(U5:U7)</f>
        <v>1.3629648314287428</v>
      </c>
      <c r="W9" s="3"/>
    </row>
    <row r="10" spans="1:23">
      <c r="A10" s="15" t="s">
        <v>12</v>
      </c>
      <c r="B10" s="18">
        <v>2.7173913043478262</v>
      </c>
      <c r="C10" s="18"/>
      <c r="D10" s="18">
        <v>0.54347826086956519</v>
      </c>
      <c r="E10" s="18">
        <v>0.54347826086956519</v>
      </c>
      <c r="F10" s="18">
        <v>96.195652173913047</v>
      </c>
      <c r="H10" t="s">
        <v>14</v>
      </c>
      <c r="I10" s="15" t="s">
        <v>15</v>
      </c>
      <c r="J10" s="17">
        <f>(J9/SQRT(3))</f>
        <v>1.1407394838682992</v>
      </c>
      <c r="K10" s="17">
        <f>(K9/SQRT(3))</f>
        <v>0.77566878458377742</v>
      </c>
      <c r="L10" s="17">
        <f>(L9/SQRT(3))</f>
        <v>7.7544394547054307E-2</v>
      </c>
      <c r="M10" s="17">
        <f>(M9/SQRT(3))</f>
        <v>1.9969355701619755</v>
      </c>
      <c r="N10" s="8"/>
      <c r="P10" t="s">
        <v>14</v>
      </c>
      <c r="Q10" t="s">
        <v>15</v>
      </c>
      <c r="R10" s="3">
        <f>(R9/SQRT(3))</f>
        <v>3.4810724572869769</v>
      </c>
      <c r="S10" t="s">
        <v>14</v>
      </c>
      <c r="T10" t="s">
        <v>15</v>
      </c>
      <c r="U10" s="3">
        <f>(U9/SQRT(3))</f>
        <v>0.78690811232137758</v>
      </c>
      <c r="W10" s="3"/>
    </row>
    <row r="11" spans="1:23">
      <c r="A11" s="15"/>
      <c r="B11" s="18">
        <v>3.4682080924855487</v>
      </c>
      <c r="C11" s="18"/>
      <c r="D11" s="18">
        <v>0</v>
      </c>
      <c r="E11" s="18">
        <v>2.3121387283236992</v>
      </c>
      <c r="F11" s="18">
        <v>94.219653179190757</v>
      </c>
      <c r="I11" s="15"/>
      <c r="J11" s="17"/>
      <c r="K11" s="17"/>
      <c r="L11" s="17"/>
      <c r="M11" s="17"/>
      <c r="N11" s="8"/>
      <c r="T11" s="3"/>
      <c r="U11" s="3"/>
      <c r="W11" s="3"/>
    </row>
    <row r="12" spans="1:23">
      <c r="A12" s="15"/>
      <c r="B12" s="18">
        <v>2.7397260273972601</v>
      </c>
      <c r="C12" s="18"/>
      <c r="D12" s="18">
        <v>0</v>
      </c>
      <c r="E12" s="18">
        <v>2.2831050228310499</v>
      </c>
      <c r="F12" s="18">
        <v>94.977168949771681</v>
      </c>
      <c r="I12" s="15"/>
      <c r="J12" s="17"/>
      <c r="K12" s="17"/>
      <c r="L12" s="17"/>
      <c r="M12" s="17"/>
      <c r="U12" s="3"/>
    </row>
    <row r="13" spans="1:23">
      <c r="A13" s="15" t="s">
        <v>40</v>
      </c>
      <c r="B13" s="18">
        <v>2.975108474743545</v>
      </c>
      <c r="C13" s="18"/>
      <c r="D13" s="18">
        <v>0.18115942028985507</v>
      </c>
      <c r="E13" s="18">
        <v>1.7129073373414381</v>
      </c>
      <c r="F13" s="18">
        <v>95.130824767625157</v>
      </c>
      <c r="G13" s="7"/>
      <c r="H13" t="s">
        <v>2</v>
      </c>
      <c r="I13" s="15"/>
      <c r="J13" s="17"/>
      <c r="K13" s="17"/>
      <c r="L13" s="17"/>
      <c r="M13" s="17"/>
      <c r="N13" s="8"/>
      <c r="T13" s="3" t="s">
        <v>2</v>
      </c>
      <c r="U13" s="3"/>
      <c r="W13" s="3"/>
    </row>
    <row r="14" spans="1:23">
      <c r="A14" s="15"/>
      <c r="B14" s="15"/>
      <c r="C14" s="15"/>
      <c r="D14" s="15"/>
      <c r="E14" s="15"/>
      <c r="F14" s="15"/>
      <c r="H14" s="7"/>
      <c r="I14" s="14" t="s">
        <v>7</v>
      </c>
      <c r="J14" s="17">
        <v>8.2008667797248904</v>
      </c>
      <c r="K14" s="17">
        <v>7.4678726210665154</v>
      </c>
      <c r="L14" s="17">
        <v>0.26666666666666666</v>
      </c>
      <c r="M14" s="18">
        <v>84.064593932541896</v>
      </c>
      <c r="N14" s="8"/>
      <c r="P14" t="s">
        <v>7</v>
      </c>
      <c r="Q14" t="s">
        <v>2</v>
      </c>
      <c r="R14" s="3">
        <v>52.460317460317462</v>
      </c>
      <c r="T14" t="s">
        <v>7</v>
      </c>
      <c r="U14" s="3">
        <v>98.148148148148152</v>
      </c>
      <c r="W14" s="3"/>
    </row>
    <row r="15" spans="1:23">
      <c r="A15" s="15"/>
      <c r="B15" s="15"/>
      <c r="C15" s="15"/>
      <c r="D15" s="15"/>
      <c r="E15" s="15"/>
      <c r="F15" s="15"/>
      <c r="I15" s="15" t="s">
        <v>8</v>
      </c>
      <c r="J15" s="17">
        <v>7.6571354614453044</v>
      </c>
      <c r="K15" s="17">
        <v>13.733810355825499</v>
      </c>
      <c r="L15" s="17">
        <v>0</v>
      </c>
      <c r="M15" s="17">
        <v>78.609054182729196</v>
      </c>
      <c r="N15" s="5"/>
      <c r="P15" t="s">
        <v>8</v>
      </c>
      <c r="R15" s="3">
        <v>36.064073226544622</v>
      </c>
      <c r="T15" t="s">
        <v>8</v>
      </c>
      <c r="U15" s="3">
        <v>100</v>
      </c>
      <c r="W15" s="3"/>
    </row>
    <row r="16" spans="1:23">
      <c r="A16" s="15"/>
      <c r="B16" s="15"/>
      <c r="C16" s="15"/>
      <c r="D16" s="15"/>
      <c r="E16" s="15"/>
      <c r="F16" s="15"/>
      <c r="H16" s="2"/>
      <c r="I16" s="16" t="s">
        <v>9</v>
      </c>
      <c r="J16" s="19">
        <v>8.0812723949978906</v>
      </c>
      <c r="K16" s="19">
        <v>19.025593143240201</v>
      </c>
      <c r="L16" s="19">
        <v>0.28011204481792701</v>
      </c>
      <c r="M16" s="19">
        <v>73.353763157684696</v>
      </c>
      <c r="P16" s="2" t="s">
        <v>9</v>
      </c>
      <c r="Q16" s="2"/>
      <c r="R16" s="4">
        <v>31.25839677563815</v>
      </c>
      <c r="T16" s="2" t="s">
        <v>9</v>
      </c>
      <c r="U16" s="4">
        <v>98.039215686274517</v>
      </c>
    </row>
    <row r="17" spans="1:25">
      <c r="A17" s="15"/>
      <c r="B17" s="20"/>
      <c r="C17" s="20"/>
      <c r="D17" s="20"/>
      <c r="E17" s="20"/>
      <c r="F17" s="15"/>
      <c r="I17" s="15" t="s">
        <v>40</v>
      </c>
      <c r="J17" s="17">
        <f>AVERAGE(J14:J16)</f>
        <v>7.9797582120560291</v>
      </c>
      <c r="K17" s="17">
        <f>AVERAGE(K14:K16)</f>
        <v>13.409092040044072</v>
      </c>
      <c r="L17" s="17">
        <f>AVERAGE(L14:L16)</f>
        <v>0.18225957049486455</v>
      </c>
      <c r="M17" s="17">
        <f>AVERAGE(M14:M16)</f>
        <v>78.67580375765192</v>
      </c>
      <c r="O17" s="7"/>
      <c r="Q17" t="s">
        <v>40</v>
      </c>
      <c r="R17" s="3">
        <f>AVERAGE(R14:R16)</f>
        <v>39.92759582083341</v>
      </c>
      <c r="T17" t="s">
        <v>40</v>
      </c>
      <c r="U17" s="3">
        <f>AVERAGE(U14:U16)</f>
        <v>98.729121278140894</v>
      </c>
      <c r="V17" s="7"/>
      <c r="W17" s="7"/>
      <c r="X17" s="7"/>
      <c r="Y17" s="8"/>
    </row>
    <row r="18" spans="1:25">
      <c r="A18" s="15"/>
      <c r="B18" s="21"/>
      <c r="C18" s="21"/>
      <c r="D18" s="21"/>
      <c r="E18" s="21"/>
      <c r="F18" s="22"/>
      <c r="I18" s="15" t="s">
        <v>39</v>
      </c>
      <c r="J18" s="17">
        <f>STDEV(J14:J16)</f>
        <v>0.28572676392539692</v>
      </c>
      <c r="K18" s="17">
        <f>STDEV(K14:K16)</f>
        <v>5.7856985235684011</v>
      </c>
      <c r="L18" s="17">
        <f>STDEV(L14:L16)</f>
        <v>0.15798451767859081</v>
      </c>
      <c r="M18" s="17">
        <f>STDEV(M14:M16)</f>
        <v>5.3557273643475636</v>
      </c>
      <c r="Q18" t="s">
        <v>39</v>
      </c>
      <c r="R18" s="3">
        <f>STDEV(R14:R16)</f>
        <v>11.116450211613989</v>
      </c>
      <c r="T18" t="s">
        <v>39</v>
      </c>
      <c r="U18" s="3">
        <f>STDEV(U14:U16)</f>
        <v>1.1019601238557351</v>
      </c>
    </row>
    <row r="19" spans="1:25">
      <c r="A19" s="15" t="s">
        <v>8</v>
      </c>
      <c r="B19" s="15" t="s">
        <v>30</v>
      </c>
      <c r="C19" s="15"/>
      <c r="D19" s="15" t="s">
        <v>47</v>
      </c>
      <c r="E19" s="15" t="s">
        <v>28</v>
      </c>
      <c r="F19" s="15" t="s">
        <v>24</v>
      </c>
      <c r="H19" t="s">
        <v>14</v>
      </c>
      <c r="I19" s="15" t="s">
        <v>15</v>
      </c>
      <c r="J19" s="17">
        <f>(J18/SQRT(3))</f>
        <v>0.16496442406700856</v>
      </c>
      <c r="K19" s="17">
        <f>(K18/SQRT(3))</f>
        <v>3.340374600032237</v>
      </c>
      <c r="L19" s="17">
        <f>(L18/SQRT(3))</f>
        <v>9.1212403809527595E-2</v>
      </c>
      <c r="M19" s="17">
        <f>(M18/SQRT(3))</f>
        <v>3.0921306355123108</v>
      </c>
      <c r="P19" t="s">
        <v>14</v>
      </c>
      <c r="Q19" t="s">
        <v>15</v>
      </c>
      <c r="R19" s="3">
        <f>(R18/SQRT(3))</f>
        <v>6.4180855221084094</v>
      </c>
      <c r="S19" t="s">
        <v>14</v>
      </c>
      <c r="T19" t="s">
        <v>15</v>
      </c>
      <c r="U19" s="3">
        <f>(U18/SQRT(3))</f>
        <v>0.63621697414434197</v>
      </c>
    </row>
    <row r="20" spans="1:25">
      <c r="A20" s="15" t="s">
        <v>10</v>
      </c>
      <c r="B20" s="18">
        <v>2.4539877300613497</v>
      </c>
      <c r="C20" s="18"/>
      <c r="D20" s="18">
        <v>0</v>
      </c>
      <c r="E20" s="18">
        <v>11.656441717791409</v>
      </c>
      <c r="F20" s="18">
        <v>85.889570552147248</v>
      </c>
      <c r="I20" s="15"/>
      <c r="J20" s="17"/>
      <c r="K20" s="17"/>
      <c r="L20" s="17"/>
      <c r="M20" s="17"/>
      <c r="U20" s="3"/>
    </row>
    <row r="21" spans="1:25">
      <c r="A21" s="15"/>
      <c r="B21" s="18">
        <v>4.6875</v>
      </c>
      <c r="C21" s="18"/>
      <c r="D21" s="18">
        <v>0</v>
      </c>
      <c r="E21" s="18">
        <v>8.59375</v>
      </c>
      <c r="F21" s="18">
        <v>86.71875</v>
      </c>
      <c r="H21" t="s">
        <v>3</v>
      </c>
      <c r="I21" s="15"/>
      <c r="J21" s="17"/>
      <c r="K21" s="17"/>
      <c r="L21" s="17"/>
      <c r="M21" s="17"/>
      <c r="T21" t="s">
        <v>3</v>
      </c>
      <c r="U21" s="3"/>
    </row>
    <row r="22" spans="1:25">
      <c r="A22" s="15"/>
      <c r="B22" s="18">
        <v>3.9325842696629212</v>
      </c>
      <c r="C22" s="18"/>
      <c r="D22" s="18">
        <v>0</v>
      </c>
      <c r="E22" s="18">
        <v>9.5505617977528079</v>
      </c>
      <c r="F22" s="18">
        <v>86.516853932584269</v>
      </c>
      <c r="H22" s="7"/>
      <c r="I22" s="14" t="s">
        <v>7</v>
      </c>
      <c r="J22" s="17">
        <v>2.975108474743545</v>
      </c>
      <c r="K22" s="17">
        <v>1.7129073373414381</v>
      </c>
      <c r="L22" s="17">
        <v>0.18115942028985507</v>
      </c>
      <c r="M22" s="18">
        <v>95.130824767625157</v>
      </c>
      <c r="P22" t="s">
        <v>7</v>
      </c>
      <c r="Q22" t="s">
        <v>3</v>
      </c>
      <c r="R22" s="3">
        <v>65.959595959595958</v>
      </c>
      <c r="T22" t="s">
        <v>7</v>
      </c>
      <c r="U22" s="3">
        <v>95.238095238095241</v>
      </c>
    </row>
    <row r="23" spans="1:25">
      <c r="A23" s="15" t="s">
        <v>40</v>
      </c>
      <c r="B23" s="18">
        <v>3.6913573332414238</v>
      </c>
      <c r="C23" s="18"/>
      <c r="D23" s="18">
        <v>0</v>
      </c>
      <c r="E23" s="18">
        <v>9.9335845051814058</v>
      </c>
      <c r="F23" s="18">
        <v>86.375058161577158</v>
      </c>
      <c r="I23" s="15" t="s">
        <v>8</v>
      </c>
      <c r="J23" s="17">
        <v>4.6217867678044664</v>
      </c>
      <c r="K23" s="17">
        <v>5.7725804185981175</v>
      </c>
      <c r="L23" s="17">
        <v>0</v>
      </c>
      <c r="M23" s="17">
        <v>89.60563281359741</v>
      </c>
      <c r="P23" t="s">
        <v>8</v>
      </c>
      <c r="Q23" s="8"/>
      <c r="R23" s="3">
        <v>43.939393939393938</v>
      </c>
      <c r="T23" t="s">
        <v>8</v>
      </c>
      <c r="U23" s="3">
        <v>100</v>
      </c>
    </row>
    <row r="24" spans="1:25">
      <c r="A24" s="15" t="s">
        <v>11</v>
      </c>
      <c r="B24" s="18">
        <v>7.6190476190476195</v>
      </c>
      <c r="C24" s="18"/>
      <c r="D24" s="18">
        <v>0</v>
      </c>
      <c r="E24" s="18">
        <v>11.428571428571429</v>
      </c>
      <c r="F24" s="18">
        <v>80.952380952380949</v>
      </c>
      <c r="H24" s="2"/>
      <c r="I24" s="16" t="s">
        <v>9</v>
      </c>
      <c r="J24" s="19">
        <v>3.586658928059101</v>
      </c>
      <c r="K24" s="19">
        <v>5.0992212876396108</v>
      </c>
      <c r="L24" s="19">
        <v>0.19723865877712032</v>
      </c>
      <c r="M24" s="19">
        <v>91.116881125524174</v>
      </c>
      <c r="P24" s="2" t="s">
        <v>9</v>
      </c>
      <c r="Q24" s="2"/>
      <c r="R24" s="4">
        <v>38.535353535353529</v>
      </c>
      <c r="T24" s="2" t="s">
        <v>9</v>
      </c>
      <c r="U24" s="4">
        <v>96.296296296296305</v>
      </c>
    </row>
    <row r="25" spans="1:25">
      <c r="A25" s="15"/>
      <c r="B25" s="18">
        <v>9.4117647058823533</v>
      </c>
      <c r="C25" s="18"/>
      <c r="D25" s="18">
        <v>0</v>
      </c>
      <c r="E25" s="18">
        <v>12.941176470588237</v>
      </c>
      <c r="F25" s="18">
        <v>77.64705882352942</v>
      </c>
      <c r="I25" s="15" t="s">
        <v>40</v>
      </c>
      <c r="J25" s="17">
        <f>AVERAGE(J22:J24)</f>
        <v>3.7278513902023711</v>
      </c>
      <c r="K25" s="17">
        <f>AVERAGE(K22:K24)</f>
        <v>4.194903014526389</v>
      </c>
      <c r="L25" s="17">
        <f>AVERAGE(L22:L24)</f>
        <v>0.12613269302232513</v>
      </c>
      <c r="M25" s="17">
        <f>AVERAGE(M22:M24)</f>
        <v>91.951112902248909</v>
      </c>
      <c r="Q25" t="s">
        <v>40</v>
      </c>
      <c r="R25" s="3">
        <f>AVERAGE(R22:R24)</f>
        <v>49.47811447811447</v>
      </c>
      <c r="T25" t="s">
        <v>40</v>
      </c>
      <c r="U25" s="3">
        <f>AVERAGE(U22:U24)</f>
        <v>97.178130511463849</v>
      </c>
    </row>
    <row r="26" spans="1:25">
      <c r="A26" s="15"/>
      <c r="B26" s="18">
        <v>5.9405940594059405</v>
      </c>
      <c r="C26" s="18"/>
      <c r="D26" s="18">
        <v>0</v>
      </c>
      <c r="E26" s="18">
        <v>16.831683168316832</v>
      </c>
      <c r="F26" s="18">
        <v>77.227722772277232</v>
      </c>
      <c r="I26" s="15" t="s">
        <v>39</v>
      </c>
      <c r="J26" s="3">
        <f>STDEV(J22:J24)</f>
        <v>0.83236940941751425</v>
      </c>
      <c r="K26" s="3">
        <f>STDEV(K22:K24)</f>
        <v>2.175679212564408</v>
      </c>
      <c r="L26" s="3">
        <f>STDEV(L22:L24)</f>
        <v>0.10952957438235876</v>
      </c>
      <c r="M26" s="3">
        <f>STDEV(M22:M24)</f>
        <v>2.8555023244932274</v>
      </c>
      <c r="Q26" t="s">
        <v>39</v>
      </c>
      <c r="R26" s="3">
        <f>STDEV(R22:R24)</f>
        <v>14.52688325279852</v>
      </c>
      <c r="T26" t="s">
        <v>39</v>
      </c>
      <c r="U26" s="3">
        <f>STDEV(U22:U24)</f>
        <v>2.5004315482818007</v>
      </c>
    </row>
    <row r="27" spans="1:25">
      <c r="A27" s="15" t="s">
        <v>40</v>
      </c>
      <c r="B27" s="18">
        <v>7.6571354614453</v>
      </c>
      <c r="C27" s="18"/>
      <c r="D27" s="18">
        <v>0</v>
      </c>
      <c r="E27" s="18">
        <v>13.733810355825499</v>
      </c>
      <c r="F27" s="18">
        <v>78.609054182729196</v>
      </c>
      <c r="H27" t="s">
        <v>14</v>
      </c>
      <c r="I27" s="15" t="s">
        <v>15</v>
      </c>
      <c r="J27" s="6">
        <f>(J26/SQRT(3))</f>
        <v>0.48056870259241169</v>
      </c>
      <c r="K27" s="3">
        <f>(K26/SQRT(3))</f>
        <v>1.256128979044334</v>
      </c>
      <c r="L27" s="3">
        <f>(L26/SQRT(3))</f>
        <v>6.323692925387997E-2</v>
      </c>
      <c r="M27" s="3">
        <f>(M26/SQRT(3))</f>
        <v>1.648625035717767</v>
      </c>
      <c r="P27" t="s">
        <v>14</v>
      </c>
      <c r="Q27" t="s">
        <v>15</v>
      </c>
      <c r="R27" s="3">
        <f>(R26/SQRT(3))</f>
        <v>8.387099956489493</v>
      </c>
      <c r="S27" t="s">
        <v>14</v>
      </c>
      <c r="T27" t="s">
        <v>15</v>
      </c>
      <c r="U27" s="3">
        <f>(U26/SQRT(3))</f>
        <v>1.4436248274907304</v>
      </c>
    </row>
    <row r="28" spans="1:25">
      <c r="A28" s="15" t="s">
        <v>12</v>
      </c>
      <c r="B28" s="18">
        <v>2.5</v>
      </c>
      <c r="C28" s="18"/>
      <c r="D28" s="18">
        <v>0</v>
      </c>
      <c r="E28" s="18">
        <v>6.666666666666667</v>
      </c>
      <c r="F28" s="18">
        <v>90.833333333333329</v>
      </c>
      <c r="I28" s="15"/>
      <c r="L28" s="3"/>
    </row>
    <row r="29" spans="1:25">
      <c r="A29" s="15"/>
      <c r="B29" s="18">
        <v>7.0796460176991154</v>
      </c>
      <c r="C29" s="18"/>
      <c r="D29" s="18">
        <v>0</v>
      </c>
      <c r="E29" s="18">
        <v>7.0796460176991154</v>
      </c>
      <c r="F29" s="18">
        <v>85.840707964601776</v>
      </c>
      <c r="H29" s="24" t="s">
        <v>54</v>
      </c>
      <c r="I29" s="24"/>
      <c r="L29" s="3"/>
      <c r="O29" t="s">
        <v>56</v>
      </c>
      <c r="S29" t="s">
        <v>55</v>
      </c>
    </row>
    <row r="30" spans="1:25">
      <c r="A30" s="15"/>
      <c r="B30" s="18">
        <v>4.2857142857142856</v>
      </c>
      <c r="C30" s="18"/>
      <c r="D30" s="18">
        <v>0</v>
      </c>
      <c r="E30" s="18">
        <v>3.5714285714285712</v>
      </c>
      <c r="F30" s="18">
        <v>92.142857142857139</v>
      </c>
      <c r="L30" s="3"/>
      <c r="Q30" s="3" t="s">
        <v>41</v>
      </c>
      <c r="R30" s="3" t="s">
        <v>42</v>
      </c>
      <c r="S30" t="s">
        <v>1</v>
      </c>
      <c r="T30" s="3" t="s">
        <v>44</v>
      </c>
      <c r="U30" s="3" t="s">
        <v>43</v>
      </c>
    </row>
    <row r="31" spans="1:25">
      <c r="A31" s="15" t="s">
        <v>40</v>
      </c>
      <c r="B31" s="18">
        <v>4.6217867678044664</v>
      </c>
      <c r="C31" s="18"/>
      <c r="D31" s="18">
        <v>0</v>
      </c>
      <c r="E31" s="18">
        <v>5.7725804185981175</v>
      </c>
      <c r="F31" s="18">
        <v>89.60563281359741</v>
      </c>
      <c r="I31" t="s">
        <v>1</v>
      </c>
      <c r="J31" s="3">
        <v>5.47874737307537</v>
      </c>
      <c r="K31" s="3">
        <v>11.112213647328399</v>
      </c>
      <c r="L31" s="3">
        <v>0.14922752808988765</v>
      </c>
      <c r="M31" s="11">
        <v>83.318913106352625</v>
      </c>
      <c r="P31" t="s">
        <v>1</v>
      </c>
      <c r="Q31" s="3">
        <v>32.757851296458533</v>
      </c>
      <c r="R31" s="9">
        <f>100-Q31</f>
        <v>67.24214870354146</v>
      </c>
      <c r="S31" t="s">
        <v>2</v>
      </c>
      <c r="T31" s="10">
        <v>98.45085470085472</v>
      </c>
      <c r="U31" s="9">
        <f>100-T31</f>
        <v>1.5491452991452803</v>
      </c>
    </row>
    <row r="32" spans="1:25">
      <c r="A32" s="15"/>
      <c r="B32" s="15"/>
      <c r="C32" s="15"/>
      <c r="D32" s="15"/>
      <c r="E32" s="15"/>
      <c r="F32" s="15"/>
      <c r="I32" t="s">
        <v>2</v>
      </c>
      <c r="J32" s="3">
        <v>7.9797582120560291</v>
      </c>
      <c r="K32" s="3">
        <v>13.409092040044072</v>
      </c>
      <c r="L32" s="3">
        <v>0.18225957049486455</v>
      </c>
      <c r="M32" s="3">
        <v>78.67580375765192</v>
      </c>
      <c r="P32" t="s">
        <v>2</v>
      </c>
      <c r="Q32" s="3">
        <v>39.92759582083341</v>
      </c>
      <c r="R32" s="9">
        <f>100-Q32</f>
        <v>60.07240417916659</v>
      </c>
      <c r="S32" t="s">
        <v>3</v>
      </c>
      <c r="T32" s="1">
        <v>98.729121278140894</v>
      </c>
      <c r="U32" s="9">
        <f>100-T32</f>
        <v>1.2708787218591056</v>
      </c>
    </row>
    <row r="33" spans="1:21">
      <c r="A33" s="15"/>
      <c r="B33" s="15"/>
      <c r="C33" s="15"/>
      <c r="D33" s="15"/>
      <c r="E33" s="15"/>
      <c r="F33" s="15"/>
      <c r="I33" t="s">
        <v>3</v>
      </c>
      <c r="J33" s="3">
        <v>3.7278513902023711</v>
      </c>
      <c r="K33" s="3">
        <v>4.194903014526389</v>
      </c>
      <c r="L33" s="3">
        <v>0.12613269302232499</v>
      </c>
      <c r="M33" s="3">
        <v>91.951112902248909</v>
      </c>
      <c r="P33" t="s">
        <v>3</v>
      </c>
      <c r="Q33" s="3">
        <v>49.47811447811447</v>
      </c>
      <c r="R33" s="9">
        <f>100-Q33</f>
        <v>50.52188552188553</v>
      </c>
      <c r="T33" s="1">
        <v>97.178130511463849</v>
      </c>
      <c r="U33" s="9">
        <f>100-T33</f>
        <v>2.8218694885361515</v>
      </c>
    </row>
    <row r="34" spans="1:21">
      <c r="A34" s="15"/>
      <c r="B34" s="15"/>
      <c r="C34" s="15"/>
      <c r="D34" s="15"/>
      <c r="E34" s="15"/>
      <c r="F34" s="15"/>
    </row>
    <row r="35" spans="1:21">
      <c r="A35" s="15" t="s">
        <v>9</v>
      </c>
      <c r="B35" s="15" t="s">
        <v>30</v>
      </c>
      <c r="C35" s="15"/>
      <c r="D35" s="15" t="s">
        <v>47</v>
      </c>
      <c r="E35" s="15" t="s">
        <v>28</v>
      </c>
      <c r="F35" s="15" t="s">
        <v>24</v>
      </c>
    </row>
    <row r="36" spans="1:21">
      <c r="A36" s="15" t="s">
        <v>10</v>
      </c>
      <c r="B36" s="17">
        <v>2.8708133971291865</v>
      </c>
      <c r="C36" s="17"/>
      <c r="D36" s="17">
        <v>0</v>
      </c>
      <c r="E36" s="17">
        <v>10.047846889952153</v>
      </c>
      <c r="F36" s="17">
        <v>87.081339712918663</v>
      </c>
      <c r="O36" s="13"/>
      <c r="P36" s="13"/>
    </row>
    <row r="37" spans="1:21">
      <c r="A37" s="15"/>
      <c r="B37" s="17">
        <v>6.179775280898876</v>
      </c>
      <c r="C37" s="17"/>
      <c r="D37" s="17">
        <v>0.5617977528089888</v>
      </c>
      <c r="E37" s="17">
        <v>11.797752808988763</v>
      </c>
      <c r="F37" s="17">
        <v>81.460674157303373</v>
      </c>
    </row>
    <row r="38" spans="1:21">
      <c r="A38" s="15"/>
      <c r="B38" s="17">
        <v>6.3829787234042552</v>
      </c>
      <c r="C38" s="17"/>
      <c r="D38" s="17">
        <v>0</v>
      </c>
      <c r="E38" s="17">
        <v>10.638297872340425</v>
      </c>
      <c r="F38" s="17">
        <v>82.978723404255319</v>
      </c>
    </row>
    <row r="39" spans="1:21">
      <c r="A39" s="15" t="s">
        <v>40</v>
      </c>
      <c r="B39" s="17">
        <v>5.1445224671441103</v>
      </c>
      <c r="C39" s="17"/>
      <c r="D39" s="17">
        <v>0.18726591760299627</v>
      </c>
      <c r="E39" s="17">
        <v>10.827965857093799</v>
      </c>
      <c r="F39" s="17">
        <v>83.840245758159128</v>
      </c>
    </row>
    <row r="40" spans="1:21">
      <c r="A40" s="15" t="s">
        <v>11</v>
      </c>
      <c r="B40" s="17">
        <v>8.4033613445378155</v>
      </c>
      <c r="C40" s="17"/>
      <c r="D40" s="17">
        <v>0.84033613445378152</v>
      </c>
      <c r="E40" s="17">
        <v>21.008403361344538</v>
      </c>
      <c r="F40" s="17">
        <v>69.747899159663859</v>
      </c>
    </row>
    <row r="41" spans="1:21">
      <c r="A41" s="15"/>
      <c r="B41" s="17">
        <v>7.6923076923076925</v>
      </c>
      <c r="C41" s="17"/>
      <c r="D41" s="17">
        <v>0</v>
      </c>
      <c r="E41" s="17">
        <v>20.512820512820511</v>
      </c>
      <c r="F41" s="17">
        <v>71.794871794871796</v>
      </c>
    </row>
    <row r="42" spans="1:21">
      <c r="A42" s="15"/>
      <c r="B42" s="17">
        <v>8.1481481481481488</v>
      </c>
      <c r="C42" s="17"/>
      <c r="D42" s="17">
        <v>0</v>
      </c>
      <c r="E42" s="17">
        <v>15.555555555555555</v>
      </c>
      <c r="F42" s="17">
        <v>76.296296296296291</v>
      </c>
    </row>
    <row r="43" spans="1:21">
      <c r="A43" s="15" t="s">
        <v>40</v>
      </c>
      <c r="B43" s="17">
        <v>8.0812723949978906</v>
      </c>
      <c r="C43" s="17"/>
      <c r="D43" s="17">
        <v>0.28011204481792701</v>
      </c>
      <c r="E43" s="17">
        <v>19.025593143240201</v>
      </c>
      <c r="F43" s="17">
        <v>72.613022416943977</v>
      </c>
    </row>
    <row r="44" spans="1:21">
      <c r="A44" s="15" t="s">
        <v>12</v>
      </c>
      <c r="B44" s="17">
        <v>2.9585798816568047</v>
      </c>
      <c r="C44" s="17"/>
      <c r="D44" s="17">
        <v>0.59171597633136097</v>
      </c>
      <c r="E44" s="17">
        <v>5.9171597633136095</v>
      </c>
      <c r="F44" s="17">
        <v>90.532544378698219</v>
      </c>
    </row>
    <row r="45" spans="1:21">
      <c r="A45" s="15"/>
      <c r="B45" s="17">
        <v>1.6216216216216217</v>
      </c>
      <c r="C45" s="17"/>
      <c r="D45" s="17">
        <v>0</v>
      </c>
      <c r="E45" s="17">
        <v>4.3243243243243246</v>
      </c>
      <c r="F45" s="17">
        <v>94.054054054054063</v>
      </c>
    </row>
    <row r="46" spans="1:21">
      <c r="A46" s="15"/>
      <c r="B46" s="17">
        <v>6.179775280898876</v>
      </c>
      <c r="C46" s="17"/>
      <c r="D46" s="17">
        <v>0</v>
      </c>
      <c r="E46" s="17">
        <v>5.0561797752808983</v>
      </c>
      <c r="F46" s="17">
        <v>88.764044943820224</v>
      </c>
    </row>
    <row r="47" spans="1:21">
      <c r="A47" s="15" t="s">
        <v>40</v>
      </c>
      <c r="B47" s="17">
        <v>3.586658928059101</v>
      </c>
      <c r="C47" s="17"/>
      <c r="D47" s="17">
        <v>0.19723865877712032</v>
      </c>
      <c r="E47" s="17">
        <v>5.0992212876396108</v>
      </c>
      <c r="F47" s="17">
        <v>91.116881125524174</v>
      </c>
    </row>
    <row r="50" spans="1:12">
      <c r="B50" s="3"/>
      <c r="C50" s="3"/>
      <c r="D50" s="3"/>
      <c r="E50" s="3"/>
      <c r="F50" s="3"/>
    </row>
    <row r="51" spans="1:12">
      <c r="B51" s="3"/>
      <c r="C51" s="3"/>
      <c r="D51" s="3"/>
      <c r="E51" s="3"/>
      <c r="F51" s="3"/>
    </row>
    <row r="52" spans="1:12">
      <c r="B52" s="3"/>
      <c r="C52" s="3"/>
      <c r="D52" s="3"/>
      <c r="E52" s="3"/>
      <c r="F52" s="3"/>
    </row>
    <row r="53" spans="1:12">
      <c r="B53" s="3"/>
      <c r="C53" s="3"/>
      <c r="D53" s="3"/>
      <c r="E53" s="3"/>
      <c r="F53" s="3"/>
    </row>
    <row r="56" spans="1:12">
      <c r="D56" t="s">
        <v>57</v>
      </c>
    </row>
    <row r="57" spans="1:12">
      <c r="D57" t="s">
        <v>16</v>
      </c>
      <c r="I57" s="3"/>
    </row>
    <row r="58" spans="1:12">
      <c r="A58" t="s">
        <v>1</v>
      </c>
      <c r="B58" t="s">
        <v>7</v>
      </c>
      <c r="D58">
        <v>368</v>
      </c>
      <c r="G58" s="3"/>
      <c r="H58" s="3"/>
      <c r="I58" s="3"/>
      <c r="J58" s="3"/>
      <c r="K58" s="3"/>
      <c r="L58" s="3"/>
    </row>
    <row r="59" spans="1:12">
      <c r="B59" t="s">
        <v>8</v>
      </c>
      <c r="D59">
        <v>469</v>
      </c>
      <c r="G59" s="3"/>
      <c r="H59" s="3"/>
      <c r="I59" s="3"/>
      <c r="J59" s="3"/>
      <c r="K59" s="3"/>
      <c r="L59" s="3"/>
    </row>
    <row r="60" spans="1:12">
      <c r="B60" t="s">
        <v>9</v>
      </c>
      <c r="D60">
        <v>575</v>
      </c>
      <c r="G60" s="3"/>
      <c r="H60" s="3"/>
      <c r="I60" s="3"/>
      <c r="J60" s="3"/>
      <c r="K60" s="3"/>
      <c r="L60" s="3"/>
    </row>
    <row r="61" spans="1:12">
      <c r="D61">
        <f>SUM(D58:D60)</f>
        <v>1412</v>
      </c>
      <c r="G61" s="3"/>
      <c r="H61" s="3"/>
      <c r="I61" s="3"/>
      <c r="J61" s="3"/>
      <c r="K61" s="3"/>
      <c r="L61" s="3"/>
    </row>
    <row r="62" spans="1:12">
      <c r="A62" t="s">
        <v>2</v>
      </c>
      <c r="B62" t="s">
        <v>7</v>
      </c>
      <c r="D62">
        <v>392</v>
      </c>
      <c r="G62" s="3"/>
      <c r="H62" s="3"/>
      <c r="I62" s="3"/>
      <c r="J62" s="3"/>
      <c r="K62" s="3"/>
      <c r="L62" s="3"/>
    </row>
    <row r="63" spans="1:12">
      <c r="B63" t="s">
        <v>8</v>
      </c>
      <c r="D63">
        <v>291</v>
      </c>
      <c r="G63" s="3"/>
      <c r="H63" s="3"/>
      <c r="I63" s="3"/>
      <c r="J63" s="3"/>
      <c r="K63" s="3"/>
      <c r="L63" s="3"/>
    </row>
    <row r="64" spans="1:12">
      <c r="B64" t="s">
        <v>9</v>
      </c>
      <c r="D64">
        <v>371</v>
      </c>
      <c r="G64" s="3"/>
      <c r="H64" s="3"/>
      <c r="I64" s="3"/>
      <c r="J64" s="3"/>
      <c r="K64" s="3"/>
      <c r="L64" s="3"/>
    </row>
    <row r="65" spans="1:13">
      <c r="D65">
        <f>SUM(D62:D64)</f>
        <v>1054</v>
      </c>
      <c r="G65" s="3"/>
      <c r="H65" s="3"/>
      <c r="I65" s="3"/>
      <c r="J65" s="3"/>
      <c r="K65" s="3"/>
      <c r="L65" s="3"/>
    </row>
    <row r="66" spans="1:13">
      <c r="A66" t="s">
        <v>3</v>
      </c>
      <c r="B66" t="s">
        <v>7</v>
      </c>
      <c r="D66">
        <v>576</v>
      </c>
      <c r="G66" s="3"/>
      <c r="H66" s="3"/>
      <c r="I66" s="3"/>
      <c r="J66" s="3"/>
      <c r="K66" s="3"/>
      <c r="L66" s="3"/>
    </row>
    <row r="67" spans="1:13">
      <c r="B67" t="s">
        <v>8</v>
      </c>
      <c r="D67">
        <v>373</v>
      </c>
      <c r="G67" s="3"/>
      <c r="H67" s="3"/>
      <c r="I67" s="3"/>
      <c r="J67" s="3"/>
      <c r="K67" s="3"/>
      <c r="L67" s="3"/>
    </row>
    <row r="68" spans="1:13">
      <c r="B68" t="s">
        <v>9</v>
      </c>
      <c r="D68">
        <v>532</v>
      </c>
      <c r="G68" s="3"/>
      <c r="H68" s="3"/>
      <c r="I68" s="3"/>
      <c r="J68" s="3"/>
      <c r="K68" s="3"/>
      <c r="L68" s="3"/>
    </row>
    <row r="69" spans="1:13">
      <c r="D69">
        <f>SUM(D66:D68)</f>
        <v>1481</v>
      </c>
      <c r="G69" s="3"/>
      <c r="H69" s="3"/>
      <c r="I69" s="3"/>
      <c r="J69" s="3"/>
      <c r="K69" s="3"/>
      <c r="L69" s="3"/>
    </row>
    <row r="75" spans="1:1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>
      <c r="A76" s="15"/>
      <c r="B76" s="15"/>
      <c r="C76" s="15"/>
      <c r="D76" s="15" t="s">
        <v>57</v>
      </c>
      <c r="E76" s="15"/>
      <c r="F76" s="15"/>
      <c r="G76" s="15"/>
      <c r="H76" s="15"/>
      <c r="I76" s="15"/>
      <c r="J76" s="15"/>
      <c r="K76" s="15"/>
      <c r="L76" s="15"/>
      <c r="M76" s="15"/>
    </row>
    <row r="77" spans="1:13">
      <c r="A77" s="15"/>
      <c r="B77" s="15"/>
      <c r="C77" s="15"/>
      <c r="D77" s="15" t="s">
        <v>50</v>
      </c>
      <c r="E77" s="15"/>
      <c r="F77" s="15" t="s">
        <v>39</v>
      </c>
      <c r="G77" s="15" t="s">
        <v>15</v>
      </c>
      <c r="H77" s="15"/>
      <c r="I77" s="15" t="s">
        <v>53</v>
      </c>
      <c r="J77" s="15" t="s">
        <v>39</v>
      </c>
      <c r="K77" s="15" t="s">
        <v>15</v>
      </c>
      <c r="L77" s="15"/>
      <c r="M77" s="15"/>
    </row>
    <row r="78" spans="1:13">
      <c r="A78" s="15" t="s">
        <v>1</v>
      </c>
      <c r="B78" s="15" t="s">
        <v>7</v>
      </c>
      <c r="C78" s="15"/>
      <c r="D78" s="15">
        <v>75</v>
      </c>
      <c r="E78" s="17">
        <f>(D78/D58)*100</f>
        <v>20.380434782608695</v>
      </c>
      <c r="F78" s="17">
        <f>STDEV(E78:E80)</f>
        <v>3.4576684668379611</v>
      </c>
      <c r="G78" s="17">
        <f>(F78/SQRT(3))</f>
        <v>1.9962858200973777</v>
      </c>
      <c r="H78" s="15"/>
      <c r="I78" s="35">
        <f>100-E78</f>
        <v>79.619565217391312</v>
      </c>
      <c r="J78" s="17">
        <f>STDEV(I78:I80)</f>
        <v>3.4576684668379638</v>
      </c>
      <c r="K78" s="17">
        <f>(J78/SQRT(3))</f>
        <v>1.9962858200973792</v>
      </c>
      <c r="L78" s="15"/>
      <c r="M78" s="15"/>
    </row>
    <row r="79" spans="1:13">
      <c r="A79" s="15"/>
      <c r="B79" s="15" t="s">
        <v>8</v>
      </c>
      <c r="C79" s="15"/>
      <c r="D79" s="15">
        <v>64</v>
      </c>
      <c r="E79" s="17">
        <f t="shared" ref="E79:E88" si="0">(D79/D59)*100</f>
        <v>13.646055437100213</v>
      </c>
      <c r="F79" s="15"/>
      <c r="G79" s="15"/>
      <c r="H79" s="15"/>
      <c r="I79" s="35">
        <f t="shared" ref="I79:I89" si="1">100-E79</f>
        <v>86.353944562899784</v>
      </c>
      <c r="J79" s="15"/>
      <c r="K79" s="15"/>
      <c r="L79" s="15"/>
      <c r="M79" s="15"/>
    </row>
    <row r="80" spans="1:13">
      <c r="A80" s="15"/>
      <c r="B80" s="15" t="s">
        <v>9</v>
      </c>
      <c r="C80" s="15"/>
      <c r="D80" s="15">
        <v>90</v>
      </c>
      <c r="E80" s="17">
        <f t="shared" si="0"/>
        <v>15.65217391304348</v>
      </c>
      <c r="F80" s="15"/>
      <c r="G80" s="15"/>
      <c r="H80" s="15"/>
      <c r="I80" s="35">
        <f t="shared" si="1"/>
        <v>84.347826086956516</v>
      </c>
      <c r="J80" s="15"/>
      <c r="K80" s="15"/>
      <c r="L80" s="15"/>
      <c r="M80" s="15"/>
    </row>
    <row r="81" spans="1:13">
      <c r="A81" s="15"/>
      <c r="B81" s="15"/>
      <c r="C81" s="15"/>
      <c r="D81" s="15">
        <f>SUM(D78:D80)</f>
        <v>229</v>
      </c>
      <c r="E81" s="17">
        <f>(D81/D61)*100</f>
        <v>16.218130311614733</v>
      </c>
      <c r="F81" s="15"/>
      <c r="G81" s="15"/>
      <c r="H81" s="15"/>
      <c r="I81" s="35">
        <f t="shared" si="1"/>
        <v>83.781869688385271</v>
      </c>
      <c r="J81" s="15"/>
      <c r="K81" s="15"/>
      <c r="L81" s="15"/>
      <c r="M81" s="15"/>
    </row>
    <row r="82" spans="1:13">
      <c r="A82" s="15" t="s">
        <v>2</v>
      </c>
      <c r="B82" s="15" t="s">
        <v>7</v>
      </c>
      <c r="C82" s="15"/>
      <c r="D82" s="15">
        <v>61</v>
      </c>
      <c r="E82" s="17">
        <f>(D82/D62)*100</f>
        <v>15.561224489795919</v>
      </c>
      <c r="F82" s="17">
        <f>STDEV(E82:E84)</f>
        <v>5.2986071947251778</v>
      </c>
      <c r="G82" s="17">
        <f>(F82/SQRT(3))</f>
        <v>3.0591522902046693</v>
      </c>
      <c r="H82" s="15"/>
      <c r="I82" s="35">
        <f t="shared" si="1"/>
        <v>84.438775510204081</v>
      </c>
      <c r="J82" s="17">
        <f>STDEV(I82:I84)</f>
        <v>5.2986071947251743</v>
      </c>
      <c r="K82" s="17">
        <f>(J82/SQRT(3))</f>
        <v>3.0591522902046675</v>
      </c>
      <c r="L82" s="15"/>
      <c r="M82" s="15"/>
    </row>
    <row r="83" spans="1:13">
      <c r="A83" s="15"/>
      <c r="B83" s="15" t="s">
        <v>8</v>
      </c>
      <c r="C83" s="15"/>
      <c r="D83" s="15">
        <v>62</v>
      </c>
      <c r="E83" s="17">
        <f t="shared" si="0"/>
        <v>21.305841924398624</v>
      </c>
      <c r="F83" s="15"/>
      <c r="G83" s="15"/>
      <c r="H83" s="15"/>
      <c r="I83" s="35">
        <f t="shared" si="1"/>
        <v>78.694158075601379</v>
      </c>
      <c r="J83" s="15"/>
      <c r="K83" s="15"/>
      <c r="L83" s="15"/>
      <c r="M83" s="15"/>
    </row>
    <row r="84" spans="1:13">
      <c r="A84" s="15"/>
      <c r="B84" s="15" t="s">
        <v>9</v>
      </c>
      <c r="C84" s="15"/>
      <c r="D84" s="15">
        <v>97</v>
      </c>
      <c r="E84" s="17">
        <f t="shared" si="0"/>
        <v>26.145552560646902</v>
      </c>
      <c r="F84" s="15"/>
      <c r="G84" s="15"/>
      <c r="H84" s="15"/>
      <c r="I84" s="35">
        <f t="shared" si="1"/>
        <v>73.854447439353095</v>
      </c>
      <c r="J84" s="15"/>
      <c r="K84" s="15"/>
      <c r="L84" s="15"/>
      <c r="M84" s="15"/>
    </row>
    <row r="85" spans="1:13">
      <c r="A85" s="15"/>
      <c r="B85" s="15"/>
      <c r="C85" s="15"/>
      <c r="D85" s="15">
        <f>SUM(D82:D84)</f>
        <v>220</v>
      </c>
      <c r="E85" s="17">
        <f>(D85/D65)*100</f>
        <v>20.872865275142317</v>
      </c>
      <c r="F85" s="15"/>
      <c r="G85" s="15"/>
      <c r="H85" s="15"/>
      <c r="I85" s="35">
        <f t="shared" si="1"/>
        <v>79.127134724857683</v>
      </c>
      <c r="J85" s="15"/>
      <c r="K85" s="15"/>
      <c r="L85" s="15"/>
      <c r="M85" s="15"/>
    </row>
    <row r="86" spans="1:13">
      <c r="A86" s="15" t="s">
        <v>3</v>
      </c>
      <c r="B86" s="15" t="s">
        <v>7</v>
      </c>
      <c r="C86" s="15"/>
      <c r="D86" s="15">
        <v>27</v>
      </c>
      <c r="E86" s="17">
        <f t="shared" si="0"/>
        <v>4.6875</v>
      </c>
      <c r="F86" s="17">
        <f>STDEV(E86:E88)</f>
        <v>2.8372899400277674</v>
      </c>
      <c r="G86" s="17">
        <f>(F86/SQRT(3))</f>
        <v>1.6381101106440488</v>
      </c>
      <c r="H86" s="15"/>
      <c r="I86" s="35">
        <f t="shared" si="1"/>
        <v>95.3125</v>
      </c>
      <c r="J86" s="17">
        <f>STDEV(I86:I88)</f>
        <v>2.8372899400277669</v>
      </c>
      <c r="K86" s="17">
        <f>(J86/SQRT(3))</f>
        <v>1.6381101106440485</v>
      </c>
      <c r="L86" s="15"/>
      <c r="M86" s="15"/>
    </row>
    <row r="87" spans="1:13">
      <c r="A87" s="15"/>
      <c r="B87" s="15" t="s">
        <v>8</v>
      </c>
      <c r="C87" s="15"/>
      <c r="D87" s="15">
        <v>38</v>
      </c>
      <c r="E87" s="17">
        <f t="shared" si="0"/>
        <v>10.187667560321715</v>
      </c>
      <c r="F87" s="15"/>
      <c r="G87" s="15"/>
      <c r="H87" s="15"/>
      <c r="I87" s="35">
        <f t="shared" si="1"/>
        <v>89.812332439678286</v>
      </c>
      <c r="J87" s="15"/>
      <c r="K87" s="15"/>
      <c r="L87" s="15"/>
      <c r="M87" s="15"/>
    </row>
    <row r="88" spans="1:13">
      <c r="A88" s="15"/>
      <c r="B88" s="15" t="s">
        <v>9</v>
      </c>
      <c r="C88" s="15"/>
      <c r="D88" s="15">
        <v>46</v>
      </c>
      <c r="E88" s="17">
        <f t="shared" si="0"/>
        <v>8.6466165413533833</v>
      </c>
      <c r="F88" s="15"/>
      <c r="G88" s="15"/>
      <c r="H88" s="15"/>
      <c r="I88" s="35">
        <f t="shared" si="1"/>
        <v>91.353383458646618</v>
      </c>
      <c r="J88" s="15"/>
      <c r="K88" s="15"/>
      <c r="L88" s="15"/>
      <c r="M88" s="15"/>
    </row>
    <row r="89" spans="1:13">
      <c r="A89" s="15"/>
      <c r="B89" s="15"/>
      <c r="C89" s="15"/>
      <c r="D89" s="15">
        <f>SUM(D86:D88)</f>
        <v>111</v>
      </c>
      <c r="E89" s="17">
        <f>(D89/D69)*100</f>
        <v>7.4949358541526001</v>
      </c>
      <c r="F89" s="15"/>
      <c r="G89" s="15"/>
      <c r="H89" s="15"/>
      <c r="I89" s="35">
        <f t="shared" si="1"/>
        <v>92.505064145847399</v>
      </c>
      <c r="J89" s="15"/>
      <c r="K89" s="15"/>
      <c r="L89" s="15"/>
      <c r="M89" s="15"/>
    </row>
    <row r="90" spans="1:13">
      <c r="A90" s="15"/>
      <c r="B90" s="15"/>
      <c r="C90" s="15"/>
      <c r="D90" s="15"/>
      <c r="E90" s="17"/>
      <c r="F90" s="15"/>
      <c r="G90" s="15"/>
      <c r="H90" s="15"/>
      <c r="I90" s="35"/>
      <c r="J90" s="15"/>
      <c r="K90" s="15"/>
      <c r="L90" s="15"/>
      <c r="M90" s="15"/>
    </row>
    <row r="91" spans="1:13">
      <c r="A91" s="15"/>
      <c r="B91" s="15"/>
      <c r="C91" s="15"/>
      <c r="D91" s="15"/>
      <c r="E91" s="17"/>
      <c r="F91" s="15"/>
      <c r="G91" s="15"/>
      <c r="H91" s="15"/>
      <c r="I91" s="35"/>
      <c r="J91" s="15"/>
      <c r="K91" s="15"/>
      <c r="L91" s="15"/>
      <c r="M91" s="15"/>
    </row>
    <row r="92" spans="1:13">
      <c r="A92" s="15"/>
      <c r="B92" s="15"/>
      <c r="C92" s="15"/>
      <c r="D92" s="15"/>
      <c r="E92" s="17"/>
      <c r="F92" s="15"/>
      <c r="G92" s="15"/>
      <c r="H92" s="15"/>
      <c r="I92" s="35"/>
      <c r="J92" s="15"/>
      <c r="K92" s="15"/>
      <c r="L92" s="15"/>
      <c r="M92" s="15"/>
    </row>
    <row r="93" spans="1:13">
      <c r="A93" s="15"/>
      <c r="B93" s="15"/>
      <c r="C93" s="15"/>
      <c r="D93" s="15" t="s">
        <v>51</v>
      </c>
      <c r="E93" s="17"/>
      <c r="F93" s="15" t="s">
        <v>39</v>
      </c>
      <c r="G93" s="15" t="s">
        <v>15</v>
      </c>
      <c r="H93" s="15"/>
      <c r="I93" s="35"/>
      <c r="J93" s="15" t="s">
        <v>39</v>
      </c>
      <c r="K93" s="15" t="s">
        <v>15</v>
      </c>
      <c r="L93" s="15"/>
      <c r="M93" s="15"/>
    </row>
    <row r="94" spans="1:13">
      <c r="A94" s="15" t="s">
        <v>1</v>
      </c>
      <c r="B94" s="15" t="s">
        <v>7</v>
      </c>
      <c r="C94" s="15"/>
      <c r="D94" s="15">
        <v>39</v>
      </c>
      <c r="E94" s="17">
        <f t="shared" ref="E94:E105" si="2">(D94/D58)*100</f>
        <v>10.597826086956522</v>
      </c>
      <c r="F94" s="17">
        <f>STDEV(E94:E96)</f>
        <v>2.5501066427014925</v>
      </c>
      <c r="G94" s="17">
        <f>(F94/SQRT(3))</f>
        <v>1.4723047566259595</v>
      </c>
      <c r="H94" s="15"/>
      <c r="I94" s="35">
        <f t="shared" ref="I94:I104" si="3">100-E94</f>
        <v>89.402173913043484</v>
      </c>
      <c r="J94" s="17">
        <f>STDEV(I94:I96)</f>
        <v>2.5501066427014938</v>
      </c>
      <c r="K94" s="17">
        <f>(J94/SQRT(3))</f>
        <v>1.4723047566259604</v>
      </c>
      <c r="L94" s="15"/>
      <c r="M94" s="15"/>
    </row>
    <row r="95" spans="1:13">
      <c r="A95" s="15"/>
      <c r="B95" s="15" t="s">
        <v>8</v>
      </c>
      <c r="C95" s="15"/>
      <c r="D95" s="15">
        <v>26</v>
      </c>
      <c r="E95" s="17">
        <f t="shared" si="2"/>
        <v>5.5437100213219619</v>
      </c>
      <c r="F95" s="15"/>
      <c r="G95" s="15"/>
      <c r="H95" s="15"/>
      <c r="I95" s="35">
        <f t="shared" si="3"/>
        <v>94.456289978678043</v>
      </c>
      <c r="J95" s="15"/>
      <c r="K95" s="15"/>
      <c r="L95" s="15"/>
      <c r="M95" s="15"/>
    </row>
    <row r="96" spans="1:13">
      <c r="A96" s="15"/>
      <c r="B96" s="15" t="s">
        <v>9</v>
      </c>
      <c r="C96" s="15"/>
      <c r="D96" s="15">
        <v>43</v>
      </c>
      <c r="E96" s="17">
        <f t="shared" si="2"/>
        <v>7.4782608695652177</v>
      </c>
      <c r="F96" s="15"/>
      <c r="G96" s="15"/>
      <c r="H96" s="15"/>
      <c r="I96" s="35">
        <f t="shared" si="3"/>
        <v>92.521739130434781</v>
      </c>
      <c r="J96" s="15"/>
      <c r="K96" s="15"/>
      <c r="L96" s="15"/>
      <c r="M96" s="15"/>
    </row>
    <row r="97" spans="1:13">
      <c r="A97" s="15"/>
      <c r="B97" s="15"/>
      <c r="C97" s="15"/>
      <c r="D97" s="15">
        <f>SUM(D94:D96)</f>
        <v>108</v>
      </c>
      <c r="E97" s="17">
        <f t="shared" si="2"/>
        <v>7.6487252124645897</v>
      </c>
      <c r="F97" s="15"/>
      <c r="G97" s="15"/>
      <c r="H97" s="15"/>
      <c r="I97" s="35">
        <f t="shared" si="3"/>
        <v>92.351274787535417</v>
      </c>
      <c r="J97" s="15"/>
      <c r="K97" s="15"/>
      <c r="L97" s="15"/>
      <c r="M97" s="15"/>
    </row>
    <row r="98" spans="1:13">
      <c r="A98" s="15" t="s">
        <v>2</v>
      </c>
      <c r="B98" s="15" t="s">
        <v>7</v>
      </c>
      <c r="C98" s="15"/>
      <c r="D98" s="15">
        <v>43</v>
      </c>
      <c r="E98" s="17">
        <f t="shared" si="2"/>
        <v>10.969387755102041</v>
      </c>
      <c r="F98" s="17">
        <f>STDEV(E98:E100)</f>
        <v>1.0727662551631865</v>
      </c>
      <c r="G98" s="17">
        <f>(F98/SQRT(3))</f>
        <v>0.61936188619601251</v>
      </c>
      <c r="H98" s="15"/>
      <c r="I98" s="35">
        <f t="shared" si="3"/>
        <v>89.030612244897952</v>
      </c>
      <c r="J98" s="17">
        <f>STDEV(I98:I100)</f>
        <v>1.07276625516318</v>
      </c>
      <c r="K98" s="17">
        <f>(J98/SQRT(3))</f>
        <v>0.61936188619600874</v>
      </c>
      <c r="L98" s="15"/>
      <c r="M98" s="15"/>
    </row>
    <row r="99" spans="1:13">
      <c r="A99" s="15"/>
      <c r="B99" s="15" t="s">
        <v>8</v>
      </c>
      <c r="C99" s="15"/>
      <c r="D99" s="15">
        <v>38</v>
      </c>
      <c r="E99" s="17">
        <f t="shared" si="2"/>
        <v>13.058419243986256</v>
      </c>
      <c r="F99" s="15"/>
      <c r="G99" s="15"/>
      <c r="H99" s="15"/>
      <c r="I99" s="35">
        <f t="shared" si="3"/>
        <v>86.941580756013749</v>
      </c>
      <c r="J99" s="15"/>
      <c r="K99" s="15"/>
      <c r="L99" s="15"/>
      <c r="M99" s="15"/>
    </row>
    <row r="100" spans="1:13">
      <c r="A100" s="15"/>
      <c r="B100" s="15" t="s">
        <v>9</v>
      </c>
      <c r="C100" s="15"/>
      <c r="D100" s="15">
        <v>43</v>
      </c>
      <c r="E100" s="17">
        <f t="shared" si="2"/>
        <v>11.590296495956872</v>
      </c>
      <c r="F100" s="15"/>
      <c r="G100" s="15"/>
      <c r="H100" s="15"/>
      <c r="I100" s="35">
        <f t="shared" si="3"/>
        <v>88.409703504043122</v>
      </c>
      <c r="J100" s="15"/>
      <c r="K100" s="15"/>
      <c r="L100" s="15"/>
      <c r="M100" s="15"/>
    </row>
    <row r="101" spans="1:13">
      <c r="A101" s="15"/>
      <c r="B101" s="15"/>
      <c r="C101" s="15"/>
      <c r="D101" s="15">
        <f>SUM(D98:D100)</f>
        <v>124</v>
      </c>
      <c r="E101" s="17">
        <f t="shared" si="2"/>
        <v>11.76470588235294</v>
      </c>
      <c r="F101" s="15"/>
      <c r="G101" s="15"/>
      <c r="H101" s="15"/>
      <c r="I101" s="35">
        <f t="shared" si="3"/>
        <v>88.235294117647058</v>
      </c>
      <c r="J101" s="15"/>
      <c r="K101" s="15"/>
      <c r="L101" s="15"/>
      <c r="M101" s="15"/>
    </row>
    <row r="102" spans="1:13">
      <c r="A102" s="15" t="s">
        <v>3</v>
      </c>
      <c r="B102" s="15" t="s">
        <v>7</v>
      </c>
      <c r="C102" s="15"/>
      <c r="D102" s="15">
        <v>22</v>
      </c>
      <c r="E102" s="17">
        <f t="shared" si="2"/>
        <v>3.8194444444444446</v>
      </c>
      <c r="F102" s="17">
        <f>STDEV(E102:E104)</f>
        <v>2.1184475383554897</v>
      </c>
      <c r="G102" s="17">
        <f>(F102/SQRT(3))</f>
        <v>1.223086256533642</v>
      </c>
      <c r="H102" s="15"/>
      <c r="I102" s="35">
        <f t="shared" si="3"/>
        <v>96.180555555555557</v>
      </c>
      <c r="J102" s="17">
        <f>STDEV(I102:I104)</f>
        <v>2.118447538355491</v>
      </c>
      <c r="K102" s="17">
        <f>(J102/SQRT(3))</f>
        <v>1.2230862565336429</v>
      </c>
      <c r="L102" s="15"/>
      <c r="M102" s="15"/>
    </row>
    <row r="103" spans="1:13">
      <c r="A103" s="15"/>
      <c r="B103" s="15" t="s">
        <v>8</v>
      </c>
      <c r="C103" s="15"/>
      <c r="D103" s="15">
        <v>30</v>
      </c>
      <c r="E103" s="17">
        <f t="shared" si="2"/>
        <v>8.0428954423592494</v>
      </c>
      <c r="F103" s="15"/>
      <c r="G103" s="15"/>
      <c r="H103" s="15"/>
      <c r="I103" s="35">
        <f t="shared" si="3"/>
        <v>91.957104557640747</v>
      </c>
      <c r="J103" s="15"/>
      <c r="K103" s="15"/>
      <c r="L103" s="15"/>
      <c r="M103" s="15"/>
    </row>
    <row r="104" spans="1:13">
      <c r="A104" s="15"/>
      <c r="B104" s="15" t="s">
        <v>9</v>
      </c>
      <c r="C104" s="15"/>
      <c r="D104" s="15">
        <v>30</v>
      </c>
      <c r="E104" s="17">
        <f t="shared" si="2"/>
        <v>5.6390977443609023</v>
      </c>
      <c r="F104" s="15"/>
      <c r="G104" s="15"/>
      <c r="H104" s="15"/>
      <c r="I104" s="35">
        <f t="shared" si="3"/>
        <v>94.360902255639104</v>
      </c>
      <c r="J104" s="15"/>
      <c r="K104" s="15"/>
      <c r="L104" s="15"/>
      <c r="M104" s="15"/>
    </row>
    <row r="105" spans="1:13">
      <c r="A105" s="15"/>
      <c r="B105" s="15"/>
      <c r="C105" s="15"/>
      <c r="D105" s="15">
        <f>SUM(D102:D104)</f>
        <v>82</v>
      </c>
      <c r="E105" s="17">
        <f t="shared" si="2"/>
        <v>5.5367994598244428</v>
      </c>
      <c r="F105" s="15"/>
      <c r="G105" s="15"/>
      <c r="H105" s="15"/>
      <c r="I105" s="35">
        <f>100-E105</f>
        <v>94.463200540175563</v>
      </c>
      <c r="J105" s="15"/>
      <c r="K105" s="15"/>
      <c r="L105" s="15"/>
      <c r="M105" s="15"/>
    </row>
    <row r="106" spans="1:1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1:1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1:1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</sheetData>
  <mergeCells count="1">
    <mergeCell ref="H29:I2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1R1</vt:lpstr>
      <vt:lpstr>4R1</vt:lpstr>
      <vt:lpstr>6R</vt:lpstr>
      <vt:lpstr>Cortex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2021-07-14T09:01:38Z</dcterms:created>
  <dcterms:modified xsi:type="dcterms:W3CDTF">2023-03-16T11:34:03Z</dcterms:modified>
</cp:coreProperties>
</file>