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ssion/Source_data_files/"/>
    </mc:Choice>
  </mc:AlternateContent>
  <xr:revisionPtr revIDLastSave="0" documentId="13_ncr:1_{0659D3F8-0D3C-6B44-8AAF-6A3D220406EA}" xr6:coauthVersionLast="36" xr6:coauthVersionMax="36" xr10:uidLastSave="{00000000-0000-0000-0000-000000000000}"/>
  <bookViews>
    <workbookView xWindow="15960" yWindow="2400" windowWidth="27500" windowHeight="20880" activeTab="3" xr2:uid="{50A1485A-1E5A-1444-B534-95B1FA9630BE}"/>
  </bookViews>
  <sheets>
    <sheet name="0731_2L" sheetId="1" r:id="rId1"/>
    <sheet name="0731_1L" sheetId="2" r:id="rId2"/>
    <sheet name="0731_4L" sheetId="3" r:id="rId3"/>
    <sheet name="Tota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 l="1"/>
  <c r="J13" i="4"/>
  <c r="J5" i="4"/>
  <c r="G40" i="4" l="1"/>
  <c r="D49" i="4" l="1"/>
  <c r="E49" i="4" s="1"/>
  <c r="G23" i="4"/>
  <c r="G22" i="4"/>
  <c r="H42" i="4"/>
  <c r="I42" i="4" s="1"/>
  <c r="H41" i="4"/>
  <c r="I41" i="4" s="1"/>
  <c r="H40" i="4"/>
  <c r="I40" i="4" s="1"/>
  <c r="D22" i="4"/>
  <c r="D23" i="4"/>
  <c r="G42" i="4"/>
  <c r="D50" i="4" s="1"/>
  <c r="E50" i="4" s="1"/>
  <c r="G41" i="4"/>
  <c r="D48" i="4"/>
  <c r="E48" i="4" s="1"/>
  <c r="D28" i="4" l="1"/>
  <c r="E28" i="4" s="1"/>
  <c r="G21" i="4"/>
  <c r="G14" i="4"/>
  <c r="G15" i="4" s="1"/>
  <c r="G13" i="4"/>
  <c r="G7" i="4"/>
  <c r="G6" i="4"/>
  <c r="G5" i="4"/>
  <c r="D21" i="4"/>
  <c r="D30" i="4" s="1"/>
  <c r="E30" i="4" s="1"/>
  <c r="D14" i="4"/>
  <c r="D15" i="4" s="1"/>
  <c r="D13" i="4"/>
  <c r="D29" i="4" s="1"/>
  <c r="E29" i="4" s="1"/>
  <c r="D7" i="4"/>
  <c r="D6" i="4"/>
  <c r="D5" i="4"/>
  <c r="P21" i="3" l="1"/>
  <c r="O21" i="3"/>
  <c r="F21" i="3"/>
  <c r="E21" i="3"/>
  <c r="D21" i="3"/>
  <c r="S20" i="3"/>
  <c r="Q20" i="3"/>
  <c r="H20" i="3"/>
  <c r="S19" i="3"/>
  <c r="Q19" i="3"/>
  <c r="H19" i="3"/>
  <c r="S18" i="3"/>
  <c r="S21" i="3" s="1"/>
  <c r="Q18" i="3"/>
  <c r="H18" i="3"/>
  <c r="P13" i="3"/>
  <c r="O13" i="3"/>
  <c r="F13" i="3"/>
  <c r="E13" i="3"/>
  <c r="D13" i="3"/>
  <c r="S12" i="3"/>
  <c r="Q12" i="3"/>
  <c r="H12" i="3"/>
  <c r="S11" i="3"/>
  <c r="Q11" i="3"/>
  <c r="H11" i="3"/>
  <c r="S10" i="3"/>
  <c r="Q10" i="3"/>
  <c r="H10" i="3"/>
  <c r="H14" i="3" s="1"/>
  <c r="P5" i="3"/>
  <c r="O5" i="3"/>
  <c r="F5" i="3"/>
  <c r="E5" i="3"/>
  <c r="D5" i="3"/>
  <c r="S4" i="3"/>
  <c r="Q4" i="3"/>
  <c r="Q5" i="3" s="1"/>
  <c r="H4" i="3"/>
  <c r="S3" i="3"/>
  <c r="Q3" i="3"/>
  <c r="H3" i="3"/>
  <c r="S2" i="3"/>
  <c r="S6" i="3" s="1"/>
  <c r="S7" i="3" s="1"/>
  <c r="Q2" i="3"/>
  <c r="H2" i="3"/>
  <c r="Q20" i="2"/>
  <c r="S23" i="3" l="1"/>
  <c r="H21" i="3"/>
  <c r="S13" i="3"/>
  <c r="S15" i="3" s="1"/>
  <c r="H5" i="3"/>
  <c r="S5" i="3"/>
  <c r="Q21" i="3"/>
  <c r="Q13" i="3"/>
  <c r="H22" i="3"/>
  <c r="H23" i="3"/>
  <c r="S14" i="3"/>
  <c r="H6" i="3"/>
  <c r="H7" i="3" s="1"/>
  <c r="S22" i="3"/>
  <c r="H13" i="3"/>
  <c r="H15" i="3" s="1"/>
  <c r="Q12" i="2"/>
  <c r="Q4" i="2"/>
  <c r="S4" i="2"/>
  <c r="S10" i="2"/>
  <c r="S3" i="2"/>
  <c r="H3" i="2"/>
  <c r="Q19" i="2"/>
  <c r="Q11" i="2"/>
  <c r="Q3" i="2"/>
  <c r="Q5" i="2" s="1"/>
  <c r="Q18" i="2"/>
  <c r="Q10" i="2"/>
  <c r="Q2" i="2"/>
  <c r="P21" i="2"/>
  <c r="O21" i="2"/>
  <c r="F21" i="2"/>
  <c r="E21" i="2"/>
  <c r="D21" i="2"/>
  <c r="S20" i="2"/>
  <c r="H20" i="2"/>
  <c r="S19" i="2"/>
  <c r="H19" i="2"/>
  <c r="S18" i="2"/>
  <c r="Q21" i="2"/>
  <c r="H18" i="2"/>
  <c r="P13" i="2"/>
  <c r="O13" i="2"/>
  <c r="F13" i="2"/>
  <c r="E13" i="2"/>
  <c r="D13" i="2"/>
  <c r="S12" i="2"/>
  <c r="Q13" i="2"/>
  <c r="H12" i="2"/>
  <c r="S11" i="2"/>
  <c r="H11" i="2"/>
  <c r="H10" i="2"/>
  <c r="P5" i="2"/>
  <c r="O5" i="2"/>
  <c r="F5" i="2"/>
  <c r="E5" i="2"/>
  <c r="D5" i="2"/>
  <c r="H4" i="2"/>
  <c r="S2" i="2"/>
  <c r="H2" i="2"/>
  <c r="S21" i="2" l="1"/>
  <c r="S23" i="2" s="1"/>
  <c r="H21" i="2"/>
  <c r="H23" i="2"/>
  <c r="H14" i="2"/>
  <c r="S13" i="2"/>
  <c r="S6" i="2"/>
  <c r="S7" i="2" s="1"/>
  <c r="S5" i="2"/>
  <c r="H22" i="2"/>
  <c r="H5" i="2"/>
  <c r="S15" i="2"/>
  <c r="S14" i="2"/>
  <c r="S22" i="2"/>
  <c r="H6" i="2"/>
  <c r="H7" i="2" s="1"/>
  <c r="H13" i="2"/>
  <c r="H15" i="2" s="1"/>
  <c r="S14" i="1"/>
  <c r="Q20" i="1" l="1"/>
  <c r="Q19" i="1"/>
  <c r="Q18" i="1"/>
  <c r="Q12" i="1"/>
  <c r="Q11" i="1"/>
  <c r="Q10" i="1"/>
  <c r="Q4" i="1"/>
  <c r="Q3" i="1"/>
  <c r="Q2" i="1"/>
  <c r="H2" i="1"/>
  <c r="Q21" i="1"/>
  <c r="P21" i="1"/>
  <c r="O21" i="1"/>
  <c r="S20" i="1"/>
  <c r="S19" i="1"/>
  <c r="S18" i="1"/>
  <c r="Q13" i="1"/>
  <c r="P13" i="1"/>
  <c r="O13" i="1"/>
  <c r="S12" i="1"/>
  <c r="S11" i="1"/>
  <c r="S10" i="1"/>
  <c r="P5" i="1"/>
  <c r="O5" i="1"/>
  <c r="S4" i="1"/>
  <c r="S3" i="1"/>
  <c r="S2" i="1"/>
  <c r="F21" i="1"/>
  <c r="E21" i="1"/>
  <c r="D21" i="1"/>
  <c r="H20" i="1"/>
  <c r="H19" i="1"/>
  <c r="H18" i="1"/>
  <c r="F13" i="1"/>
  <c r="E13" i="1"/>
  <c r="D13" i="1"/>
  <c r="H12" i="1"/>
  <c r="H11" i="1"/>
  <c r="H10" i="1"/>
  <c r="F5" i="1"/>
  <c r="E5" i="1"/>
  <c r="D5" i="1"/>
  <c r="H4" i="1"/>
  <c r="H3" i="1"/>
  <c r="Q5" i="1" l="1"/>
  <c r="S6" i="1"/>
  <c r="S7" i="1" s="1"/>
  <c r="S5" i="1"/>
  <c r="S23" i="1"/>
  <c r="S13" i="1"/>
  <c r="S15" i="1" s="1"/>
  <c r="S21" i="1"/>
  <c r="S22" i="1"/>
  <c r="H14" i="1"/>
  <c r="H6" i="1"/>
  <c r="H7" i="1" s="1"/>
  <c r="H22" i="1"/>
  <c r="H5" i="1"/>
  <c r="H21" i="1"/>
  <c r="H23" i="1" s="1"/>
  <c r="H13" i="1"/>
  <c r="H15" i="1" s="1"/>
</calcChain>
</file>

<file path=xl/sharedStrings.xml><?xml version="1.0" encoding="utf-8"?>
<sst xmlns="http://schemas.openxmlformats.org/spreadsheetml/2006/main" count="257" uniqueCount="36">
  <si>
    <t>P15</t>
    <phoneticPr fontId="1"/>
  </si>
  <si>
    <t>Ctx M1</t>
    <phoneticPr fontId="1"/>
  </si>
  <si>
    <t>line233</t>
    <phoneticPr fontId="1"/>
  </si>
  <si>
    <t>L2/3</t>
    <phoneticPr fontId="1"/>
  </si>
  <si>
    <t>1st</t>
    <phoneticPr fontId="1"/>
  </si>
  <si>
    <t>2nd</t>
    <phoneticPr fontId="1"/>
  </si>
  <si>
    <t>3rd</t>
    <phoneticPr fontId="1"/>
  </si>
  <si>
    <t>SUM</t>
    <phoneticPr fontId="1"/>
  </si>
  <si>
    <t>Ave.</t>
    <phoneticPr fontId="1"/>
  </si>
  <si>
    <t>SD</t>
    <phoneticPr fontId="1"/>
  </si>
  <si>
    <t>SEM</t>
    <phoneticPr fontId="1"/>
  </si>
  <si>
    <t>L5</t>
    <phoneticPr fontId="1"/>
  </si>
  <si>
    <t>L6</t>
    <phoneticPr fontId="1"/>
  </si>
  <si>
    <t>AnkG+</t>
    <phoneticPr fontId="1"/>
  </si>
  <si>
    <t>Ank+,GFP+</t>
    <phoneticPr fontId="1"/>
  </si>
  <si>
    <t>Ank+,GFP-</t>
    <phoneticPr fontId="1"/>
  </si>
  <si>
    <t>GFP+</t>
    <phoneticPr fontId="1"/>
  </si>
  <si>
    <t>GFP+,Ank+</t>
    <phoneticPr fontId="1"/>
  </si>
  <si>
    <t>GFP+,Ank-</t>
    <phoneticPr fontId="1"/>
  </si>
  <si>
    <t>%AnkG+/GFP+</t>
    <phoneticPr fontId="1"/>
  </si>
  <si>
    <t>Area sise</t>
    <phoneticPr fontId="1"/>
  </si>
  <si>
    <t>400um X 200um</t>
    <phoneticPr fontId="1"/>
  </si>
  <si>
    <t>0731_4L</t>
    <phoneticPr fontId="1"/>
  </si>
  <si>
    <t>0731_2L</t>
    <phoneticPr fontId="1"/>
  </si>
  <si>
    <t>0731_1L</t>
    <phoneticPr fontId="1"/>
  </si>
  <si>
    <t>%GFP+/AnkG+</t>
    <phoneticPr fontId="1"/>
  </si>
  <si>
    <t>per cells with AnkG+ AIS</t>
    <phoneticPr fontId="2"/>
  </si>
  <si>
    <t>GFP-</t>
    <phoneticPr fontId="1"/>
  </si>
  <si>
    <t>Layer</t>
    <phoneticPr fontId="1"/>
  </si>
  <si>
    <t>Nav1.1/GFP/AnkG</t>
    <phoneticPr fontId="1"/>
  </si>
  <si>
    <t>Nav1.2/GFP/AnkG</t>
    <phoneticPr fontId="1"/>
  </si>
  <si>
    <t>Average</t>
    <phoneticPr fontId="1"/>
  </si>
  <si>
    <t>% GFP+/AnkG+ AIS</t>
    <phoneticPr fontId="1"/>
  </si>
  <si>
    <t>N=</t>
    <phoneticPr fontId="1"/>
  </si>
  <si>
    <t>Supplemetary table S6</t>
    <phoneticPr fontId="1"/>
  </si>
  <si>
    <t>Supplemetary table S5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</si>
</sst>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ArialMT"/>
      <family val="2"/>
      <charset val="128"/>
    </font>
    <font>
      <sz val="12"/>
      <color theme="1"/>
      <name val="Arial"/>
      <family val="2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0" xfId="0" applyAlignment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177" fontId="5" fillId="0" borderId="0" xfId="0" applyNumberFormat="1" applyFont="1">
      <alignment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2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" fontId="5" fillId="0" borderId="0" xfId="0" applyNumberFormat="1" applyFont="1">
      <alignment vertical="center"/>
    </xf>
    <xf numFmtId="1" fontId="5" fillId="0" borderId="1" xfId="0" applyNumberFormat="1" applyFont="1" applyBorder="1">
      <alignment vertical="center"/>
    </xf>
    <xf numFmtId="2" fontId="5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FD31-7FC8-064D-BE64-AA92DC838A4A}">
  <dimension ref="A1:S25"/>
  <sheetViews>
    <sheetView workbookViewId="0">
      <selection activeCell="C32" sqref="C32"/>
    </sheetView>
  </sheetViews>
  <sheetFormatPr baseColWidth="10" defaultRowHeight="20"/>
  <cols>
    <col min="17" max="17" width="12.140625" customWidth="1"/>
  </cols>
  <sheetData>
    <row r="1" spans="1:19">
      <c r="A1" t="s">
        <v>0</v>
      </c>
      <c r="B1" s="13" t="s">
        <v>1</v>
      </c>
      <c r="C1" s="14"/>
      <c r="D1" s="14" t="s">
        <v>13</v>
      </c>
      <c r="E1" s="14" t="s">
        <v>14</v>
      </c>
      <c r="F1" s="14" t="s">
        <v>15</v>
      </c>
      <c r="G1" s="14"/>
      <c r="H1" s="14" t="s">
        <v>25</v>
      </c>
      <c r="I1" s="14"/>
      <c r="J1" s="14"/>
      <c r="K1" s="14"/>
      <c r="L1" s="14"/>
      <c r="M1" s="13" t="s">
        <v>1</v>
      </c>
      <c r="O1" t="s">
        <v>16</v>
      </c>
      <c r="P1" t="s">
        <v>17</v>
      </c>
      <c r="Q1" t="s">
        <v>18</v>
      </c>
      <c r="S1" s="13" t="s">
        <v>19</v>
      </c>
    </row>
    <row r="2" spans="1:19">
      <c r="A2" t="s">
        <v>2</v>
      </c>
      <c r="B2" s="14" t="s">
        <v>3</v>
      </c>
      <c r="C2" s="14" t="s">
        <v>4</v>
      </c>
      <c r="D2" s="14">
        <v>196</v>
      </c>
      <c r="E2" s="14">
        <v>68</v>
      </c>
      <c r="F2" s="14">
        <v>128</v>
      </c>
      <c r="G2" s="24"/>
      <c r="H2" s="21">
        <f>(E2/D2)*100</f>
        <v>34.693877551020407</v>
      </c>
      <c r="I2" s="14"/>
      <c r="J2" s="14"/>
      <c r="K2" s="14"/>
      <c r="L2" s="14"/>
      <c r="M2" s="14" t="s">
        <v>3</v>
      </c>
      <c r="N2" t="s">
        <v>4</v>
      </c>
      <c r="O2">
        <v>93</v>
      </c>
      <c r="P2">
        <v>68</v>
      </c>
      <c r="Q2">
        <f>O2-P2</f>
        <v>25</v>
      </c>
      <c r="R2" s="1"/>
      <c r="S2" s="21">
        <f>(P2/O2)*100</f>
        <v>73.118279569892479</v>
      </c>
    </row>
    <row r="3" spans="1:19">
      <c r="A3" s="3" t="s">
        <v>23</v>
      </c>
      <c r="B3" s="14"/>
      <c r="C3" s="14" t="s">
        <v>5</v>
      </c>
      <c r="D3" s="14">
        <v>166</v>
      </c>
      <c r="E3" s="14">
        <v>46</v>
      </c>
      <c r="F3" s="14">
        <v>120</v>
      </c>
      <c r="G3" s="24"/>
      <c r="H3" s="21">
        <f>(E3/D3)*100</f>
        <v>27.710843373493976</v>
      </c>
      <c r="I3" s="14"/>
      <c r="J3" s="14"/>
      <c r="K3" s="14"/>
      <c r="L3" s="14"/>
      <c r="M3" s="14"/>
      <c r="N3" t="s">
        <v>5</v>
      </c>
      <c r="O3">
        <v>76</v>
      </c>
      <c r="P3">
        <v>46</v>
      </c>
      <c r="Q3">
        <f>O3-P3</f>
        <v>30</v>
      </c>
      <c r="R3" s="1"/>
      <c r="S3" s="21">
        <f>(P3/O3)*100</f>
        <v>60.526315789473685</v>
      </c>
    </row>
    <row r="4" spans="1:19">
      <c r="B4" s="14"/>
      <c r="C4" s="14" t="s">
        <v>6</v>
      </c>
      <c r="D4" s="14">
        <v>192</v>
      </c>
      <c r="E4" s="14">
        <v>66</v>
      </c>
      <c r="F4" s="14">
        <v>126</v>
      </c>
      <c r="G4" s="24"/>
      <c r="H4" s="21">
        <f>(E4/D4)*100</f>
        <v>34.375</v>
      </c>
      <c r="I4" s="14"/>
      <c r="J4" s="14"/>
      <c r="K4" s="14"/>
      <c r="L4" s="14"/>
      <c r="M4" s="14"/>
      <c r="N4" t="s">
        <v>6</v>
      </c>
      <c r="O4">
        <v>102</v>
      </c>
      <c r="P4">
        <v>66</v>
      </c>
      <c r="Q4">
        <f>O4-P4</f>
        <v>36</v>
      </c>
      <c r="R4" s="1"/>
      <c r="S4" s="21">
        <f>(P4/O4)*100</f>
        <v>64.705882352941174</v>
      </c>
    </row>
    <row r="5" spans="1:19">
      <c r="B5" s="14"/>
      <c r="C5" s="14" t="s">
        <v>7</v>
      </c>
      <c r="D5" s="14">
        <f>SUM(D2:D4)</f>
        <v>554</v>
      </c>
      <c r="E5" s="14">
        <f t="shared" ref="E5:F5" si="0">SUM(E2:E4)</f>
        <v>180</v>
      </c>
      <c r="F5" s="14">
        <f t="shared" si="0"/>
        <v>374</v>
      </c>
      <c r="G5" s="14" t="s">
        <v>8</v>
      </c>
      <c r="H5" s="21">
        <f>AVERAGE(H2:H4)</f>
        <v>32.259906974838124</v>
      </c>
      <c r="I5" s="14"/>
      <c r="J5" s="14"/>
      <c r="K5" s="14"/>
      <c r="L5" s="14"/>
      <c r="M5" s="14"/>
      <c r="N5" t="s">
        <v>7</v>
      </c>
      <c r="O5">
        <f>SUM(O2:O4)</f>
        <v>271</v>
      </c>
      <c r="P5">
        <f t="shared" ref="P5:Q5" si="1">SUM(P2:P4)</f>
        <v>180</v>
      </c>
      <c r="Q5">
        <f t="shared" si="1"/>
        <v>91</v>
      </c>
      <c r="R5" t="s">
        <v>8</v>
      </c>
      <c r="S5" s="21">
        <f>AVERAGE(S2:S4)</f>
        <v>66.116825904102441</v>
      </c>
    </row>
    <row r="6" spans="1:19">
      <c r="B6" s="14"/>
      <c r="C6" s="14"/>
      <c r="D6" s="14"/>
      <c r="E6" s="14"/>
      <c r="F6" s="14"/>
      <c r="G6" s="14" t="s">
        <v>9</v>
      </c>
      <c r="H6" s="22">
        <f>STDEV(H2:H4)</f>
        <v>3.9428296260353251</v>
      </c>
      <c r="I6" s="14"/>
      <c r="J6" s="14"/>
      <c r="K6" s="14"/>
      <c r="L6" s="14"/>
      <c r="M6" s="14"/>
      <c r="R6" t="s">
        <v>9</v>
      </c>
      <c r="S6" s="22">
        <f>STDEV(S2:S4)</f>
        <v>6.4134592257429519</v>
      </c>
    </row>
    <row r="7" spans="1:19">
      <c r="B7" s="14"/>
      <c r="C7" s="14"/>
      <c r="D7" s="14"/>
      <c r="E7" s="14"/>
      <c r="F7" s="14"/>
      <c r="G7" s="14" t="s">
        <v>10</v>
      </c>
      <c r="H7" s="21">
        <f>(H6/SQRT(3))</f>
        <v>2.2763937459603265</v>
      </c>
      <c r="I7" s="14"/>
      <c r="J7" s="14"/>
      <c r="K7" s="14"/>
      <c r="L7" s="14"/>
      <c r="M7" s="14"/>
      <c r="R7" t="s">
        <v>10</v>
      </c>
      <c r="S7" s="21">
        <f>(S6/SQRT(3))</f>
        <v>3.7028124104193822</v>
      </c>
    </row>
    <row r="8" spans="1:19">
      <c r="B8" s="14"/>
      <c r="C8" s="14"/>
      <c r="D8" s="14"/>
      <c r="E8" s="14"/>
      <c r="F8" s="14"/>
      <c r="G8" s="21"/>
      <c r="H8" s="14"/>
      <c r="I8" s="14"/>
      <c r="J8" s="14"/>
      <c r="K8" s="14"/>
      <c r="L8" s="14"/>
      <c r="M8" s="14"/>
      <c r="R8" s="2"/>
      <c r="S8" s="13"/>
    </row>
    <row r="9" spans="1:19">
      <c r="B9" s="14"/>
      <c r="C9" s="14"/>
      <c r="D9" s="14"/>
      <c r="E9" s="14"/>
      <c r="F9" s="14"/>
      <c r="G9" s="21"/>
      <c r="H9" s="14"/>
      <c r="I9" s="14"/>
      <c r="J9" s="14"/>
      <c r="K9" s="14"/>
      <c r="L9" s="14"/>
      <c r="M9" s="14"/>
      <c r="R9" s="2"/>
      <c r="S9" s="13"/>
    </row>
    <row r="10" spans="1:19">
      <c r="B10" s="14" t="s">
        <v>11</v>
      </c>
      <c r="C10" s="14" t="s">
        <v>4</v>
      </c>
      <c r="D10" s="14">
        <v>155</v>
      </c>
      <c r="E10" s="14">
        <v>44</v>
      </c>
      <c r="F10" s="14">
        <v>111</v>
      </c>
      <c r="G10" s="24"/>
      <c r="H10" s="21">
        <f>(E10/D10)*100</f>
        <v>28.387096774193548</v>
      </c>
      <c r="I10" s="14"/>
      <c r="J10" s="14"/>
      <c r="K10" s="14"/>
      <c r="L10" s="14"/>
      <c r="M10" s="14" t="s">
        <v>11</v>
      </c>
      <c r="N10" t="s">
        <v>4</v>
      </c>
      <c r="O10">
        <v>59</v>
      </c>
      <c r="P10">
        <v>44</v>
      </c>
      <c r="Q10">
        <f>O10-P10</f>
        <v>15</v>
      </c>
      <c r="R10" s="1"/>
      <c r="S10" s="21">
        <f>(P10/O10)*100</f>
        <v>74.576271186440678</v>
      </c>
    </row>
    <row r="11" spans="1:19">
      <c r="B11" s="14"/>
      <c r="C11" s="14" t="s">
        <v>5</v>
      </c>
      <c r="D11" s="14">
        <v>141</v>
      </c>
      <c r="E11" s="14">
        <v>34</v>
      </c>
      <c r="F11" s="14">
        <v>107</v>
      </c>
      <c r="G11" s="24"/>
      <c r="H11" s="21">
        <f>(E11/D11)*100</f>
        <v>24.113475177304963</v>
      </c>
      <c r="I11" s="14"/>
      <c r="J11" s="14"/>
      <c r="K11" s="14"/>
      <c r="L11" s="14"/>
      <c r="M11" s="14"/>
      <c r="N11" t="s">
        <v>5</v>
      </c>
      <c r="O11">
        <v>55</v>
      </c>
      <c r="P11">
        <v>34</v>
      </c>
      <c r="Q11">
        <f>O11-P11</f>
        <v>21</v>
      </c>
      <c r="R11" s="1"/>
      <c r="S11" s="21">
        <f>(P11/O11)*100</f>
        <v>61.818181818181813</v>
      </c>
    </row>
    <row r="12" spans="1:19">
      <c r="B12" s="14"/>
      <c r="C12" s="14" t="s">
        <v>6</v>
      </c>
      <c r="D12" s="14">
        <v>149</v>
      </c>
      <c r="E12" s="14">
        <v>45</v>
      </c>
      <c r="F12" s="14">
        <v>104</v>
      </c>
      <c r="G12" s="24"/>
      <c r="H12" s="21">
        <f>(E12/D12)*100</f>
        <v>30.201342281879196</v>
      </c>
      <c r="I12" s="14"/>
      <c r="J12" s="14"/>
      <c r="K12" s="14"/>
      <c r="L12" s="14"/>
      <c r="M12" s="14"/>
      <c r="N12" t="s">
        <v>6</v>
      </c>
      <c r="O12">
        <v>69</v>
      </c>
      <c r="P12">
        <v>45</v>
      </c>
      <c r="Q12">
        <f>O12-P12</f>
        <v>24</v>
      </c>
      <c r="R12" s="1"/>
      <c r="S12" s="21">
        <f>(P12/O12)*100</f>
        <v>65.217391304347828</v>
      </c>
    </row>
    <row r="13" spans="1:19">
      <c r="B13" s="14"/>
      <c r="C13" s="14" t="s">
        <v>7</v>
      </c>
      <c r="D13" s="14">
        <f>SUM(D10:D12)</f>
        <v>445</v>
      </c>
      <c r="E13" s="14">
        <f t="shared" ref="E13:F13" si="2">SUM(E10:E12)</f>
        <v>123</v>
      </c>
      <c r="F13" s="14">
        <f t="shared" si="2"/>
        <v>322</v>
      </c>
      <c r="G13" s="14" t="s">
        <v>8</v>
      </c>
      <c r="H13" s="21">
        <f>AVERAGE(H10:H12)</f>
        <v>27.567304744459236</v>
      </c>
      <c r="I13" s="14"/>
      <c r="J13" s="14"/>
      <c r="K13" s="14"/>
      <c r="L13" s="14"/>
      <c r="M13" s="14"/>
      <c r="N13" t="s">
        <v>7</v>
      </c>
      <c r="O13">
        <f>SUM(O10:O12)</f>
        <v>183</v>
      </c>
      <c r="P13">
        <f t="shared" ref="P13:Q13" si="3">SUM(P10:P12)</f>
        <v>123</v>
      </c>
      <c r="Q13">
        <f t="shared" si="3"/>
        <v>60</v>
      </c>
      <c r="R13" t="s">
        <v>8</v>
      </c>
      <c r="S13" s="21">
        <f>AVERAGE(S10:S12)</f>
        <v>67.203948102990111</v>
      </c>
    </row>
    <row r="14" spans="1:19">
      <c r="B14" s="14"/>
      <c r="C14" s="14"/>
      <c r="D14" s="14"/>
      <c r="E14" s="14"/>
      <c r="F14" s="14"/>
      <c r="G14" s="14" t="s">
        <v>9</v>
      </c>
      <c r="H14" s="22">
        <f t="shared" ref="H14:H15" si="4">STDEV(H10:H12)</f>
        <v>3.1256320480426343</v>
      </c>
      <c r="I14" s="14"/>
      <c r="J14" s="14"/>
      <c r="K14" s="14"/>
      <c r="L14" s="14"/>
      <c r="M14" s="14"/>
      <c r="R14" t="s">
        <v>9</v>
      </c>
      <c r="S14" s="22">
        <f>STDEV(S10:S12)</f>
        <v>6.6069673086669551</v>
      </c>
    </row>
    <row r="15" spans="1:19">
      <c r="B15" s="14"/>
      <c r="C15" s="14"/>
      <c r="D15" s="14"/>
      <c r="E15" s="14"/>
      <c r="F15" s="14"/>
      <c r="G15" s="14" t="s">
        <v>10</v>
      </c>
      <c r="H15" s="22">
        <f t="shared" si="4"/>
        <v>3.0531191239573214</v>
      </c>
      <c r="I15" s="14"/>
      <c r="J15" s="14"/>
      <c r="K15" s="14"/>
      <c r="L15" s="14"/>
      <c r="M15" s="14"/>
      <c r="R15" t="s">
        <v>10</v>
      </c>
      <c r="S15" s="22">
        <f t="shared" ref="S15" si="5">STDEV(S11:S13)</f>
        <v>2.7235856121312665</v>
      </c>
    </row>
    <row r="16" spans="1:19">
      <c r="B16" s="14"/>
      <c r="C16" s="14"/>
      <c r="D16" s="14"/>
      <c r="E16" s="14"/>
      <c r="F16" s="14"/>
      <c r="G16" s="21"/>
      <c r="H16" s="14"/>
      <c r="I16" s="14"/>
      <c r="J16" s="14"/>
      <c r="K16" s="14"/>
      <c r="L16" s="14"/>
      <c r="M16" s="14"/>
      <c r="R16" s="2"/>
      <c r="S16" s="13"/>
    </row>
    <row r="17" spans="2:19">
      <c r="B17" s="14"/>
      <c r="C17" s="14"/>
      <c r="D17" s="14"/>
      <c r="E17" s="14"/>
      <c r="F17" s="14"/>
      <c r="G17" s="21"/>
      <c r="H17" s="14"/>
      <c r="I17" s="14"/>
      <c r="J17" s="14"/>
      <c r="K17" s="14"/>
      <c r="L17" s="14"/>
      <c r="M17" s="14"/>
      <c r="R17" s="2"/>
      <c r="S17" s="13"/>
    </row>
    <row r="18" spans="2:19">
      <c r="B18" s="14" t="s">
        <v>12</v>
      </c>
      <c r="C18" s="14" t="s">
        <v>4</v>
      </c>
      <c r="D18" s="14">
        <v>245</v>
      </c>
      <c r="E18" s="14">
        <v>28</v>
      </c>
      <c r="F18" s="14">
        <v>217</v>
      </c>
      <c r="G18" s="24"/>
      <c r="H18" s="21">
        <f>(E18/D18)*100</f>
        <v>11.428571428571429</v>
      </c>
      <c r="I18" s="14"/>
      <c r="J18" s="14"/>
      <c r="K18" s="14"/>
      <c r="L18" s="14"/>
      <c r="M18" s="14" t="s">
        <v>12</v>
      </c>
      <c r="N18" t="s">
        <v>4</v>
      </c>
      <c r="O18">
        <v>37</v>
      </c>
      <c r="P18">
        <v>28</v>
      </c>
      <c r="Q18">
        <f>O18-P18</f>
        <v>9</v>
      </c>
      <c r="R18" s="1"/>
      <c r="S18" s="21">
        <f>(P18/O18)*100</f>
        <v>75.675675675675677</v>
      </c>
    </row>
    <row r="19" spans="2:19">
      <c r="B19" s="14"/>
      <c r="C19" s="14" t="s">
        <v>5</v>
      </c>
      <c r="D19" s="14">
        <v>276</v>
      </c>
      <c r="E19" s="14">
        <v>16</v>
      </c>
      <c r="F19" s="14">
        <v>260</v>
      </c>
      <c r="G19" s="24"/>
      <c r="H19" s="21">
        <f>(E19/D19)*100</f>
        <v>5.7971014492753623</v>
      </c>
      <c r="I19" s="14"/>
      <c r="J19" s="14"/>
      <c r="K19" s="14"/>
      <c r="L19" s="14"/>
      <c r="M19" s="14"/>
      <c r="N19" t="s">
        <v>5</v>
      </c>
      <c r="O19">
        <v>26</v>
      </c>
      <c r="P19">
        <v>16</v>
      </c>
      <c r="Q19">
        <f>O19-P19</f>
        <v>10</v>
      </c>
      <c r="R19" s="1"/>
      <c r="S19" s="21">
        <f>(P19/O19)*100</f>
        <v>61.53846153846154</v>
      </c>
    </row>
    <row r="20" spans="2:19">
      <c r="B20" s="14"/>
      <c r="C20" s="14" t="s">
        <v>6</v>
      </c>
      <c r="D20" s="14">
        <v>278</v>
      </c>
      <c r="E20" s="14">
        <v>21</v>
      </c>
      <c r="F20" s="14">
        <v>257</v>
      </c>
      <c r="G20" s="14"/>
      <c r="H20" s="21">
        <f>(E20/D20)*100</f>
        <v>7.5539568345323742</v>
      </c>
      <c r="I20" s="14"/>
      <c r="J20" s="14"/>
      <c r="K20" s="14"/>
      <c r="L20" s="14"/>
      <c r="M20" s="14"/>
      <c r="N20" t="s">
        <v>6</v>
      </c>
      <c r="O20">
        <v>41</v>
      </c>
      <c r="P20">
        <v>21</v>
      </c>
      <c r="Q20">
        <f>O20-P20</f>
        <v>20</v>
      </c>
      <c r="S20" s="21">
        <f>(P20/O20)*100</f>
        <v>51.219512195121951</v>
      </c>
    </row>
    <row r="21" spans="2:19">
      <c r="B21" s="14"/>
      <c r="C21" s="14" t="s">
        <v>7</v>
      </c>
      <c r="D21" s="14">
        <f>SUM(D18:D20)</f>
        <v>799</v>
      </c>
      <c r="E21" s="14">
        <f t="shared" ref="E21:F21" si="6">SUM(E18:E20)</f>
        <v>65</v>
      </c>
      <c r="F21" s="14">
        <f t="shared" si="6"/>
        <v>734</v>
      </c>
      <c r="G21" s="14" t="s">
        <v>8</v>
      </c>
      <c r="H21" s="21">
        <f>AVERAGE(H18:H20)</f>
        <v>8.2598765707930557</v>
      </c>
      <c r="I21" s="14"/>
      <c r="J21" s="14"/>
      <c r="K21" s="14"/>
      <c r="L21" s="14"/>
      <c r="M21" s="14"/>
      <c r="N21" t="s">
        <v>7</v>
      </c>
      <c r="O21">
        <f>SUM(O18:O20)</f>
        <v>104</v>
      </c>
      <c r="P21">
        <f t="shared" ref="P21:Q21" si="7">SUM(P18:P20)</f>
        <v>65</v>
      </c>
      <c r="Q21">
        <f t="shared" si="7"/>
        <v>39</v>
      </c>
      <c r="R21" t="s">
        <v>8</v>
      </c>
      <c r="S21" s="21">
        <f>AVERAGE(S18:S20)</f>
        <v>62.811216469753056</v>
      </c>
    </row>
    <row r="22" spans="2:19">
      <c r="B22" s="14"/>
      <c r="C22" s="14"/>
      <c r="D22" s="14"/>
      <c r="E22" s="14"/>
      <c r="F22" s="14"/>
      <c r="G22" s="14" t="s">
        <v>9</v>
      </c>
      <c r="H22" s="22">
        <f t="shared" ref="H22:H23" si="8">STDEV(H18:H20)</f>
        <v>2.8813374563663947</v>
      </c>
      <c r="I22" s="14"/>
      <c r="J22" s="14"/>
      <c r="K22" s="14"/>
      <c r="L22" s="14"/>
      <c r="M22" s="14"/>
      <c r="R22" t="s">
        <v>9</v>
      </c>
      <c r="S22" s="22">
        <f t="shared" ref="S22:S23" si="9">STDEV(S18:S20)</f>
        <v>12.27765905550555</v>
      </c>
    </row>
    <row r="23" spans="2:19">
      <c r="B23" s="14"/>
      <c r="C23" s="14"/>
      <c r="D23" s="14"/>
      <c r="E23" s="14"/>
      <c r="F23" s="14"/>
      <c r="G23" s="14" t="s">
        <v>10</v>
      </c>
      <c r="H23" s="22">
        <f t="shared" si="8"/>
        <v>1.268209027061084</v>
      </c>
      <c r="I23" s="14"/>
      <c r="J23" s="14"/>
      <c r="K23" s="14"/>
      <c r="L23" s="14"/>
      <c r="M23" s="14"/>
      <c r="R23" t="s">
        <v>10</v>
      </c>
      <c r="S23" s="22">
        <f t="shared" si="9"/>
        <v>6.356993899845488</v>
      </c>
    </row>
    <row r="24" spans="2:19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S24" s="13"/>
    </row>
    <row r="25" spans="2:19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S25" s="1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1464D-F1EE-9141-903C-96D9AD80D0F6}">
  <dimension ref="A1:S25"/>
  <sheetViews>
    <sheetView workbookViewId="0">
      <selection activeCell="M1" sqref="M1:S25"/>
    </sheetView>
  </sheetViews>
  <sheetFormatPr baseColWidth="10" defaultRowHeight="20"/>
  <sheetData>
    <row r="1" spans="1:19">
      <c r="A1" t="s">
        <v>0</v>
      </c>
      <c r="B1" s="13" t="s">
        <v>1</v>
      </c>
      <c r="C1" s="14"/>
      <c r="D1" s="14" t="s">
        <v>13</v>
      </c>
      <c r="E1" s="14" t="s">
        <v>14</v>
      </c>
      <c r="F1" s="14" t="s">
        <v>15</v>
      </c>
      <c r="G1" s="14"/>
      <c r="H1" s="14" t="s">
        <v>25</v>
      </c>
      <c r="I1" s="14"/>
      <c r="J1" t="s">
        <v>20</v>
      </c>
      <c r="M1" s="13" t="s">
        <v>1</v>
      </c>
      <c r="N1" s="14"/>
      <c r="O1" s="14" t="s">
        <v>16</v>
      </c>
      <c r="P1" s="14" t="s">
        <v>17</v>
      </c>
      <c r="Q1" s="14" t="s">
        <v>18</v>
      </c>
      <c r="R1" s="14"/>
      <c r="S1" s="14" t="s">
        <v>19</v>
      </c>
    </row>
    <row r="2" spans="1:19">
      <c r="A2" t="s">
        <v>2</v>
      </c>
      <c r="B2" s="14" t="s">
        <v>3</v>
      </c>
      <c r="C2" s="14" t="s">
        <v>4</v>
      </c>
      <c r="D2" s="14">
        <v>217</v>
      </c>
      <c r="E2" s="14">
        <v>84</v>
      </c>
      <c r="F2" s="14">
        <v>133</v>
      </c>
      <c r="G2" s="24"/>
      <c r="H2" s="21">
        <f>(E2/D2)*100</f>
        <v>38.70967741935484</v>
      </c>
      <c r="I2" s="14"/>
      <c r="J2" t="s">
        <v>21</v>
      </c>
      <c r="M2" s="14" t="s">
        <v>3</v>
      </c>
      <c r="N2" s="14" t="s">
        <v>4</v>
      </c>
      <c r="O2" s="14">
        <v>111</v>
      </c>
      <c r="P2" s="14">
        <v>84</v>
      </c>
      <c r="Q2" s="14">
        <f>O2-P2</f>
        <v>27</v>
      </c>
      <c r="R2" s="24"/>
      <c r="S2" s="21">
        <f>(P2/O2)*100</f>
        <v>75.675675675675677</v>
      </c>
    </row>
    <row r="3" spans="1:19">
      <c r="A3" s="3" t="s">
        <v>24</v>
      </c>
      <c r="B3" s="14"/>
      <c r="C3" s="14" t="s">
        <v>5</v>
      </c>
      <c r="D3" s="14">
        <v>203</v>
      </c>
      <c r="E3" s="14">
        <v>59</v>
      </c>
      <c r="F3" s="14">
        <v>144</v>
      </c>
      <c r="G3" s="24"/>
      <c r="H3" s="21">
        <f>(E3/D3)*100</f>
        <v>29.064039408866993</v>
      </c>
      <c r="I3" s="14"/>
      <c r="M3" s="14"/>
      <c r="N3" s="14" t="s">
        <v>5</v>
      </c>
      <c r="O3" s="14">
        <v>77</v>
      </c>
      <c r="P3" s="14">
        <v>59</v>
      </c>
      <c r="Q3" s="14">
        <f>O3-P3</f>
        <v>18</v>
      </c>
      <c r="R3" s="24"/>
      <c r="S3" s="21">
        <f>(P3/O3)*100</f>
        <v>76.623376623376629</v>
      </c>
    </row>
    <row r="4" spans="1:19">
      <c r="B4" s="14"/>
      <c r="C4" s="20" t="s">
        <v>6</v>
      </c>
      <c r="D4" s="20">
        <v>233</v>
      </c>
      <c r="E4" s="20">
        <v>44</v>
      </c>
      <c r="F4" s="20">
        <v>189</v>
      </c>
      <c r="G4" s="25"/>
      <c r="H4" s="26">
        <f>(E4/D4)*100</f>
        <v>18.884120171673821</v>
      </c>
      <c r="I4" s="14"/>
      <c r="M4" s="14"/>
      <c r="N4" s="20" t="s">
        <v>6</v>
      </c>
      <c r="O4" s="20">
        <v>79</v>
      </c>
      <c r="P4" s="20">
        <v>44</v>
      </c>
      <c r="Q4" s="20">
        <f>O4-P4</f>
        <v>35</v>
      </c>
      <c r="R4" s="25"/>
      <c r="S4" s="26">
        <f>(P4/O4)*100</f>
        <v>55.696202531645568</v>
      </c>
    </row>
    <row r="5" spans="1:19">
      <c r="B5" s="14"/>
      <c r="C5" s="14" t="s">
        <v>7</v>
      </c>
      <c r="D5" s="14">
        <f>SUM(D2:D4)</f>
        <v>653</v>
      </c>
      <c r="E5" s="14">
        <f t="shared" ref="E5:F5" si="0">SUM(E2:E4)</f>
        <v>187</v>
      </c>
      <c r="F5" s="14">
        <f t="shared" si="0"/>
        <v>466</v>
      </c>
      <c r="G5" s="14" t="s">
        <v>8</v>
      </c>
      <c r="H5" s="21">
        <f>AVERAGE(H2:H4)</f>
        <v>28.885945666631887</v>
      </c>
      <c r="I5" s="14"/>
      <c r="M5" s="14"/>
      <c r="N5" s="14" t="s">
        <v>7</v>
      </c>
      <c r="O5" s="14">
        <f>SUM(O2:O4)</f>
        <v>267</v>
      </c>
      <c r="P5" s="14">
        <f t="shared" ref="P5:Q5" si="1">SUM(P2:P4)</f>
        <v>187</v>
      </c>
      <c r="Q5" s="14">
        <f t="shared" si="1"/>
        <v>80</v>
      </c>
      <c r="R5" s="14" t="s">
        <v>8</v>
      </c>
      <c r="S5" s="21">
        <f>AVERAGE(S2:S4)</f>
        <v>69.331751610232629</v>
      </c>
    </row>
    <row r="6" spans="1:19">
      <c r="B6" s="14"/>
      <c r="C6" s="14"/>
      <c r="D6" s="14"/>
      <c r="E6" s="14"/>
      <c r="F6" s="14"/>
      <c r="G6" s="14" t="s">
        <v>9</v>
      </c>
      <c r="H6" s="22">
        <f>STDEV(H2:H4)</f>
        <v>9.9139784184270123</v>
      </c>
      <c r="I6" s="14"/>
      <c r="M6" s="14"/>
      <c r="N6" s="14"/>
      <c r="O6" s="14"/>
      <c r="P6" s="14"/>
      <c r="Q6" s="14"/>
      <c r="R6" s="14" t="s">
        <v>9</v>
      </c>
      <c r="S6" s="22">
        <f>STDEV(S2:S4)</f>
        <v>11.818235201479258</v>
      </c>
    </row>
    <row r="7" spans="1:19">
      <c r="B7" s="14"/>
      <c r="C7" s="14"/>
      <c r="D7" s="14"/>
      <c r="E7" s="14"/>
      <c r="F7" s="14"/>
      <c r="G7" s="14" t="s">
        <v>10</v>
      </c>
      <c r="H7" s="21">
        <f>(H6/SQRT(3))</f>
        <v>5.7238381086189758</v>
      </c>
      <c r="I7" s="14"/>
      <c r="M7" s="14"/>
      <c r="N7" s="14"/>
      <c r="O7" s="14"/>
      <c r="P7" s="14"/>
      <c r="Q7" s="14"/>
      <c r="R7" s="14" t="s">
        <v>10</v>
      </c>
      <c r="S7" s="21">
        <f>(S6/SQRT(3))</f>
        <v>6.8232612749203607</v>
      </c>
    </row>
    <row r="8" spans="1:19">
      <c r="B8" s="14"/>
      <c r="C8" s="14"/>
      <c r="D8" s="14"/>
      <c r="E8" s="14"/>
      <c r="F8" s="14"/>
      <c r="G8" s="21"/>
      <c r="H8" s="14"/>
      <c r="I8" s="14"/>
      <c r="M8" s="14"/>
      <c r="N8" s="14"/>
      <c r="O8" s="14"/>
      <c r="P8" s="14"/>
      <c r="Q8" s="14"/>
      <c r="R8" s="21"/>
      <c r="S8" s="14"/>
    </row>
    <row r="9" spans="1:19">
      <c r="B9" s="14"/>
      <c r="C9" s="14"/>
      <c r="D9" s="14"/>
      <c r="E9" s="14"/>
      <c r="F9" s="14"/>
      <c r="G9" s="21"/>
      <c r="H9" s="14"/>
      <c r="I9" s="14"/>
      <c r="M9" s="14"/>
      <c r="N9" s="14"/>
      <c r="O9" s="14"/>
      <c r="P9" s="14"/>
      <c r="Q9" s="14"/>
      <c r="R9" s="21"/>
      <c r="S9" s="14"/>
    </row>
    <row r="10" spans="1:19">
      <c r="B10" s="14" t="s">
        <v>11</v>
      </c>
      <c r="C10" s="14" t="s">
        <v>4</v>
      </c>
      <c r="D10" s="14">
        <v>163</v>
      </c>
      <c r="E10" s="14">
        <v>43</v>
      </c>
      <c r="F10" s="14">
        <v>120</v>
      </c>
      <c r="G10" s="24"/>
      <c r="H10" s="21">
        <f>(E10/D10)*100</f>
        <v>26.380368098159508</v>
      </c>
      <c r="I10" s="14"/>
      <c r="M10" s="14" t="s">
        <v>11</v>
      </c>
      <c r="N10" s="14" t="s">
        <v>4</v>
      </c>
      <c r="O10" s="14">
        <v>77</v>
      </c>
      <c r="P10" s="14">
        <v>43</v>
      </c>
      <c r="Q10" s="14">
        <f>O10-P10</f>
        <v>34</v>
      </c>
      <c r="R10" s="24"/>
      <c r="S10" s="21">
        <f>(P10/O10)*100</f>
        <v>55.844155844155843</v>
      </c>
    </row>
    <row r="11" spans="1:19">
      <c r="B11" s="14"/>
      <c r="C11" s="14" t="s">
        <v>5</v>
      </c>
      <c r="D11" s="14">
        <v>163</v>
      </c>
      <c r="E11" s="14">
        <v>51</v>
      </c>
      <c r="F11" s="14">
        <v>112</v>
      </c>
      <c r="G11" s="24"/>
      <c r="H11" s="21">
        <f>(E11/D11)*100</f>
        <v>31.288343558282211</v>
      </c>
      <c r="I11" s="14"/>
      <c r="M11" s="14"/>
      <c r="N11" s="14" t="s">
        <v>5</v>
      </c>
      <c r="O11" s="14">
        <v>76</v>
      </c>
      <c r="P11" s="14">
        <v>51</v>
      </c>
      <c r="Q11" s="14">
        <f>O11-P11</f>
        <v>25</v>
      </c>
      <c r="R11" s="24"/>
      <c r="S11" s="21">
        <f>(P11/O11)*100</f>
        <v>67.10526315789474</v>
      </c>
    </row>
    <row r="12" spans="1:19">
      <c r="B12" s="14"/>
      <c r="C12" s="20" t="s">
        <v>6</v>
      </c>
      <c r="D12" s="20">
        <v>178</v>
      </c>
      <c r="E12" s="20">
        <v>49</v>
      </c>
      <c r="F12" s="20">
        <v>129</v>
      </c>
      <c r="G12" s="25"/>
      <c r="H12" s="26">
        <f>(E12/D12)*100</f>
        <v>27.528089887640451</v>
      </c>
      <c r="I12" s="14"/>
      <c r="M12" s="14"/>
      <c r="N12" s="20" t="s">
        <v>6</v>
      </c>
      <c r="O12" s="20">
        <v>70</v>
      </c>
      <c r="P12" s="20">
        <v>49</v>
      </c>
      <c r="Q12" s="20">
        <f>O12-P12</f>
        <v>21</v>
      </c>
      <c r="R12" s="25"/>
      <c r="S12" s="26">
        <f>(P12/O12)*100</f>
        <v>70</v>
      </c>
    </row>
    <row r="13" spans="1:19">
      <c r="B13" s="14"/>
      <c r="C13" s="14" t="s">
        <v>7</v>
      </c>
      <c r="D13" s="14">
        <f>SUM(D10:D12)</f>
        <v>504</v>
      </c>
      <c r="E13" s="14">
        <f t="shared" ref="E13:F13" si="2">SUM(E10:E12)</f>
        <v>143</v>
      </c>
      <c r="F13" s="14">
        <f t="shared" si="2"/>
        <v>361</v>
      </c>
      <c r="G13" s="14" t="s">
        <v>8</v>
      </c>
      <c r="H13" s="21">
        <f>AVERAGE(H10:H12)</f>
        <v>28.398933848027387</v>
      </c>
      <c r="I13" s="14"/>
      <c r="M13" s="14"/>
      <c r="N13" s="14" t="s">
        <v>7</v>
      </c>
      <c r="O13" s="14">
        <f>SUM(O10:O12)</f>
        <v>223</v>
      </c>
      <c r="P13" s="14">
        <f t="shared" ref="P13:Q13" si="3">SUM(P10:P12)</f>
        <v>143</v>
      </c>
      <c r="Q13" s="14">
        <f t="shared" si="3"/>
        <v>80</v>
      </c>
      <c r="R13" s="14" t="s">
        <v>8</v>
      </c>
      <c r="S13" s="21">
        <f>AVERAGE(S10:S12)</f>
        <v>64.31647300068353</v>
      </c>
    </row>
    <row r="14" spans="1:19">
      <c r="B14" s="14"/>
      <c r="C14" s="14"/>
      <c r="D14" s="14"/>
      <c r="E14" s="14"/>
      <c r="F14" s="14"/>
      <c r="G14" s="14" t="s">
        <v>9</v>
      </c>
      <c r="H14" s="22">
        <f t="shared" ref="H14:H15" si="4">STDEV(H10:H12)</f>
        <v>2.5672617088638372</v>
      </c>
      <c r="I14" s="14"/>
      <c r="M14" s="14"/>
      <c r="N14" s="14"/>
      <c r="O14" s="14"/>
      <c r="P14" s="14"/>
      <c r="Q14" s="14"/>
      <c r="R14" s="14" t="s">
        <v>9</v>
      </c>
      <c r="S14" s="22">
        <f>STDEV(S10:S12)</f>
        <v>7.4786358279338216</v>
      </c>
    </row>
    <row r="15" spans="1:19">
      <c r="B15" s="14"/>
      <c r="C15" s="14"/>
      <c r="D15" s="14"/>
      <c r="E15" s="14"/>
      <c r="F15" s="14"/>
      <c r="G15" s="14" t="s">
        <v>10</v>
      </c>
      <c r="H15" s="22">
        <f t="shared" si="4"/>
        <v>1.9683565625766797</v>
      </c>
      <c r="I15" s="14"/>
      <c r="M15" s="14"/>
      <c r="N15" s="14"/>
      <c r="O15" s="14"/>
      <c r="P15" s="14"/>
      <c r="Q15" s="14"/>
      <c r="R15" s="14" t="s">
        <v>10</v>
      </c>
      <c r="S15" s="22">
        <f t="shared" ref="S15" si="5">STDEV(S11:S13)</f>
        <v>2.8419280743290853</v>
      </c>
    </row>
    <row r="16" spans="1:19">
      <c r="B16" s="14"/>
      <c r="C16" s="14"/>
      <c r="D16" s="14"/>
      <c r="E16" s="14"/>
      <c r="F16" s="14"/>
      <c r="G16" s="21"/>
      <c r="H16" s="14"/>
      <c r="I16" s="14"/>
      <c r="M16" s="14"/>
      <c r="N16" s="14"/>
      <c r="O16" s="14"/>
      <c r="P16" s="14"/>
      <c r="Q16" s="14"/>
      <c r="R16" s="21"/>
      <c r="S16" s="14"/>
    </row>
    <row r="17" spans="2:19">
      <c r="B17" s="14"/>
      <c r="C17" s="14"/>
      <c r="D17" s="14"/>
      <c r="E17" s="14"/>
      <c r="F17" s="14"/>
      <c r="G17" s="21"/>
      <c r="H17" s="14"/>
      <c r="I17" s="14"/>
      <c r="M17" s="14"/>
      <c r="N17" s="14"/>
      <c r="O17" s="14"/>
      <c r="P17" s="14"/>
      <c r="Q17" s="14"/>
      <c r="R17" s="21"/>
      <c r="S17" s="14"/>
    </row>
    <row r="18" spans="2:19">
      <c r="B18" s="14" t="s">
        <v>12</v>
      </c>
      <c r="C18" s="14" t="s">
        <v>4</v>
      </c>
      <c r="D18" s="14">
        <v>263</v>
      </c>
      <c r="E18" s="14">
        <v>29</v>
      </c>
      <c r="F18" s="14">
        <v>234</v>
      </c>
      <c r="G18" s="24"/>
      <c r="H18" s="21">
        <f>(E18/D18)*100</f>
        <v>11.02661596958175</v>
      </c>
      <c r="I18" s="14"/>
      <c r="M18" s="14" t="s">
        <v>12</v>
      </c>
      <c r="N18" s="14" t="s">
        <v>4</v>
      </c>
      <c r="O18" s="14">
        <v>37</v>
      </c>
      <c r="P18" s="14">
        <v>29</v>
      </c>
      <c r="Q18" s="14">
        <f>O18-P18</f>
        <v>8</v>
      </c>
      <c r="R18" s="24"/>
      <c r="S18" s="21">
        <f>(P18/O18)*100</f>
        <v>78.378378378378372</v>
      </c>
    </row>
    <row r="19" spans="2:19">
      <c r="B19" s="14"/>
      <c r="C19" s="14" t="s">
        <v>5</v>
      </c>
      <c r="D19" s="14">
        <v>249</v>
      </c>
      <c r="E19" s="14">
        <v>34</v>
      </c>
      <c r="F19" s="14">
        <v>215</v>
      </c>
      <c r="G19" s="24"/>
      <c r="H19" s="21">
        <f>(E19/D19)*100</f>
        <v>13.654618473895583</v>
      </c>
      <c r="I19" s="14"/>
      <c r="M19" s="14"/>
      <c r="N19" s="14" t="s">
        <v>5</v>
      </c>
      <c r="O19" s="14">
        <v>47</v>
      </c>
      <c r="P19" s="14">
        <v>34</v>
      </c>
      <c r="Q19" s="14">
        <f>O19-P19</f>
        <v>13</v>
      </c>
      <c r="R19" s="24"/>
      <c r="S19" s="21">
        <f>(P19/O19)*100</f>
        <v>72.340425531914903</v>
      </c>
    </row>
    <row r="20" spans="2:19">
      <c r="B20" s="14"/>
      <c r="C20" s="20" t="s">
        <v>6</v>
      </c>
      <c r="D20" s="20">
        <v>256</v>
      </c>
      <c r="E20" s="20">
        <v>21</v>
      </c>
      <c r="F20" s="20">
        <v>235</v>
      </c>
      <c r="G20" s="20"/>
      <c r="H20" s="26">
        <f>(E20/D20)*100</f>
        <v>8.203125</v>
      </c>
      <c r="I20" s="14"/>
      <c r="M20" s="14"/>
      <c r="N20" s="20" t="s">
        <v>6</v>
      </c>
      <c r="O20" s="20">
        <v>35</v>
      </c>
      <c r="P20" s="20">
        <v>21</v>
      </c>
      <c r="Q20" s="20">
        <f>O20-P20</f>
        <v>14</v>
      </c>
      <c r="R20" s="20"/>
      <c r="S20" s="26">
        <f>(P20/O20)*100</f>
        <v>60</v>
      </c>
    </row>
    <row r="21" spans="2:19">
      <c r="B21" s="14"/>
      <c r="C21" s="14" t="s">
        <v>7</v>
      </c>
      <c r="D21" s="14">
        <f>SUM(D18:D20)</f>
        <v>768</v>
      </c>
      <c r="E21" s="14">
        <f t="shared" ref="E21:F21" si="6">SUM(E18:E20)</f>
        <v>84</v>
      </c>
      <c r="F21" s="14">
        <f t="shared" si="6"/>
        <v>684</v>
      </c>
      <c r="G21" s="14" t="s">
        <v>8</v>
      </c>
      <c r="H21" s="21">
        <f>AVERAGE(H18:H20)</f>
        <v>10.961453147825779</v>
      </c>
      <c r="I21" s="14"/>
      <c r="M21" s="14"/>
      <c r="N21" s="14" t="s">
        <v>7</v>
      </c>
      <c r="O21" s="14">
        <f>SUM(O18:O20)</f>
        <v>119</v>
      </c>
      <c r="P21" s="14">
        <f t="shared" ref="P21:Q21" si="7">SUM(P18:P20)</f>
        <v>84</v>
      </c>
      <c r="Q21" s="14">
        <f t="shared" si="7"/>
        <v>35</v>
      </c>
      <c r="R21" s="14" t="s">
        <v>8</v>
      </c>
      <c r="S21" s="21">
        <f>AVERAGE(S18:S20)</f>
        <v>70.239601303431087</v>
      </c>
    </row>
    <row r="22" spans="2:19">
      <c r="B22" s="14"/>
      <c r="C22" s="14"/>
      <c r="D22" s="14"/>
      <c r="E22" s="14"/>
      <c r="F22" s="14"/>
      <c r="G22" s="14" t="s">
        <v>9</v>
      </c>
      <c r="H22" s="22">
        <f t="shared" ref="H22:H23" si="8">STDEV(H18:H20)</f>
        <v>2.7263308528104013</v>
      </c>
      <c r="I22" s="14"/>
      <c r="M22" s="14"/>
      <c r="N22" s="14"/>
      <c r="O22" s="14"/>
      <c r="P22" s="14"/>
      <c r="Q22" s="14"/>
      <c r="R22" s="14" t="s">
        <v>9</v>
      </c>
      <c r="S22" s="22">
        <f t="shared" ref="S22:S23" si="9">STDEV(S18:S20)</f>
        <v>9.3675661077971828</v>
      </c>
    </row>
    <row r="23" spans="2:19">
      <c r="B23" s="14"/>
      <c r="C23" s="14"/>
      <c r="D23" s="14"/>
      <c r="E23" s="14"/>
      <c r="F23" s="14"/>
      <c r="G23" s="14" t="s">
        <v>10</v>
      </c>
      <c r="H23" s="22">
        <f t="shared" si="8"/>
        <v>2.725811644891567</v>
      </c>
      <c r="I23" s="14"/>
      <c r="M23" s="14"/>
      <c r="N23" s="14"/>
      <c r="O23" s="14"/>
      <c r="P23" s="14"/>
      <c r="Q23" s="14"/>
      <c r="R23" s="14" t="s">
        <v>10</v>
      </c>
      <c r="S23" s="22">
        <f t="shared" si="9"/>
        <v>6.6023859273365391</v>
      </c>
    </row>
    <row r="24" spans="2:19">
      <c r="B24" s="14"/>
      <c r="C24" s="14"/>
      <c r="D24" s="14"/>
      <c r="E24" s="14"/>
      <c r="F24" s="14"/>
      <c r="G24" s="14"/>
      <c r="H24" s="14"/>
      <c r="I24" s="14"/>
      <c r="M24" s="14"/>
      <c r="N24" s="14"/>
      <c r="O24" s="14"/>
      <c r="P24" s="14"/>
      <c r="Q24" s="14"/>
      <c r="R24" s="14"/>
      <c r="S24" s="14"/>
    </row>
    <row r="25" spans="2:19">
      <c r="M25" s="14"/>
      <c r="N25" s="14"/>
      <c r="O25" s="14"/>
      <c r="P25" s="14"/>
      <c r="Q25" s="14"/>
      <c r="R25" s="14"/>
      <c r="S25" s="14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AA6EE-97A3-8E43-BAD0-AA2D28850C7F}">
  <dimension ref="A1:S27"/>
  <sheetViews>
    <sheetView workbookViewId="0">
      <selection activeCell="S1" sqref="S1:S23"/>
    </sheetView>
  </sheetViews>
  <sheetFormatPr baseColWidth="10" defaultRowHeight="20"/>
  <sheetData>
    <row r="1" spans="1:19">
      <c r="A1" t="s">
        <v>0</v>
      </c>
      <c r="B1" s="13" t="s">
        <v>1</v>
      </c>
      <c r="C1" s="14"/>
      <c r="D1" s="14" t="s">
        <v>13</v>
      </c>
      <c r="E1" s="14" t="s">
        <v>14</v>
      </c>
      <c r="F1" s="14" t="s">
        <v>15</v>
      </c>
      <c r="G1" s="14"/>
      <c r="H1" s="14" t="s">
        <v>25</v>
      </c>
      <c r="I1" s="14"/>
      <c r="J1" s="14" t="s">
        <v>20</v>
      </c>
      <c r="K1" s="14"/>
      <c r="L1" s="14"/>
      <c r="M1" s="13" t="s">
        <v>1</v>
      </c>
      <c r="O1" t="s">
        <v>16</v>
      </c>
      <c r="P1" t="s">
        <v>17</v>
      </c>
      <c r="Q1" t="s">
        <v>18</v>
      </c>
      <c r="S1" s="13" t="s">
        <v>19</v>
      </c>
    </row>
    <row r="2" spans="1:19">
      <c r="A2" t="s">
        <v>2</v>
      </c>
      <c r="B2" s="14" t="s">
        <v>3</v>
      </c>
      <c r="C2" s="14" t="s">
        <v>4</v>
      </c>
      <c r="D2" s="14">
        <v>190</v>
      </c>
      <c r="E2" s="14">
        <v>51</v>
      </c>
      <c r="F2" s="14">
        <v>139</v>
      </c>
      <c r="G2" s="24"/>
      <c r="H2" s="21">
        <f>(E2/D2)*100</f>
        <v>26.842105263157894</v>
      </c>
      <c r="I2" s="14"/>
      <c r="J2" s="14" t="s">
        <v>21</v>
      </c>
      <c r="K2" s="14"/>
      <c r="L2" s="14"/>
      <c r="M2" s="14" t="s">
        <v>3</v>
      </c>
      <c r="N2" t="s">
        <v>4</v>
      </c>
      <c r="O2">
        <v>79</v>
      </c>
      <c r="P2">
        <v>51</v>
      </c>
      <c r="Q2">
        <f>O2-P2</f>
        <v>28</v>
      </c>
      <c r="R2" s="1"/>
      <c r="S2" s="21">
        <f>(P2/O2)*100</f>
        <v>64.556962025316452</v>
      </c>
    </row>
    <row r="3" spans="1:19">
      <c r="A3" s="3" t="s">
        <v>22</v>
      </c>
      <c r="B3" s="14"/>
      <c r="C3" s="14" t="s">
        <v>5</v>
      </c>
      <c r="D3" s="14">
        <v>188</v>
      </c>
      <c r="E3" s="14">
        <v>61</v>
      </c>
      <c r="F3" s="14">
        <v>127</v>
      </c>
      <c r="G3" s="24"/>
      <c r="H3" s="21">
        <f>(E3/D3)*100</f>
        <v>32.446808510638299</v>
      </c>
      <c r="I3" s="14"/>
      <c r="J3" s="14"/>
      <c r="K3" s="14"/>
      <c r="L3" s="14"/>
      <c r="M3" s="14"/>
      <c r="N3" t="s">
        <v>5</v>
      </c>
      <c r="O3">
        <v>93</v>
      </c>
      <c r="P3">
        <v>61</v>
      </c>
      <c r="Q3">
        <f>O3-P3</f>
        <v>32</v>
      </c>
      <c r="R3" s="1"/>
      <c r="S3" s="21">
        <f>(P3/O3)*100</f>
        <v>65.591397849462368</v>
      </c>
    </row>
    <row r="4" spans="1:19">
      <c r="B4" s="14"/>
      <c r="C4" s="14" t="s">
        <v>6</v>
      </c>
      <c r="D4" s="14">
        <v>202</v>
      </c>
      <c r="E4" s="14">
        <v>56</v>
      </c>
      <c r="F4" s="14">
        <v>146</v>
      </c>
      <c r="G4" s="24"/>
      <c r="H4" s="21">
        <f>(E4/D4)*100</f>
        <v>27.722772277227726</v>
      </c>
      <c r="I4" s="14"/>
      <c r="J4" s="14"/>
      <c r="K4" s="14"/>
      <c r="L4" s="14"/>
      <c r="M4" s="14"/>
      <c r="N4" t="s">
        <v>6</v>
      </c>
      <c r="O4">
        <v>87</v>
      </c>
      <c r="P4">
        <v>56</v>
      </c>
      <c r="Q4">
        <f>O4-P4</f>
        <v>31</v>
      </c>
      <c r="R4" s="1"/>
      <c r="S4" s="21">
        <f>(P4/O4)*100</f>
        <v>64.367816091954026</v>
      </c>
    </row>
    <row r="5" spans="1:19">
      <c r="B5" s="14"/>
      <c r="C5" s="14" t="s">
        <v>7</v>
      </c>
      <c r="D5" s="14">
        <f>SUM(D2:D4)</f>
        <v>580</v>
      </c>
      <c r="E5" s="14">
        <f t="shared" ref="E5:F5" si="0">SUM(E2:E4)</f>
        <v>168</v>
      </c>
      <c r="F5" s="14">
        <f t="shared" si="0"/>
        <v>412</v>
      </c>
      <c r="G5" s="14" t="s">
        <v>8</v>
      </c>
      <c r="H5" s="21">
        <f>AVERAGE(H2:H4)</f>
        <v>29.00389535034131</v>
      </c>
      <c r="I5" s="14"/>
      <c r="J5" s="14"/>
      <c r="K5" s="14"/>
      <c r="L5" s="14"/>
      <c r="M5" s="14"/>
      <c r="N5" t="s">
        <v>7</v>
      </c>
      <c r="O5">
        <f>SUM(O2:O4)</f>
        <v>259</v>
      </c>
      <c r="P5">
        <f t="shared" ref="P5:Q5" si="1">SUM(P2:P4)</f>
        <v>168</v>
      </c>
      <c r="Q5">
        <f t="shared" si="1"/>
        <v>91</v>
      </c>
      <c r="R5" t="s">
        <v>8</v>
      </c>
      <c r="S5" s="21">
        <f>AVERAGE(S2:S4)</f>
        <v>64.838725322244272</v>
      </c>
    </row>
    <row r="6" spans="1:19">
      <c r="B6" s="14"/>
      <c r="C6" s="14"/>
      <c r="D6" s="14"/>
      <c r="E6" s="14"/>
      <c r="F6" s="14"/>
      <c r="G6" s="14" t="s">
        <v>9</v>
      </c>
      <c r="H6" s="22">
        <f>STDEV(H2:H4)</f>
        <v>3.0139893612000916</v>
      </c>
      <c r="I6" s="14"/>
      <c r="J6" s="14"/>
      <c r="K6" s="14"/>
      <c r="L6" s="14"/>
      <c r="M6" s="14"/>
      <c r="R6" t="s">
        <v>9</v>
      </c>
      <c r="S6" s="22">
        <f>STDEV(S2:S4)</f>
        <v>0.65865848202883637</v>
      </c>
    </row>
    <row r="7" spans="1:19">
      <c r="B7" s="14"/>
      <c r="C7" s="14"/>
      <c r="D7" s="14"/>
      <c r="E7" s="14"/>
      <c r="F7" s="14"/>
      <c r="G7" s="14" t="s">
        <v>10</v>
      </c>
      <c r="H7" s="21">
        <f>(H6/SQRT(3))</f>
        <v>1.7401275690235412</v>
      </c>
      <c r="I7" s="14"/>
      <c r="J7" s="14"/>
      <c r="K7" s="14"/>
      <c r="L7" s="14"/>
      <c r="M7" s="14"/>
      <c r="R7" t="s">
        <v>10</v>
      </c>
      <c r="S7" s="21">
        <f>(S6/SQRT(3))</f>
        <v>0.380276651903379</v>
      </c>
    </row>
    <row r="8" spans="1:19">
      <c r="B8" s="14"/>
      <c r="C8" s="14"/>
      <c r="D8" s="14"/>
      <c r="E8" s="14"/>
      <c r="F8" s="14"/>
      <c r="G8" s="21"/>
      <c r="H8" s="14"/>
      <c r="I8" s="14"/>
      <c r="J8" s="14"/>
      <c r="K8" s="14"/>
      <c r="L8" s="14"/>
      <c r="M8" s="14"/>
      <c r="R8" s="2"/>
      <c r="S8" s="13"/>
    </row>
    <row r="9" spans="1:19">
      <c r="B9" s="14"/>
      <c r="C9" s="14"/>
      <c r="D9" s="14"/>
      <c r="E9" s="14"/>
      <c r="F9" s="14"/>
      <c r="G9" s="21"/>
      <c r="H9" s="14"/>
      <c r="I9" s="14"/>
      <c r="J9" s="14"/>
      <c r="K9" s="14"/>
      <c r="L9" s="14"/>
      <c r="M9" s="14"/>
      <c r="R9" s="2"/>
      <c r="S9" s="13"/>
    </row>
    <row r="10" spans="1:19">
      <c r="B10" s="14" t="s">
        <v>11</v>
      </c>
      <c r="C10" s="14" t="s">
        <v>4</v>
      </c>
      <c r="D10" s="14">
        <v>177</v>
      </c>
      <c r="E10" s="14">
        <v>40</v>
      </c>
      <c r="F10" s="14">
        <v>137</v>
      </c>
      <c r="G10" s="24"/>
      <c r="H10" s="21">
        <f>(E10/D10)*100</f>
        <v>22.598870056497177</v>
      </c>
      <c r="I10" s="14"/>
      <c r="J10" s="14"/>
      <c r="K10" s="14"/>
      <c r="L10" s="14"/>
      <c r="M10" s="14" t="s">
        <v>11</v>
      </c>
      <c r="N10" t="s">
        <v>4</v>
      </c>
      <c r="O10">
        <v>64</v>
      </c>
      <c r="P10">
        <v>40</v>
      </c>
      <c r="Q10">
        <f>O10-P10</f>
        <v>24</v>
      </c>
      <c r="R10" s="1"/>
      <c r="S10" s="21">
        <f>(P10/O10)*100</f>
        <v>62.5</v>
      </c>
    </row>
    <row r="11" spans="1:19">
      <c r="B11" s="14"/>
      <c r="C11" s="14" t="s">
        <v>5</v>
      </c>
      <c r="D11" s="14">
        <v>155</v>
      </c>
      <c r="E11" s="14">
        <v>38</v>
      </c>
      <c r="F11" s="14">
        <v>117</v>
      </c>
      <c r="G11" s="24"/>
      <c r="H11" s="21">
        <f>(E11/D11)*100</f>
        <v>24.516129032258064</v>
      </c>
      <c r="I11" s="14"/>
      <c r="J11" s="14"/>
      <c r="K11" s="14"/>
      <c r="L11" s="14"/>
      <c r="M11" s="14"/>
      <c r="N11" t="s">
        <v>5</v>
      </c>
      <c r="O11">
        <v>54</v>
      </c>
      <c r="P11">
        <v>38</v>
      </c>
      <c r="Q11">
        <f>O11-P11</f>
        <v>16</v>
      </c>
      <c r="R11" s="1"/>
      <c r="S11" s="21">
        <f>(P11/O11)*100</f>
        <v>70.370370370370367</v>
      </c>
    </row>
    <row r="12" spans="1:19">
      <c r="B12" s="14"/>
      <c r="C12" s="14" t="s">
        <v>6</v>
      </c>
      <c r="D12" s="14">
        <v>169</v>
      </c>
      <c r="E12" s="14">
        <v>38</v>
      </c>
      <c r="F12" s="14">
        <v>131</v>
      </c>
      <c r="G12" s="24"/>
      <c r="H12" s="21">
        <f>(E12/D12)*100</f>
        <v>22.485207100591715</v>
      </c>
      <c r="I12" s="14"/>
      <c r="J12" s="14"/>
      <c r="K12" s="14"/>
      <c r="L12" s="14"/>
      <c r="M12" s="14"/>
      <c r="N12" t="s">
        <v>6</v>
      </c>
      <c r="O12">
        <v>56</v>
      </c>
      <c r="P12">
        <v>38</v>
      </c>
      <c r="Q12">
        <f>O12-P12</f>
        <v>18</v>
      </c>
      <c r="R12" s="1"/>
      <c r="S12" s="21">
        <f>(P12/O12)*100</f>
        <v>67.857142857142861</v>
      </c>
    </row>
    <row r="13" spans="1:19">
      <c r="B13" s="14"/>
      <c r="C13" s="14" t="s">
        <v>7</v>
      </c>
      <c r="D13" s="14">
        <f>SUM(D10:D12)</f>
        <v>501</v>
      </c>
      <c r="E13" s="14">
        <f t="shared" ref="E13:F13" si="2">SUM(E10:E12)</f>
        <v>116</v>
      </c>
      <c r="F13" s="14">
        <f t="shared" si="2"/>
        <v>385</v>
      </c>
      <c r="G13" s="14" t="s">
        <v>8</v>
      </c>
      <c r="H13" s="21">
        <f>AVERAGE(H10:H12)</f>
        <v>23.200068729782316</v>
      </c>
      <c r="I13" s="14"/>
      <c r="J13" s="14"/>
      <c r="K13" s="14"/>
      <c r="L13" s="14"/>
      <c r="M13" s="14"/>
      <c r="N13" t="s">
        <v>7</v>
      </c>
      <c r="O13">
        <f>SUM(O10:O12)</f>
        <v>174</v>
      </c>
      <c r="P13">
        <f t="shared" ref="P13:Q13" si="3">SUM(P10:P12)</f>
        <v>116</v>
      </c>
      <c r="Q13">
        <f t="shared" si="3"/>
        <v>58</v>
      </c>
      <c r="R13" t="s">
        <v>8</v>
      </c>
      <c r="S13" s="21">
        <f>AVERAGE(S10:S12)</f>
        <v>66.909171075837747</v>
      </c>
    </row>
    <row r="14" spans="1:19">
      <c r="B14" s="14"/>
      <c r="C14" s="14"/>
      <c r="D14" s="14"/>
      <c r="E14" s="14"/>
      <c r="F14" s="14"/>
      <c r="G14" s="14" t="s">
        <v>9</v>
      </c>
      <c r="H14" s="22">
        <f t="shared" ref="H14:H15" si="4">STDEV(H10:H12)</f>
        <v>1.1411576826629635</v>
      </c>
      <c r="I14" s="14"/>
      <c r="J14" s="14"/>
      <c r="K14" s="14"/>
      <c r="L14" s="14"/>
      <c r="M14" s="14"/>
      <c r="R14" t="s">
        <v>9</v>
      </c>
      <c r="S14" s="22">
        <f>STDEV(S10:S12)</f>
        <v>4.0199092421737639</v>
      </c>
    </row>
    <row r="15" spans="1:19">
      <c r="B15" s="14"/>
      <c r="C15" s="14"/>
      <c r="D15" s="14"/>
      <c r="E15" s="14"/>
      <c r="F15" s="14"/>
      <c r="G15" s="14" t="s">
        <v>10</v>
      </c>
      <c r="H15" s="22">
        <f t="shared" si="4"/>
        <v>1.0301849155341782</v>
      </c>
      <c r="I15" s="14"/>
      <c r="J15" s="14"/>
      <c r="K15" s="14"/>
      <c r="L15" s="14"/>
      <c r="M15" s="14"/>
      <c r="R15" t="s">
        <v>10</v>
      </c>
      <c r="S15" s="22">
        <f t="shared" ref="S15" si="5">STDEV(S11:S13)</f>
        <v>1.788615087521982</v>
      </c>
    </row>
    <row r="16" spans="1:19">
      <c r="B16" s="14"/>
      <c r="C16" s="14"/>
      <c r="D16" s="14"/>
      <c r="E16" s="14"/>
      <c r="F16" s="14"/>
      <c r="G16" s="21"/>
      <c r="H16" s="14"/>
      <c r="I16" s="14"/>
      <c r="J16" s="14"/>
      <c r="K16" s="14"/>
      <c r="L16" s="14"/>
      <c r="M16" s="14"/>
      <c r="R16" s="2"/>
      <c r="S16" s="13"/>
    </row>
    <row r="17" spans="2:19">
      <c r="B17" s="14"/>
      <c r="C17" s="14"/>
      <c r="D17" s="14"/>
      <c r="E17" s="14"/>
      <c r="F17" s="14"/>
      <c r="G17" s="21"/>
      <c r="H17" s="14"/>
      <c r="I17" s="14"/>
      <c r="J17" s="14"/>
      <c r="K17" s="14"/>
      <c r="L17" s="14"/>
      <c r="M17" s="14"/>
      <c r="R17" s="2"/>
      <c r="S17" s="13"/>
    </row>
    <row r="18" spans="2:19">
      <c r="B18" s="14" t="s">
        <v>12</v>
      </c>
      <c r="C18" s="14" t="s">
        <v>4</v>
      </c>
      <c r="D18" s="14">
        <v>233</v>
      </c>
      <c r="E18" s="14">
        <v>14</v>
      </c>
      <c r="F18" s="14">
        <v>219</v>
      </c>
      <c r="G18" s="24"/>
      <c r="H18" s="21">
        <f>(E18/D18)*100</f>
        <v>6.0085836909871242</v>
      </c>
      <c r="I18" s="14"/>
      <c r="J18" s="14"/>
      <c r="K18" s="14"/>
      <c r="L18" s="14"/>
      <c r="M18" s="14" t="s">
        <v>12</v>
      </c>
      <c r="N18" t="s">
        <v>4</v>
      </c>
      <c r="O18">
        <v>27</v>
      </c>
      <c r="P18">
        <v>14</v>
      </c>
      <c r="Q18">
        <f>O18-P18</f>
        <v>13</v>
      </c>
      <c r="R18" s="1"/>
      <c r="S18" s="21">
        <f>(P18/O18)*100</f>
        <v>51.851851851851848</v>
      </c>
    </row>
    <row r="19" spans="2:19">
      <c r="B19" s="14"/>
      <c r="C19" s="14" t="s">
        <v>5</v>
      </c>
      <c r="D19" s="14">
        <v>260</v>
      </c>
      <c r="E19" s="14">
        <v>17</v>
      </c>
      <c r="F19" s="14">
        <v>243</v>
      </c>
      <c r="G19" s="24"/>
      <c r="H19" s="21">
        <f>(E19/D19)*100</f>
        <v>6.5384615384615392</v>
      </c>
      <c r="I19" s="14"/>
      <c r="J19" s="14"/>
      <c r="K19" s="14"/>
      <c r="L19" s="14"/>
      <c r="M19" s="14"/>
      <c r="N19" t="s">
        <v>5</v>
      </c>
      <c r="O19">
        <v>26</v>
      </c>
      <c r="P19">
        <v>17</v>
      </c>
      <c r="Q19">
        <f>O19-P19</f>
        <v>9</v>
      </c>
      <c r="R19" s="1"/>
      <c r="S19" s="21">
        <f>(P19/O19)*100</f>
        <v>65.384615384615387</v>
      </c>
    </row>
    <row r="20" spans="2:19">
      <c r="B20" s="14"/>
      <c r="C20" s="14" t="s">
        <v>6</v>
      </c>
      <c r="D20" s="14">
        <v>270</v>
      </c>
      <c r="E20" s="14">
        <v>29</v>
      </c>
      <c r="F20" s="14">
        <v>241</v>
      </c>
      <c r="G20" s="14"/>
      <c r="H20" s="21">
        <f>(E20/D20)*100</f>
        <v>10.74074074074074</v>
      </c>
      <c r="I20" s="14"/>
      <c r="J20" s="14"/>
      <c r="K20" s="14"/>
      <c r="L20" s="14"/>
      <c r="M20" s="14"/>
      <c r="N20" t="s">
        <v>6</v>
      </c>
      <c r="O20">
        <v>43</v>
      </c>
      <c r="P20">
        <v>29</v>
      </c>
      <c r="Q20">
        <f>O20-P20</f>
        <v>14</v>
      </c>
      <c r="S20" s="21">
        <f>(P20/O20)*100</f>
        <v>67.441860465116278</v>
      </c>
    </row>
    <row r="21" spans="2:19">
      <c r="B21" s="14"/>
      <c r="C21" s="14" t="s">
        <v>7</v>
      </c>
      <c r="D21" s="14">
        <f>SUM(D18:D20)</f>
        <v>763</v>
      </c>
      <c r="E21" s="14">
        <f t="shared" ref="E21:F21" si="6">SUM(E18:E20)</f>
        <v>60</v>
      </c>
      <c r="F21" s="14">
        <f t="shared" si="6"/>
        <v>703</v>
      </c>
      <c r="G21" s="14" t="s">
        <v>8</v>
      </c>
      <c r="H21" s="21">
        <f>AVERAGE(H18:H20)</f>
        <v>7.762595323396468</v>
      </c>
      <c r="I21" s="14"/>
      <c r="J21" s="14"/>
      <c r="K21" s="14"/>
      <c r="L21" s="14"/>
      <c r="M21" s="14"/>
      <c r="N21" t="s">
        <v>7</v>
      </c>
      <c r="O21">
        <f>SUM(O18:O20)</f>
        <v>96</v>
      </c>
      <c r="P21">
        <f t="shared" ref="P21:Q21" si="7">SUM(P18:P20)</f>
        <v>60</v>
      </c>
      <c r="Q21">
        <f t="shared" si="7"/>
        <v>36</v>
      </c>
      <c r="R21" t="s">
        <v>8</v>
      </c>
      <c r="S21" s="21">
        <f>AVERAGE(S18:S20)</f>
        <v>61.559442567194502</v>
      </c>
    </row>
    <row r="22" spans="2:19">
      <c r="B22" s="14"/>
      <c r="C22" s="14"/>
      <c r="D22" s="14"/>
      <c r="E22" s="14"/>
      <c r="F22" s="14"/>
      <c r="G22" s="14" t="s">
        <v>9</v>
      </c>
      <c r="H22" s="22">
        <f t="shared" ref="H22:H23" si="8">STDEV(H18:H20)</f>
        <v>2.5927215871449762</v>
      </c>
      <c r="I22" s="14"/>
      <c r="J22" s="14"/>
      <c r="K22" s="14"/>
      <c r="L22" s="14"/>
      <c r="M22" s="14"/>
      <c r="R22" t="s">
        <v>9</v>
      </c>
      <c r="S22" s="22">
        <f t="shared" ref="S22:S23" si="9">STDEV(S18:S20)</f>
        <v>8.4697138353529091</v>
      </c>
    </row>
    <row r="23" spans="2:19">
      <c r="B23" s="14"/>
      <c r="C23" s="14"/>
      <c r="D23" s="14"/>
      <c r="E23" s="14"/>
      <c r="F23" s="14"/>
      <c r="G23" s="14" t="s">
        <v>10</v>
      </c>
      <c r="H23" s="22">
        <f t="shared" si="8"/>
        <v>2.1612883559031881</v>
      </c>
      <c r="I23" s="14"/>
      <c r="J23" s="14"/>
      <c r="K23" s="14"/>
      <c r="L23" s="14"/>
      <c r="M23" s="14"/>
      <c r="R23" t="s">
        <v>10</v>
      </c>
      <c r="S23" s="22">
        <f t="shared" si="9"/>
        <v>2.9851589776250109</v>
      </c>
    </row>
    <row r="24" spans="2:19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2:19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2:19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2:19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5FFD-EDA7-A04D-B26C-DBFBED204592}">
  <dimension ref="A1:J50"/>
  <sheetViews>
    <sheetView tabSelected="1" topLeftCell="A15" workbookViewId="0">
      <selection activeCell="L27" sqref="L27"/>
    </sheetView>
  </sheetViews>
  <sheetFormatPr baseColWidth="10" defaultRowHeight="20"/>
  <cols>
    <col min="4" max="4" width="16.85546875" customWidth="1"/>
    <col min="5" max="5" width="18.140625" bestFit="1" customWidth="1"/>
    <col min="6" max="6" width="16.28515625" customWidth="1"/>
    <col min="7" max="7" width="15.42578125" customWidth="1"/>
  </cols>
  <sheetData>
    <row r="1" spans="1:10">
      <c r="A1" t="s">
        <v>0</v>
      </c>
      <c r="B1" s="13" t="s">
        <v>1</v>
      </c>
      <c r="C1" s="14"/>
      <c r="D1" s="14" t="s">
        <v>25</v>
      </c>
      <c r="E1" s="14"/>
      <c r="F1" s="14"/>
      <c r="G1" s="14" t="s">
        <v>19</v>
      </c>
      <c r="J1" t="s">
        <v>33</v>
      </c>
    </row>
    <row r="2" spans="1:10">
      <c r="A2" t="s">
        <v>2</v>
      </c>
      <c r="B2" s="14" t="s">
        <v>3</v>
      </c>
      <c r="C2" s="15" t="s">
        <v>23</v>
      </c>
      <c r="D2" s="16">
        <v>32.259906974838124</v>
      </c>
      <c r="E2" s="14"/>
      <c r="F2" s="14" t="s">
        <v>3</v>
      </c>
      <c r="G2" s="16">
        <v>66.116825904102441</v>
      </c>
      <c r="J2">
        <v>554</v>
      </c>
    </row>
    <row r="3" spans="1:10">
      <c r="B3" s="14"/>
      <c r="C3" s="15" t="s">
        <v>24</v>
      </c>
      <c r="D3" s="16">
        <v>28.885945666631887</v>
      </c>
      <c r="E3" s="14"/>
      <c r="F3" s="14"/>
      <c r="G3" s="16">
        <v>69.331751610232629</v>
      </c>
      <c r="J3">
        <v>653</v>
      </c>
    </row>
    <row r="4" spans="1:10">
      <c r="B4" s="14"/>
      <c r="C4" s="17" t="s">
        <v>22</v>
      </c>
      <c r="D4" s="18">
        <v>29.00389535034131</v>
      </c>
      <c r="E4" s="19"/>
      <c r="F4" s="20"/>
      <c r="G4" s="18">
        <v>64.838725322244272</v>
      </c>
      <c r="J4">
        <v>580</v>
      </c>
    </row>
    <row r="5" spans="1:10">
      <c r="B5" s="14"/>
      <c r="C5" s="14" t="s">
        <v>8</v>
      </c>
      <c r="D5" s="21">
        <f>AVERAGE(D2:D4)</f>
        <v>30.049915997270443</v>
      </c>
      <c r="E5" s="19"/>
      <c r="F5" s="14" t="s">
        <v>8</v>
      </c>
      <c r="G5" s="16">
        <f>AVERAGE(G2:G4)</f>
        <v>66.762434278859772</v>
      </c>
      <c r="I5" t="s">
        <v>7</v>
      </c>
      <c r="J5">
        <f>SUM(J2:J4)</f>
        <v>1787</v>
      </c>
    </row>
    <row r="6" spans="1:10">
      <c r="B6" s="14"/>
      <c r="C6" s="14" t="s">
        <v>9</v>
      </c>
      <c r="D6" s="22">
        <f>STDEV(D2:D4)</f>
        <v>1.9148167334420578</v>
      </c>
      <c r="E6" s="19"/>
      <c r="F6" s="14" t="s">
        <v>9</v>
      </c>
      <c r="G6" s="16">
        <f>STDEV(G2:G4)</f>
        <v>2.3150440462993829</v>
      </c>
    </row>
    <row r="7" spans="1:10">
      <c r="B7" s="14"/>
      <c r="C7" s="14" t="s">
        <v>10</v>
      </c>
      <c r="D7" s="21">
        <f>(D6/SQRT(3))</f>
        <v>1.1055199565015721</v>
      </c>
      <c r="E7" s="19"/>
      <c r="F7" s="14" t="s">
        <v>10</v>
      </c>
      <c r="G7" s="16">
        <f>(G6/SQRT(3))</f>
        <v>1.3365913033167893</v>
      </c>
    </row>
    <row r="8" spans="1:10">
      <c r="B8" s="14"/>
      <c r="C8" s="14"/>
      <c r="D8" s="16"/>
      <c r="E8" s="19"/>
      <c r="F8" s="14"/>
      <c r="G8" s="16"/>
    </row>
    <row r="9" spans="1:10">
      <c r="B9" s="14"/>
      <c r="C9" s="14"/>
      <c r="D9" s="16"/>
      <c r="E9" s="19"/>
      <c r="F9" s="14"/>
      <c r="G9" s="16"/>
    </row>
    <row r="10" spans="1:10">
      <c r="B10" s="14" t="s">
        <v>11</v>
      </c>
      <c r="C10" s="15" t="s">
        <v>23</v>
      </c>
      <c r="D10" s="16">
        <v>27.567304744459236</v>
      </c>
      <c r="E10" s="19"/>
      <c r="F10" s="14" t="s">
        <v>11</v>
      </c>
      <c r="G10" s="16">
        <v>67.203948102990111</v>
      </c>
      <c r="J10">
        <v>445</v>
      </c>
    </row>
    <row r="11" spans="1:10">
      <c r="B11" s="14"/>
      <c r="C11" s="15" t="s">
        <v>24</v>
      </c>
      <c r="D11" s="16">
        <v>28.398933848027387</v>
      </c>
      <c r="E11" s="19"/>
      <c r="F11" s="14"/>
      <c r="G11" s="16">
        <v>64.31647300068353</v>
      </c>
      <c r="J11">
        <v>504</v>
      </c>
    </row>
    <row r="12" spans="1:10">
      <c r="B12" s="14"/>
      <c r="C12" s="17" t="s">
        <v>22</v>
      </c>
      <c r="D12" s="18">
        <v>23.200068729782316</v>
      </c>
      <c r="E12" s="19"/>
      <c r="F12" s="20"/>
      <c r="G12" s="18">
        <v>66.909171075837747</v>
      </c>
      <c r="J12">
        <v>501</v>
      </c>
    </row>
    <row r="13" spans="1:10">
      <c r="B13" s="14"/>
      <c r="C13" s="14" t="s">
        <v>8</v>
      </c>
      <c r="D13" s="21">
        <f>AVERAGE(D10:D12)</f>
        <v>26.388769107422977</v>
      </c>
      <c r="E13" s="19"/>
      <c r="F13" s="14" t="s">
        <v>8</v>
      </c>
      <c r="G13" s="16">
        <f>AVERAGE(G10:G12)</f>
        <v>66.143197393170468</v>
      </c>
      <c r="I13" t="s">
        <v>7</v>
      </c>
      <c r="J13">
        <f>SUM(J10:J12)</f>
        <v>1450</v>
      </c>
    </row>
    <row r="14" spans="1:10">
      <c r="B14" s="14"/>
      <c r="C14" s="14" t="s">
        <v>9</v>
      </c>
      <c r="D14" s="22">
        <f>STDEV(D10:D12)</f>
        <v>2.7926258817195104</v>
      </c>
      <c r="E14" s="19"/>
      <c r="F14" s="14" t="s">
        <v>9</v>
      </c>
      <c r="G14" s="16">
        <f>STDEV(G10:G12)</f>
        <v>1.5888407341562787</v>
      </c>
    </row>
    <row r="15" spans="1:10">
      <c r="B15" s="14"/>
      <c r="C15" s="14" t="s">
        <v>10</v>
      </c>
      <c r="D15" s="21">
        <f>(D14/SQRT(3))</f>
        <v>1.6123233045566754</v>
      </c>
      <c r="E15" s="19"/>
      <c r="F15" s="14" t="s">
        <v>10</v>
      </c>
      <c r="G15" s="16">
        <f>(G14/SQRT(3))</f>
        <v>0.91731762556457019</v>
      </c>
    </row>
    <row r="16" spans="1:10">
      <c r="B16" s="14"/>
      <c r="C16" s="14"/>
      <c r="D16" s="16"/>
      <c r="E16" s="19"/>
      <c r="F16" s="14"/>
      <c r="G16" s="16"/>
    </row>
    <row r="17" spans="2:10">
      <c r="B17" s="14"/>
      <c r="C17" s="14"/>
      <c r="D17" s="16"/>
      <c r="E17" s="19"/>
      <c r="F17" s="14"/>
      <c r="G17" s="16"/>
    </row>
    <row r="18" spans="2:10">
      <c r="B18" s="14" t="s">
        <v>12</v>
      </c>
      <c r="C18" s="15" t="s">
        <v>23</v>
      </c>
      <c r="D18" s="16">
        <v>8.2598765707930557</v>
      </c>
      <c r="E18" s="19"/>
      <c r="F18" s="14" t="s">
        <v>12</v>
      </c>
      <c r="G18" s="16">
        <v>62.811216469753056</v>
      </c>
      <c r="J18">
        <v>799</v>
      </c>
    </row>
    <row r="19" spans="2:10">
      <c r="B19" s="14"/>
      <c r="C19" s="15" t="s">
        <v>24</v>
      </c>
      <c r="D19" s="16">
        <v>10.961453147825779</v>
      </c>
      <c r="E19" s="19"/>
      <c r="F19" s="14"/>
      <c r="G19" s="16">
        <v>70.239601303431087</v>
      </c>
      <c r="J19">
        <v>768</v>
      </c>
    </row>
    <row r="20" spans="2:10">
      <c r="B20" s="14"/>
      <c r="C20" s="17" t="s">
        <v>22</v>
      </c>
      <c r="D20" s="18">
        <v>7.762595323396468</v>
      </c>
      <c r="E20" s="19"/>
      <c r="F20" s="20"/>
      <c r="G20" s="18">
        <v>61.559442567194502</v>
      </c>
      <c r="J20">
        <v>763</v>
      </c>
    </row>
    <row r="21" spans="2:10">
      <c r="B21" s="14"/>
      <c r="C21" s="14" t="s">
        <v>8</v>
      </c>
      <c r="D21" s="21">
        <f>AVERAGE(D18:D20)</f>
        <v>8.9946416806717675</v>
      </c>
      <c r="E21" s="19"/>
      <c r="F21" s="14" t="s">
        <v>8</v>
      </c>
      <c r="G21" s="16">
        <f>AVERAGE(G18:G20)</f>
        <v>64.870086780126215</v>
      </c>
      <c r="I21" t="s">
        <v>7</v>
      </c>
      <c r="J21">
        <f>SUM(J18:J20)</f>
        <v>2330</v>
      </c>
    </row>
    <row r="22" spans="2:10">
      <c r="B22" s="14"/>
      <c r="C22" s="14" t="s">
        <v>9</v>
      </c>
      <c r="D22" s="22">
        <f>STDEV(D18:D20)</f>
        <v>1.721360703121082</v>
      </c>
      <c r="E22" s="19"/>
      <c r="F22" s="14" t="s">
        <v>9</v>
      </c>
      <c r="G22" s="16">
        <f>STDEV(G18:G20)</f>
        <v>4.6920676825647059</v>
      </c>
    </row>
    <row r="23" spans="2:10">
      <c r="B23" s="14"/>
      <c r="C23" s="14" t="s">
        <v>10</v>
      </c>
      <c r="D23" s="21">
        <f>(D22/SQRT(3))</f>
        <v>0.99382806531940027</v>
      </c>
      <c r="E23" s="14"/>
      <c r="F23" s="14" t="s">
        <v>10</v>
      </c>
      <c r="G23" s="16">
        <f>(G22/SQRT(3))</f>
        <v>2.7089665395846767</v>
      </c>
    </row>
    <row r="25" spans="2:10">
      <c r="B25" s="28" t="s">
        <v>35</v>
      </c>
      <c r="C25" s="28"/>
    </row>
    <row r="26" spans="2:10">
      <c r="C26" s="6"/>
      <c r="D26" s="27" t="s">
        <v>26</v>
      </c>
      <c r="E26" s="27"/>
    </row>
    <row r="27" spans="2:10">
      <c r="C27" s="6" t="s">
        <v>28</v>
      </c>
      <c r="D27" s="7" t="s">
        <v>16</v>
      </c>
      <c r="E27" s="7" t="s">
        <v>27</v>
      </c>
    </row>
    <row r="28" spans="2:10">
      <c r="C28" s="6" t="s">
        <v>3</v>
      </c>
      <c r="D28" s="8">
        <f>D5</f>
        <v>30.049915997270443</v>
      </c>
      <c r="E28" s="8">
        <f>100-D28</f>
        <v>69.950084002729554</v>
      </c>
    </row>
    <row r="29" spans="2:10">
      <c r="C29" s="6" t="s">
        <v>11</v>
      </c>
      <c r="D29" s="8">
        <f>D13</f>
        <v>26.388769107422977</v>
      </c>
      <c r="E29" s="8">
        <f>100-D29</f>
        <v>73.611230892577026</v>
      </c>
    </row>
    <row r="30" spans="2:10">
      <c r="C30" s="6" t="s">
        <v>12</v>
      </c>
      <c r="D30" s="8">
        <f>D21</f>
        <v>8.9946416806717675</v>
      </c>
      <c r="E30" s="8">
        <f>100-D30</f>
        <v>91.005358319328238</v>
      </c>
    </row>
    <row r="38" spans="2:9">
      <c r="E38" s="5" t="s">
        <v>29</v>
      </c>
      <c r="F38" s="5" t="s">
        <v>30</v>
      </c>
    </row>
    <row r="39" spans="2:9">
      <c r="C39" s="11" t="s">
        <v>28</v>
      </c>
      <c r="D39" s="9" t="s">
        <v>32</v>
      </c>
      <c r="E39" s="9" t="s">
        <v>32</v>
      </c>
      <c r="F39" s="9" t="s">
        <v>32</v>
      </c>
      <c r="G39" s="10" t="s">
        <v>31</v>
      </c>
      <c r="H39" s="5" t="s">
        <v>9</v>
      </c>
      <c r="I39" s="5" t="s">
        <v>10</v>
      </c>
    </row>
    <row r="40" spans="2:9">
      <c r="C40" s="6" t="s">
        <v>3</v>
      </c>
      <c r="D40" s="4">
        <v>30.049915997270443</v>
      </c>
      <c r="E40">
        <v>16.600000000000001</v>
      </c>
      <c r="F40">
        <v>22.6</v>
      </c>
      <c r="G40" s="23">
        <f>AVERAGE(D40:F40)</f>
        <v>23.083305332423482</v>
      </c>
      <c r="H40" s="4">
        <f>STDEV(D40:F40)</f>
        <v>6.7379706230191694</v>
      </c>
      <c r="I40" s="4">
        <f>(H40/SQRT(3))</f>
        <v>3.8901691529919082</v>
      </c>
    </row>
    <row r="41" spans="2:9">
      <c r="C41" s="6" t="s">
        <v>11</v>
      </c>
      <c r="D41" s="4">
        <v>26.388769107422977</v>
      </c>
      <c r="E41">
        <v>21.4</v>
      </c>
      <c r="F41">
        <v>30.2</v>
      </c>
      <c r="G41" s="23">
        <f>AVERAGE(D41:F41)</f>
        <v>25.996256369140994</v>
      </c>
      <c r="H41" s="4">
        <f>STDEV(D41:F41)</f>
        <v>4.4131111120484086</v>
      </c>
      <c r="I41" s="4">
        <f t="shared" ref="I41:I42" si="0">(H41/SQRT(3))</f>
        <v>2.5479108885048776</v>
      </c>
    </row>
    <row r="42" spans="2:9">
      <c r="C42" s="6" t="s">
        <v>12</v>
      </c>
      <c r="D42" s="4">
        <v>8.9946416806717675</v>
      </c>
      <c r="E42">
        <v>7.9</v>
      </c>
      <c r="F42">
        <v>20.7</v>
      </c>
      <c r="G42" s="23">
        <f>AVERAGE(D42:F42)</f>
        <v>12.53154722689059</v>
      </c>
      <c r="H42" s="4">
        <f>STDEV(D42:F42)</f>
        <v>7.0952290753826306</v>
      </c>
      <c r="I42" s="4">
        <f t="shared" si="0"/>
        <v>4.0964324166342214</v>
      </c>
    </row>
    <row r="45" spans="2:9">
      <c r="B45" s="28" t="s">
        <v>34</v>
      </c>
      <c r="C45" s="28"/>
    </row>
    <row r="46" spans="2:9">
      <c r="C46" s="6"/>
      <c r="D46" s="27" t="s">
        <v>26</v>
      </c>
      <c r="E46" s="27"/>
    </row>
    <row r="47" spans="2:9">
      <c r="C47" s="11" t="s">
        <v>28</v>
      </c>
      <c r="D47" s="12" t="s">
        <v>16</v>
      </c>
      <c r="E47" s="12" t="s">
        <v>27</v>
      </c>
    </row>
    <row r="48" spans="2:9">
      <c r="C48" s="6" t="s">
        <v>3</v>
      </c>
      <c r="D48" s="8">
        <f>G40</f>
        <v>23.083305332423482</v>
      </c>
      <c r="E48" s="8">
        <f>100-D48</f>
        <v>76.916694667576522</v>
      </c>
    </row>
    <row r="49" spans="3:5">
      <c r="C49" s="6" t="s">
        <v>11</v>
      </c>
      <c r="D49" s="8">
        <f>G41</f>
        <v>25.996256369140994</v>
      </c>
      <c r="E49" s="8">
        <f>100-D49</f>
        <v>74.003743630859006</v>
      </c>
    </row>
    <row r="50" spans="3:5">
      <c r="C50" s="6" t="s">
        <v>12</v>
      </c>
      <c r="D50" s="8">
        <f>G42</f>
        <v>12.53154722689059</v>
      </c>
      <c r="E50" s="8">
        <f>100-D50</f>
        <v>87.468452773109405</v>
      </c>
    </row>
  </sheetData>
  <mergeCells count="4">
    <mergeCell ref="D26:E26"/>
    <mergeCell ref="D46:E46"/>
    <mergeCell ref="B25:C25"/>
    <mergeCell ref="B45:C45"/>
  </mergeCells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0731_2L</vt:lpstr>
      <vt:lpstr>0731_1L</vt:lpstr>
      <vt:lpstr>0731_4L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2022-12-14T02:34:05Z</dcterms:created>
  <dcterms:modified xsi:type="dcterms:W3CDTF">2023-05-01T09:27:06Z</dcterms:modified>
</cp:coreProperties>
</file>