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961571A7-091A-AC43-B5A0-3F6EA0C6FF0C}" xr6:coauthVersionLast="36" xr6:coauthVersionMax="36" xr10:uidLastSave="{00000000-0000-0000-0000-000000000000}"/>
  <bookViews>
    <workbookView xWindow="16580" yWindow="4100" windowWidth="33220" windowHeight="22640" xr2:uid="{8B8C8378-A375-794D-B87F-1368060D70E4}"/>
  </bookViews>
  <sheets>
    <sheet name="Hippocampus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5" l="1"/>
  <c r="O7" i="5"/>
  <c r="D48" i="5" l="1"/>
  <c r="G3" i="5"/>
  <c r="C48" i="5"/>
  <c r="C50" i="5"/>
  <c r="C14" i="5"/>
  <c r="C31" i="5"/>
  <c r="G37" i="5" l="1"/>
  <c r="G42" i="5"/>
  <c r="G38" i="5"/>
  <c r="G11" i="5" l="1"/>
  <c r="D50" i="5"/>
  <c r="D31" i="5"/>
  <c r="D14" i="5"/>
  <c r="O6" i="5" l="1"/>
  <c r="N13" i="5" l="1"/>
  <c r="O13" i="5" s="1"/>
  <c r="M13" i="5"/>
  <c r="L13" i="5"/>
  <c r="P13" i="5" s="1"/>
  <c r="Q13" i="5" s="1"/>
  <c r="Q6" i="5"/>
  <c r="P6" i="5"/>
  <c r="N6" i="5"/>
  <c r="M6" i="5"/>
  <c r="L6" i="5"/>
  <c r="G46" i="5"/>
  <c r="G45" i="5"/>
  <c r="G41" i="5"/>
  <c r="G29" i="5"/>
  <c r="G28" i="5"/>
  <c r="G25" i="5"/>
  <c r="G24" i="5"/>
  <c r="G21" i="5"/>
  <c r="G20" i="5"/>
  <c r="G12" i="5" l="1"/>
  <c r="G8" i="5"/>
  <c r="G7" i="5"/>
  <c r="G4" i="5"/>
</calcChain>
</file>

<file path=xl/sharedStrings.xml><?xml version="1.0" encoding="utf-8"?>
<sst xmlns="http://schemas.openxmlformats.org/spreadsheetml/2006/main" count="69" uniqueCount="25">
  <si>
    <t>1st</t>
    <phoneticPr fontId="1"/>
  </si>
  <si>
    <t>2nd</t>
    <phoneticPr fontId="1"/>
  </si>
  <si>
    <t>3rd</t>
    <phoneticPr fontId="1"/>
  </si>
  <si>
    <t>1R1</t>
    <phoneticPr fontId="1"/>
  </si>
  <si>
    <t>4R1</t>
    <phoneticPr fontId="1"/>
  </si>
  <si>
    <t>6R</t>
    <phoneticPr fontId="1"/>
  </si>
  <si>
    <t>N=3</t>
    <phoneticPr fontId="1"/>
  </si>
  <si>
    <t>SEM</t>
    <phoneticPr fontId="1"/>
  </si>
  <si>
    <t>GPF+/Ank+</t>
    <phoneticPr fontId="1"/>
  </si>
  <si>
    <t>GPF+/Ank-</t>
    <phoneticPr fontId="1"/>
  </si>
  <si>
    <t>Nav1.1+</t>
    <phoneticPr fontId="1"/>
  </si>
  <si>
    <t>SD</t>
    <phoneticPr fontId="1"/>
  </si>
  <si>
    <t>Ave.</t>
    <phoneticPr fontId="1"/>
  </si>
  <si>
    <t>Nav1.1-</t>
    <phoneticPr fontId="1"/>
  </si>
  <si>
    <t>-</t>
    <phoneticPr fontId="1"/>
  </si>
  <si>
    <t>Nav1.1+GFP-</t>
    <phoneticPr fontId="1"/>
  </si>
  <si>
    <t>% Nav.1.1/GFP</t>
    <phoneticPr fontId="1"/>
  </si>
  <si>
    <t>% GFP+/Nav1.1+</t>
    <phoneticPr fontId="1"/>
  </si>
  <si>
    <t>% Nav.1.1+/GFP+</t>
    <phoneticPr fontId="1"/>
  </si>
  <si>
    <t>% Nav.1.1/GFP+</t>
    <phoneticPr fontId="1"/>
  </si>
  <si>
    <t>Sum</t>
    <phoneticPr fontId="1"/>
  </si>
  <si>
    <t>Nav1.1+ only</t>
    <phoneticPr fontId="1"/>
  </si>
  <si>
    <t>Hippocampus</t>
    <phoneticPr fontId="1"/>
  </si>
  <si>
    <t>Supplementary table S7</t>
    <phoneticPr fontId="1"/>
  </si>
  <si>
    <t>Supplementary able S8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</si>
</sst>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2" fontId="0" fillId="0" borderId="0" xfId="0" applyNumberFormat="1">
      <alignment vertical="center"/>
    </xf>
    <xf numFmtId="2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1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7C7E-A9A8-AC4C-8E01-A49035887CFD}">
  <dimension ref="A1:Q50"/>
  <sheetViews>
    <sheetView tabSelected="1" workbookViewId="0">
      <selection activeCell="K23" sqref="K23"/>
    </sheetView>
  </sheetViews>
  <sheetFormatPr baseColWidth="10" defaultRowHeight="20"/>
  <cols>
    <col min="2" max="2" width="13.28515625" customWidth="1"/>
    <col min="3" max="4" width="13" customWidth="1"/>
    <col min="5" max="6" width="14.42578125" customWidth="1"/>
    <col min="7" max="7" width="13.28515625" customWidth="1"/>
    <col min="8" max="8" width="12.7109375" customWidth="1"/>
    <col min="12" max="13" width="10.85546875" bestFit="1" customWidth="1"/>
    <col min="14" max="14" width="15.7109375" customWidth="1"/>
    <col min="15" max="15" width="18.140625" bestFit="1" customWidth="1"/>
  </cols>
  <sheetData>
    <row r="1" spans="1:17">
      <c r="A1" t="s">
        <v>22</v>
      </c>
      <c r="B1" s="8"/>
      <c r="C1" s="8"/>
      <c r="D1" s="8"/>
      <c r="L1" s="9" t="s">
        <v>18</v>
      </c>
      <c r="M1" s="9"/>
      <c r="N1" s="9"/>
    </row>
    <row r="2" spans="1:17">
      <c r="A2" s="2" t="s">
        <v>3</v>
      </c>
      <c r="B2" s="7"/>
      <c r="C2" s="2" t="s">
        <v>10</v>
      </c>
      <c r="D2" s="2" t="s">
        <v>13</v>
      </c>
      <c r="E2" s="2" t="s">
        <v>21</v>
      </c>
      <c r="F2" s="2"/>
      <c r="G2" s="2" t="s">
        <v>16</v>
      </c>
      <c r="H2" s="2" t="s">
        <v>15</v>
      </c>
      <c r="L2" t="s">
        <v>3</v>
      </c>
      <c r="M2" t="s">
        <v>4</v>
      </c>
      <c r="N2" t="s">
        <v>5</v>
      </c>
    </row>
    <row r="3" spans="1:17">
      <c r="A3" t="s">
        <v>0</v>
      </c>
      <c r="B3" s="3" t="s">
        <v>8</v>
      </c>
      <c r="C3">
        <v>13</v>
      </c>
      <c r="D3">
        <v>0</v>
      </c>
      <c r="G3" s="4">
        <f>C3/(C3+D3)*100</f>
        <v>100</v>
      </c>
      <c r="H3">
        <v>0</v>
      </c>
      <c r="K3" t="s">
        <v>0</v>
      </c>
      <c r="L3">
        <v>100</v>
      </c>
      <c r="M3">
        <v>92</v>
      </c>
      <c r="N3" t="s">
        <v>14</v>
      </c>
    </row>
    <row r="4" spans="1:17">
      <c r="B4" s="3" t="s">
        <v>9</v>
      </c>
      <c r="C4">
        <v>7</v>
      </c>
      <c r="D4">
        <v>0</v>
      </c>
      <c r="G4" s="4">
        <f>C4/(C4+D4)*100</f>
        <v>100</v>
      </c>
      <c r="H4">
        <v>0</v>
      </c>
      <c r="K4" t="s">
        <v>1</v>
      </c>
      <c r="L4">
        <v>100</v>
      </c>
      <c r="M4">
        <v>100</v>
      </c>
      <c r="N4">
        <v>100</v>
      </c>
    </row>
    <row r="5" spans="1:17">
      <c r="E5">
        <v>20</v>
      </c>
      <c r="K5" t="s">
        <v>2</v>
      </c>
      <c r="L5">
        <v>92.857142857142861</v>
      </c>
      <c r="M5">
        <v>100</v>
      </c>
      <c r="N5">
        <v>100</v>
      </c>
      <c r="O5" t="s">
        <v>6</v>
      </c>
      <c r="P5" t="s">
        <v>11</v>
      </c>
      <c r="Q5" t="s">
        <v>7</v>
      </c>
    </row>
    <row r="6" spans="1:17">
      <c r="K6" t="s">
        <v>12</v>
      </c>
      <c r="L6" s="1">
        <f>AVERAGE(L3:L5)</f>
        <v>97.619047619047635</v>
      </c>
      <c r="M6" s="1">
        <f>AVERAGE(M3:M5)</f>
        <v>97.333333333333329</v>
      </c>
      <c r="N6" s="1">
        <f>AVERAGE(N4:N5)</f>
        <v>100</v>
      </c>
      <c r="O6" s="5">
        <f>AVERAGE(L6:N6)</f>
        <v>98.317460317460316</v>
      </c>
      <c r="P6" s="5">
        <f>STDEV(L6:N6)</f>
        <v>1.4641082612825636</v>
      </c>
      <c r="Q6" s="5">
        <f>(P6/SQRT(3))</f>
        <v>0.84530329877424304</v>
      </c>
    </row>
    <row r="7" spans="1:17">
      <c r="A7" t="s">
        <v>1</v>
      </c>
      <c r="B7" s="3" t="s">
        <v>8</v>
      </c>
      <c r="C7">
        <v>16</v>
      </c>
      <c r="D7">
        <v>0</v>
      </c>
      <c r="G7" s="4">
        <f>C7/(C7+D7)*100</f>
        <v>100</v>
      </c>
      <c r="H7">
        <v>0</v>
      </c>
      <c r="O7" s="4">
        <f>100-O6</f>
        <v>1.6825396825396837</v>
      </c>
    </row>
    <row r="8" spans="1:17">
      <c r="B8" s="3" t="s">
        <v>9</v>
      </c>
      <c r="C8">
        <v>18</v>
      </c>
      <c r="D8">
        <v>2</v>
      </c>
      <c r="G8" s="4">
        <f>C8/(C8+D8)*100</f>
        <v>90</v>
      </c>
      <c r="H8">
        <v>0</v>
      </c>
    </row>
    <row r="9" spans="1:17">
      <c r="E9">
        <v>34</v>
      </c>
      <c r="L9" s="9" t="s">
        <v>17</v>
      </c>
      <c r="M9" s="9"/>
      <c r="N9" s="9"/>
    </row>
    <row r="10" spans="1:17">
      <c r="K10" t="s">
        <v>0</v>
      </c>
      <c r="L10">
        <v>100</v>
      </c>
      <c r="M10">
        <v>100</v>
      </c>
    </row>
    <row r="11" spans="1:17">
      <c r="A11" t="s">
        <v>2</v>
      </c>
      <c r="B11" s="3" t="s">
        <v>8</v>
      </c>
      <c r="C11">
        <v>13</v>
      </c>
      <c r="D11">
        <v>1</v>
      </c>
      <c r="G11" s="4">
        <f>C11/(C11+D11)*100</f>
        <v>92.857142857142861</v>
      </c>
      <c r="H11">
        <v>0</v>
      </c>
      <c r="K11" t="s">
        <v>1</v>
      </c>
      <c r="L11">
        <v>100</v>
      </c>
      <c r="M11">
        <v>100</v>
      </c>
      <c r="N11">
        <v>100</v>
      </c>
    </row>
    <row r="12" spans="1:17">
      <c r="B12" s="3" t="s">
        <v>9</v>
      </c>
      <c r="C12">
        <v>13</v>
      </c>
      <c r="D12">
        <v>0</v>
      </c>
      <c r="G12" s="4">
        <f>C12/(C12+D12)*100</f>
        <v>100</v>
      </c>
      <c r="H12">
        <v>0</v>
      </c>
      <c r="K12" t="s">
        <v>2</v>
      </c>
      <c r="L12">
        <v>100</v>
      </c>
      <c r="M12">
        <v>100</v>
      </c>
      <c r="N12">
        <v>100</v>
      </c>
      <c r="O12" t="s">
        <v>6</v>
      </c>
      <c r="P12" t="s">
        <v>11</v>
      </c>
      <c r="Q12" t="s">
        <v>7</v>
      </c>
    </row>
    <row r="13" spans="1:17">
      <c r="E13">
        <v>26</v>
      </c>
      <c r="G13" s="4"/>
      <c r="K13" t="s">
        <v>12</v>
      </c>
      <c r="L13" s="1">
        <f>AVERAGE(L10:L12)</f>
        <v>100</v>
      </c>
      <c r="M13" s="1">
        <f>AVERAGE(M10:M12)</f>
        <v>100</v>
      </c>
      <c r="N13" s="1">
        <f>AVERAGE(N11:N12)</f>
        <v>100</v>
      </c>
      <c r="O13" s="6">
        <f>AVERAGE(L13:N13)</f>
        <v>100</v>
      </c>
      <c r="P13" s="5">
        <f>STDEV(L13:N13)</f>
        <v>0</v>
      </c>
      <c r="Q13" s="5">
        <f>(P13/SQRT(3))</f>
        <v>0</v>
      </c>
    </row>
    <row r="14" spans="1:17">
      <c r="B14" t="s">
        <v>20</v>
      </c>
      <c r="C14">
        <f>C3+C7+C11</f>
        <v>42</v>
      </c>
      <c r="D14">
        <f>D3+D7+D11</f>
        <v>1</v>
      </c>
      <c r="G14" s="6"/>
      <c r="O14" s="4">
        <f>100-O13</f>
        <v>0</v>
      </c>
    </row>
    <row r="15" spans="1:17">
      <c r="G15" s="4"/>
    </row>
    <row r="16" spans="1:17">
      <c r="G16" s="4"/>
      <c r="L16" s="9" t="s">
        <v>23</v>
      </c>
      <c r="M16" s="9"/>
      <c r="N16" t="s">
        <v>19</v>
      </c>
      <c r="O16">
        <v>98.317460317460302</v>
      </c>
    </row>
    <row r="17" spans="1:15">
      <c r="G17" s="4"/>
      <c r="L17" s="9" t="s">
        <v>24</v>
      </c>
      <c r="M17" s="9"/>
      <c r="N17" t="s">
        <v>17</v>
      </c>
      <c r="O17">
        <v>100</v>
      </c>
    </row>
    <row r="18" spans="1:15">
      <c r="G18" s="6"/>
    </row>
    <row r="19" spans="1:15">
      <c r="A19" s="2" t="s">
        <v>4</v>
      </c>
      <c r="B19" s="7"/>
      <c r="C19" s="2" t="s">
        <v>10</v>
      </c>
      <c r="D19" s="2" t="s">
        <v>13</v>
      </c>
      <c r="E19" s="2"/>
      <c r="F19" s="2"/>
      <c r="G19" s="2" t="s">
        <v>16</v>
      </c>
    </row>
    <row r="20" spans="1:15">
      <c r="A20" t="s">
        <v>0</v>
      </c>
      <c r="B20" s="3" t="s">
        <v>8</v>
      </c>
      <c r="C20">
        <v>23</v>
      </c>
      <c r="D20">
        <v>2</v>
      </c>
      <c r="G20" s="4">
        <f>C20/(C20+D20)*100</f>
        <v>92</v>
      </c>
      <c r="H20">
        <v>0</v>
      </c>
    </row>
    <row r="21" spans="1:15">
      <c r="B21" s="3" t="s">
        <v>9</v>
      </c>
      <c r="C21">
        <v>4</v>
      </c>
      <c r="D21">
        <v>4</v>
      </c>
      <c r="G21" s="4">
        <f>C21/(C21+D21)*100</f>
        <v>50</v>
      </c>
      <c r="H21">
        <v>0</v>
      </c>
    </row>
    <row r="22" spans="1:15">
      <c r="E22">
        <v>27</v>
      </c>
    </row>
    <row r="24" spans="1:15">
      <c r="A24" t="s">
        <v>1</v>
      </c>
      <c r="B24" s="3" t="s">
        <v>8</v>
      </c>
      <c r="C24">
        <v>18</v>
      </c>
      <c r="D24">
        <v>0</v>
      </c>
      <c r="G24" s="4">
        <f>C24/(C24+D24)*100</f>
        <v>100</v>
      </c>
      <c r="H24">
        <v>0</v>
      </c>
    </row>
    <row r="25" spans="1:15">
      <c r="B25" s="3" t="s">
        <v>9</v>
      </c>
      <c r="C25">
        <v>1</v>
      </c>
      <c r="D25">
        <v>3</v>
      </c>
      <c r="G25" s="4">
        <f>C25/(C25+D25)*100</f>
        <v>25</v>
      </c>
      <c r="H25">
        <v>0</v>
      </c>
    </row>
    <row r="26" spans="1:15">
      <c r="E26">
        <v>19</v>
      </c>
    </row>
    <row r="28" spans="1:15">
      <c r="A28" t="s">
        <v>2</v>
      </c>
      <c r="B28" s="3" t="s">
        <v>8</v>
      </c>
      <c r="C28">
        <v>15</v>
      </c>
      <c r="D28">
        <v>0</v>
      </c>
      <c r="G28" s="4">
        <f>C28/(C28+D28)*100</f>
        <v>100</v>
      </c>
      <c r="H28">
        <v>0</v>
      </c>
    </row>
    <row r="29" spans="1:15">
      <c r="B29" s="3" t="s">
        <v>9</v>
      </c>
      <c r="C29">
        <v>1</v>
      </c>
      <c r="D29">
        <v>5</v>
      </c>
      <c r="G29" s="4">
        <f>C29/(C29+D29)*100</f>
        <v>16.666666666666664</v>
      </c>
      <c r="H29">
        <v>0</v>
      </c>
    </row>
    <row r="30" spans="1:15">
      <c r="E30">
        <v>16</v>
      </c>
    </row>
    <row r="31" spans="1:15">
      <c r="B31" t="s">
        <v>20</v>
      </c>
      <c r="C31">
        <f>C20+C24+C28</f>
        <v>56</v>
      </c>
      <c r="D31">
        <f>D20+D24+D28</f>
        <v>2</v>
      </c>
    </row>
    <row r="36" spans="1:8">
      <c r="A36" s="2" t="s">
        <v>5</v>
      </c>
      <c r="B36" s="7"/>
      <c r="C36" s="2" t="s">
        <v>10</v>
      </c>
      <c r="D36" s="2" t="s">
        <v>13</v>
      </c>
      <c r="E36" s="2"/>
      <c r="F36" s="2"/>
      <c r="G36" s="2" t="s">
        <v>16</v>
      </c>
    </row>
    <row r="37" spans="1:8">
      <c r="A37" t="s">
        <v>0</v>
      </c>
      <c r="B37" s="3" t="s">
        <v>8</v>
      </c>
      <c r="C37">
        <v>3</v>
      </c>
      <c r="D37">
        <v>0</v>
      </c>
      <c r="G37" s="4">
        <f>C37/(C37+D37)*100</f>
        <v>100</v>
      </c>
      <c r="H37">
        <v>0</v>
      </c>
    </row>
    <row r="38" spans="1:8">
      <c r="B38" s="3" t="s">
        <v>9</v>
      </c>
      <c r="C38">
        <v>15</v>
      </c>
      <c r="D38">
        <v>1</v>
      </c>
      <c r="G38" s="4">
        <f>C38/(C38+D38)*100</f>
        <v>93.75</v>
      </c>
      <c r="H38">
        <v>0</v>
      </c>
    </row>
    <row r="39" spans="1:8">
      <c r="E39">
        <v>17</v>
      </c>
    </row>
    <row r="41" spans="1:8">
      <c r="A41" t="s">
        <v>1</v>
      </c>
      <c r="B41" s="3" t="s">
        <v>8</v>
      </c>
      <c r="C41">
        <v>7</v>
      </c>
      <c r="D41">
        <v>0</v>
      </c>
      <c r="G41" s="4">
        <f>C41/(C41+D41)*100</f>
        <v>100</v>
      </c>
      <c r="H41">
        <v>0</v>
      </c>
    </row>
    <row r="42" spans="1:8">
      <c r="B42" s="3" t="s">
        <v>9</v>
      </c>
      <c r="C42">
        <v>9</v>
      </c>
      <c r="D42">
        <v>4</v>
      </c>
      <c r="G42" s="4">
        <f>C42/(C42+D42)*100</f>
        <v>69.230769230769226</v>
      </c>
      <c r="H42">
        <v>0</v>
      </c>
    </row>
    <row r="43" spans="1:8">
      <c r="E43">
        <v>16</v>
      </c>
    </row>
    <row r="45" spans="1:8">
      <c r="A45" t="s">
        <v>2</v>
      </c>
      <c r="B45" s="3" t="s">
        <v>8</v>
      </c>
      <c r="C45">
        <v>6</v>
      </c>
      <c r="D45">
        <v>0</v>
      </c>
      <c r="G45" s="4">
        <f>C45/(C45+D45)*100</f>
        <v>100</v>
      </c>
      <c r="H45">
        <v>0</v>
      </c>
    </row>
    <row r="46" spans="1:8">
      <c r="B46" s="3" t="s">
        <v>9</v>
      </c>
      <c r="C46">
        <v>6</v>
      </c>
      <c r="D46">
        <v>3</v>
      </c>
      <c r="G46" s="4">
        <f>C46/(C46+D46)*100</f>
        <v>66.666666666666657</v>
      </c>
      <c r="H46">
        <v>0</v>
      </c>
    </row>
    <row r="47" spans="1:8">
      <c r="E47">
        <v>12</v>
      </c>
    </row>
    <row r="48" spans="1:8">
      <c r="B48" t="s">
        <v>20</v>
      </c>
      <c r="C48">
        <f>C37+C41+C45</f>
        <v>16</v>
      </c>
      <c r="D48">
        <f>D37+D41+D45</f>
        <v>0</v>
      </c>
    </row>
    <row r="50" spans="3:4">
      <c r="C50">
        <f>C14+C31+C48</f>
        <v>114</v>
      </c>
      <c r="D50">
        <f>D14+D31+D48</f>
        <v>3</v>
      </c>
    </row>
  </sheetData>
  <mergeCells count="4">
    <mergeCell ref="L1:N1"/>
    <mergeCell ref="L9:N9"/>
    <mergeCell ref="L16:M16"/>
    <mergeCell ref="L17:M1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Hippocampus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2021-07-14T09:01:38Z</dcterms:created>
  <dcterms:modified xsi:type="dcterms:W3CDTF">2023-03-16T11:30:15Z</dcterms:modified>
</cp:coreProperties>
</file>