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inot8\Desktop\mes_xerces\"/>
    </mc:Choice>
  </mc:AlternateContent>
  <xr:revisionPtr revIDLastSave="0" documentId="13_ncr:1_{464006C1-90C5-4819-BA65-51C9F08F9E6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A.Metrics" sheetId="1" r:id="rId1"/>
    <sheet name="B.Mappability" sheetId="2" r:id="rId2"/>
    <sheet name="C. Mitochondrial genomes" sheetId="5" r:id="rId3"/>
    <sheet name="D.Heterosygosity-ROHs" sheetId="3" r:id="rId4"/>
    <sheet name="E. Genes in Uncovered Region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W13" i="1"/>
  <c r="T13" i="1"/>
  <c r="Q13" i="1"/>
  <c r="P13" i="1"/>
  <c r="E13" i="1"/>
  <c r="F13" i="1" s="1"/>
  <c r="C12" i="1"/>
  <c r="N13" i="1"/>
  <c r="M13" i="1"/>
  <c r="T12" i="1"/>
  <c r="Q12" i="1"/>
  <c r="P12" i="1"/>
  <c r="N12" i="1"/>
  <c r="M12" i="1"/>
  <c r="F12" i="1"/>
  <c r="T11" i="1"/>
  <c r="Q11" i="1"/>
  <c r="P11" i="1"/>
  <c r="N11" i="1"/>
  <c r="M11" i="1"/>
  <c r="F11" i="1"/>
  <c r="T10" i="1"/>
  <c r="Q10" i="1"/>
  <c r="P10" i="1"/>
  <c r="N10" i="1"/>
  <c r="M10" i="1"/>
  <c r="F10" i="1"/>
  <c r="T9" i="1"/>
  <c r="Q9" i="1"/>
  <c r="P9" i="1"/>
  <c r="N9" i="1"/>
  <c r="M9" i="1"/>
  <c r="D9" i="1"/>
  <c r="F9" i="1" s="1"/>
  <c r="C9" i="1"/>
  <c r="T8" i="1"/>
  <c r="Q8" i="1"/>
  <c r="P8" i="1"/>
  <c r="N8" i="1"/>
  <c r="M8" i="1"/>
  <c r="D8" i="1"/>
  <c r="F8" i="1" s="1"/>
  <c r="T7" i="1"/>
  <c r="Q7" i="1"/>
  <c r="P7" i="1"/>
  <c r="N7" i="1"/>
  <c r="M7" i="1"/>
  <c r="D7" i="1"/>
  <c r="F7" i="1" s="1"/>
  <c r="T6" i="1"/>
  <c r="Q6" i="1"/>
  <c r="P6" i="1"/>
  <c r="N6" i="1"/>
  <c r="M6" i="1"/>
  <c r="D6" i="1"/>
  <c r="F6" i="1" s="1"/>
  <c r="T5" i="1"/>
  <c r="Q5" i="1"/>
  <c r="P5" i="1"/>
  <c r="N5" i="1"/>
  <c r="M5" i="1"/>
  <c r="D5" i="1"/>
  <c r="F5" i="1" s="1"/>
  <c r="C5" i="1"/>
  <c r="T4" i="1"/>
  <c r="Q4" i="1"/>
  <c r="P4" i="1"/>
  <c r="N4" i="1"/>
  <c r="M4" i="1"/>
  <c r="F4" i="1"/>
  <c r="T3" i="1"/>
  <c r="Q3" i="1"/>
  <c r="P3" i="1"/>
  <c r="N3" i="1"/>
  <c r="M3" i="1"/>
  <c r="F3" i="1"/>
  <c r="T2" i="1"/>
  <c r="Q2" i="1"/>
  <c r="P2" i="1"/>
  <c r="N2" i="1"/>
  <c r="M2" i="1"/>
  <c r="F2" i="1"/>
</calcChain>
</file>

<file path=xl/sharedStrings.xml><?xml version="1.0" encoding="utf-8"?>
<sst xmlns="http://schemas.openxmlformats.org/spreadsheetml/2006/main" count="1162" uniqueCount="309">
  <si>
    <t>Sample_Name</t>
  </si>
  <si>
    <t>nºSequencedSingleReads</t>
  </si>
  <si>
    <t>nºSequencedPairedReads</t>
  </si>
  <si>
    <t>nºCollapsedReads</t>
  </si>
  <si>
    <t>nºNonCollapsedReads</t>
  </si>
  <si>
    <t>%Reads Usable</t>
  </si>
  <si>
    <t>nºReadsForMapping</t>
  </si>
  <si>
    <t>Mapped_Reads</t>
  </si>
  <si>
    <t>Unique_Reads</t>
  </si>
  <si>
    <t>Q25Reads</t>
  </si>
  <si>
    <t>nºQ25Bases</t>
  </si>
  <si>
    <t>Average_Coverage</t>
  </si>
  <si>
    <t>AvDepth*ItselfCov</t>
  </si>
  <si>
    <t>AvDepth*MapableCov</t>
  </si>
  <si>
    <t>%Covered_Positions</t>
  </si>
  <si>
    <t>%Duplication</t>
  </si>
  <si>
    <t>Mapping_Eficiency</t>
  </si>
  <si>
    <t>%Damage_lastBase_3p</t>
  </si>
  <si>
    <t>%Damage_lastBase_5p</t>
  </si>
  <si>
    <t>MapppedMergedSeq</t>
  </si>
  <si>
    <t>MappedSinglSeq</t>
  </si>
  <si>
    <t>Mean_Collapsed_Read_Length</t>
  </si>
  <si>
    <t>Mean_Non_Colapsed_Length</t>
  </si>
  <si>
    <t>L002</t>
  </si>
  <si>
    <t>L003</t>
  </si>
  <si>
    <t>L004</t>
  </si>
  <si>
    <t>L005</t>
  </si>
  <si>
    <t>L006</t>
  </si>
  <si>
    <t>L007</t>
  </si>
  <si>
    <t>L008</t>
  </si>
  <si>
    <t>L009</t>
  </si>
  <si>
    <t>L011</t>
  </si>
  <si>
    <t>L012</t>
  </si>
  <si>
    <t>L013</t>
  </si>
  <si>
    <t>Empiric</t>
  </si>
  <si>
    <t>Simulated</t>
  </si>
  <si>
    <t>All Xerces</t>
  </si>
  <si>
    <t>49.28%</t>
  </si>
  <si>
    <t>NAN</t>
  </si>
  <si>
    <t>All Lygdamus</t>
  </si>
  <si>
    <t>55.24%</t>
  </si>
  <si>
    <t>All Species</t>
  </si>
  <si>
    <t>57.83%</t>
  </si>
  <si>
    <t>Ref. 30BP</t>
  </si>
  <si>
    <t>46.9%</t>
  </si>
  <si>
    <t>Ref. 40BP</t>
  </si>
  <si>
    <t>52.55%</t>
  </si>
  <si>
    <t>Ref. 50BP</t>
  </si>
  <si>
    <t>56.56%</t>
  </si>
  <si>
    <t>Ref. 60BP</t>
  </si>
  <si>
    <t>59.65%</t>
  </si>
  <si>
    <t>Ref. 70BP</t>
  </si>
  <si>
    <t>62.17%</t>
  </si>
  <si>
    <t>Ref. 80BP</t>
  </si>
  <si>
    <t>64.3%</t>
  </si>
  <si>
    <t>Ref. 90BP</t>
  </si>
  <si>
    <t>66.16</t>
  </si>
  <si>
    <t>Average Reference</t>
  </si>
  <si>
    <t>58.3271%</t>
  </si>
  <si>
    <t>IND</t>
  </si>
  <si>
    <t>Ka/Ki</t>
  </si>
  <si>
    <t>Homozoygous High-Moderate</t>
  </si>
  <si>
    <t>Heterozygous High-Moderate</t>
  </si>
  <si>
    <t>RoHs</t>
  </si>
  <si>
    <t>0.395337</t>
  </si>
  <si>
    <t>0.445194</t>
  </si>
  <si>
    <t>0.43814</t>
  </si>
  <si>
    <t>0.534656</t>
  </si>
  <si>
    <t>0.402887</t>
  </si>
  <si>
    <t>0.445577</t>
  </si>
  <si>
    <t>0.422681</t>
  </si>
  <si>
    <t>0.43752</t>
  </si>
  <si>
    <t>0.408278</t>
  </si>
  <si>
    <t>0.36591</t>
  </si>
  <si>
    <t>0.42763</t>
  </si>
  <si>
    <t>RVcoll10-B005</t>
  </si>
  <si>
    <t>Normalized coverage in chrZ</t>
  </si>
  <si>
    <t>Sex</t>
  </si>
  <si>
    <t>Male</t>
  </si>
  <si>
    <t>Female</t>
  </si>
  <si>
    <t>Protein name</t>
  </si>
  <si>
    <t xml:space="preserve">Sequence MD5 digest </t>
  </si>
  <si>
    <t>Sequence length)</t>
  </si>
  <si>
    <t>Analysis (e.g. Pfam / PRINTS / Gene3D)</t>
  </si>
  <si>
    <t>Signature accession (e.g. PF09103 / G3DSA:2.40.50.140)</t>
  </si>
  <si>
    <t>Signature description (e.g. BRCA2 repeat profile)</t>
  </si>
  <si>
    <t>Start location</t>
  </si>
  <si>
    <t>Stop location</t>
  </si>
  <si>
    <t>Score - is the e-value (or score) of the match reported by member database method (e.g. 3.1E-52)</t>
  </si>
  <si>
    <t>Status - is the status of the match (T: true)</t>
  </si>
  <si>
    <t>Date - is the date of the run</t>
  </si>
  <si>
    <t>InterPro annotations - accession (e.g. IPR002093)</t>
  </si>
  <si>
    <t>InterPro annotations - description (e.g. BRCA2 repeat)</t>
  </si>
  <si>
    <t>(GO annotations (e.g. GO:0005515) - optional column; only displayed if –goterms option is switched on)</t>
  </si>
  <si>
    <t>g9932</t>
  </si>
  <si>
    <t>1f9f54cc32e947e881922f76e2ad83e1</t>
  </si>
  <si>
    <t>Phobius</t>
  </si>
  <si>
    <t>TRANSMEMBRANE</t>
  </si>
  <si>
    <t>Region of a membrane-bound protein predicted to be embedded in the membrane.</t>
  </si>
  <si>
    <t>-</t>
  </si>
  <si>
    <t>T</t>
  </si>
  <si>
    <t>28-03-2022</t>
  </si>
  <si>
    <t>CYTOPLASMIC_DOMAIN</t>
  </si>
  <si>
    <t>Region of a membrane-bound protein predicted to be outside the membrane, in the cytoplasm.</t>
  </si>
  <si>
    <t>NON_CYTOPLASMIC_DOMAIN</t>
  </si>
  <si>
    <t>Region of a membrane-bound protein predicted to be outside the membrane, in the extracellular region.</t>
  </si>
  <si>
    <t>g7166</t>
  </si>
  <si>
    <t>8bfc047cbd175027c3266f236eff130f</t>
  </si>
  <si>
    <t>Gene3D</t>
  </si>
  <si>
    <t>G3DSA:3.30.70.270</t>
  </si>
  <si>
    <t>IPR043128</t>
  </si>
  <si>
    <t>Reverse transcriptase/Diguanylate cyclase domain</t>
  </si>
  <si>
    <t>G3DSA:3.10.10.10</t>
  </si>
  <si>
    <t>HIV Type 1 Reverse Transcriptase, subunit A, domain 1</t>
  </si>
  <si>
    <t>ProSiteProfiles</t>
  </si>
  <si>
    <t>PS50878</t>
  </si>
  <si>
    <t>Reverse transcriptase (RT) catalytic domain profile.</t>
  </si>
  <si>
    <t>IPR000477</t>
  </si>
  <si>
    <t>Reverse transcriptase domain</t>
  </si>
  <si>
    <t>CDD</t>
  </si>
  <si>
    <t>cd00303</t>
  </si>
  <si>
    <t>retropepsin_like</t>
  </si>
  <si>
    <t>SUPERFAMILY</t>
  </si>
  <si>
    <t>SSF56672</t>
  </si>
  <si>
    <t>DNA/RNA polymerases</t>
  </si>
  <si>
    <t>IPR043502</t>
  </si>
  <si>
    <t>DNA/RNA polymerase superfamily</t>
  </si>
  <si>
    <t>cd09274</t>
  </si>
  <si>
    <t>RNase_HI_RT_Ty3</t>
  </si>
  <si>
    <t>SSF57756</t>
  </si>
  <si>
    <t>Retrovirus zinc finger-like domains</t>
  </si>
  <si>
    <t>IPR036875</t>
  </si>
  <si>
    <t>Zinc finger, CCHC-type superfamily</t>
  </si>
  <si>
    <t>GO:0003676|GO:0008270</t>
  </si>
  <si>
    <t>G3DSA:1.10.340.70</t>
  </si>
  <si>
    <t>Pfam</t>
  </si>
  <si>
    <t>PF17921</t>
  </si>
  <si>
    <t>Integrase zinc binding domain</t>
  </si>
  <si>
    <t>IPR041588</t>
  </si>
  <si>
    <t>Integrase zinc-binding domain</t>
  </si>
  <si>
    <t>PS50994</t>
  </si>
  <si>
    <t>Integrase catalytic domain profile.</t>
  </si>
  <si>
    <t>IPR001584</t>
  </si>
  <si>
    <t>Integrase, catalytic core</t>
  </si>
  <si>
    <t>GO:0015074</t>
  </si>
  <si>
    <t>MobiDBLite</t>
  </si>
  <si>
    <t>mobidb-lite</t>
  </si>
  <si>
    <t>consensus disorder prediction</t>
  </si>
  <si>
    <t>SMART</t>
  </si>
  <si>
    <t>SM00343</t>
  </si>
  <si>
    <t>c2hcfinal6</t>
  </si>
  <si>
    <t>IPR001878</t>
  </si>
  <si>
    <t>Zinc finger, CCHC-type</t>
  </si>
  <si>
    <t>G3DSA:3.30.420.10</t>
  </si>
  <si>
    <t>IPR036397</t>
  </si>
  <si>
    <t>Ribonuclease H superfamily</t>
  </si>
  <si>
    <t>GO:0003676</t>
  </si>
  <si>
    <t>PF17919</t>
  </si>
  <si>
    <t>RNase H-like domain found in reverse transcriptase</t>
  </si>
  <si>
    <t>IPR041577</t>
  </si>
  <si>
    <t>Reverse transcriptase/retrotransposon-derived protein, RNase H-like domain</t>
  </si>
  <si>
    <t>G3DSA:2.40.70.10</t>
  </si>
  <si>
    <t>Acid Proteases</t>
  </si>
  <si>
    <t>IPR021109</t>
  </si>
  <si>
    <t>Aspartic peptidase domain superfamily</t>
  </si>
  <si>
    <t>cd01647</t>
  </si>
  <si>
    <t>RT_LTR</t>
  </si>
  <si>
    <t>SSF53098</t>
  </si>
  <si>
    <t>Ribonuclease H-like</t>
  </si>
  <si>
    <t>IPR012337</t>
  </si>
  <si>
    <t>Ribonuclease H-like superfamily</t>
  </si>
  <si>
    <t>PANTHER</t>
  </si>
  <si>
    <t>PTHR34072</t>
  </si>
  <si>
    <t>ENZYMATIC POLYPROTEIN-RELATED</t>
  </si>
  <si>
    <t>SSF50630</t>
  </si>
  <si>
    <t>Acid proteases</t>
  </si>
  <si>
    <t>G3DSA:4.10.60.10</t>
  </si>
  <si>
    <t>PF00078</t>
  </si>
  <si>
    <t>Reverse transcriptase (RNA-dependent DNA polymerase)</t>
  </si>
  <si>
    <t>PTHR34072:SF9</t>
  </si>
  <si>
    <t>PF00665</t>
  </si>
  <si>
    <t>Integrase core domain</t>
  </si>
  <si>
    <t>PS50158</t>
  </si>
  <si>
    <t>Zinc finger CCHC-type profile.</t>
  </si>
  <si>
    <t>Coils</t>
  </si>
  <si>
    <t>Coil</t>
  </si>
  <si>
    <t>g5368</t>
  </si>
  <si>
    <t>970137c1844928a2fe60106447767d69</t>
  </si>
  <si>
    <t>g4359</t>
  </si>
  <si>
    <t>aec94c33f3f5add4f53796658447e686</t>
  </si>
  <si>
    <t>g394</t>
  </si>
  <si>
    <t>9072558f0a7cbc86e4274464a2b614ce</t>
  </si>
  <si>
    <t>TMHMM</t>
  </si>
  <si>
    <t>TMhelix</t>
  </si>
  <si>
    <t>g382</t>
  </si>
  <si>
    <t>8a9e872cf1bb343b10b5f6c46a5e593e</t>
  </si>
  <si>
    <t>PF04583</t>
  </si>
  <si>
    <t>Baculoviridae p74 conserved region</t>
  </si>
  <si>
    <t>IPR007663</t>
  </si>
  <si>
    <t>Baculoviridae p74</t>
  </si>
  <si>
    <t>GO:0019058</t>
  </si>
  <si>
    <t>g3138</t>
  </si>
  <si>
    <t>aaeb3cbb3671876a9633f91e9874bb67</t>
  </si>
  <si>
    <t>PF05225</t>
  </si>
  <si>
    <t>helix-turn-helix, Psq domain</t>
  </si>
  <si>
    <t>IPR007889</t>
  </si>
  <si>
    <t>DNA binding HTH domain, Psq-type</t>
  </si>
  <si>
    <t>GO:0003677</t>
  </si>
  <si>
    <t>SSF46689</t>
  </si>
  <si>
    <t>Homeodomain-like</t>
  </si>
  <si>
    <t>IPR009057</t>
  </si>
  <si>
    <t>Homeobox-like domain superfamily</t>
  </si>
  <si>
    <t>G3DSA:1.10.10.60</t>
  </si>
  <si>
    <t>g22795</t>
  </si>
  <si>
    <t>f79ba495eb915d4466f0104545c93cef</t>
  </si>
  <si>
    <t>G3DSA:3.60.10.10</t>
  </si>
  <si>
    <t>Endonuclease/exonuclease/phosphatase</t>
  </si>
  <si>
    <t>IPR036691</t>
  </si>
  <si>
    <t>Endonuclease/exonuclease/phosphatase superfamily</t>
  </si>
  <si>
    <t>SSF56219</t>
  </si>
  <si>
    <t>DNase I-like</t>
  </si>
  <si>
    <t>PTHR36191</t>
  </si>
  <si>
    <t>g22652</t>
  </si>
  <si>
    <t>b928ceacf5c5ab1c32c683a1c0224301</t>
  </si>
  <si>
    <t>PS50175</t>
  </si>
  <si>
    <t>Aspartyl protease, retroviral-type family profile.</t>
  </si>
  <si>
    <t>IPR001995</t>
  </si>
  <si>
    <t>Peptidase A2A, retrovirus, catalytic</t>
  </si>
  <si>
    <t>GO:0004190|GO:0006508</t>
  </si>
  <si>
    <t>PF05585</t>
  </si>
  <si>
    <t>Putative peptidase (DUF1758)</t>
  </si>
  <si>
    <t>IPR008737</t>
  </si>
  <si>
    <t>Peptidase aspartic, putative</t>
  </si>
  <si>
    <t>PF03564</t>
  </si>
  <si>
    <t>Protein of unknown function (DUF1759)</t>
  </si>
  <si>
    <t>IPR005312</t>
  </si>
  <si>
    <t>Protein of unknown function DUF1759</t>
  </si>
  <si>
    <t>PTHR22955:SF62</t>
  </si>
  <si>
    <t>PTHR22955</t>
  </si>
  <si>
    <t>RETROTRANSPOSON</t>
  </si>
  <si>
    <t>g19858</t>
  </si>
  <si>
    <t>d974ac5f39336b94ca649130f31b4f3c</t>
  </si>
  <si>
    <t>g18045</t>
  </si>
  <si>
    <t>9d68c2c049e57be506e2ddd31982fe2e</t>
  </si>
  <si>
    <t>g17973</t>
  </si>
  <si>
    <t>04a92dfcfd1924567446279736e85bae</t>
  </si>
  <si>
    <t>PF05380</t>
  </si>
  <si>
    <t>Pao retrotransposon peptidase</t>
  </si>
  <si>
    <t>IPR008042</t>
  </si>
  <si>
    <t>Retrotransposon, Pao</t>
  </si>
  <si>
    <t>PTHR22955:SF60</t>
  </si>
  <si>
    <t>PROTEIN CBG26950</t>
  </si>
  <si>
    <t>g17574</t>
  </si>
  <si>
    <t>23e69d40302c5e2d14da47a9ab795fab</t>
  </si>
  <si>
    <t>PF12259</t>
  </si>
  <si>
    <t>Baculovirus F protein</t>
  </si>
  <si>
    <t>IPR022048</t>
  </si>
  <si>
    <t>Envelope fusion protein-like</t>
  </si>
  <si>
    <t>g16366</t>
  </si>
  <si>
    <t>28f7f28d0aca110d97288cc45f2cb45c</t>
  </si>
  <si>
    <t>g12519</t>
  </si>
  <si>
    <t>ecb2e7852e463df35e2a5f66ef4dad20</t>
  </si>
  <si>
    <t>g10260</t>
  </si>
  <si>
    <t>550af8a0ba0fa9fb092b364c4ecca02f</t>
  </si>
  <si>
    <t>g10223</t>
  </si>
  <si>
    <t>4d0c3f3824fd9306e36f9c410a0dd496</t>
  </si>
  <si>
    <t>PF16087</t>
  </si>
  <si>
    <t>Helix-turn-helix domain (DUF4817)</t>
  </si>
  <si>
    <t>IPR032135</t>
  </si>
  <si>
    <t>PTHR47326</t>
  </si>
  <si>
    <t>TRANSPOSABLE ELEMENT TC3 TRANSPOSASE-LIKE PROTEIN</t>
  </si>
  <si>
    <t>g10181</t>
  </si>
  <si>
    <t>41829171e3659ad90b74e90d1a201107</t>
  </si>
  <si>
    <t>g10179</t>
  </si>
  <si>
    <t>64dd00a77eb224faa3bf60b71cba47f4</t>
  </si>
  <si>
    <t>PF17917</t>
  </si>
  <si>
    <t>IPR041373</t>
  </si>
  <si>
    <t>Reverse transcriptase, RNase H-like domain</t>
  </si>
  <si>
    <t>G3DSA:3.10.20.370</t>
  </si>
  <si>
    <t>Specie</t>
  </si>
  <si>
    <t>Assembly ID</t>
  </si>
  <si>
    <t>Aricia agestis</t>
  </si>
  <si>
    <t xml:space="preserve">LR990279.1 </t>
  </si>
  <si>
    <t>Aricia artaxerxes</t>
  </si>
  <si>
    <t xml:space="preserve">OW569311.1 </t>
  </si>
  <si>
    <t>Celastrina argiolus</t>
  </si>
  <si>
    <t xml:space="preserve">LR994603.1 </t>
  </si>
  <si>
    <t>Cyaniris semiargus</t>
  </si>
  <si>
    <t xml:space="preserve">LR994570.1 </t>
  </si>
  <si>
    <t xml:space="preserve">Glaucopsyche alexis, </t>
  </si>
  <si>
    <t xml:space="preserve">FR990065.1 </t>
  </si>
  <si>
    <t>Glaucopsyche xerces</t>
  </si>
  <si>
    <t>MW677564.1</t>
  </si>
  <si>
    <t>Lysandra bellargus</t>
  </si>
  <si>
    <t>HG995365.1</t>
  </si>
  <si>
    <t>Lysandra coridon</t>
  </si>
  <si>
    <t>HG992145.1</t>
  </si>
  <si>
    <t>Plebejus argus</t>
  </si>
  <si>
    <t>MN974526.1</t>
  </si>
  <si>
    <t>Plebejus melissa</t>
  </si>
  <si>
    <t xml:space="preserve">DWQ001000057.1 </t>
  </si>
  <si>
    <t>Plebejus anna</t>
  </si>
  <si>
    <t xml:space="preserve">DWTA01000073.1 </t>
  </si>
  <si>
    <t>Polyommatus icarus</t>
  </si>
  <si>
    <t xml:space="preserve">OW569343.1 </t>
  </si>
  <si>
    <t>Shijimiaeoides divina</t>
  </si>
  <si>
    <t xml:space="preserve">NC_029763.1 </t>
  </si>
  <si>
    <t>Zizina emelina</t>
  </si>
  <si>
    <t xml:space="preserve">MN013031.1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</si>
</sst>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3"/>
      <color theme="1"/>
      <name val="Arial"/>
    </font>
    <font>
      <sz val="13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10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0" fontId="5" fillId="0" borderId="0" xfId="0" applyNumberFormat="1" applyFont="1"/>
    <xf numFmtId="2" fontId="0" fillId="0" borderId="0" xfId="0" applyNumberFormat="1"/>
    <xf numFmtId="0" fontId="10" fillId="0" borderId="0" xfId="0" applyFont="1"/>
    <xf numFmtId="0" fontId="11" fillId="0" borderId="0" xfId="1"/>
    <xf numFmtId="0" fontId="12" fillId="0" borderId="0" xfId="1" applyFont="1"/>
    <xf numFmtId="11" fontId="11" fillId="0" borderId="0" xfId="1" applyNumberFormat="1"/>
    <xf numFmtId="0" fontId="11" fillId="2" borderId="0" xfId="1" applyFill="1"/>
    <xf numFmtId="11" fontId="11" fillId="2" borderId="0" xfId="1" applyNumberFormat="1" applyFill="1"/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</cellXfs>
  <cellStyles count="2">
    <cellStyle name="Normal" xfId="0" builtinId="0"/>
    <cellStyle name="Normal 2" xfId="1" xr:uid="{D2436CD9-9B19-434D-9F98-EADBC4CB4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opLeftCell="I1" workbookViewId="0">
      <selection activeCell="Y14" sqref="Y14"/>
    </sheetView>
  </sheetViews>
  <sheetFormatPr defaultColWidth="12.5703125" defaultRowHeight="15" customHeight="1" x14ac:dyDescent="0.2"/>
  <cols>
    <col min="1" max="2" width="8.85546875" customWidth="1"/>
    <col min="3" max="3" width="14.85546875" customWidth="1"/>
    <col min="4" max="4" width="16.5703125" customWidth="1"/>
    <col min="5" max="6" width="8.85546875" customWidth="1"/>
    <col min="7" max="7" width="13.42578125" customWidth="1"/>
    <col min="8" max="8" width="18.140625" customWidth="1"/>
    <col min="9" max="9" width="20.28515625" customWidth="1"/>
    <col min="10" max="10" width="22.42578125" customWidth="1"/>
    <col min="11" max="11" width="14.7109375" customWidth="1"/>
    <col min="12" max="20" width="8.85546875" customWidth="1"/>
    <col min="21" max="21" width="17.7109375" customWidth="1"/>
    <col min="22" max="23" width="8.85546875" customWidth="1"/>
    <col min="24" max="24" width="18"/>
    <col min="25" max="26" width="8.85546875" customWidth="1"/>
  </cols>
  <sheetData>
    <row r="1" spans="1:25" ht="12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9" t="s">
        <v>22</v>
      </c>
      <c r="X1" s="10" t="s">
        <v>76</v>
      </c>
      <c r="Y1" s="10" t="s">
        <v>77</v>
      </c>
    </row>
    <row r="2" spans="1:25" ht="12" customHeight="1" x14ac:dyDescent="0.2">
      <c r="A2" s="1" t="s">
        <v>23</v>
      </c>
      <c r="B2" s="1">
        <v>0</v>
      </c>
      <c r="C2" s="1">
        <v>300294248</v>
      </c>
      <c r="D2" s="1">
        <v>89624609</v>
      </c>
      <c r="E2" s="1">
        <v>24909</v>
      </c>
      <c r="F2" s="1">
        <f t="shared" ref="F2:F13" si="0">(D2*2+E2)/(C2*2)*100</f>
        <v>29.849743742011338</v>
      </c>
      <c r="G2" s="1">
        <v>89649518</v>
      </c>
      <c r="H2" s="1">
        <v>40729592</v>
      </c>
      <c r="I2" s="1">
        <v>28190282</v>
      </c>
      <c r="J2" s="1">
        <v>23337751</v>
      </c>
      <c r="K2" s="1">
        <v>1178867089</v>
      </c>
      <c r="L2" s="1">
        <v>1.9028</v>
      </c>
      <c r="M2" s="1">
        <f t="shared" ref="M2:M13" si="1">(L2)/(O2/100)</f>
        <v>5.105446740005366</v>
      </c>
      <c r="N2" s="1">
        <f t="shared" ref="N2:N13" si="2">L2/0.583271</f>
        <v>3.2622914562870435</v>
      </c>
      <c r="O2" s="1">
        <v>37.270000000000003</v>
      </c>
      <c r="P2" s="1">
        <f t="shared" ref="P2:P13" si="3">(H2-I2)/H2*100</f>
        <v>30.786731180611877</v>
      </c>
      <c r="Q2" s="1">
        <f t="shared" ref="Q2:Q13" si="4">H2/G2*100</f>
        <v>45.432025635653723</v>
      </c>
      <c r="R2" s="2">
        <v>4.6189800000000003E-2</v>
      </c>
      <c r="S2" s="2">
        <v>4.2870900000000003E-2</v>
      </c>
      <c r="T2" s="1">
        <f t="shared" ref="T2:T13" si="5">J2-U2</f>
        <v>23331949</v>
      </c>
      <c r="U2" s="1">
        <v>5802</v>
      </c>
      <c r="V2" s="1">
        <v>49.320700000000002</v>
      </c>
      <c r="W2" s="1">
        <v>61.176000000000002</v>
      </c>
      <c r="X2" s="13">
        <v>1.0426949000000001</v>
      </c>
      <c r="Y2" t="s">
        <v>78</v>
      </c>
    </row>
    <row r="3" spans="1:25" ht="12" customHeight="1" x14ac:dyDescent="0.2">
      <c r="A3" s="1" t="s">
        <v>24</v>
      </c>
      <c r="B3" s="1">
        <v>0</v>
      </c>
      <c r="C3" s="1">
        <v>405198060</v>
      </c>
      <c r="D3" s="1">
        <v>152123585</v>
      </c>
      <c r="E3" s="1">
        <v>25541</v>
      </c>
      <c r="F3" s="1">
        <f t="shared" si="0"/>
        <v>37.546170754124539</v>
      </c>
      <c r="G3" s="1">
        <v>152149126</v>
      </c>
      <c r="H3" s="1">
        <v>65811534</v>
      </c>
      <c r="I3" s="1">
        <v>39092336</v>
      </c>
      <c r="J3" s="1">
        <v>32547820</v>
      </c>
      <c r="K3" s="1">
        <v>1547708463</v>
      </c>
      <c r="L3" s="1">
        <v>2.4981</v>
      </c>
      <c r="M3" s="1">
        <f t="shared" si="1"/>
        <v>6.7772653282691264</v>
      </c>
      <c r="N3" s="1">
        <f t="shared" si="2"/>
        <v>4.2829148028960811</v>
      </c>
      <c r="O3" s="1">
        <v>36.86</v>
      </c>
      <c r="P3" s="1">
        <f t="shared" si="3"/>
        <v>40.599567243030684</v>
      </c>
      <c r="Q3" s="1">
        <f t="shared" si="4"/>
        <v>43.25462507093205</v>
      </c>
      <c r="R3" s="2">
        <v>4.3565100000000002E-2</v>
      </c>
      <c r="S3" s="2">
        <v>4.2257299999999998E-2</v>
      </c>
      <c r="T3" s="1">
        <f t="shared" si="5"/>
        <v>32541936</v>
      </c>
      <c r="U3" s="1">
        <v>5884</v>
      </c>
      <c r="V3" s="1">
        <v>46.358199999999997</v>
      </c>
      <c r="W3" s="1">
        <v>52.902900000000002</v>
      </c>
      <c r="X3" s="13">
        <v>0.77522939999999996</v>
      </c>
      <c r="Y3" t="s">
        <v>79</v>
      </c>
    </row>
    <row r="4" spans="1:25" ht="12" customHeight="1" x14ac:dyDescent="0.2">
      <c r="A4" s="1" t="s">
        <v>25</v>
      </c>
      <c r="B4" s="1">
        <v>0</v>
      </c>
      <c r="C4" s="1">
        <v>357165438</v>
      </c>
      <c r="D4" s="1">
        <v>124477763</v>
      </c>
      <c r="E4" s="1">
        <v>49188</v>
      </c>
      <c r="F4" s="1">
        <f t="shared" si="0"/>
        <v>34.858455985318486</v>
      </c>
      <c r="G4" s="1">
        <v>124526951</v>
      </c>
      <c r="H4" s="1">
        <v>56601261</v>
      </c>
      <c r="I4" s="1">
        <v>34507813</v>
      </c>
      <c r="J4" s="1">
        <v>28722185</v>
      </c>
      <c r="K4" s="1">
        <v>1572580252</v>
      </c>
      <c r="L4" s="1">
        <v>2.5383</v>
      </c>
      <c r="M4" s="1">
        <f t="shared" si="1"/>
        <v>6.5470724787206596</v>
      </c>
      <c r="N4" s="1">
        <f t="shared" si="2"/>
        <v>4.3518364533810185</v>
      </c>
      <c r="O4" s="1">
        <v>38.770000000000003</v>
      </c>
      <c r="P4" s="1">
        <f t="shared" si="3"/>
        <v>39.033490790956051</v>
      </c>
      <c r="Q4" s="1">
        <f t="shared" si="4"/>
        <v>45.4530208484748</v>
      </c>
      <c r="R4" s="2">
        <v>3.4604599999999999E-2</v>
      </c>
      <c r="S4" s="2">
        <v>3.4128499999999999E-2</v>
      </c>
      <c r="T4" s="1">
        <f t="shared" si="5"/>
        <v>28708469</v>
      </c>
      <c r="U4" s="1">
        <v>13716</v>
      </c>
      <c r="V4" s="1">
        <v>53.447000000000003</v>
      </c>
      <c r="W4" s="1">
        <v>82.923100000000005</v>
      </c>
      <c r="X4" s="13">
        <v>1.0158278999999999</v>
      </c>
      <c r="Y4" t="s">
        <v>78</v>
      </c>
    </row>
    <row r="5" spans="1:25" ht="12" customHeight="1" x14ac:dyDescent="0.2">
      <c r="A5" s="1" t="s">
        <v>26</v>
      </c>
      <c r="B5" s="1">
        <v>0</v>
      </c>
      <c r="C5" s="1">
        <f>(429809932+295943012+50559434)</f>
        <v>776312378</v>
      </c>
      <c r="D5" s="1">
        <f t="shared" ref="D5:D9" si="6">G5-E5</f>
        <v>233032217</v>
      </c>
      <c r="E5" s="1">
        <v>157155</v>
      </c>
      <c r="F5" s="1">
        <f t="shared" si="0"/>
        <v>30.027963112034779</v>
      </c>
      <c r="G5" s="1">
        <v>233189372</v>
      </c>
      <c r="H5" s="1">
        <v>148686847</v>
      </c>
      <c r="I5" s="1">
        <v>67590908</v>
      </c>
      <c r="J5" s="1">
        <v>56459037</v>
      </c>
      <c r="K5" s="1">
        <v>3516904995</v>
      </c>
      <c r="L5" s="1">
        <v>5.6765999999999996</v>
      </c>
      <c r="M5" s="1">
        <f t="shared" si="1"/>
        <v>12.421444201312909</v>
      </c>
      <c r="N5" s="1">
        <f t="shared" si="2"/>
        <v>9.7323542572834931</v>
      </c>
      <c r="O5" s="1">
        <v>45.7</v>
      </c>
      <c r="P5" s="1">
        <f t="shared" si="3"/>
        <v>54.541434320683393</v>
      </c>
      <c r="Q5" s="1">
        <f t="shared" si="4"/>
        <v>63.762274294387652</v>
      </c>
      <c r="R5" s="2">
        <v>5.3666100000000001E-2</v>
      </c>
      <c r="S5" s="2">
        <v>5.2075999999999997E-2</v>
      </c>
      <c r="T5" s="1">
        <f t="shared" si="5"/>
        <v>56410154</v>
      </c>
      <c r="U5" s="1">
        <v>48883</v>
      </c>
      <c r="V5" s="1">
        <v>61.741599999999998</v>
      </c>
      <c r="W5" s="1">
        <v>89.598399999999998</v>
      </c>
      <c r="X5" s="13">
        <v>1.0109037000000001</v>
      </c>
      <c r="Y5" t="s">
        <v>78</v>
      </c>
    </row>
    <row r="6" spans="1:25" ht="12" customHeight="1" x14ac:dyDescent="0.2">
      <c r="A6" s="1" t="s">
        <v>27</v>
      </c>
      <c r="B6" s="1">
        <v>0</v>
      </c>
      <c r="C6" s="1">
        <v>359520168</v>
      </c>
      <c r="D6" s="1">
        <f t="shared" si="6"/>
        <v>123855111</v>
      </c>
      <c r="E6" s="1">
        <v>53968</v>
      </c>
      <c r="F6" s="1">
        <f t="shared" si="0"/>
        <v>34.457620469291726</v>
      </c>
      <c r="G6" s="1">
        <v>123909079</v>
      </c>
      <c r="H6" s="1">
        <v>52899107</v>
      </c>
      <c r="I6" s="1">
        <v>34547001</v>
      </c>
      <c r="J6" s="1">
        <v>28498720</v>
      </c>
      <c r="K6" s="1">
        <v>1533307799</v>
      </c>
      <c r="L6" s="1">
        <v>2.4748999999999999</v>
      </c>
      <c r="M6" s="1">
        <f t="shared" si="1"/>
        <v>6.1764412278512602</v>
      </c>
      <c r="N6" s="1">
        <f t="shared" si="2"/>
        <v>4.2431391240092511</v>
      </c>
      <c r="O6" s="1">
        <v>40.07</v>
      </c>
      <c r="P6" s="1">
        <f t="shared" si="3"/>
        <v>34.692657477185769</v>
      </c>
      <c r="Q6" s="1">
        <f t="shared" si="4"/>
        <v>42.691873288800736</v>
      </c>
      <c r="R6" s="2">
        <v>4.1642400000000003E-2</v>
      </c>
      <c r="S6" s="2">
        <v>4.1241300000000002E-2</v>
      </c>
      <c r="T6" s="1">
        <f t="shared" si="5"/>
        <v>28487664</v>
      </c>
      <c r="U6" s="1">
        <v>11056</v>
      </c>
      <c r="V6" s="1">
        <v>52.747199999999999</v>
      </c>
      <c r="W6" s="1">
        <v>68.523099999999999</v>
      </c>
      <c r="X6" s="13">
        <v>1.0230332</v>
      </c>
      <c r="Y6" t="s">
        <v>78</v>
      </c>
    </row>
    <row r="7" spans="1:25" ht="12" customHeight="1" x14ac:dyDescent="0.2">
      <c r="A7" s="1" t="s">
        <v>28</v>
      </c>
      <c r="B7" s="1">
        <v>0</v>
      </c>
      <c r="C7" s="1">
        <v>348916870</v>
      </c>
      <c r="D7" s="1">
        <f t="shared" si="6"/>
        <v>126999386</v>
      </c>
      <c r="E7" s="1">
        <v>34632</v>
      </c>
      <c r="F7" s="1">
        <f t="shared" si="0"/>
        <v>36.403141527665319</v>
      </c>
      <c r="G7" s="1">
        <v>127034018</v>
      </c>
      <c r="H7" s="1">
        <v>58002106</v>
      </c>
      <c r="I7" s="1">
        <v>31953133</v>
      </c>
      <c r="J7" s="1">
        <v>26758356</v>
      </c>
      <c r="K7" s="1">
        <v>1338239452</v>
      </c>
      <c r="L7" s="1">
        <v>2.16</v>
      </c>
      <c r="M7" s="1">
        <f t="shared" si="1"/>
        <v>6.2086806553607365</v>
      </c>
      <c r="N7" s="1">
        <f t="shared" si="2"/>
        <v>3.7032528618772411</v>
      </c>
      <c r="O7" s="1">
        <v>34.79</v>
      </c>
      <c r="P7" s="1">
        <f t="shared" si="3"/>
        <v>44.910391701984068</v>
      </c>
      <c r="Q7" s="1">
        <f t="shared" si="4"/>
        <v>45.658719540776865</v>
      </c>
      <c r="R7" s="2">
        <v>3.5022299999999999E-2</v>
      </c>
      <c r="S7" s="2">
        <v>3.3445099999999998E-2</v>
      </c>
      <c r="T7" s="1">
        <f t="shared" si="5"/>
        <v>26749178</v>
      </c>
      <c r="U7" s="1">
        <v>9178</v>
      </c>
      <c r="V7" s="1">
        <v>48.344900000000003</v>
      </c>
      <c r="W7" s="1">
        <v>61.838000000000001</v>
      </c>
      <c r="X7" s="13">
        <v>1.0046402999999999</v>
      </c>
      <c r="Y7" t="s">
        <v>78</v>
      </c>
    </row>
    <row r="8" spans="1:25" ht="12" customHeight="1" x14ac:dyDescent="0.2">
      <c r="A8" s="1" t="s">
        <v>29</v>
      </c>
      <c r="B8" s="1">
        <v>0</v>
      </c>
      <c r="C8" s="1">
        <v>508120156</v>
      </c>
      <c r="D8" s="1">
        <f t="shared" si="6"/>
        <v>117861492</v>
      </c>
      <c r="E8" s="1">
        <v>102700</v>
      </c>
      <c r="F8" s="1">
        <f t="shared" si="0"/>
        <v>23.205700582363832</v>
      </c>
      <c r="G8" s="1">
        <v>117964192</v>
      </c>
      <c r="H8" s="1">
        <v>56033462</v>
      </c>
      <c r="I8" s="1">
        <v>38637901</v>
      </c>
      <c r="J8" s="1">
        <v>32107192</v>
      </c>
      <c r="K8" s="1">
        <v>1935020964</v>
      </c>
      <c r="L8" s="1">
        <v>3.1233</v>
      </c>
      <c r="M8" s="1">
        <f t="shared" si="1"/>
        <v>7.4222908745247143</v>
      </c>
      <c r="N8" s="1">
        <f t="shared" si="2"/>
        <v>5.3548007701394376</v>
      </c>
      <c r="O8" s="1">
        <v>42.08</v>
      </c>
      <c r="P8" s="1">
        <f t="shared" si="3"/>
        <v>31.044951318553188</v>
      </c>
      <c r="Q8" s="1">
        <f t="shared" si="4"/>
        <v>47.500399104162049</v>
      </c>
      <c r="R8" s="2">
        <v>3.6319799999999999E-2</v>
      </c>
      <c r="S8" s="2">
        <v>3.5427500000000001E-2</v>
      </c>
      <c r="T8" s="1">
        <f t="shared" si="5"/>
        <v>32071376</v>
      </c>
      <c r="U8" s="1">
        <v>35816</v>
      </c>
      <c r="V8" s="1">
        <v>59.603700000000003</v>
      </c>
      <c r="W8" s="1">
        <v>98.159199999999998</v>
      </c>
      <c r="X8" s="13">
        <v>1.0539183000000001</v>
      </c>
      <c r="Y8" t="s">
        <v>78</v>
      </c>
    </row>
    <row r="9" spans="1:25" ht="12" customHeight="1" x14ac:dyDescent="0.2">
      <c r="A9" s="1" t="s">
        <v>30</v>
      </c>
      <c r="B9" s="1">
        <v>0</v>
      </c>
      <c r="C9" s="1">
        <f>(263641483+59313901)</f>
        <v>322955384</v>
      </c>
      <c r="D9" s="1">
        <f t="shared" si="6"/>
        <v>144423602</v>
      </c>
      <c r="E9" s="1">
        <v>31261</v>
      </c>
      <c r="F9" s="1">
        <f t="shared" si="0"/>
        <v>44.724206393784719</v>
      </c>
      <c r="G9" s="1">
        <v>144454863</v>
      </c>
      <c r="H9" s="1">
        <v>75739566</v>
      </c>
      <c r="I9" s="1">
        <v>46878387</v>
      </c>
      <c r="J9" s="1">
        <v>39312617</v>
      </c>
      <c r="K9" s="1">
        <v>2018084365</v>
      </c>
      <c r="L9" s="1">
        <v>3.2574000000000001</v>
      </c>
      <c r="M9" s="1">
        <f t="shared" si="1"/>
        <v>8.0231527093596053</v>
      </c>
      <c r="N9" s="1">
        <f t="shared" si="2"/>
        <v>5.5847110519809835</v>
      </c>
      <c r="O9" s="1">
        <v>40.6</v>
      </c>
      <c r="P9" s="1">
        <f t="shared" si="3"/>
        <v>38.105815129703807</v>
      </c>
      <c r="Q9" s="1">
        <f t="shared" si="4"/>
        <v>52.431302364670131</v>
      </c>
      <c r="R9" s="2">
        <v>4.7015099999999997E-2</v>
      </c>
      <c r="S9" s="2">
        <v>4.56972E-2</v>
      </c>
      <c r="T9" s="1">
        <f t="shared" si="5"/>
        <v>39302919</v>
      </c>
      <c r="U9" s="1">
        <v>9698</v>
      </c>
      <c r="V9" s="1">
        <v>50.315899999999999</v>
      </c>
      <c r="W9" s="1">
        <v>56.718200000000003</v>
      </c>
      <c r="X9" s="13">
        <v>0.77002210000000004</v>
      </c>
      <c r="Y9" t="s">
        <v>79</v>
      </c>
    </row>
    <row r="10" spans="1:25" ht="12" customHeight="1" x14ac:dyDescent="0.2">
      <c r="A10" s="1" t="s">
        <v>31</v>
      </c>
      <c r="B10" s="1">
        <v>0</v>
      </c>
      <c r="C10" s="1">
        <v>236886534</v>
      </c>
      <c r="D10" s="1">
        <v>87767307</v>
      </c>
      <c r="E10" s="1">
        <v>29538</v>
      </c>
      <c r="F10" s="1">
        <f t="shared" si="0"/>
        <v>37.056591828052163</v>
      </c>
      <c r="G10" s="1">
        <v>87796845</v>
      </c>
      <c r="H10" s="1">
        <v>41097017</v>
      </c>
      <c r="I10" s="1">
        <v>29148930</v>
      </c>
      <c r="J10" s="1">
        <v>24165282</v>
      </c>
      <c r="K10" s="1">
        <v>1291123911</v>
      </c>
      <c r="L10" s="3">
        <v>2.0840000000000001</v>
      </c>
      <c r="M10" s="1">
        <f t="shared" si="1"/>
        <v>5.3989637305699478</v>
      </c>
      <c r="N10" s="1">
        <f t="shared" si="2"/>
        <v>3.572953224144523</v>
      </c>
      <c r="O10" s="1">
        <v>38.6</v>
      </c>
      <c r="P10" s="1">
        <f t="shared" si="3"/>
        <v>29.072881372387684</v>
      </c>
      <c r="Q10" s="1">
        <f t="shared" si="4"/>
        <v>46.80921848615403</v>
      </c>
      <c r="R10" s="2">
        <v>4.6194499999999999E-2</v>
      </c>
      <c r="S10" s="2">
        <v>4.5271199999999998E-2</v>
      </c>
      <c r="T10" s="1">
        <f t="shared" si="5"/>
        <v>24157852</v>
      </c>
      <c r="U10" s="1">
        <v>7430</v>
      </c>
      <c r="V10" s="1">
        <v>52.092700000000001</v>
      </c>
      <c r="W10" s="1">
        <v>74.566699999999997</v>
      </c>
      <c r="X10" s="13">
        <v>1.0557628999999999</v>
      </c>
      <c r="Y10" t="s">
        <v>78</v>
      </c>
    </row>
    <row r="11" spans="1:25" ht="12" customHeight="1" x14ac:dyDescent="0.2">
      <c r="A11" s="1" t="s">
        <v>32</v>
      </c>
      <c r="B11" s="1">
        <v>0</v>
      </c>
      <c r="C11" s="1">
        <v>328359669</v>
      </c>
      <c r="D11" s="1">
        <v>100459829</v>
      </c>
      <c r="E11" s="1">
        <v>45881</v>
      </c>
      <c r="F11" s="1">
        <f t="shared" si="0"/>
        <v>30.601434642084502</v>
      </c>
      <c r="G11" s="1">
        <v>100505710</v>
      </c>
      <c r="H11" s="1">
        <v>42029359</v>
      </c>
      <c r="I11" s="1">
        <v>22679817</v>
      </c>
      <c r="J11" s="1">
        <v>18683738</v>
      </c>
      <c r="K11" s="1">
        <v>886738214</v>
      </c>
      <c r="L11" s="1">
        <v>1.4313</v>
      </c>
      <c r="M11" s="1">
        <f t="shared" si="1"/>
        <v>4.2891818999100986</v>
      </c>
      <c r="N11" s="1">
        <f t="shared" si="2"/>
        <v>2.4539193616689325</v>
      </c>
      <c r="O11" s="1">
        <v>33.369999999999997</v>
      </c>
      <c r="P11" s="1">
        <f t="shared" si="3"/>
        <v>46.038156327818371</v>
      </c>
      <c r="Q11" s="1">
        <f t="shared" si="4"/>
        <v>41.817881789999795</v>
      </c>
      <c r="R11" s="2">
        <v>3.0271200000000002E-2</v>
      </c>
      <c r="S11" s="2">
        <v>3.01785E-2</v>
      </c>
      <c r="T11" s="1">
        <f t="shared" si="5"/>
        <v>18677188</v>
      </c>
      <c r="U11" s="1">
        <v>6550</v>
      </c>
      <c r="V11" s="1">
        <v>45.172699999999999</v>
      </c>
      <c r="W11" s="1">
        <v>56.333500000000001</v>
      </c>
      <c r="X11" s="13">
        <v>0.86354529999999996</v>
      </c>
      <c r="Y11" t="s">
        <v>79</v>
      </c>
    </row>
    <row r="12" spans="1:25" ht="12" customHeight="1" x14ac:dyDescent="0.2">
      <c r="A12" s="1" t="s">
        <v>33</v>
      </c>
      <c r="B12" s="1">
        <v>0</v>
      </c>
      <c r="C12" s="1">
        <f>255094100+130541544</f>
        <v>385635644</v>
      </c>
      <c r="D12" s="1">
        <v>277246705</v>
      </c>
      <c r="E12" s="1">
        <v>12762746</v>
      </c>
      <c r="F12" s="1">
        <f t="shared" si="0"/>
        <v>73.548200850437979</v>
      </c>
      <c r="G12" s="1">
        <v>290009451</v>
      </c>
      <c r="H12" s="1">
        <v>94630296</v>
      </c>
      <c r="I12" s="1">
        <v>62000057</v>
      </c>
      <c r="J12" s="1">
        <v>52612937</v>
      </c>
      <c r="K12" s="1">
        <v>3596691043</v>
      </c>
      <c r="L12" s="1">
        <v>5.8053999999999997</v>
      </c>
      <c r="M12" s="1">
        <f t="shared" si="1"/>
        <v>12.299576271186439</v>
      </c>
      <c r="N12" s="1">
        <f t="shared" si="2"/>
        <v>9.9531778538620976</v>
      </c>
      <c r="O12" s="1">
        <v>47.2</v>
      </c>
      <c r="P12" s="1">
        <f t="shared" si="3"/>
        <v>34.48181013826693</v>
      </c>
      <c r="Q12" s="1">
        <f t="shared" si="4"/>
        <v>32.630073148891967</v>
      </c>
      <c r="R12" s="2">
        <v>3.0337200000000002E-2</v>
      </c>
      <c r="S12" s="2">
        <v>2.9593999999999999E-2</v>
      </c>
      <c r="T12" s="1">
        <f t="shared" si="5"/>
        <v>52483463</v>
      </c>
      <c r="U12" s="1">
        <v>129474</v>
      </c>
      <c r="V12" s="1">
        <v>68.280900000000003</v>
      </c>
      <c r="W12" s="1">
        <v>107.15</v>
      </c>
      <c r="X12" s="13">
        <v>1.0722531</v>
      </c>
      <c r="Y12" t="s">
        <v>78</v>
      </c>
    </row>
    <row r="13" spans="1:25" ht="12" customHeight="1" x14ac:dyDescent="0.2">
      <c r="A13" s="11" t="s">
        <v>75</v>
      </c>
      <c r="B13" s="11">
        <v>0</v>
      </c>
      <c r="C13">
        <v>96089618</v>
      </c>
      <c r="D13">
        <v>43250496</v>
      </c>
      <c r="E13">
        <f>G13-D13</f>
        <v>9568824</v>
      </c>
      <c r="F13" s="1">
        <f t="shared" si="0"/>
        <v>49.989696077259879</v>
      </c>
      <c r="G13">
        <v>52819320</v>
      </c>
      <c r="H13">
        <v>11722041</v>
      </c>
      <c r="I13">
        <v>8782701</v>
      </c>
      <c r="J13">
        <v>7238167</v>
      </c>
      <c r="K13">
        <v>1071143351</v>
      </c>
      <c r="L13">
        <v>1.7286999999999999</v>
      </c>
      <c r="M13" s="1">
        <f t="shared" si="1"/>
        <v>5.4310398994659126</v>
      </c>
      <c r="N13" s="1">
        <f t="shared" si="2"/>
        <v>2.9638024177440676</v>
      </c>
      <c r="O13" s="11">
        <v>31.83</v>
      </c>
      <c r="P13" s="1">
        <f t="shared" si="3"/>
        <v>25.07532604603584</v>
      </c>
      <c r="Q13" s="1">
        <f t="shared" si="4"/>
        <v>22.192714711207945</v>
      </c>
      <c r="R13" s="12">
        <v>1.7000000000000001E-2</v>
      </c>
      <c r="S13" s="12">
        <v>1.4999999999999999E-2</v>
      </c>
      <c r="T13" s="1">
        <f t="shared" si="5"/>
        <v>5932296</v>
      </c>
      <c r="U13">
        <v>1305871</v>
      </c>
      <c r="V13">
        <f>(K13-197157564)/T13</f>
        <v>147.32673268495031</v>
      </c>
      <c r="W13">
        <f>197157564/U13</f>
        <v>150.97782552794266</v>
      </c>
      <c r="X13" s="14">
        <v>1.02</v>
      </c>
      <c r="Y13" t="s">
        <v>78</v>
      </c>
    </row>
    <row r="14" spans="1:25" ht="12" customHeight="1" x14ac:dyDescent="0.2"/>
    <row r="15" spans="1:25" ht="12" customHeight="1" x14ac:dyDescent="0.2"/>
    <row r="16" spans="1:25" ht="12" customHeight="1" x14ac:dyDescent="0.2"/>
    <row r="17" spans="2:6" ht="12" customHeight="1" x14ac:dyDescent="0.2"/>
    <row r="18" spans="2:6" ht="12" customHeight="1" x14ac:dyDescent="0.2"/>
    <row r="19" spans="2:6" ht="12" customHeight="1" x14ac:dyDescent="0.2"/>
    <row r="20" spans="2:6" ht="12" customHeight="1" x14ac:dyDescent="0.2"/>
    <row r="21" spans="2:6" ht="12" customHeight="1" x14ac:dyDescent="0.2"/>
    <row r="22" spans="2:6" ht="12" customHeight="1" x14ac:dyDescent="0.2"/>
    <row r="23" spans="2:6" ht="12" customHeight="1" x14ac:dyDescent="0.2">
      <c r="B23" s="8"/>
      <c r="C23" s="8"/>
      <c r="D23" s="8"/>
      <c r="E23" s="8"/>
      <c r="F23" s="8"/>
    </row>
    <row r="24" spans="2:6" ht="12" customHeight="1" x14ac:dyDescent="0.2">
      <c r="B24" s="1"/>
      <c r="C24" s="1"/>
      <c r="D24" s="1"/>
      <c r="E24" s="1"/>
      <c r="F24" s="1"/>
    </row>
    <row r="25" spans="2:6" ht="12" customHeight="1" x14ac:dyDescent="0.2">
      <c r="B25" s="1"/>
      <c r="C25" s="1"/>
      <c r="D25" s="1"/>
      <c r="E25" s="1"/>
      <c r="F25" s="1"/>
    </row>
    <row r="26" spans="2:6" ht="12" customHeight="1" x14ac:dyDescent="0.2">
      <c r="B26" s="1"/>
      <c r="C26" s="1"/>
      <c r="D26" s="1"/>
      <c r="E26" s="1"/>
      <c r="F26" s="1"/>
    </row>
    <row r="27" spans="2:6" ht="12" customHeight="1" x14ac:dyDescent="0.2">
      <c r="B27" s="1"/>
      <c r="C27" s="1"/>
      <c r="D27" s="1"/>
      <c r="E27" s="1"/>
      <c r="F27" s="1"/>
    </row>
    <row r="28" spans="2:6" ht="12" customHeight="1" x14ac:dyDescent="0.2">
      <c r="B28" s="1"/>
      <c r="C28" s="1"/>
      <c r="D28" s="1"/>
      <c r="E28" s="1"/>
      <c r="F28" s="1"/>
    </row>
    <row r="29" spans="2:6" ht="12" customHeight="1" x14ac:dyDescent="0.2">
      <c r="B29" s="1"/>
      <c r="C29" s="1"/>
      <c r="D29" s="1"/>
      <c r="E29" s="1"/>
      <c r="F29" s="1"/>
    </row>
    <row r="30" spans="2:6" ht="12" customHeight="1" x14ac:dyDescent="0.2">
      <c r="B30" s="1"/>
      <c r="C30" s="1"/>
      <c r="D30" s="1"/>
      <c r="E30" s="1"/>
      <c r="F30" s="1"/>
    </row>
    <row r="31" spans="2:6" ht="12" customHeight="1" x14ac:dyDescent="0.2">
      <c r="B31" s="1"/>
      <c r="C31" s="1"/>
      <c r="D31" s="1"/>
      <c r="E31" s="1"/>
      <c r="F31" s="1"/>
    </row>
    <row r="32" spans="2:6" ht="12" customHeight="1" x14ac:dyDescent="0.2">
      <c r="B32" s="1"/>
      <c r="C32" s="1"/>
      <c r="D32" s="1"/>
      <c r="E32" s="1"/>
      <c r="F32" s="3"/>
    </row>
    <row r="33" spans="2:6" ht="12" customHeight="1" x14ac:dyDescent="0.2">
      <c r="B33" s="1"/>
      <c r="C33" s="1"/>
      <c r="D33" s="1"/>
      <c r="E33" s="1"/>
      <c r="F33" s="1"/>
    </row>
    <row r="34" spans="2:6" ht="12" customHeight="1" x14ac:dyDescent="0.2">
      <c r="B34" s="1"/>
      <c r="C34" s="1"/>
      <c r="D34" s="1"/>
      <c r="E34" s="1"/>
      <c r="F34" s="1"/>
    </row>
    <row r="35" spans="2:6" ht="12" customHeight="1" x14ac:dyDescent="0.2">
      <c r="B35" s="11"/>
      <c r="E35" s="11"/>
    </row>
    <row r="36" spans="2:6" ht="12" customHeight="1" x14ac:dyDescent="0.2"/>
    <row r="37" spans="2:6" ht="12" customHeight="1" x14ac:dyDescent="0.2"/>
    <row r="38" spans="2:6" ht="12" customHeight="1" x14ac:dyDescent="0.2"/>
    <row r="39" spans="2:6" ht="12" customHeight="1" x14ac:dyDescent="0.2"/>
    <row r="40" spans="2:6" ht="12" customHeight="1" x14ac:dyDescent="0.2"/>
    <row r="41" spans="2:6" ht="12" customHeight="1" x14ac:dyDescent="0.2"/>
    <row r="42" spans="2:6" ht="12" customHeight="1" x14ac:dyDescent="0.2"/>
    <row r="43" spans="2:6" ht="12" customHeight="1" x14ac:dyDescent="0.2"/>
    <row r="44" spans="2:6" ht="12" customHeight="1" x14ac:dyDescent="0.2"/>
    <row r="45" spans="2:6" ht="12" customHeight="1" x14ac:dyDescent="0.2"/>
    <row r="46" spans="2:6" ht="12" customHeight="1" x14ac:dyDescent="0.2"/>
    <row r="47" spans="2:6" ht="12" customHeight="1" x14ac:dyDescent="0.2"/>
    <row r="48" spans="2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8749999999999998" right="0.78749999999999998" top="1.0249999999999999" bottom="1.0249999999999999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703125" defaultRowHeight="15" customHeight="1" x14ac:dyDescent="0.2"/>
  <cols>
    <col min="1" max="1" width="23.42578125" customWidth="1"/>
    <col min="2" max="26" width="8.85546875" customWidth="1"/>
  </cols>
  <sheetData>
    <row r="1" spans="1:3" ht="12" customHeight="1" x14ac:dyDescent="0.25">
      <c r="B1" s="4" t="s">
        <v>34</v>
      </c>
      <c r="C1" s="4" t="s">
        <v>35</v>
      </c>
    </row>
    <row r="2" spans="1:3" ht="12" customHeight="1" x14ac:dyDescent="0.25">
      <c r="A2" s="5" t="s">
        <v>36</v>
      </c>
      <c r="B2" s="6" t="s">
        <v>37</v>
      </c>
      <c r="C2" s="6" t="s">
        <v>38</v>
      </c>
    </row>
    <row r="3" spans="1:3" ht="12" customHeight="1" x14ac:dyDescent="0.25">
      <c r="A3" s="5" t="s">
        <v>39</v>
      </c>
      <c r="B3" s="6" t="s">
        <v>40</v>
      </c>
      <c r="C3" s="6" t="s">
        <v>38</v>
      </c>
    </row>
    <row r="4" spans="1:3" ht="12" customHeight="1" x14ac:dyDescent="0.25">
      <c r="A4" s="5" t="s">
        <v>41</v>
      </c>
      <c r="B4" s="6" t="s">
        <v>42</v>
      </c>
      <c r="C4" s="6" t="s">
        <v>38</v>
      </c>
    </row>
    <row r="5" spans="1:3" ht="12" customHeight="1" x14ac:dyDescent="0.25">
      <c r="A5" s="5" t="s">
        <v>43</v>
      </c>
      <c r="B5" s="6" t="s">
        <v>38</v>
      </c>
      <c r="C5" s="6" t="s">
        <v>44</v>
      </c>
    </row>
    <row r="6" spans="1:3" ht="12" customHeight="1" x14ac:dyDescent="0.25">
      <c r="A6" s="5" t="s">
        <v>45</v>
      </c>
      <c r="B6" s="6" t="s">
        <v>38</v>
      </c>
      <c r="C6" s="6" t="s">
        <v>46</v>
      </c>
    </row>
    <row r="7" spans="1:3" ht="12" customHeight="1" x14ac:dyDescent="0.25">
      <c r="A7" s="5" t="s">
        <v>47</v>
      </c>
      <c r="B7" s="6" t="s">
        <v>38</v>
      </c>
      <c r="C7" s="6" t="s">
        <v>48</v>
      </c>
    </row>
    <row r="8" spans="1:3" ht="12" customHeight="1" x14ac:dyDescent="0.25">
      <c r="A8" s="5" t="s">
        <v>49</v>
      </c>
      <c r="B8" s="6" t="s">
        <v>38</v>
      </c>
      <c r="C8" s="6" t="s">
        <v>50</v>
      </c>
    </row>
    <row r="9" spans="1:3" ht="12" customHeight="1" x14ac:dyDescent="0.25">
      <c r="A9" s="5" t="s">
        <v>51</v>
      </c>
      <c r="B9" s="6" t="s">
        <v>38</v>
      </c>
      <c r="C9" s="6" t="s">
        <v>52</v>
      </c>
    </row>
    <row r="10" spans="1:3" ht="12" customHeight="1" x14ac:dyDescent="0.25">
      <c r="A10" s="5" t="s">
        <v>53</v>
      </c>
      <c r="B10" s="6" t="s">
        <v>38</v>
      </c>
      <c r="C10" s="6" t="s">
        <v>54</v>
      </c>
    </row>
    <row r="11" spans="1:3" ht="12" customHeight="1" x14ac:dyDescent="0.25">
      <c r="A11" s="5" t="s">
        <v>55</v>
      </c>
      <c r="B11" s="6" t="s">
        <v>38</v>
      </c>
      <c r="C11" s="6" t="s">
        <v>56</v>
      </c>
    </row>
    <row r="12" spans="1:3" ht="12" customHeight="1" x14ac:dyDescent="0.2"/>
    <row r="13" spans="1:3" ht="12" customHeight="1" x14ac:dyDescent="0.25">
      <c r="A13" s="5" t="s">
        <v>57</v>
      </c>
      <c r="B13" s="7"/>
      <c r="C13" s="7" t="s">
        <v>58</v>
      </c>
    </row>
    <row r="14" spans="1:3" ht="12" customHeight="1" x14ac:dyDescent="0.2"/>
    <row r="15" spans="1:3" ht="12" customHeight="1" x14ac:dyDescent="0.2"/>
    <row r="16" spans="1:3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8749999999999998" right="0.78749999999999998" top="1.0249999999999999" bottom="1.0249999999999999" header="0" footer="0"/>
  <pageSetup orientation="landscape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CC07-8CDD-4E9D-8BF7-5F0D7A37ABBC}">
  <dimension ref="A1:B15"/>
  <sheetViews>
    <sheetView workbookViewId="0">
      <selection activeCell="K4" sqref="K4"/>
    </sheetView>
  </sheetViews>
  <sheetFormatPr defaultRowHeight="12.75" x14ac:dyDescent="0.2"/>
  <cols>
    <col min="2" max="2" width="16" customWidth="1"/>
  </cols>
  <sheetData>
    <row r="1" spans="1:2" ht="30.75" thickBot="1" x14ac:dyDescent="0.25">
      <c r="A1" s="20" t="s">
        <v>279</v>
      </c>
      <c r="B1" s="21" t="s">
        <v>280</v>
      </c>
    </row>
    <row r="2" spans="1:2" ht="29.25" thickBot="1" x14ac:dyDescent="0.25">
      <c r="A2" s="22" t="s">
        <v>281</v>
      </c>
      <c r="B2" s="23" t="s">
        <v>282</v>
      </c>
    </row>
    <row r="3" spans="1:2" ht="43.5" thickBot="1" x14ac:dyDescent="0.25">
      <c r="A3" s="22" t="s">
        <v>283</v>
      </c>
      <c r="B3" s="23" t="s">
        <v>284</v>
      </c>
    </row>
    <row r="4" spans="1:2" ht="43.5" thickBot="1" x14ac:dyDescent="0.25">
      <c r="A4" s="22" t="s">
        <v>285</v>
      </c>
      <c r="B4" s="23" t="s">
        <v>286</v>
      </c>
    </row>
    <row r="5" spans="1:2" ht="43.5" thickBot="1" x14ac:dyDescent="0.25">
      <c r="A5" s="22" t="s">
        <v>287</v>
      </c>
      <c r="B5" s="23" t="s">
        <v>288</v>
      </c>
    </row>
    <row r="6" spans="1:2" ht="43.5" thickBot="1" x14ac:dyDescent="0.25">
      <c r="A6" s="22" t="s">
        <v>289</v>
      </c>
      <c r="B6" s="23" t="s">
        <v>290</v>
      </c>
    </row>
    <row r="7" spans="1:2" ht="43.5" thickBot="1" x14ac:dyDescent="0.25">
      <c r="A7" s="22" t="s">
        <v>291</v>
      </c>
      <c r="B7" s="23" t="s">
        <v>292</v>
      </c>
    </row>
    <row r="8" spans="1:2" ht="57.75" thickBot="1" x14ac:dyDescent="0.25">
      <c r="A8" s="22" t="s">
        <v>293</v>
      </c>
      <c r="B8" s="23" t="s">
        <v>294</v>
      </c>
    </row>
    <row r="9" spans="1:2" ht="43.5" thickBot="1" x14ac:dyDescent="0.25">
      <c r="A9" s="22" t="s">
        <v>295</v>
      </c>
      <c r="B9" s="23" t="s">
        <v>296</v>
      </c>
    </row>
    <row r="10" spans="1:2" ht="29.25" thickBot="1" x14ac:dyDescent="0.25">
      <c r="A10" s="22" t="s">
        <v>297</v>
      </c>
      <c r="B10" s="23" t="s">
        <v>298</v>
      </c>
    </row>
    <row r="11" spans="1:2" ht="43.5" thickBot="1" x14ac:dyDescent="0.25">
      <c r="A11" s="22" t="s">
        <v>299</v>
      </c>
      <c r="B11" s="23" t="s">
        <v>300</v>
      </c>
    </row>
    <row r="12" spans="1:2" ht="43.5" thickBot="1" x14ac:dyDescent="0.25">
      <c r="A12" s="22" t="s">
        <v>301</v>
      </c>
      <c r="B12" s="23" t="s">
        <v>302</v>
      </c>
    </row>
    <row r="13" spans="1:2" ht="43.5" thickBot="1" x14ac:dyDescent="0.25">
      <c r="A13" s="22" t="s">
        <v>303</v>
      </c>
      <c r="B13" s="23" t="s">
        <v>304</v>
      </c>
    </row>
    <row r="14" spans="1:2" ht="43.5" thickBot="1" x14ac:dyDescent="0.25">
      <c r="A14" s="22" t="s">
        <v>305</v>
      </c>
      <c r="B14" s="23" t="s">
        <v>306</v>
      </c>
    </row>
    <row r="15" spans="1:2" ht="29.25" thickBot="1" x14ac:dyDescent="0.25">
      <c r="A15" s="22" t="s">
        <v>307</v>
      </c>
      <c r="B15" s="23" t="s">
        <v>308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abSelected="1" workbookViewId="0">
      <selection activeCell="F27" sqref="F27"/>
    </sheetView>
  </sheetViews>
  <sheetFormatPr defaultColWidth="12.5703125" defaultRowHeight="15" customHeight="1" x14ac:dyDescent="0.2"/>
  <cols>
    <col min="1" max="26" width="8.85546875" customWidth="1"/>
  </cols>
  <sheetData>
    <row r="1" spans="1:5" ht="12" customHeight="1" x14ac:dyDescent="0.2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 ht="12" customHeight="1" x14ac:dyDescent="0.2">
      <c r="A2" s="1" t="s">
        <v>23</v>
      </c>
      <c r="B2" s="1" t="s">
        <v>64</v>
      </c>
      <c r="C2" s="1">
        <v>6460</v>
      </c>
      <c r="D2" s="1">
        <v>11848</v>
      </c>
      <c r="E2" s="1">
        <v>186</v>
      </c>
    </row>
    <row r="3" spans="1:5" ht="12" customHeight="1" x14ac:dyDescent="0.2">
      <c r="A3" s="1" t="s">
        <v>24</v>
      </c>
      <c r="B3" s="1" t="s">
        <v>65</v>
      </c>
      <c r="C3" s="1">
        <v>7827</v>
      </c>
      <c r="D3" s="1">
        <v>13025</v>
      </c>
      <c r="E3" s="1">
        <v>1399</v>
      </c>
    </row>
    <row r="4" spans="1:5" ht="12" customHeight="1" x14ac:dyDescent="0.2">
      <c r="A4" s="1" t="s">
        <v>25</v>
      </c>
      <c r="B4" s="1" t="s">
        <v>66</v>
      </c>
      <c r="C4" s="1">
        <v>5606</v>
      </c>
      <c r="D4" s="1">
        <v>13095</v>
      </c>
      <c r="E4" s="1">
        <v>167</v>
      </c>
    </row>
    <row r="5" spans="1:5" ht="12" customHeight="1" x14ac:dyDescent="0.2">
      <c r="A5" s="1" t="s">
        <v>26</v>
      </c>
      <c r="B5" s="1" t="s">
        <v>67</v>
      </c>
      <c r="C5" s="1">
        <v>6891</v>
      </c>
      <c r="D5" s="1">
        <v>11176</v>
      </c>
      <c r="E5" s="1">
        <v>1024</v>
      </c>
    </row>
    <row r="6" spans="1:5" ht="12" customHeight="1" x14ac:dyDescent="0.2">
      <c r="A6" s="1" t="s">
        <v>27</v>
      </c>
      <c r="B6" s="1" t="s">
        <v>68</v>
      </c>
      <c r="C6" s="1">
        <v>6656</v>
      </c>
      <c r="D6" s="1">
        <v>13098</v>
      </c>
      <c r="E6" s="1">
        <v>80</v>
      </c>
    </row>
    <row r="7" spans="1:5" ht="12" customHeight="1" x14ac:dyDescent="0.2">
      <c r="A7" s="1" t="s">
        <v>28</v>
      </c>
      <c r="B7" s="1" t="s">
        <v>69</v>
      </c>
      <c r="C7" s="1">
        <v>7849</v>
      </c>
      <c r="D7" s="1">
        <v>12499</v>
      </c>
      <c r="E7" s="1">
        <v>1244</v>
      </c>
    </row>
    <row r="8" spans="1:5" ht="12" customHeight="1" x14ac:dyDescent="0.2">
      <c r="A8" s="1" t="s">
        <v>29</v>
      </c>
      <c r="B8" s="1" t="s">
        <v>70</v>
      </c>
      <c r="C8" s="1">
        <v>5819</v>
      </c>
      <c r="D8" s="1">
        <v>15465</v>
      </c>
      <c r="E8" s="1">
        <v>113</v>
      </c>
    </row>
    <row r="9" spans="1:5" ht="12" customHeight="1" x14ac:dyDescent="0.2">
      <c r="A9" s="1" t="s">
        <v>30</v>
      </c>
      <c r="B9" s="1" t="s">
        <v>71</v>
      </c>
      <c r="C9" s="1">
        <v>7948</v>
      </c>
      <c r="D9" s="1">
        <v>14533</v>
      </c>
      <c r="E9" s="1">
        <v>1049</v>
      </c>
    </row>
    <row r="10" spans="1:5" ht="12" customHeight="1" x14ac:dyDescent="0.2">
      <c r="A10" s="1" t="s">
        <v>31</v>
      </c>
      <c r="B10" s="1" t="s">
        <v>72</v>
      </c>
      <c r="C10" s="1">
        <v>6255</v>
      </c>
      <c r="D10" s="1">
        <v>13627</v>
      </c>
      <c r="E10" s="1">
        <v>70</v>
      </c>
    </row>
    <row r="11" spans="1:5" ht="12" customHeight="1" x14ac:dyDescent="0.2">
      <c r="A11" s="1" t="s">
        <v>32</v>
      </c>
      <c r="B11" s="1" t="s">
        <v>73</v>
      </c>
      <c r="C11" s="1">
        <v>4567</v>
      </c>
      <c r="D11" s="1">
        <v>13363</v>
      </c>
      <c r="E11" s="1">
        <v>0</v>
      </c>
    </row>
    <row r="12" spans="1:5" ht="12" customHeight="1" x14ac:dyDescent="0.2">
      <c r="A12" s="1" t="s">
        <v>33</v>
      </c>
      <c r="B12" s="1" t="s">
        <v>74</v>
      </c>
      <c r="C12" s="1">
        <v>6198</v>
      </c>
      <c r="D12" s="1">
        <v>15943</v>
      </c>
      <c r="E12" s="1">
        <v>182</v>
      </c>
    </row>
    <row r="13" spans="1:5" ht="12" customHeight="1" x14ac:dyDescent="0.2"/>
    <row r="14" spans="1:5" ht="12" customHeight="1" x14ac:dyDescent="0.2"/>
    <row r="15" spans="1:5" ht="12" customHeight="1" x14ac:dyDescent="0.2"/>
    <row r="16" spans="1:5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30A9-7C63-4014-8716-3EBCA4F89C5B}">
  <dimension ref="A1:N104"/>
  <sheetViews>
    <sheetView workbookViewId="0">
      <selection sqref="A1:N104"/>
    </sheetView>
  </sheetViews>
  <sheetFormatPr defaultRowHeight="12.75" x14ac:dyDescent="0.2"/>
  <sheetData>
    <row r="1" spans="1:14" x14ac:dyDescent="0.2">
      <c r="A1" s="16" t="s">
        <v>80</v>
      </c>
      <c r="B1" s="16" t="s">
        <v>81</v>
      </c>
      <c r="C1" s="16" t="s">
        <v>82</v>
      </c>
      <c r="D1" s="16" t="s">
        <v>83</v>
      </c>
      <c r="E1" s="16" t="s">
        <v>84</v>
      </c>
      <c r="F1" s="16" t="s">
        <v>85</v>
      </c>
      <c r="G1" s="16" t="s">
        <v>86</v>
      </c>
      <c r="H1" s="16" t="s">
        <v>87</v>
      </c>
      <c r="I1" s="16" t="s">
        <v>88</v>
      </c>
      <c r="J1" s="16" t="s">
        <v>89</v>
      </c>
      <c r="K1" s="16" t="s">
        <v>90</v>
      </c>
      <c r="L1" s="16" t="s">
        <v>91</v>
      </c>
      <c r="M1" s="16" t="s">
        <v>92</v>
      </c>
      <c r="N1" s="16" t="s">
        <v>93</v>
      </c>
    </row>
    <row r="2" spans="1:14" x14ac:dyDescent="0.2">
      <c r="A2" s="15" t="s">
        <v>94</v>
      </c>
      <c r="B2" s="15" t="s">
        <v>95</v>
      </c>
      <c r="C2" s="15">
        <v>79</v>
      </c>
      <c r="D2" s="15" t="s">
        <v>96</v>
      </c>
      <c r="E2" s="15" t="s">
        <v>97</v>
      </c>
      <c r="F2" s="15" t="s">
        <v>98</v>
      </c>
      <c r="G2" s="15">
        <v>56</v>
      </c>
      <c r="H2" s="15">
        <v>74</v>
      </c>
      <c r="I2" s="15" t="s">
        <v>99</v>
      </c>
      <c r="J2" s="15" t="s">
        <v>100</v>
      </c>
      <c r="K2" s="15" t="s">
        <v>101</v>
      </c>
      <c r="L2" s="15" t="s">
        <v>99</v>
      </c>
      <c r="M2" s="15" t="s">
        <v>99</v>
      </c>
      <c r="N2" s="15"/>
    </row>
    <row r="3" spans="1:14" x14ac:dyDescent="0.2">
      <c r="A3" s="15" t="s">
        <v>94</v>
      </c>
      <c r="B3" s="15" t="s">
        <v>95</v>
      </c>
      <c r="C3" s="15">
        <v>79</v>
      </c>
      <c r="D3" s="15" t="s">
        <v>96</v>
      </c>
      <c r="E3" s="15" t="s">
        <v>102</v>
      </c>
      <c r="F3" s="15" t="s">
        <v>103</v>
      </c>
      <c r="G3" s="15">
        <v>75</v>
      </c>
      <c r="H3" s="15">
        <v>79</v>
      </c>
      <c r="I3" s="15" t="s">
        <v>99</v>
      </c>
      <c r="J3" s="15" t="s">
        <v>100</v>
      </c>
      <c r="K3" s="15" t="s">
        <v>101</v>
      </c>
      <c r="L3" s="15" t="s">
        <v>99</v>
      </c>
      <c r="M3" s="15" t="s">
        <v>99</v>
      </c>
      <c r="N3" s="15"/>
    </row>
    <row r="4" spans="1:14" x14ac:dyDescent="0.2">
      <c r="A4" s="15" t="s">
        <v>94</v>
      </c>
      <c r="B4" s="15" t="s">
        <v>95</v>
      </c>
      <c r="C4" s="15">
        <v>79</v>
      </c>
      <c r="D4" s="15" t="s">
        <v>96</v>
      </c>
      <c r="E4" s="15" t="s">
        <v>104</v>
      </c>
      <c r="F4" s="15" t="s">
        <v>105</v>
      </c>
      <c r="G4" s="15">
        <v>1</v>
      </c>
      <c r="H4" s="15">
        <v>55</v>
      </c>
      <c r="I4" s="15" t="s">
        <v>99</v>
      </c>
      <c r="J4" s="15" t="s">
        <v>100</v>
      </c>
      <c r="K4" s="15" t="s">
        <v>101</v>
      </c>
      <c r="L4" s="15" t="s">
        <v>99</v>
      </c>
      <c r="M4" s="15" t="s">
        <v>99</v>
      </c>
      <c r="N4" s="15"/>
    </row>
    <row r="5" spans="1:14" x14ac:dyDescent="0.2">
      <c r="A5" s="15" t="s">
        <v>106</v>
      </c>
      <c r="B5" s="15" t="s">
        <v>107</v>
      </c>
      <c r="C5" s="15">
        <v>1604</v>
      </c>
      <c r="D5" s="15" t="s">
        <v>108</v>
      </c>
      <c r="E5" s="15" t="s">
        <v>109</v>
      </c>
      <c r="F5" s="15" t="s">
        <v>99</v>
      </c>
      <c r="G5" s="15">
        <v>793</v>
      </c>
      <c r="H5" s="15">
        <v>928</v>
      </c>
      <c r="I5" s="17">
        <v>1.2E-78</v>
      </c>
      <c r="J5" s="15" t="s">
        <v>100</v>
      </c>
      <c r="K5" s="15" t="s">
        <v>101</v>
      </c>
      <c r="L5" s="15" t="s">
        <v>110</v>
      </c>
      <c r="M5" s="15" t="s">
        <v>111</v>
      </c>
      <c r="N5" s="15" t="s">
        <v>99</v>
      </c>
    </row>
    <row r="6" spans="1:14" x14ac:dyDescent="0.2">
      <c r="A6" s="15" t="s">
        <v>106</v>
      </c>
      <c r="B6" s="15" t="s">
        <v>107</v>
      </c>
      <c r="C6" s="15">
        <v>1604</v>
      </c>
      <c r="D6" s="15" t="s">
        <v>108</v>
      </c>
      <c r="E6" s="15" t="s">
        <v>112</v>
      </c>
      <c r="F6" s="15" t="s">
        <v>113</v>
      </c>
      <c r="G6" s="15">
        <v>719</v>
      </c>
      <c r="H6" s="15">
        <v>853</v>
      </c>
      <c r="I6" s="17">
        <v>1.2E-78</v>
      </c>
      <c r="J6" s="15" t="s">
        <v>100</v>
      </c>
      <c r="K6" s="15" t="s">
        <v>101</v>
      </c>
      <c r="L6" s="15" t="s">
        <v>99</v>
      </c>
      <c r="M6" s="15" t="s">
        <v>99</v>
      </c>
      <c r="N6" s="15"/>
    </row>
    <row r="7" spans="1:14" x14ac:dyDescent="0.2">
      <c r="A7" s="15" t="s">
        <v>106</v>
      </c>
      <c r="B7" s="15" t="s">
        <v>107</v>
      </c>
      <c r="C7" s="15">
        <v>1604</v>
      </c>
      <c r="D7" s="15" t="s">
        <v>114</v>
      </c>
      <c r="E7" s="15" t="s">
        <v>115</v>
      </c>
      <c r="F7" s="15" t="s">
        <v>116</v>
      </c>
      <c r="G7" s="15">
        <v>749</v>
      </c>
      <c r="H7" s="15">
        <v>928</v>
      </c>
      <c r="I7" s="15">
        <v>18.899628</v>
      </c>
      <c r="J7" s="15" t="s">
        <v>100</v>
      </c>
      <c r="K7" s="15" t="s">
        <v>101</v>
      </c>
      <c r="L7" s="15" t="s">
        <v>117</v>
      </c>
      <c r="M7" s="15" t="s">
        <v>118</v>
      </c>
      <c r="N7" s="15" t="s">
        <v>99</v>
      </c>
    </row>
    <row r="8" spans="1:14" x14ac:dyDescent="0.2">
      <c r="A8" s="15" t="s">
        <v>106</v>
      </c>
      <c r="B8" s="15" t="s">
        <v>107</v>
      </c>
      <c r="C8" s="15">
        <v>1604</v>
      </c>
      <c r="D8" s="15" t="s">
        <v>119</v>
      </c>
      <c r="E8" s="15" t="s">
        <v>120</v>
      </c>
      <c r="F8" s="15" t="s">
        <v>121</v>
      </c>
      <c r="G8" s="15">
        <v>447</v>
      </c>
      <c r="H8" s="15">
        <v>533</v>
      </c>
      <c r="I8" s="17">
        <v>1.7272700000000002E-5</v>
      </c>
      <c r="J8" s="15" t="s">
        <v>100</v>
      </c>
      <c r="K8" s="15" t="s">
        <v>101</v>
      </c>
      <c r="L8" s="15" t="s">
        <v>99</v>
      </c>
      <c r="M8" s="15" t="s">
        <v>99</v>
      </c>
      <c r="N8" s="15"/>
    </row>
    <row r="9" spans="1:14" x14ac:dyDescent="0.2">
      <c r="A9" s="15" t="s">
        <v>106</v>
      </c>
      <c r="B9" s="15" t="s">
        <v>107</v>
      </c>
      <c r="C9" s="15">
        <v>1604</v>
      </c>
      <c r="D9" s="15" t="s">
        <v>122</v>
      </c>
      <c r="E9" s="15" t="s">
        <v>123</v>
      </c>
      <c r="F9" s="15" t="s">
        <v>124</v>
      </c>
      <c r="G9" s="15">
        <v>693</v>
      </c>
      <c r="H9" s="15">
        <v>1128</v>
      </c>
      <c r="I9" s="17">
        <v>3.5599999999999997E-144</v>
      </c>
      <c r="J9" s="15" t="s">
        <v>100</v>
      </c>
      <c r="K9" s="15" t="s">
        <v>101</v>
      </c>
      <c r="L9" s="15" t="s">
        <v>125</v>
      </c>
      <c r="M9" s="15" t="s">
        <v>126</v>
      </c>
      <c r="N9" s="15" t="s">
        <v>99</v>
      </c>
    </row>
    <row r="10" spans="1:14" x14ac:dyDescent="0.2">
      <c r="A10" s="15" t="s">
        <v>106</v>
      </c>
      <c r="B10" s="15" t="s">
        <v>107</v>
      </c>
      <c r="C10" s="15">
        <v>1604</v>
      </c>
      <c r="D10" s="15" t="s">
        <v>119</v>
      </c>
      <c r="E10" s="15" t="s">
        <v>127</v>
      </c>
      <c r="F10" s="15" t="s">
        <v>128</v>
      </c>
      <c r="G10" s="15">
        <v>1022</v>
      </c>
      <c r="H10" s="15">
        <v>1143</v>
      </c>
      <c r="I10" s="17">
        <v>8.9640200000000001E-51</v>
      </c>
      <c r="J10" s="15" t="s">
        <v>100</v>
      </c>
      <c r="K10" s="15" t="s">
        <v>101</v>
      </c>
      <c r="L10" s="15" t="s">
        <v>99</v>
      </c>
      <c r="M10" s="15" t="s">
        <v>99</v>
      </c>
      <c r="N10" s="15"/>
    </row>
    <row r="11" spans="1:14" x14ac:dyDescent="0.2">
      <c r="A11" s="15" t="s">
        <v>106</v>
      </c>
      <c r="B11" s="15" t="s">
        <v>107</v>
      </c>
      <c r="C11" s="15">
        <v>1604</v>
      </c>
      <c r="D11" s="15" t="s">
        <v>122</v>
      </c>
      <c r="E11" s="15" t="s">
        <v>129</v>
      </c>
      <c r="F11" s="15" t="s">
        <v>130</v>
      </c>
      <c r="G11" s="15">
        <v>373</v>
      </c>
      <c r="H11" s="15">
        <v>419</v>
      </c>
      <c r="I11" s="17">
        <v>1.4699999999999999E-8</v>
      </c>
      <c r="J11" s="15" t="s">
        <v>100</v>
      </c>
      <c r="K11" s="15" t="s">
        <v>101</v>
      </c>
      <c r="L11" s="15" t="s">
        <v>131</v>
      </c>
      <c r="M11" s="15" t="s">
        <v>132</v>
      </c>
      <c r="N11" s="15" t="s">
        <v>133</v>
      </c>
    </row>
    <row r="12" spans="1:14" x14ac:dyDescent="0.2">
      <c r="A12" s="15" t="s">
        <v>106</v>
      </c>
      <c r="B12" s="15" t="s">
        <v>107</v>
      </c>
      <c r="C12" s="15">
        <v>1604</v>
      </c>
      <c r="D12" s="15" t="s">
        <v>108</v>
      </c>
      <c r="E12" s="15" t="s">
        <v>134</v>
      </c>
      <c r="F12" s="15" t="s">
        <v>99</v>
      </c>
      <c r="G12" s="15">
        <v>1192</v>
      </c>
      <c r="H12" s="15">
        <v>1276</v>
      </c>
      <c r="I12" s="17">
        <v>6.9E-17</v>
      </c>
      <c r="J12" s="15" t="s">
        <v>100</v>
      </c>
      <c r="K12" s="15" t="s">
        <v>101</v>
      </c>
      <c r="L12" s="15" t="s">
        <v>99</v>
      </c>
      <c r="M12" s="15" t="s">
        <v>99</v>
      </c>
      <c r="N12" s="15"/>
    </row>
    <row r="13" spans="1:14" x14ac:dyDescent="0.2">
      <c r="A13" s="15" t="s">
        <v>106</v>
      </c>
      <c r="B13" s="15" t="s">
        <v>107</v>
      </c>
      <c r="C13" s="15">
        <v>1604</v>
      </c>
      <c r="D13" s="15" t="s">
        <v>135</v>
      </c>
      <c r="E13" s="15" t="s">
        <v>136</v>
      </c>
      <c r="F13" s="15" t="s">
        <v>137</v>
      </c>
      <c r="G13" s="15">
        <v>1222</v>
      </c>
      <c r="H13" s="15">
        <v>1278</v>
      </c>
      <c r="I13" s="17">
        <v>1.9000000000000001E-16</v>
      </c>
      <c r="J13" s="15" t="s">
        <v>100</v>
      </c>
      <c r="K13" s="15" t="s">
        <v>101</v>
      </c>
      <c r="L13" s="15" t="s">
        <v>138</v>
      </c>
      <c r="M13" s="15" t="s">
        <v>139</v>
      </c>
      <c r="N13" s="15" t="s">
        <v>99</v>
      </c>
    </row>
    <row r="14" spans="1:14" x14ac:dyDescent="0.2">
      <c r="A14" s="15" t="s">
        <v>106</v>
      </c>
      <c r="B14" s="15" t="s">
        <v>107</v>
      </c>
      <c r="C14" s="15">
        <v>1604</v>
      </c>
      <c r="D14" s="15" t="s">
        <v>114</v>
      </c>
      <c r="E14" s="15" t="s">
        <v>140</v>
      </c>
      <c r="F14" s="15" t="s">
        <v>141</v>
      </c>
      <c r="G14" s="15">
        <v>1292</v>
      </c>
      <c r="H14" s="15">
        <v>1451</v>
      </c>
      <c r="I14" s="15">
        <v>25.016766000000001</v>
      </c>
      <c r="J14" s="15" t="s">
        <v>100</v>
      </c>
      <c r="K14" s="15" t="s">
        <v>101</v>
      </c>
      <c r="L14" s="15" t="s">
        <v>142</v>
      </c>
      <c r="M14" s="15" t="s">
        <v>143</v>
      </c>
      <c r="N14" s="15" t="s">
        <v>144</v>
      </c>
    </row>
    <row r="15" spans="1:14" x14ac:dyDescent="0.2">
      <c r="A15" s="15" t="s">
        <v>106</v>
      </c>
      <c r="B15" s="15" t="s">
        <v>107</v>
      </c>
      <c r="C15" s="15">
        <v>1604</v>
      </c>
      <c r="D15" s="15" t="s">
        <v>145</v>
      </c>
      <c r="E15" s="15" t="s">
        <v>146</v>
      </c>
      <c r="F15" s="15" t="s">
        <v>147</v>
      </c>
      <c r="G15" s="15">
        <v>136</v>
      </c>
      <c r="H15" s="15">
        <v>150</v>
      </c>
      <c r="I15" s="15" t="s">
        <v>99</v>
      </c>
      <c r="J15" s="15" t="s">
        <v>100</v>
      </c>
      <c r="K15" s="15" t="s">
        <v>101</v>
      </c>
      <c r="L15" s="15" t="s">
        <v>99</v>
      </c>
      <c r="M15" s="15" t="s">
        <v>99</v>
      </c>
      <c r="N15" s="15"/>
    </row>
    <row r="16" spans="1:14" x14ac:dyDescent="0.2">
      <c r="A16" s="15" t="s">
        <v>106</v>
      </c>
      <c r="B16" s="15" t="s">
        <v>107</v>
      </c>
      <c r="C16" s="15">
        <v>1604</v>
      </c>
      <c r="D16" s="15" t="s">
        <v>145</v>
      </c>
      <c r="E16" s="15" t="s">
        <v>146</v>
      </c>
      <c r="F16" s="15" t="s">
        <v>147</v>
      </c>
      <c r="G16" s="15">
        <v>103</v>
      </c>
      <c r="H16" s="15">
        <v>150</v>
      </c>
      <c r="I16" s="15" t="s">
        <v>99</v>
      </c>
      <c r="J16" s="15" t="s">
        <v>100</v>
      </c>
      <c r="K16" s="15" t="s">
        <v>101</v>
      </c>
      <c r="L16" s="15" t="s">
        <v>99</v>
      </c>
      <c r="M16" s="15" t="s">
        <v>99</v>
      </c>
      <c r="N16" s="15"/>
    </row>
    <row r="17" spans="1:14" x14ac:dyDescent="0.2">
      <c r="A17" s="15" t="s">
        <v>106</v>
      </c>
      <c r="B17" s="15" t="s">
        <v>107</v>
      </c>
      <c r="C17" s="15">
        <v>1604</v>
      </c>
      <c r="D17" s="15" t="s">
        <v>148</v>
      </c>
      <c r="E17" s="15" t="s">
        <v>149</v>
      </c>
      <c r="F17" s="15" t="s">
        <v>150</v>
      </c>
      <c r="G17" s="15">
        <v>382</v>
      </c>
      <c r="H17" s="15">
        <v>398</v>
      </c>
      <c r="I17" s="15">
        <v>1.4E-2</v>
      </c>
      <c r="J17" s="15" t="s">
        <v>100</v>
      </c>
      <c r="K17" s="15" t="s">
        <v>101</v>
      </c>
      <c r="L17" s="15" t="s">
        <v>151</v>
      </c>
      <c r="M17" s="15" t="s">
        <v>152</v>
      </c>
      <c r="N17" s="15" t="s">
        <v>133</v>
      </c>
    </row>
    <row r="18" spans="1:14" x14ac:dyDescent="0.2">
      <c r="A18" s="15" t="s">
        <v>106</v>
      </c>
      <c r="B18" s="15" t="s">
        <v>107</v>
      </c>
      <c r="C18" s="15">
        <v>1604</v>
      </c>
      <c r="D18" s="15" t="s">
        <v>148</v>
      </c>
      <c r="E18" s="15" t="s">
        <v>149</v>
      </c>
      <c r="F18" s="15" t="s">
        <v>150</v>
      </c>
      <c r="G18" s="15">
        <v>402</v>
      </c>
      <c r="H18" s="15">
        <v>418</v>
      </c>
      <c r="I18" s="15">
        <v>1.1000000000000001</v>
      </c>
      <c r="J18" s="15" t="s">
        <v>100</v>
      </c>
      <c r="K18" s="15" t="s">
        <v>101</v>
      </c>
      <c r="L18" s="15" t="s">
        <v>151</v>
      </c>
      <c r="M18" s="15" t="s">
        <v>152</v>
      </c>
      <c r="N18" s="15" t="s">
        <v>133</v>
      </c>
    </row>
    <row r="19" spans="1:14" x14ac:dyDescent="0.2">
      <c r="A19" s="15" t="s">
        <v>106</v>
      </c>
      <c r="B19" s="15" t="s">
        <v>107</v>
      </c>
      <c r="C19" s="15">
        <v>1604</v>
      </c>
      <c r="D19" s="15" t="s">
        <v>108</v>
      </c>
      <c r="E19" s="15" t="s">
        <v>153</v>
      </c>
      <c r="F19" s="15" t="s">
        <v>99</v>
      </c>
      <c r="G19" s="15">
        <v>1287</v>
      </c>
      <c r="H19" s="15">
        <v>1491</v>
      </c>
      <c r="I19" s="17">
        <v>2.9000000000000003E-48</v>
      </c>
      <c r="J19" s="15" t="s">
        <v>100</v>
      </c>
      <c r="K19" s="15" t="s">
        <v>101</v>
      </c>
      <c r="L19" s="15" t="s">
        <v>154</v>
      </c>
      <c r="M19" s="15" t="s">
        <v>155</v>
      </c>
      <c r="N19" s="15" t="s">
        <v>156</v>
      </c>
    </row>
    <row r="20" spans="1:14" x14ac:dyDescent="0.2">
      <c r="A20" s="15" t="s">
        <v>106</v>
      </c>
      <c r="B20" s="15" t="s">
        <v>107</v>
      </c>
      <c r="C20" s="15">
        <v>1604</v>
      </c>
      <c r="D20" s="15" t="s">
        <v>145</v>
      </c>
      <c r="E20" s="15" t="s">
        <v>146</v>
      </c>
      <c r="F20" s="15" t="s">
        <v>147</v>
      </c>
      <c r="G20" s="15">
        <v>65</v>
      </c>
      <c r="H20" s="15">
        <v>79</v>
      </c>
      <c r="I20" s="15" t="s">
        <v>99</v>
      </c>
      <c r="J20" s="15" t="s">
        <v>100</v>
      </c>
      <c r="K20" s="15" t="s">
        <v>101</v>
      </c>
      <c r="L20" s="15" t="s">
        <v>99</v>
      </c>
      <c r="M20" s="15" t="s">
        <v>99</v>
      </c>
      <c r="N20" s="15"/>
    </row>
    <row r="21" spans="1:14" x14ac:dyDescent="0.2">
      <c r="A21" s="15" t="s">
        <v>106</v>
      </c>
      <c r="B21" s="15" t="s">
        <v>107</v>
      </c>
      <c r="C21" s="15">
        <v>1604</v>
      </c>
      <c r="D21" s="15" t="s">
        <v>135</v>
      </c>
      <c r="E21" s="15" t="s">
        <v>157</v>
      </c>
      <c r="F21" s="15" t="s">
        <v>158</v>
      </c>
      <c r="G21" s="15">
        <v>991</v>
      </c>
      <c r="H21" s="15">
        <v>1091</v>
      </c>
      <c r="I21" s="17">
        <v>1.1999999999999999E-30</v>
      </c>
      <c r="J21" s="15" t="s">
        <v>100</v>
      </c>
      <c r="K21" s="15" t="s">
        <v>101</v>
      </c>
      <c r="L21" s="15" t="s">
        <v>159</v>
      </c>
      <c r="M21" s="15" t="s">
        <v>160</v>
      </c>
      <c r="N21" s="15" t="s">
        <v>99</v>
      </c>
    </row>
    <row r="22" spans="1:14" x14ac:dyDescent="0.2">
      <c r="A22" s="15" t="s">
        <v>106</v>
      </c>
      <c r="B22" s="15" t="s">
        <v>107</v>
      </c>
      <c r="C22" s="15">
        <v>1604</v>
      </c>
      <c r="D22" s="15" t="s">
        <v>108</v>
      </c>
      <c r="E22" s="15" t="s">
        <v>161</v>
      </c>
      <c r="F22" s="15" t="s">
        <v>162</v>
      </c>
      <c r="G22" s="15">
        <v>443</v>
      </c>
      <c r="H22" s="15">
        <v>555</v>
      </c>
      <c r="I22" s="17">
        <v>4.5999999999999998E-9</v>
      </c>
      <c r="J22" s="15" t="s">
        <v>100</v>
      </c>
      <c r="K22" s="15" t="s">
        <v>101</v>
      </c>
      <c r="L22" s="15" t="s">
        <v>163</v>
      </c>
      <c r="M22" s="15" t="s">
        <v>164</v>
      </c>
      <c r="N22" s="15" t="s">
        <v>99</v>
      </c>
    </row>
    <row r="23" spans="1:14" x14ac:dyDescent="0.2">
      <c r="A23" s="15" t="s">
        <v>106</v>
      </c>
      <c r="B23" s="15" t="s">
        <v>107</v>
      </c>
      <c r="C23" s="15">
        <v>1604</v>
      </c>
      <c r="D23" s="15" t="s">
        <v>145</v>
      </c>
      <c r="E23" s="15" t="s">
        <v>146</v>
      </c>
      <c r="F23" s="15" t="s">
        <v>147</v>
      </c>
      <c r="G23" s="15">
        <v>1582</v>
      </c>
      <c r="H23" s="15">
        <v>1596</v>
      </c>
      <c r="I23" s="15" t="s">
        <v>99</v>
      </c>
      <c r="J23" s="15" t="s">
        <v>100</v>
      </c>
      <c r="K23" s="15" t="s">
        <v>101</v>
      </c>
      <c r="L23" s="15" t="s">
        <v>99</v>
      </c>
      <c r="M23" s="15" t="s">
        <v>99</v>
      </c>
      <c r="N23" s="15"/>
    </row>
    <row r="24" spans="1:14" x14ac:dyDescent="0.2">
      <c r="A24" s="15" t="s">
        <v>106</v>
      </c>
      <c r="B24" s="15" t="s">
        <v>107</v>
      </c>
      <c r="C24" s="15">
        <v>1604</v>
      </c>
      <c r="D24" s="15" t="s">
        <v>145</v>
      </c>
      <c r="E24" s="15" t="s">
        <v>146</v>
      </c>
      <c r="F24" s="15" t="s">
        <v>147</v>
      </c>
      <c r="G24" s="15">
        <v>352</v>
      </c>
      <c r="H24" s="15">
        <v>373</v>
      </c>
      <c r="I24" s="15" t="s">
        <v>99</v>
      </c>
      <c r="J24" s="15" t="s">
        <v>100</v>
      </c>
      <c r="K24" s="15" t="s">
        <v>101</v>
      </c>
      <c r="L24" s="15" t="s">
        <v>99</v>
      </c>
      <c r="M24" s="15" t="s">
        <v>99</v>
      </c>
      <c r="N24" s="15"/>
    </row>
    <row r="25" spans="1:14" x14ac:dyDescent="0.2">
      <c r="A25" s="15" t="s">
        <v>106</v>
      </c>
      <c r="B25" s="15" t="s">
        <v>107</v>
      </c>
      <c r="C25" s="15">
        <v>1604</v>
      </c>
      <c r="D25" s="15" t="s">
        <v>119</v>
      </c>
      <c r="E25" s="15" t="s">
        <v>165</v>
      </c>
      <c r="F25" s="15" t="s">
        <v>166</v>
      </c>
      <c r="G25" s="15">
        <v>752</v>
      </c>
      <c r="H25" s="15">
        <v>928</v>
      </c>
      <c r="I25" s="17">
        <v>1.0268800000000001E-78</v>
      </c>
      <c r="J25" s="15" t="s">
        <v>100</v>
      </c>
      <c r="K25" s="15" t="s">
        <v>101</v>
      </c>
      <c r="L25" s="15" t="s">
        <v>99</v>
      </c>
      <c r="M25" s="15" t="s">
        <v>99</v>
      </c>
      <c r="N25" s="15"/>
    </row>
    <row r="26" spans="1:14" x14ac:dyDescent="0.2">
      <c r="A26" s="15" t="s">
        <v>106</v>
      </c>
      <c r="B26" s="15" t="s">
        <v>107</v>
      </c>
      <c r="C26" s="15">
        <v>1604</v>
      </c>
      <c r="D26" s="15" t="s">
        <v>122</v>
      </c>
      <c r="E26" s="15" t="s">
        <v>167</v>
      </c>
      <c r="F26" s="15" t="s">
        <v>168</v>
      </c>
      <c r="G26" s="15">
        <v>1290</v>
      </c>
      <c r="H26" s="15">
        <v>1445</v>
      </c>
      <c r="I26" s="17">
        <v>5.3099999999999995E-35</v>
      </c>
      <c r="J26" s="15" t="s">
        <v>100</v>
      </c>
      <c r="K26" s="15" t="s">
        <v>101</v>
      </c>
      <c r="L26" s="15" t="s">
        <v>169</v>
      </c>
      <c r="M26" s="15" t="s">
        <v>170</v>
      </c>
      <c r="N26" s="15" t="s">
        <v>99</v>
      </c>
    </row>
    <row r="27" spans="1:14" x14ac:dyDescent="0.2">
      <c r="A27" s="15" t="s">
        <v>106</v>
      </c>
      <c r="B27" s="15" t="s">
        <v>107</v>
      </c>
      <c r="C27" s="15">
        <v>1604</v>
      </c>
      <c r="D27" s="15" t="s">
        <v>145</v>
      </c>
      <c r="E27" s="15" t="s">
        <v>146</v>
      </c>
      <c r="F27" s="15" t="s">
        <v>147</v>
      </c>
      <c r="G27" s="15">
        <v>1</v>
      </c>
      <c r="H27" s="15">
        <v>90</v>
      </c>
      <c r="I27" s="15" t="s">
        <v>99</v>
      </c>
      <c r="J27" s="15" t="s">
        <v>100</v>
      </c>
      <c r="K27" s="15" t="s">
        <v>101</v>
      </c>
      <c r="L27" s="15" t="s">
        <v>99</v>
      </c>
      <c r="M27" s="15" t="s">
        <v>99</v>
      </c>
      <c r="N27" s="15"/>
    </row>
    <row r="28" spans="1:14" x14ac:dyDescent="0.2">
      <c r="A28" s="15" t="s">
        <v>106</v>
      </c>
      <c r="B28" s="15" t="s">
        <v>107</v>
      </c>
      <c r="C28" s="15">
        <v>1604</v>
      </c>
      <c r="D28" s="15" t="s">
        <v>171</v>
      </c>
      <c r="E28" s="15" t="s">
        <v>172</v>
      </c>
      <c r="F28" s="15" t="s">
        <v>173</v>
      </c>
      <c r="G28" s="15">
        <v>189</v>
      </c>
      <c r="H28" s="15">
        <v>1571</v>
      </c>
      <c r="I28" s="15">
        <v>0</v>
      </c>
      <c r="J28" s="15" t="s">
        <v>100</v>
      </c>
      <c r="K28" s="15" t="s">
        <v>101</v>
      </c>
      <c r="L28" s="15" t="s">
        <v>99</v>
      </c>
      <c r="M28" s="15" t="s">
        <v>99</v>
      </c>
      <c r="N28" s="15"/>
    </row>
    <row r="29" spans="1:14" x14ac:dyDescent="0.2">
      <c r="A29" s="15" t="s">
        <v>106</v>
      </c>
      <c r="B29" s="15" t="s">
        <v>107</v>
      </c>
      <c r="C29" s="15">
        <v>1604</v>
      </c>
      <c r="D29" s="15" t="s">
        <v>108</v>
      </c>
      <c r="E29" s="15" t="s">
        <v>109</v>
      </c>
      <c r="F29" s="15" t="s">
        <v>99</v>
      </c>
      <c r="G29" s="15">
        <v>937</v>
      </c>
      <c r="H29" s="15">
        <v>1028</v>
      </c>
      <c r="I29" s="17">
        <v>1.6000000000000001E-24</v>
      </c>
      <c r="J29" s="15" t="s">
        <v>100</v>
      </c>
      <c r="K29" s="15" t="s">
        <v>101</v>
      </c>
      <c r="L29" s="15" t="s">
        <v>110</v>
      </c>
      <c r="M29" s="15" t="s">
        <v>111</v>
      </c>
      <c r="N29" s="15" t="s">
        <v>99</v>
      </c>
    </row>
    <row r="30" spans="1:14" x14ac:dyDescent="0.2">
      <c r="A30" s="15" t="s">
        <v>106</v>
      </c>
      <c r="B30" s="15" t="s">
        <v>107</v>
      </c>
      <c r="C30" s="15">
        <v>1604</v>
      </c>
      <c r="D30" s="15" t="s">
        <v>122</v>
      </c>
      <c r="E30" s="15" t="s">
        <v>174</v>
      </c>
      <c r="F30" s="15" t="s">
        <v>175</v>
      </c>
      <c r="G30" s="15">
        <v>440</v>
      </c>
      <c r="H30" s="15">
        <v>533</v>
      </c>
      <c r="I30" s="17">
        <v>7.6700000000000003E-7</v>
      </c>
      <c r="J30" s="15" t="s">
        <v>100</v>
      </c>
      <c r="K30" s="15" t="s">
        <v>101</v>
      </c>
      <c r="L30" s="15" t="s">
        <v>163</v>
      </c>
      <c r="M30" s="15" t="s">
        <v>164</v>
      </c>
      <c r="N30" s="15" t="s">
        <v>99</v>
      </c>
    </row>
    <row r="31" spans="1:14" x14ac:dyDescent="0.2">
      <c r="A31" s="15" t="s">
        <v>106</v>
      </c>
      <c r="B31" s="15" t="s">
        <v>107</v>
      </c>
      <c r="C31" s="15">
        <v>1604</v>
      </c>
      <c r="D31" s="15" t="s">
        <v>145</v>
      </c>
      <c r="E31" s="15" t="s">
        <v>146</v>
      </c>
      <c r="F31" s="15" t="s">
        <v>147</v>
      </c>
      <c r="G31" s="15">
        <v>1580</v>
      </c>
      <c r="H31" s="15">
        <v>1604</v>
      </c>
      <c r="I31" s="15" t="s">
        <v>99</v>
      </c>
      <c r="J31" s="15" t="s">
        <v>100</v>
      </c>
      <c r="K31" s="15" t="s">
        <v>101</v>
      </c>
      <c r="L31" s="15" t="s">
        <v>99</v>
      </c>
      <c r="M31" s="15" t="s">
        <v>99</v>
      </c>
      <c r="N31" s="15"/>
    </row>
    <row r="32" spans="1:14" x14ac:dyDescent="0.2">
      <c r="A32" s="15" t="s">
        <v>106</v>
      </c>
      <c r="B32" s="15" t="s">
        <v>107</v>
      </c>
      <c r="C32" s="15">
        <v>1604</v>
      </c>
      <c r="D32" s="15" t="s">
        <v>108</v>
      </c>
      <c r="E32" s="15" t="s">
        <v>176</v>
      </c>
      <c r="F32" s="15" t="s">
        <v>99</v>
      </c>
      <c r="G32" s="15">
        <v>357</v>
      </c>
      <c r="H32" s="15">
        <v>426</v>
      </c>
      <c r="I32" s="17">
        <v>1.1000000000000001E-7</v>
      </c>
      <c r="J32" s="15" t="s">
        <v>100</v>
      </c>
      <c r="K32" s="15" t="s">
        <v>101</v>
      </c>
      <c r="L32" s="15" t="s">
        <v>99</v>
      </c>
      <c r="M32" s="15" t="s">
        <v>99</v>
      </c>
      <c r="N32" s="15"/>
    </row>
    <row r="33" spans="1:14" x14ac:dyDescent="0.2">
      <c r="A33" s="15" t="s">
        <v>106</v>
      </c>
      <c r="B33" s="15" t="s">
        <v>107</v>
      </c>
      <c r="C33" s="15">
        <v>1604</v>
      </c>
      <c r="D33" s="15" t="s">
        <v>145</v>
      </c>
      <c r="E33" s="15" t="s">
        <v>146</v>
      </c>
      <c r="F33" s="15" t="s">
        <v>147</v>
      </c>
      <c r="G33" s="15">
        <v>103</v>
      </c>
      <c r="H33" s="15">
        <v>118</v>
      </c>
      <c r="I33" s="15" t="s">
        <v>99</v>
      </c>
      <c r="J33" s="15" t="s">
        <v>100</v>
      </c>
      <c r="K33" s="15" t="s">
        <v>101</v>
      </c>
      <c r="L33" s="15" t="s">
        <v>99</v>
      </c>
      <c r="M33" s="15" t="s">
        <v>99</v>
      </c>
      <c r="N33" s="15"/>
    </row>
    <row r="34" spans="1:14" x14ac:dyDescent="0.2">
      <c r="A34" s="15" t="s">
        <v>106</v>
      </c>
      <c r="B34" s="15" t="s">
        <v>107</v>
      </c>
      <c r="C34" s="15">
        <v>1604</v>
      </c>
      <c r="D34" s="15" t="s">
        <v>135</v>
      </c>
      <c r="E34" s="15" t="s">
        <v>177</v>
      </c>
      <c r="F34" s="15" t="s">
        <v>178</v>
      </c>
      <c r="G34" s="15">
        <v>768</v>
      </c>
      <c r="H34" s="15">
        <v>928</v>
      </c>
      <c r="I34" s="17">
        <v>3.1999999999999998E-28</v>
      </c>
      <c r="J34" s="15" t="s">
        <v>100</v>
      </c>
      <c r="K34" s="15" t="s">
        <v>101</v>
      </c>
      <c r="L34" s="15" t="s">
        <v>117</v>
      </c>
      <c r="M34" s="15" t="s">
        <v>118</v>
      </c>
      <c r="N34" s="15" t="s">
        <v>99</v>
      </c>
    </row>
    <row r="35" spans="1:14" x14ac:dyDescent="0.2">
      <c r="A35" s="15" t="s">
        <v>106</v>
      </c>
      <c r="B35" s="15" t="s">
        <v>107</v>
      </c>
      <c r="C35" s="15">
        <v>1604</v>
      </c>
      <c r="D35" s="15" t="s">
        <v>171</v>
      </c>
      <c r="E35" s="15" t="s">
        <v>179</v>
      </c>
      <c r="F35" s="15" t="s">
        <v>173</v>
      </c>
      <c r="G35" s="15">
        <v>189</v>
      </c>
      <c r="H35" s="15">
        <v>1571</v>
      </c>
      <c r="I35" s="15">
        <v>0</v>
      </c>
      <c r="J35" s="15" t="s">
        <v>100</v>
      </c>
      <c r="K35" s="15" t="s">
        <v>101</v>
      </c>
      <c r="L35" s="15" t="s">
        <v>99</v>
      </c>
      <c r="M35" s="15" t="s">
        <v>99</v>
      </c>
      <c r="N35" s="15"/>
    </row>
    <row r="36" spans="1:14" x14ac:dyDescent="0.2">
      <c r="A36" s="15" t="s">
        <v>106</v>
      </c>
      <c r="B36" s="15" t="s">
        <v>107</v>
      </c>
      <c r="C36" s="15">
        <v>1604</v>
      </c>
      <c r="D36" s="15" t="s">
        <v>135</v>
      </c>
      <c r="E36" s="15" t="s">
        <v>180</v>
      </c>
      <c r="F36" s="15" t="s">
        <v>181</v>
      </c>
      <c r="G36" s="15">
        <v>1295</v>
      </c>
      <c r="H36" s="15">
        <v>1391</v>
      </c>
      <c r="I36" s="17">
        <v>4.4999999999999998E-15</v>
      </c>
      <c r="J36" s="15" t="s">
        <v>100</v>
      </c>
      <c r="K36" s="15" t="s">
        <v>101</v>
      </c>
      <c r="L36" s="15" t="s">
        <v>142</v>
      </c>
      <c r="M36" s="15" t="s">
        <v>143</v>
      </c>
      <c r="N36" s="15" t="s">
        <v>144</v>
      </c>
    </row>
    <row r="37" spans="1:14" x14ac:dyDescent="0.2">
      <c r="A37" s="15" t="s">
        <v>106</v>
      </c>
      <c r="B37" s="15" t="s">
        <v>107</v>
      </c>
      <c r="C37" s="15">
        <v>1604</v>
      </c>
      <c r="D37" s="15" t="s">
        <v>114</v>
      </c>
      <c r="E37" s="15" t="s">
        <v>182</v>
      </c>
      <c r="F37" s="15" t="s">
        <v>183</v>
      </c>
      <c r="G37" s="15">
        <v>383</v>
      </c>
      <c r="H37" s="15">
        <v>398</v>
      </c>
      <c r="I37" s="15">
        <v>8.9769240000000003</v>
      </c>
      <c r="J37" s="15" t="s">
        <v>100</v>
      </c>
      <c r="K37" s="15" t="s">
        <v>101</v>
      </c>
      <c r="L37" s="15" t="s">
        <v>151</v>
      </c>
      <c r="M37" s="15" t="s">
        <v>152</v>
      </c>
      <c r="N37" s="15" t="s">
        <v>133</v>
      </c>
    </row>
    <row r="38" spans="1:14" x14ac:dyDescent="0.2">
      <c r="A38" s="15" t="s">
        <v>106</v>
      </c>
      <c r="B38" s="15" t="s">
        <v>107</v>
      </c>
      <c r="C38" s="15">
        <v>1604</v>
      </c>
      <c r="D38" s="15" t="s">
        <v>184</v>
      </c>
      <c r="E38" s="15" t="s">
        <v>185</v>
      </c>
      <c r="F38" s="15" t="s">
        <v>185</v>
      </c>
      <c r="G38" s="15">
        <v>83</v>
      </c>
      <c r="H38" s="15">
        <v>110</v>
      </c>
      <c r="I38" s="15" t="s">
        <v>99</v>
      </c>
      <c r="J38" s="15" t="s">
        <v>100</v>
      </c>
      <c r="K38" s="15" t="s">
        <v>101</v>
      </c>
      <c r="L38" s="15" t="s">
        <v>99</v>
      </c>
      <c r="M38" s="15" t="s">
        <v>99</v>
      </c>
      <c r="N38" s="15"/>
    </row>
    <row r="39" spans="1:14" x14ac:dyDescent="0.2">
      <c r="A39" s="15" t="s">
        <v>186</v>
      </c>
      <c r="B39" s="15" t="s">
        <v>187</v>
      </c>
      <c r="C39" s="15">
        <v>85</v>
      </c>
      <c r="D39" s="15" t="s">
        <v>145</v>
      </c>
      <c r="E39" s="15" t="s">
        <v>146</v>
      </c>
      <c r="F39" s="15" t="s">
        <v>147</v>
      </c>
      <c r="G39" s="15">
        <v>1</v>
      </c>
      <c r="H39" s="15">
        <v>28</v>
      </c>
      <c r="I39" s="15" t="s">
        <v>99</v>
      </c>
      <c r="J39" s="15" t="s">
        <v>100</v>
      </c>
      <c r="K39" s="15" t="s">
        <v>101</v>
      </c>
      <c r="L39" s="15" t="s">
        <v>99</v>
      </c>
      <c r="M39" s="15" t="s">
        <v>99</v>
      </c>
      <c r="N39" s="15"/>
    </row>
    <row r="40" spans="1:14" x14ac:dyDescent="0.2">
      <c r="A40" s="18" t="s">
        <v>188</v>
      </c>
      <c r="B40" s="18" t="s">
        <v>189</v>
      </c>
      <c r="C40" s="18">
        <v>213</v>
      </c>
      <c r="D40" s="18" t="s">
        <v>145</v>
      </c>
      <c r="E40" s="18" t="s">
        <v>146</v>
      </c>
      <c r="F40" s="18" t="s">
        <v>147</v>
      </c>
      <c r="G40" s="18">
        <v>1</v>
      </c>
      <c r="H40" s="18">
        <v>20</v>
      </c>
      <c r="I40" s="18" t="s">
        <v>99</v>
      </c>
      <c r="J40" s="18" t="s">
        <v>100</v>
      </c>
      <c r="K40" s="18" t="s">
        <v>101</v>
      </c>
      <c r="L40" s="18" t="s">
        <v>99</v>
      </c>
      <c r="M40" s="18" t="s">
        <v>99</v>
      </c>
      <c r="N40" s="18"/>
    </row>
    <row r="41" spans="1:14" x14ac:dyDescent="0.2">
      <c r="A41" s="18" t="s">
        <v>188</v>
      </c>
      <c r="B41" s="18" t="s">
        <v>189</v>
      </c>
      <c r="C41" s="18">
        <v>213</v>
      </c>
      <c r="D41" s="18" t="s">
        <v>145</v>
      </c>
      <c r="E41" s="18" t="s">
        <v>146</v>
      </c>
      <c r="F41" s="18" t="s">
        <v>147</v>
      </c>
      <c r="G41" s="18">
        <v>124</v>
      </c>
      <c r="H41" s="18">
        <v>148</v>
      </c>
      <c r="I41" s="18" t="s">
        <v>99</v>
      </c>
      <c r="J41" s="18" t="s">
        <v>100</v>
      </c>
      <c r="K41" s="18" t="s">
        <v>101</v>
      </c>
      <c r="L41" s="18" t="s">
        <v>99</v>
      </c>
      <c r="M41" s="18" t="s">
        <v>99</v>
      </c>
      <c r="N41" s="18"/>
    </row>
    <row r="42" spans="1:14" x14ac:dyDescent="0.2">
      <c r="A42" s="18" t="s">
        <v>190</v>
      </c>
      <c r="B42" s="18" t="s">
        <v>191</v>
      </c>
      <c r="C42" s="18">
        <v>306</v>
      </c>
      <c r="D42" s="18" t="s">
        <v>96</v>
      </c>
      <c r="E42" s="18" t="s">
        <v>97</v>
      </c>
      <c r="F42" s="18" t="s">
        <v>98</v>
      </c>
      <c r="G42" s="18">
        <v>234</v>
      </c>
      <c r="H42" s="18">
        <v>261</v>
      </c>
      <c r="I42" s="18" t="s">
        <v>99</v>
      </c>
      <c r="J42" s="18" t="s">
        <v>100</v>
      </c>
      <c r="K42" s="18" t="s">
        <v>101</v>
      </c>
      <c r="L42" s="18" t="s">
        <v>99</v>
      </c>
      <c r="M42" s="18" t="s">
        <v>99</v>
      </c>
      <c r="N42" s="18"/>
    </row>
    <row r="43" spans="1:14" x14ac:dyDescent="0.2">
      <c r="A43" s="18" t="s">
        <v>190</v>
      </c>
      <c r="B43" s="18" t="s">
        <v>191</v>
      </c>
      <c r="C43" s="18">
        <v>306</v>
      </c>
      <c r="D43" s="18" t="s">
        <v>96</v>
      </c>
      <c r="E43" s="18" t="s">
        <v>102</v>
      </c>
      <c r="F43" s="18" t="s">
        <v>103</v>
      </c>
      <c r="G43" s="18">
        <v>262</v>
      </c>
      <c r="H43" s="18">
        <v>306</v>
      </c>
      <c r="I43" s="18" t="s">
        <v>99</v>
      </c>
      <c r="J43" s="18" t="s">
        <v>100</v>
      </c>
      <c r="K43" s="18" t="s">
        <v>101</v>
      </c>
      <c r="L43" s="18" t="s">
        <v>99</v>
      </c>
      <c r="M43" s="18" t="s">
        <v>99</v>
      </c>
      <c r="N43" s="18"/>
    </row>
    <row r="44" spans="1:14" x14ac:dyDescent="0.2">
      <c r="A44" s="18" t="s">
        <v>190</v>
      </c>
      <c r="B44" s="18" t="s">
        <v>191</v>
      </c>
      <c r="C44" s="18">
        <v>306</v>
      </c>
      <c r="D44" s="18" t="s">
        <v>96</v>
      </c>
      <c r="E44" s="18" t="s">
        <v>104</v>
      </c>
      <c r="F44" s="18" t="s">
        <v>105</v>
      </c>
      <c r="G44" s="18">
        <v>95</v>
      </c>
      <c r="H44" s="18">
        <v>233</v>
      </c>
      <c r="I44" s="18" t="s">
        <v>99</v>
      </c>
      <c r="J44" s="18" t="s">
        <v>100</v>
      </c>
      <c r="K44" s="18" t="s">
        <v>101</v>
      </c>
      <c r="L44" s="18" t="s">
        <v>99</v>
      </c>
      <c r="M44" s="18" t="s">
        <v>99</v>
      </c>
      <c r="N44" s="18"/>
    </row>
    <row r="45" spans="1:14" x14ac:dyDescent="0.2">
      <c r="A45" s="18" t="s">
        <v>190</v>
      </c>
      <c r="B45" s="18" t="s">
        <v>191</v>
      </c>
      <c r="C45" s="18">
        <v>306</v>
      </c>
      <c r="D45" s="18" t="s">
        <v>192</v>
      </c>
      <c r="E45" s="18" t="s">
        <v>193</v>
      </c>
      <c r="F45" s="18" t="s">
        <v>98</v>
      </c>
      <c r="G45" s="18">
        <v>75</v>
      </c>
      <c r="H45" s="18">
        <v>94</v>
      </c>
      <c r="I45" s="18" t="s">
        <v>99</v>
      </c>
      <c r="J45" s="18" t="s">
        <v>100</v>
      </c>
      <c r="K45" s="18" t="s">
        <v>101</v>
      </c>
      <c r="L45" s="18" t="s">
        <v>99</v>
      </c>
      <c r="M45" s="18" t="s">
        <v>99</v>
      </c>
      <c r="N45" s="18"/>
    </row>
    <row r="46" spans="1:14" x14ac:dyDescent="0.2">
      <c r="A46" s="18" t="s">
        <v>190</v>
      </c>
      <c r="B46" s="18" t="s">
        <v>191</v>
      </c>
      <c r="C46" s="18">
        <v>306</v>
      </c>
      <c r="D46" s="18" t="s">
        <v>192</v>
      </c>
      <c r="E46" s="18" t="s">
        <v>193</v>
      </c>
      <c r="F46" s="18" t="s">
        <v>98</v>
      </c>
      <c r="G46" s="18">
        <v>239</v>
      </c>
      <c r="H46" s="18">
        <v>261</v>
      </c>
      <c r="I46" s="18" t="s">
        <v>99</v>
      </c>
      <c r="J46" s="18" t="s">
        <v>100</v>
      </c>
      <c r="K46" s="18" t="s">
        <v>101</v>
      </c>
      <c r="L46" s="18" t="s">
        <v>99</v>
      </c>
      <c r="M46" s="18" t="s">
        <v>99</v>
      </c>
      <c r="N46" s="18"/>
    </row>
    <row r="47" spans="1:14" x14ac:dyDescent="0.2">
      <c r="A47" s="18" t="s">
        <v>190</v>
      </c>
      <c r="B47" s="18" t="s">
        <v>191</v>
      </c>
      <c r="C47" s="18">
        <v>306</v>
      </c>
      <c r="D47" s="18" t="s">
        <v>96</v>
      </c>
      <c r="E47" s="18" t="s">
        <v>97</v>
      </c>
      <c r="F47" s="18" t="s">
        <v>98</v>
      </c>
      <c r="G47" s="18">
        <v>75</v>
      </c>
      <c r="H47" s="18">
        <v>94</v>
      </c>
      <c r="I47" s="18" t="s">
        <v>99</v>
      </c>
      <c r="J47" s="18" t="s">
        <v>100</v>
      </c>
      <c r="K47" s="18" t="s">
        <v>101</v>
      </c>
      <c r="L47" s="18" t="s">
        <v>99</v>
      </c>
      <c r="M47" s="18" t="s">
        <v>99</v>
      </c>
      <c r="N47" s="18"/>
    </row>
    <row r="48" spans="1:14" x14ac:dyDescent="0.2">
      <c r="A48" s="18" t="s">
        <v>190</v>
      </c>
      <c r="B48" s="18" t="s">
        <v>191</v>
      </c>
      <c r="C48" s="18">
        <v>306</v>
      </c>
      <c r="D48" s="18" t="s">
        <v>96</v>
      </c>
      <c r="E48" s="18" t="s">
        <v>102</v>
      </c>
      <c r="F48" s="18" t="s">
        <v>103</v>
      </c>
      <c r="G48" s="18">
        <v>1</v>
      </c>
      <c r="H48" s="18">
        <v>74</v>
      </c>
      <c r="I48" s="18" t="s">
        <v>99</v>
      </c>
      <c r="J48" s="18" t="s">
        <v>100</v>
      </c>
      <c r="K48" s="18" t="s">
        <v>101</v>
      </c>
      <c r="L48" s="18" t="s">
        <v>99</v>
      </c>
      <c r="M48" s="18" t="s">
        <v>99</v>
      </c>
      <c r="N48" s="18"/>
    </row>
    <row r="49" spans="1:14" x14ac:dyDescent="0.2">
      <c r="A49" s="15" t="s">
        <v>194</v>
      </c>
      <c r="B49" s="15" t="s">
        <v>195</v>
      </c>
      <c r="C49" s="15">
        <v>578</v>
      </c>
      <c r="D49" s="15" t="s">
        <v>135</v>
      </c>
      <c r="E49" s="15" t="s">
        <v>196</v>
      </c>
      <c r="F49" s="15" t="s">
        <v>197</v>
      </c>
      <c r="G49" s="15">
        <v>410</v>
      </c>
      <c r="H49" s="15">
        <v>520</v>
      </c>
      <c r="I49" s="17">
        <v>5.3000000000000001E-7</v>
      </c>
      <c r="J49" s="15" t="s">
        <v>100</v>
      </c>
      <c r="K49" s="15" t="s">
        <v>101</v>
      </c>
      <c r="L49" s="15" t="s">
        <v>198</v>
      </c>
      <c r="M49" s="15" t="s">
        <v>199</v>
      </c>
      <c r="N49" s="15" t="s">
        <v>200</v>
      </c>
    </row>
    <row r="50" spans="1:14" x14ac:dyDescent="0.2">
      <c r="A50" s="18" t="s">
        <v>201</v>
      </c>
      <c r="B50" s="18" t="s">
        <v>202</v>
      </c>
      <c r="C50" s="18">
        <v>149</v>
      </c>
      <c r="D50" s="18" t="s">
        <v>135</v>
      </c>
      <c r="E50" s="18" t="s">
        <v>203</v>
      </c>
      <c r="F50" s="18" t="s">
        <v>204</v>
      </c>
      <c r="G50" s="18">
        <v>11</v>
      </c>
      <c r="H50" s="18">
        <v>43</v>
      </c>
      <c r="I50" s="19">
        <v>1.1000000000000001E-6</v>
      </c>
      <c r="J50" s="18" t="s">
        <v>100</v>
      </c>
      <c r="K50" s="18" t="s">
        <v>101</v>
      </c>
      <c r="L50" s="18" t="s">
        <v>205</v>
      </c>
      <c r="M50" s="18" t="s">
        <v>206</v>
      </c>
      <c r="N50" s="18" t="s">
        <v>207</v>
      </c>
    </row>
    <row r="51" spans="1:14" x14ac:dyDescent="0.2">
      <c r="A51" s="18" t="s">
        <v>201</v>
      </c>
      <c r="B51" s="18" t="s">
        <v>202</v>
      </c>
      <c r="C51" s="18">
        <v>149</v>
      </c>
      <c r="D51" s="18" t="s">
        <v>122</v>
      </c>
      <c r="E51" s="18" t="s">
        <v>208</v>
      </c>
      <c r="F51" s="18" t="s">
        <v>209</v>
      </c>
      <c r="G51" s="18">
        <v>4</v>
      </c>
      <c r="H51" s="18">
        <v>57</v>
      </c>
      <c r="I51" s="19">
        <v>4.66E-9</v>
      </c>
      <c r="J51" s="18" t="s">
        <v>100</v>
      </c>
      <c r="K51" s="18" t="s">
        <v>101</v>
      </c>
      <c r="L51" s="18" t="s">
        <v>210</v>
      </c>
      <c r="M51" s="18" t="s">
        <v>211</v>
      </c>
      <c r="N51" s="18" t="s">
        <v>99</v>
      </c>
    </row>
    <row r="52" spans="1:14" x14ac:dyDescent="0.2">
      <c r="A52" s="18" t="s">
        <v>201</v>
      </c>
      <c r="B52" s="18" t="s">
        <v>202</v>
      </c>
      <c r="C52" s="18">
        <v>149</v>
      </c>
      <c r="D52" s="18" t="s">
        <v>108</v>
      </c>
      <c r="E52" s="18" t="s">
        <v>212</v>
      </c>
      <c r="F52" s="18" t="s">
        <v>99</v>
      </c>
      <c r="G52" s="18">
        <v>8</v>
      </c>
      <c r="H52" s="18">
        <v>47</v>
      </c>
      <c r="I52" s="19">
        <v>6.6E-10</v>
      </c>
      <c r="J52" s="18" t="s">
        <v>100</v>
      </c>
      <c r="K52" s="18" t="s">
        <v>101</v>
      </c>
      <c r="L52" s="18" t="s">
        <v>99</v>
      </c>
      <c r="M52" s="18" t="s">
        <v>99</v>
      </c>
      <c r="N52" s="18"/>
    </row>
    <row r="53" spans="1:14" x14ac:dyDescent="0.2">
      <c r="A53" s="18" t="s">
        <v>213</v>
      </c>
      <c r="B53" s="18" t="s">
        <v>214</v>
      </c>
      <c r="C53" s="18">
        <v>280</v>
      </c>
      <c r="D53" s="18" t="s">
        <v>108</v>
      </c>
      <c r="E53" s="18" t="s">
        <v>215</v>
      </c>
      <c r="F53" s="18" t="s">
        <v>216</v>
      </c>
      <c r="G53" s="18">
        <v>41</v>
      </c>
      <c r="H53" s="18">
        <v>246</v>
      </c>
      <c r="I53" s="19">
        <v>1.1000000000000001E-25</v>
      </c>
      <c r="J53" s="18" t="s">
        <v>100</v>
      </c>
      <c r="K53" s="18" t="s">
        <v>101</v>
      </c>
      <c r="L53" s="18" t="s">
        <v>217</v>
      </c>
      <c r="M53" s="18" t="s">
        <v>218</v>
      </c>
      <c r="N53" s="18" t="s">
        <v>99</v>
      </c>
    </row>
    <row r="54" spans="1:14" x14ac:dyDescent="0.2">
      <c r="A54" s="18" t="s">
        <v>213</v>
      </c>
      <c r="B54" s="18" t="s">
        <v>214</v>
      </c>
      <c r="C54" s="18">
        <v>280</v>
      </c>
      <c r="D54" s="18" t="s">
        <v>122</v>
      </c>
      <c r="E54" s="18" t="s">
        <v>219</v>
      </c>
      <c r="F54" s="18" t="s">
        <v>220</v>
      </c>
      <c r="G54" s="18">
        <v>42</v>
      </c>
      <c r="H54" s="18">
        <v>245</v>
      </c>
      <c r="I54" s="19">
        <v>1.2E-21</v>
      </c>
      <c r="J54" s="18" t="s">
        <v>100</v>
      </c>
      <c r="K54" s="18" t="s">
        <v>101</v>
      </c>
      <c r="L54" s="18" t="s">
        <v>217</v>
      </c>
      <c r="M54" s="18" t="s">
        <v>218</v>
      </c>
      <c r="N54" s="18" t="s">
        <v>99</v>
      </c>
    </row>
    <row r="55" spans="1:14" x14ac:dyDescent="0.2">
      <c r="A55" s="18" t="s">
        <v>213</v>
      </c>
      <c r="B55" s="18" t="s">
        <v>214</v>
      </c>
      <c r="C55" s="18">
        <v>280</v>
      </c>
      <c r="D55" s="18" t="s">
        <v>171</v>
      </c>
      <c r="E55" s="18" t="s">
        <v>221</v>
      </c>
      <c r="F55" s="18" t="s">
        <v>99</v>
      </c>
      <c r="G55" s="18">
        <v>11</v>
      </c>
      <c r="H55" s="18">
        <v>245</v>
      </c>
      <c r="I55" s="19">
        <v>1.6E-12</v>
      </c>
      <c r="J55" s="18" t="s">
        <v>100</v>
      </c>
      <c r="K55" s="18" t="s">
        <v>101</v>
      </c>
      <c r="L55" s="18" t="s">
        <v>99</v>
      </c>
      <c r="M55" s="18" t="s">
        <v>99</v>
      </c>
      <c r="N55" s="18"/>
    </row>
    <row r="56" spans="1:14" x14ac:dyDescent="0.2">
      <c r="A56" s="15" t="s">
        <v>222</v>
      </c>
      <c r="B56" s="15" t="s">
        <v>223</v>
      </c>
      <c r="C56" s="15">
        <v>669</v>
      </c>
      <c r="D56" s="15" t="s">
        <v>114</v>
      </c>
      <c r="E56" s="15" t="s">
        <v>224</v>
      </c>
      <c r="F56" s="15" t="s">
        <v>225</v>
      </c>
      <c r="G56" s="15">
        <v>335</v>
      </c>
      <c r="H56" s="15">
        <v>371</v>
      </c>
      <c r="I56" s="15">
        <v>8.7863340000000001</v>
      </c>
      <c r="J56" s="15" t="s">
        <v>100</v>
      </c>
      <c r="K56" s="15" t="s">
        <v>101</v>
      </c>
      <c r="L56" s="15" t="s">
        <v>226</v>
      </c>
      <c r="M56" s="15" t="s">
        <v>227</v>
      </c>
      <c r="N56" s="15" t="s">
        <v>228</v>
      </c>
    </row>
    <row r="57" spans="1:14" x14ac:dyDescent="0.2">
      <c r="A57" s="15" t="s">
        <v>222</v>
      </c>
      <c r="B57" s="15" t="s">
        <v>223</v>
      </c>
      <c r="C57" s="15">
        <v>669</v>
      </c>
      <c r="D57" s="15" t="s">
        <v>108</v>
      </c>
      <c r="E57" s="15" t="s">
        <v>161</v>
      </c>
      <c r="F57" s="15" t="s">
        <v>162</v>
      </c>
      <c r="G57" s="15">
        <v>302</v>
      </c>
      <c r="H57" s="15">
        <v>412</v>
      </c>
      <c r="I57" s="17">
        <v>3.3000000000000003E-5</v>
      </c>
      <c r="J57" s="15" t="s">
        <v>100</v>
      </c>
      <c r="K57" s="15" t="s">
        <v>101</v>
      </c>
      <c r="L57" s="15" t="s">
        <v>163</v>
      </c>
      <c r="M57" s="15" t="s">
        <v>164</v>
      </c>
      <c r="N57" s="15" t="s">
        <v>99</v>
      </c>
    </row>
    <row r="58" spans="1:14" x14ac:dyDescent="0.2">
      <c r="A58" s="15" t="s">
        <v>222</v>
      </c>
      <c r="B58" s="15" t="s">
        <v>223</v>
      </c>
      <c r="C58" s="15">
        <v>669</v>
      </c>
      <c r="D58" s="15" t="s">
        <v>135</v>
      </c>
      <c r="E58" s="15" t="s">
        <v>229</v>
      </c>
      <c r="F58" s="15" t="s">
        <v>230</v>
      </c>
      <c r="G58" s="15">
        <v>327</v>
      </c>
      <c r="H58" s="15">
        <v>475</v>
      </c>
      <c r="I58" s="17">
        <v>1E-13</v>
      </c>
      <c r="J58" s="15" t="s">
        <v>100</v>
      </c>
      <c r="K58" s="15" t="s">
        <v>101</v>
      </c>
      <c r="L58" s="15" t="s">
        <v>231</v>
      </c>
      <c r="M58" s="15" t="s">
        <v>232</v>
      </c>
      <c r="N58" s="15" t="s">
        <v>99</v>
      </c>
    </row>
    <row r="59" spans="1:14" x14ac:dyDescent="0.2">
      <c r="A59" s="15" t="s">
        <v>222</v>
      </c>
      <c r="B59" s="15" t="s">
        <v>223</v>
      </c>
      <c r="C59" s="15">
        <v>669</v>
      </c>
      <c r="D59" s="15" t="s">
        <v>122</v>
      </c>
      <c r="E59" s="15" t="s">
        <v>123</v>
      </c>
      <c r="F59" s="15" t="s">
        <v>124</v>
      </c>
      <c r="G59" s="15">
        <v>566</v>
      </c>
      <c r="H59" s="15">
        <v>668</v>
      </c>
      <c r="I59" s="17">
        <v>1.0699999999999999E-5</v>
      </c>
      <c r="J59" s="15" t="s">
        <v>100</v>
      </c>
      <c r="K59" s="15" t="s">
        <v>101</v>
      </c>
      <c r="L59" s="15" t="s">
        <v>125</v>
      </c>
      <c r="M59" s="15" t="s">
        <v>126</v>
      </c>
      <c r="N59" s="15" t="s">
        <v>99</v>
      </c>
    </row>
    <row r="60" spans="1:14" x14ac:dyDescent="0.2">
      <c r="A60" s="15" t="s">
        <v>222</v>
      </c>
      <c r="B60" s="15" t="s">
        <v>223</v>
      </c>
      <c r="C60" s="15">
        <v>669</v>
      </c>
      <c r="D60" s="15" t="s">
        <v>135</v>
      </c>
      <c r="E60" s="15" t="s">
        <v>233</v>
      </c>
      <c r="F60" s="15" t="s">
        <v>234</v>
      </c>
      <c r="G60" s="15">
        <v>2</v>
      </c>
      <c r="H60" s="15">
        <v>114</v>
      </c>
      <c r="I60" s="17">
        <v>3E-23</v>
      </c>
      <c r="J60" s="15" t="s">
        <v>100</v>
      </c>
      <c r="K60" s="15" t="s">
        <v>101</v>
      </c>
      <c r="L60" s="15" t="s">
        <v>235</v>
      </c>
      <c r="M60" s="15" t="s">
        <v>236</v>
      </c>
      <c r="N60" s="15" t="s">
        <v>99</v>
      </c>
    </row>
    <row r="61" spans="1:14" x14ac:dyDescent="0.2">
      <c r="A61" s="15" t="s">
        <v>222</v>
      </c>
      <c r="B61" s="15" t="s">
        <v>223</v>
      </c>
      <c r="C61" s="15">
        <v>669</v>
      </c>
      <c r="D61" s="15" t="s">
        <v>171</v>
      </c>
      <c r="E61" s="15" t="s">
        <v>237</v>
      </c>
      <c r="F61" s="15" t="s">
        <v>99</v>
      </c>
      <c r="G61" s="15">
        <v>1</v>
      </c>
      <c r="H61" s="15">
        <v>668</v>
      </c>
      <c r="I61" s="17">
        <v>1.5000000000000001E-87</v>
      </c>
      <c r="J61" s="15" t="s">
        <v>100</v>
      </c>
      <c r="K61" s="15" t="s">
        <v>101</v>
      </c>
      <c r="L61" s="15" t="s">
        <v>99</v>
      </c>
      <c r="M61" s="15" t="s">
        <v>99</v>
      </c>
      <c r="N61" s="15"/>
    </row>
    <row r="62" spans="1:14" x14ac:dyDescent="0.2">
      <c r="A62" s="15" t="s">
        <v>222</v>
      </c>
      <c r="B62" s="15" t="s">
        <v>223</v>
      </c>
      <c r="C62" s="15">
        <v>669</v>
      </c>
      <c r="D62" s="15" t="s">
        <v>171</v>
      </c>
      <c r="E62" s="15" t="s">
        <v>238</v>
      </c>
      <c r="F62" s="15" t="s">
        <v>239</v>
      </c>
      <c r="G62" s="15">
        <v>1</v>
      </c>
      <c r="H62" s="15">
        <v>668</v>
      </c>
      <c r="I62" s="17">
        <v>1.5000000000000001E-87</v>
      </c>
      <c r="J62" s="15" t="s">
        <v>100</v>
      </c>
      <c r="K62" s="15" t="s">
        <v>101</v>
      </c>
      <c r="L62" s="15" t="s">
        <v>99</v>
      </c>
      <c r="M62" s="15" t="s">
        <v>99</v>
      </c>
      <c r="N62" s="15"/>
    </row>
    <row r="63" spans="1:14" x14ac:dyDescent="0.2">
      <c r="A63" s="15" t="s">
        <v>240</v>
      </c>
      <c r="B63" s="15" t="s">
        <v>241</v>
      </c>
      <c r="C63" s="15">
        <v>349</v>
      </c>
      <c r="D63" s="15" t="s">
        <v>145</v>
      </c>
      <c r="E63" s="15" t="s">
        <v>146</v>
      </c>
      <c r="F63" s="15" t="s">
        <v>147</v>
      </c>
      <c r="G63" s="15">
        <v>1</v>
      </c>
      <c r="H63" s="15">
        <v>68</v>
      </c>
      <c r="I63" s="15" t="s">
        <v>99</v>
      </c>
      <c r="J63" s="15" t="s">
        <v>100</v>
      </c>
      <c r="K63" s="15" t="s">
        <v>101</v>
      </c>
      <c r="L63" s="15" t="s">
        <v>99</v>
      </c>
      <c r="M63" s="15" t="s">
        <v>99</v>
      </c>
      <c r="N63" s="15"/>
    </row>
    <row r="64" spans="1:14" x14ac:dyDescent="0.2">
      <c r="A64" s="15" t="s">
        <v>240</v>
      </c>
      <c r="B64" s="15" t="s">
        <v>241</v>
      </c>
      <c r="C64" s="15">
        <v>349</v>
      </c>
      <c r="D64" s="15" t="s">
        <v>171</v>
      </c>
      <c r="E64" s="15" t="s">
        <v>172</v>
      </c>
      <c r="F64" s="15" t="s">
        <v>173</v>
      </c>
      <c r="G64" s="15">
        <v>158</v>
      </c>
      <c r="H64" s="15">
        <v>336</v>
      </c>
      <c r="I64" s="17">
        <v>2.5000000000000001E-27</v>
      </c>
      <c r="J64" s="15" t="s">
        <v>100</v>
      </c>
      <c r="K64" s="15" t="s">
        <v>101</v>
      </c>
      <c r="L64" s="15" t="s">
        <v>99</v>
      </c>
      <c r="M64" s="15" t="s">
        <v>99</v>
      </c>
      <c r="N64" s="15"/>
    </row>
    <row r="65" spans="1:14" x14ac:dyDescent="0.2">
      <c r="A65" s="15" t="s">
        <v>240</v>
      </c>
      <c r="B65" s="15" t="s">
        <v>241</v>
      </c>
      <c r="C65" s="15">
        <v>349</v>
      </c>
      <c r="D65" s="15" t="s">
        <v>145</v>
      </c>
      <c r="E65" s="15" t="s">
        <v>146</v>
      </c>
      <c r="F65" s="15" t="s">
        <v>147</v>
      </c>
      <c r="G65" s="15">
        <v>82</v>
      </c>
      <c r="H65" s="15">
        <v>132</v>
      </c>
      <c r="I65" s="15" t="s">
        <v>99</v>
      </c>
      <c r="J65" s="15" t="s">
        <v>100</v>
      </c>
      <c r="K65" s="15" t="s">
        <v>101</v>
      </c>
      <c r="L65" s="15" t="s">
        <v>99</v>
      </c>
      <c r="M65" s="15" t="s">
        <v>99</v>
      </c>
      <c r="N65" s="15"/>
    </row>
    <row r="66" spans="1:14" x14ac:dyDescent="0.2">
      <c r="A66" s="15" t="s">
        <v>240</v>
      </c>
      <c r="B66" s="15" t="s">
        <v>241</v>
      </c>
      <c r="C66" s="15">
        <v>349</v>
      </c>
      <c r="D66" s="15" t="s">
        <v>184</v>
      </c>
      <c r="E66" s="15" t="s">
        <v>185</v>
      </c>
      <c r="F66" s="15" t="s">
        <v>185</v>
      </c>
      <c r="G66" s="15">
        <v>57</v>
      </c>
      <c r="H66" s="15">
        <v>91</v>
      </c>
      <c r="I66" s="15" t="s">
        <v>99</v>
      </c>
      <c r="J66" s="15" t="s">
        <v>100</v>
      </c>
      <c r="K66" s="15" t="s">
        <v>101</v>
      </c>
      <c r="L66" s="15" t="s">
        <v>99</v>
      </c>
      <c r="M66" s="15" t="s">
        <v>99</v>
      </c>
      <c r="N66" s="15"/>
    </row>
    <row r="67" spans="1:14" x14ac:dyDescent="0.2">
      <c r="A67" s="15" t="s">
        <v>240</v>
      </c>
      <c r="B67" s="15" t="s">
        <v>241</v>
      </c>
      <c r="C67" s="15">
        <v>349</v>
      </c>
      <c r="D67" s="15" t="s">
        <v>145</v>
      </c>
      <c r="E67" s="15" t="s">
        <v>146</v>
      </c>
      <c r="F67" s="15" t="s">
        <v>147</v>
      </c>
      <c r="G67" s="15">
        <v>82</v>
      </c>
      <c r="H67" s="15">
        <v>99</v>
      </c>
      <c r="I67" s="15" t="s">
        <v>99</v>
      </c>
      <c r="J67" s="15" t="s">
        <v>100</v>
      </c>
      <c r="K67" s="15" t="s">
        <v>101</v>
      </c>
      <c r="L67" s="15" t="s">
        <v>99</v>
      </c>
      <c r="M67" s="15" t="s">
        <v>99</v>
      </c>
      <c r="N67" s="15"/>
    </row>
    <row r="68" spans="1:14" x14ac:dyDescent="0.2">
      <c r="A68" s="15" t="s">
        <v>240</v>
      </c>
      <c r="B68" s="15" t="s">
        <v>241</v>
      </c>
      <c r="C68" s="15">
        <v>349</v>
      </c>
      <c r="D68" s="15" t="s">
        <v>145</v>
      </c>
      <c r="E68" s="15" t="s">
        <v>146</v>
      </c>
      <c r="F68" s="15" t="s">
        <v>147</v>
      </c>
      <c r="G68" s="15">
        <v>325</v>
      </c>
      <c r="H68" s="15">
        <v>349</v>
      </c>
      <c r="I68" s="15" t="s">
        <v>99</v>
      </c>
      <c r="J68" s="15" t="s">
        <v>100</v>
      </c>
      <c r="K68" s="15" t="s">
        <v>101</v>
      </c>
      <c r="L68" s="15" t="s">
        <v>99</v>
      </c>
      <c r="M68" s="15" t="s">
        <v>99</v>
      </c>
      <c r="N68" s="15"/>
    </row>
    <row r="69" spans="1:14" x14ac:dyDescent="0.2">
      <c r="A69" s="15" t="s">
        <v>242</v>
      </c>
      <c r="B69" s="15" t="s">
        <v>243</v>
      </c>
      <c r="C69" s="15">
        <v>139</v>
      </c>
      <c r="D69" s="15" t="s">
        <v>145</v>
      </c>
      <c r="E69" s="15" t="s">
        <v>146</v>
      </c>
      <c r="F69" s="15" t="s">
        <v>147</v>
      </c>
      <c r="G69" s="15">
        <v>116</v>
      </c>
      <c r="H69" s="15">
        <v>139</v>
      </c>
      <c r="I69" s="15" t="s">
        <v>99</v>
      </c>
      <c r="J69" s="15" t="s">
        <v>100</v>
      </c>
      <c r="K69" s="15" t="s">
        <v>101</v>
      </c>
      <c r="L69" s="15" t="s">
        <v>99</v>
      </c>
      <c r="M69" s="15" t="s">
        <v>99</v>
      </c>
      <c r="N69" s="15"/>
    </row>
    <row r="70" spans="1:14" x14ac:dyDescent="0.2">
      <c r="A70" s="18" t="s">
        <v>244</v>
      </c>
      <c r="B70" s="18" t="s">
        <v>245</v>
      </c>
      <c r="C70" s="18">
        <v>170</v>
      </c>
      <c r="D70" s="18" t="s">
        <v>171</v>
      </c>
      <c r="E70" s="18" t="s">
        <v>238</v>
      </c>
      <c r="F70" s="18" t="s">
        <v>239</v>
      </c>
      <c r="G70" s="18">
        <v>8</v>
      </c>
      <c r="H70" s="18">
        <v>151</v>
      </c>
      <c r="I70" s="19">
        <v>2.8000000000000001E-39</v>
      </c>
      <c r="J70" s="18" t="s">
        <v>100</v>
      </c>
      <c r="K70" s="18" t="s">
        <v>101</v>
      </c>
      <c r="L70" s="18" t="s">
        <v>99</v>
      </c>
      <c r="M70" s="18" t="s">
        <v>99</v>
      </c>
      <c r="N70" s="18"/>
    </row>
    <row r="71" spans="1:14" x14ac:dyDescent="0.2">
      <c r="A71" s="18" t="s">
        <v>244</v>
      </c>
      <c r="B71" s="18" t="s">
        <v>245</v>
      </c>
      <c r="C71" s="18">
        <v>170</v>
      </c>
      <c r="D71" s="18" t="s">
        <v>135</v>
      </c>
      <c r="E71" s="18" t="s">
        <v>246</v>
      </c>
      <c r="F71" s="18" t="s">
        <v>247</v>
      </c>
      <c r="G71" s="18">
        <v>8</v>
      </c>
      <c r="H71" s="18">
        <v>90</v>
      </c>
      <c r="I71" s="19">
        <v>1.4000000000000001E-26</v>
      </c>
      <c r="J71" s="18" t="s">
        <v>100</v>
      </c>
      <c r="K71" s="18" t="s">
        <v>101</v>
      </c>
      <c r="L71" s="18" t="s">
        <v>248</v>
      </c>
      <c r="M71" s="18" t="s">
        <v>249</v>
      </c>
      <c r="N71" s="18" t="s">
        <v>99</v>
      </c>
    </row>
    <row r="72" spans="1:14" x14ac:dyDescent="0.2">
      <c r="A72" s="18" t="s">
        <v>244</v>
      </c>
      <c r="B72" s="18" t="s">
        <v>245</v>
      </c>
      <c r="C72" s="18">
        <v>170</v>
      </c>
      <c r="D72" s="18" t="s">
        <v>171</v>
      </c>
      <c r="E72" s="18" t="s">
        <v>250</v>
      </c>
      <c r="F72" s="18" t="s">
        <v>251</v>
      </c>
      <c r="G72" s="18">
        <v>8</v>
      </c>
      <c r="H72" s="18">
        <v>151</v>
      </c>
      <c r="I72" s="19">
        <v>2.8000000000000001E-39</v>
      </c>
      <c r="J72" s="18" t="s">
        <v>100</v>
      </c>
      <c r="K72" s="18" t="s">
        <v>101</v>
      </c>
      <c r="L72" s="18" t="s">
        <v>99</v>
      </c>
      <c r="M72" s="18" t="s">
        <v>99</v>
      </c>
      <c r="N72" s="18"/>
    </row>
    <row r="73" spans="1:14" x14ac:dyDescent="0.2">
      <c r="A73" s="15" t="s">
        <v>252</v>
      </c>
      <c r="B73" s="15" t="s">
        <v>253</v>
      </c>
      <c r="C73" s="15">
        <v>468</v>
      </c>
      <c r="D73" s="15" t="s">
        <v>96</v>
      </c>
      <c r="E73" s="15" t="s">
        <v>102</v>
      </c>
      <c r="F73" s="15" t="s">
        <v>103</v>
      </c>
      <c r="G73" s="15">
        <v>372</v>
      </c>
      <c r="H73" s="15">
        <v>468</v>
      </c>
      <c r="I73" s="15" t="s">
        <v>99</v>
      </c>
      <c r="J73" s="15" t="s">
        <v>100</v>
      </c>
      <c r="K73" s="15" t="s">
        <v>101</v>
      </c>
      <c r="L73" s="15" t="s">
        <v>99</v>
      </c>
      <c r="M73" s="15" t="s">
        <v>99</v>
      </c>
      <c r="N73" s="15"/>
    </row>
    <row r="74" spans="1:14" x14ac:dyDescent="0.2">
      <c r="A74" s="15" t="s">
        <v>252</v>
      </c>
      <c r="B74" s="15" t="s">
        <v>253</v>
      </c>
      <c r="C74" s="15">
        <v>468</v>
      </c>
      <c r="D74" s="15" t="s">
        <v>192</v>
      </c>
      <c r="E74" s="15" t="s">
        <v>193</v>
      </c>
      <c r="F74" s="15" t="s">
        <v>98</v>
      </c>
      <c r="G74" s="15">
        <v>352</v>
      </c>
      <c r="H74" s="15">
        <v>374</v>
      </c>
      <c r="I74" s="15" t="s">
        <v>99</v>
      </c>
      <c r="J74" s="15" t="s">
        <v>100</v>
      </c>
      <c r="K74" s="15" t="s">
        <v>101</v>
      </c>
      <c r="L74" s="15" t="s">
        <v>99</v>
      </c>
      <c r="M74" s="15" t="s">
        <v>99</v>
      </c>
      <c r="N74" s="15"/>
    </row>
    <row r="75" spans="1:14" x14ac:dyDescent="0.2">
      <c r="A75" s="15" t="s">
        <v>252</v>
      </c>
      <c r="B75" s="15" t="s">
        <v>253</v>
      </c>
      <c r="C75" s="15">
        <v>468</v>
      </c>
      <c r="D75" s="15" t="s">
        <v>96</v>
      </c>
      <c r="E75" s="15" t="s">
        <v>104</v>
      </c>
      <c r="F75" s="15" t="s">
        <v>105</v>
      </c>
      <c r="G75" s="15">
        <v>1</v>
      </c>
      <c r="H75" s="15">
        <v>348</v>
      </c>
      <c r="I75" s="15" t="s">
        <v>99</v>
      </c>
      <c r="J75" s="15" t="s">
        <v>100</v>
      </c>
      <c r="K75" s="15" t="s">
        <v>101</v>
      </c>
      <c r="L75" s="15" t="s">
        <v>99</v>
      </c>
      <c r="M75" s="15" t="s">
        <v>99</v>
      </c>
      <c r="N75" s="15"/>
    </row>
    <row r="76" spans="1:14" x14ac:dyDescent="0.2">
      <c r="A76" s="15" t="s">
        <v>252</v>
      </c>
      <c r="B76" s="15" t="s">
        <v>253</v>
      </c>
      <c r="C76" s="15">
        <v>468</v>
      </c>
      <c r="D76" s="15" t="s">
        <v>96</v>
      </c>
      <c r="E76" s="15" t="s">
        <v>97</v>
      </c>
      <c r="F76" s="15" t="s">
        <v>98</v>
      </c>
      <c r="G76" s="15">
        <v>349</v>
      </c>
      <c r="H76" s="15">
        <v>371</v>
      </c>
      <c r="I76" s="15" t="s">
        <v>99</v>
      </c>
      <c r="J76" s="15" t="s">
        <v>100</v>
      </c>
      <c r="K76" s="15" t="s">
        <v>101</v>
      </c>
      <c r="L76" s="15" t="s">
        <v>99</v>
      </c>
      <c r="M76" s="15" t="s">
        <v>99</v>
      </c>
      <c r="N76" s="15"/>
    </row>
    <row r="77" spans="1:14" x14ac:dyDescent="0.2">
      <c r="A77" s="15" t="s">
        <v>252</v>
      </c>
      <c r="B77" s="15" t="s">
        <v>253</v>
      </c>
      <c r="C77" s="15">
        <v>468</v>
      </c>
      <c r="D77" s="15" t="s">
        <v>135</v>
      </c>
      <c r="E77" s="15" t="s">
        <v>254</v>
      </c>
      <c r="F77" s="15" t="s">
        <v>255</v>
      </c>
      <c r="G77" s="15">
        <v>43</v>
      </c>
      <c r="H77" s="15">
        <v>310</v>
      </c>
      <c r="I77" s="17">
        <v>6.1000000000000003E-20</v>
      </c>
      <c r="J77" s="15" t="s">
        <v>100</v>
      </c>
      <c r="K77" s="15" t="s">
        <v>101</v>
      </c>
      <c r="L77" s="15" t="s">
        <v>256</v>
      </c>
      <c r="M77" s="15" t="s">
        <v>257</v>
      </c>
      <c r="N77" s="15" t="s">
        <v>99</v>
      </c>
    </row>
    <row r="78" spans="1:14" x14ac:dyDescent="0.2">
      <c r="A78" s="15" t="s">
        <v>252</v>
      </c>
      <c r="B78" s="15" t="s">
        <v>253</v>
      </c>
      <c r="C78" s="15">
        <v>468</v>
      </c>
      <c r="D78" s="15" t="s">
        <v>184</v>
      </c>
      <c r="E78" s="15" t="s">
        <v>185</v>
      </c>
      <c r="F78" s="15" t="s">
        <v>185</v>
      </c>
      <c r="G78" s="15">
        <v>319</v>
      </c>
      <c r="H78" s="15">
        <v>339</v>
      </c>
      <c r="I78" s="15" t="s">
        <v>99</v>
      </c>
      <c r="J78" s="15" t="s">
        <v>100</v>
      </c>
      <c r="K78" s="15" t="s">
        <v>101</v>
      </c>
      <c r="L78" s="15" t="s">
        <v>99</v>
      </c>
      <c r="M78" s="15" t="s">
        <v>99</v>
      </c>
      <c r="N78" s="15"/>
    </row>
    <row r="79" spans="1:14" x14ac:dyDescent="0.2">
      <c r="A79" s="18" t="s">
        <v>258</v>
      </c>
      <c r="B79" s="18" t="s">
        <v>259</v>
      </c>
      <c r="C79" s="18">
        <v>644</v>
      </c>
      <c r="D79" s="18" t="s">
        <v>184</v>
      </c>
      <c r="E79" s="18" t="s">
        <v>185</v>
      </c>
      <c r="F79" s="18" t="s">
        <v>185</v>
      </c>
      <c r="G79" s="18">
        <v>299</v>
      </c>
      <c r="H79" s="18">
        <v>319</v>
      </c>
      <c r="I79" s="18" t="s">
        <v>99</v>
      </c>
      <c r="J79" s="18" t="s">
        <v>100</v>
      </c>
      <c r="K79" s="18" t="s">
        <v>101</v>
      </c>
      <c r="L79" s="18" t="s">
        <v>99</v>
      </c>
      <c r="M79" s="18" t="s">
        <v>99</v>
      </c>
      <c r="N79" s="18"/>
    </row>
    <row r="80" spans="1:14" x14ac:dyDescent="0.2">
      <c r="A80" s="18" t="s">
        <v>258</v>
      </c>
      <c r="B80" s="18" t="s">
        <v>259</v>
      </c>
      <c r="C80" s="18">
        <v>644</v>
      </c>
      <c r="D80" s="18" t="s">
        <v>184</v>
      </c>
      <c r="E80" s="18" t="s">
        <v>185</v>
      </c>
      <c r="F80" s="18" t="s">
        <v>185</v>
      </c>
      <c r="G80" s="18">
        <v>488</v>
      </c>
      <c r="H80" s="18">
        <v>508</v>
      </c>
      <c r="I80" s="18" t="s">
        <v>99</v>
      </c>
      <c r="J80" s="18" t="s">
        <v>100</v>
      </c>
      <c r="K80" s="18" t="s">
        <v>101</v>
      </c>
      <c r="L80" s="18" t="s">
        <v>99</v>
      </c>
      <c r="M80" s="18" t="s">
        <v>99</v>
      </c>
      <c r="N80" s="18"/>
    </row>
    <row r="81" spans="1:14" x14ac:dyDescent="0.2">
      <c r="A81" s="18" t="s">
        <v>260</v>
      </c>
      <c r="B81" s="18" t="s">
        <v>261</v>
      </c>
      <c r="C81" s="18">
        <v>70</v>
      </c>
      <c r="D81" s="18" t="s">
        <v>145</v>
      </c>
      <c r="E81" s="18" t="s">
        <v>146</v>
      </c>
      <c r="F81" s="18" t="s">
        <v>147</v>
      </c>
      <c r="G81" s="18">
        <v>33</v>
      </c>
      <c r="H81" s="18">
        <v>63</v>
      </c>
      <c r="I81" s="18" t="s">
        <v>99</v>
      </c>
      <c r="J81" s="18" t="s">
        <v>100</v>
      </c>
      <c r="K81" s="18" t="s">
        <v>101</v>
      </c>
      <c r="L81" s="18" t="s">
        <v>99</v>
      </c>
      <c r="M81" s="18" t="s">
        <v>99</v>
      </c>
      <c r="N81" s="18"/>
    </row>
    <row r="82" spans="1:14" x14ac:dyDescent="0.2">
      <c r="A82" s="18" t="s">
        <v>260</v>
      </c>
      <c r="B82" s="18" t="s">
        <v>261</v>
      </c>
      <c r="C82" s="18">
        <v>70</v>
      </c>
      <c r="D82" s="18" t="s">
        <v>145</v>
      </c>
      <c r="E82" s="18" t="s">
        <v>146</v>
      </c>
      <c r="F82" s="18" t="s">
        <v>147</v>
      </c>
      <c r="G82" s="18">
        <v>33</v>
      </c>
      <c r="H82" s="18">
        <v>70</v>
      </c>
      <c r="I82" s="18" t="s">
        <v>99</v>
      </c>
      <c r="J82" s="18" t="s">
        <v>100</v>
      </c>
      <c r="K82" s="18" t="s">
        <v>101</v>
      </c>
      <c r="L82" s="18" t="s">
        <v>99</v>
      </c>
      <c r="M82" s="18" t="s">
        <v>99</v>
      </c>
      <c r="N82" s="18"/>
    </row>
    <row r="83" spans="1:14" x14ac:dyDescent="0.2">
      <c r="A83" s="15" t="s">
        <v>262</v>
      </c>
      <c r="B83" s="15" t="s">
        <v>263</v>
      </c>
      <c r="C83" s="15">
        <v>173</v>
      </c>
      <c r="D83" s="15" t="s">
        <v>145</v>
      </c>
      <c r="E83" s="15" t="s">
        <v>146</v>
      </c>
      <c r="F83" s="15" t="s">
        <v>147</v>
      </c>
      <c r="G83" s="15">
        <v>1</v>
      </c>
      <c r="H83" s="15">
        <v>31</v>
      </c>
      <c r="I83" s="15" t="s">
        <v>99</v>
      </c>
      <c r="J83" s="15" t="s">
        <v>100</v>
      </c>
      <c r="K83" s="15" t="s">
        <v>101</v>
      </c>
      <c r="L83" s="15" t="s">
        <v>99</v>
      </c>
      <c r="M83" s="15" t="s">
        <v>99</v>
      </c>
      <c r="N83" s="15"/>
    </row>
    <row r="84" spans="1:14" x14ac:dyDescent="0.2">
      <c r="A84" s="18" t="s">
        <v>264</v>
      </c>
      <c r="B84" s="18" t="s">
        <v>265</v>
      </c>
      <c r="C84" s="18">
        <v>187</v>
      </c>
      <c r="D84" s="18" t="s">
        <v>135</v>
      </c>
      <c r="E84" s="18" t="s">
        <v>266</v>
      </c>
      <c r="F84" s="18" t="s">
        <v>267</v>
      </c>
      <c r="G84" s="18">
        <v>5</v>
      </c>
      <c r="H84" s="18">
        <v>61</v>
      </c>
      <c r="I84" s="19">
        <v>1E-14</v>
      </c>
      <c r="J84" s="18" t="s">
        <v>100</v>
      </c>
      <c r="K84" s="18" t="s">
        <v>101</v>
      </c>
      <c r="L84" s="18" t="s">
        <v>268</v>
      </c>
      <c r="M84" s="18" t="s">
        <v>267</v>
      </c>
      <c r="N84" s="18" t="s">
        <v>99</v>
      </c>
    </row>
    <row r="85" spans="1:14" x14ac:dyDescent="0.2">
      <c r="A85" s="18" t="s">
        <v>264</v>
      </c>
      <c r="B85" s="18" t="s">
        <v>265</v>
      </c>
      <c r="C85" s="18">
        <v>187</v>
      </c>
      <c r="D85" s="18" t="s">
        <v>171</v>
      </c>
      <c r="E85" s="18" t="s">
        <v>269</v>
      </c>
      <c r="F85" s="18" t="s">
        <v>270</v>
      </c>
      <c r="G85" s="18">
        <v>5</v>
      </c>
      <c r="H85" s="18">
        <v>152</v>
      </c>
      <c r="I85" s="19">
        <v>4.5000000000000002E-16</v>
      </c>
      <c r="J85" s="18" t="s">
        <v>100</v>
      </c>
      <c r="K85" s="18" t="s">
        <v>101</v>
      </c>
      <c r="L85" s="18" t="s">
        <v>99</v>
      </c>
      <c r="M85" s="18" t="s">
        <v>99</v>
      </c>
      <c r="N85" s="18"/>
    </row>
    <row r="86" spans="1:14" x14ac:dyDescent="0.2">
      <c r="A86" s="15" t="s">
        <v>271</v>
      </c>
      <c r="B86" s="15" t="s">
        <v>272</v>
      </c>
      <c r="C86" s="15">
        <v>109</v>
      </c>
      <c r="D86" s="15" t="s">
        <v>108</v>
      </c>
      <c r="E86" s="15" t="s">
        <v>161</v>
      </c>
      <c r="F86" s="15" t="s">
        <v>162</v>
      </c>
      <c r="G86" s="15">
        <v>4</v>
      </c>
      <c r="H86" s="15">
        <v>96</v>
      </c>
      <c r="I86" s="17">
        <v>1.5999999999999999E-6</v>
      </c>
      <c r="J86" s="15" t="s">
        <v>100</v>
      </c>
      <c r="K86" s="15" t="s">
        <v>101</v>
      </c>
      <c r="L86" s="15" t="s">
        <v>163</v>
      </c>
      <c r="M86" s="15" t="s">
        <v>164</v>
      </c>
      <c r="N86" s="15" t="s">
        <v>99</v>
      </c>
    </row>
    <row r="87" spans="1:14" x14ac:dyDescent="0.2">
      <c r="A87" s="18" t="s">
        <v>273</v>
      </c>
      <c r="B87" s="18" t="s">
        <v>274</v>
      </c>
      <c r="C87" s="18">
        <v>662</v>
      </c>
      <c r="D87" s="18" t="s">
        <v>108</v>
      </c>
      <c r="E87" s="18" t="s">
        <v>134</v>
      </c>
      <c r="F87" s="18" t="s">
        <v>99</v>
      </c>
      <c r="G87" s="18">
        <v>336</v>
      </c>
      <c r="H87" s="18">
        <v>431</v>
      </c>
      <c r="I87" s="19">
        <v>1.4999999999999999E-18</v>
      </c>
      <c r="J87" s="18" t="s">
        <v>100</v>
      </c>
      <c r="K87" s="18" t="s">
        <v>101</v>
      </c>
      <c r="L87" s="18" t="s">
        <v>99</v>
      </c>
      <c r="M87" s="18" t="s">
        <v>99</v>
      </c>
      <c r="N87" s="18"/>
    </row>
    <row r="88" spans="1:14" x14ac:dyDescent="0.2">
      <c r="A88" s="18" t="s">
        <v>273</v>
      </c>
      <c r="B88" s="18" t="s">
        <v>274</v>
      </c>
      <c r="C88" s="18">
        <v>662</v>
      </c>
      <c r="D88" s="18" t="s">
        <v>108</v>
      </c>
      <c r="E88" s="18" t="s">
        <v>109</v>
      </c>
      <c r="F88" s="18" t="s">
        <v>99</v>
      </c>
      <c r="G88" s="18">
        <v>1</v>
      </c>
      <c r="H88" s="18">
        <v>88</v>
      </c>
      <c r="I88" s="19">
        <v>4.2000000000000004E-30</v>
      </c>
      <c r="J88" s="18" t="s">
        <v>100</v>
      </c>
      <c r="K88" s="18" t="s">
        <v>101</v>
      </c>
      <c r="L88" s="18" t="s">
        <v>110</v>
      </c>
      <c r="M88" s="18" t="s">
        <v>111</v>
      </c>
      <c r="N88" s="18" t="s">
        <v>99</v>
      </c>
    </row>
    <row r="89" spans="1:14" x14ac:dyDescent="0.2">
      <c r="A89" s="18" t="s">
        <v>273</v>
      </c>
      <c r="B89" s="18" t="s">
        <v>274</v>
      </c>
      <c r="C89" s="18">
        <v>662</v>
      </c>
      <c r="D89" s="18" t="s">
        <v>119</v>
      </c>
      <c r="E89" s="18" t="s">
        <v>165</v>
      </c>
      <c r="F89" s="18" t="s">
        <v>166</v>
      </c>
      <c r="G89" s="18">
        <v>1</v>
      </c>
      <c r="H89" s="18">
        <v>81</v>
      </c>
      <c r="I89" s="19">
        <v>1.53285E-33</v>
      </c>
      <c r="J89" s="18" t="s">
        <v>100</v>
      </c>
      <c r="K89" s="18" t="s">
        <v>101</v>
      </c>
      <c r="L89" s="18" t="s">
        <v>99</v>
      </c>
      <c r="M89" s="18" t="s">
        <v>99</v>
      </c>
      <c r="N89" s="18"/>
    </row>
    <row r="90" spans="1:14" x14ac:dyDescent="0.2">
      <c r="A90" s="18" t="s">
        <v>273</v>
      </c>
      <c r="B90" s="18" t="s">
        <v>274</v>
      </c>
      <c r="C90" s="18">
        <v>662</v>
      </c>
      <c r="D90" s="18" t="s">
        <v>108</v>
      </c>
      <c r="E90" s="18" t="s">
        <v>153</v>
      </c>
      <c r="F90" s="18" t="s">
        <v>99</v>
      </c>
      <c r="G90" s="18">
        <v>442</v>
      </c>
      <c r="H90" s="18">
        <v>537</v>
      </c>
      <c r="I90" s="19">
        <v>6.2000000000000002E-16</v>
      </c>
      <c r="J90" s="18" t="s">
        <v>100</v>
      </c>
      <c r="K90" s="18" t="s">
        <v>101</v>
      </c>
      <c r="L90" s="18" t="s">
        <v>154</v>
      </c>
      <c r="M90" s="18" t="s">
        <v>155</v>
      </c>
      <c r="N90" s="18" t="s">
        <v>156</v>
      </c>
    </row>
    <row r="91" spans="1:14" x14ac:dyDescent="0.2">
      <c r="A91" s="18" t="s">
        <v>273</v>
      </c>
      <c r="B91" s="18" t="s">
        <v>274</v>
      </c>
      <c r="C91" s="18">
        <v>662</v>
      </c>
      <c r="D91" s="18" t="s">
        <v>135</v>
      </c>
      <c r="E91" s="18" t="s">
        <v>177</v>
      </c>
      <c r="F91" s="18" t="s">
        <v>178</v>
      </c>
      <c r="G91" s="18">
        <v>1</v>
      </c>
      <c r="H91" s="18">
        <v>80</v>
      </c>
      <c r="I91" s="19">
        <v>1.6000000000000001E-17</v>
      </c>
      <c r="J91" s="18" t="s">
        <v>100</v>
      </c>
      <c r="K91" s="18" t="s">
        <v>101</v>
      </c>
      <c r="L91" s="18" t="s">
        <v>117</v>
      </c>
      <c r="M91" s="18" t="s">
        <v>118</v>
      </c>
      <c r="N91" s="18" t="s">
        <v>99</v>
      </c>
    </row>
    <row r="92" spans="1:14" x14ac:dyDescent="0.2">
      <c r="A92" s="18" t="s">
        <v>273</v>
      </c>
      <c r="B92" s="18" t="s">
        <v>274</v>
      </c>
      <c r="C92" s="18">
        <v>662</v>
      </c>
      <c r="D92" s="18" t="s">
        <v>114</v>
      </c>
      <c r="E92" s="18" t="s">
        <v>140</v>
      </c>
      <c r="F92" s="18" t="s">
        <v>141</v>
      </c>
      <c r="G92" s="18">
        <v>434</v>
      </c>
      <c r="H92" s="18">
        <v>545</v>
      </c>
      <c r="I92" s="18">
        <v>9.5316039999999997</v>
      </c>
      <c r="J92" s="18" t="s">
        <v>100</v>
      </c>
      <c r="K92" s="18" t="s">
        <v>101</v>
      </c>
      <c r="L92" s="18" t="s">
        <v>142</v>
      </c>
      <c r="M92" s="18" t="s">
        <v>143</v>
      </c>
      <c r="N92" s="18" t="s">
        <v>144</v>
      </c>
    </row>
    <row r="93" spans="1:14" x14ac:dyDescent="0.2">
      <c r="A93" s="18" t="s">
        <v>273</v>
      </c>
      <c r="B93" s="18" t="s">
        <v>274</v>
      </c>
      <c r="C93" s="18">
        <v>662</v>
      </c>
      <c r="D93" s="18" t="s">
        <v>171</v>
      </c>
      <c r="E93" s="18" t="s">
        <v>179</v>
      </c>
      <c r="F93" s="18" t="s">
        <v>173</v>
      </c>
      <c r="G93" s="18">
        <v>1</v>
      </c>
      <c r="H93" s="18">
        <v>518</v>
      </c>
      <c r="I93" s="19">
        <v>7.4000000000000002E-76</v>
      </c>
      <c r="J93" s="18" t="s">
        <v>100</v>
      </c>
      <c r="K93" s="18" t="s">
        <v>101</v>
      </c>
      <c r="L93" s="18" t="s">
        <v>99</v>
      </c>
      <c r="M93" s="18" t="s">
        <v>99</v>
      </c>
      <c r="N93" s="18"/>
    </row>
    <row r="94" spans="1:14" x14ac:dyDescent="0.2">
      <c r="A94" s="18" t="s">
        <v>273</v>
      </c>
      <c r="B94" s="18" t="s">
        <v>274</v>
      </c>
      <c r="C94" s="18">
        <v>662</v>
      </c>
      <c r="D94" s="18" t="s">
        <v>108</v>
      </c>
      <c r="E94" s="18" t="s">
        <v>109</v>
      </c>
      <c r="F94" s="18" t="s">
        <v>99</v>
      </c>
      <c r="G94" s="18">
        <v>92</v>
      </c>
      <c r="H94" s="18">
        <v>171</v>
      </c>
      <c r="I94" s="19">
        <v>1.5000000000000001E-20</v>
      </c>
      <c r="J94" s="18" t="s">
        <v>100</v>
      </c>
      <c r="K94" s="18" t="s">
        <v>101</v>
      </c>
      <c r="L94" s="18" t="s">
        <v>110</v>
      </c>
      <c r="M94" s="18" t="s">
        <v>111</v>
      </c>
      <c r="N94" s="18" t="s">
        <v>99</v>
      </c>
    </row>
    <row r="95" spans="1:14" x14ac:dyDescent="0.2">
      <c r="A95" s="18" t="s">
        <v>273</v>
      </c>
      <c r="B95" s="18" t="s">
        <v>274</v>
      </c>
      <c r="C95" s="18">
        <v>662</v>
      </c>
      <c r="D95" s="18" t="s">
        <v>122</v>
      </c>
      <c r="E95" s="18" t="s">
        <v>167</v>
      </c>
      <c r="F95" s="18" t="s">
        <v>168</v>
      </c>
      <c r="G95" s="18">
        <v>450</v>
      </c>
      <c r="H95" s="18">
        <v>519</v>
      </c>
      <c r="I95" s="19">
        <v>2.2800000000000001E-11</v>
      </c>
      <c r="J95" s="18" t="s">
        <v>100</v>
      </c>
      <c r="K95" s="18" t="s">
        <v>101</v>
      </c>
      <c r="L95" s="18" t="s">
        <v>169</v>
      </c>
      <c r="M95" s="18" t="s">
        <v>170</v>
      </c>
      <c r="N95" s="18" t="s">
        <v>99</v>
      </c>
    </row>
    <row r="96" spans="1:14" x14ac:dyDescent="0.2">
      <c r="A96" s="18" t="s">
        <v>273</v>
      </c>
      <c r="B96" s="18" t="s">
        <v>274</v>
      </c>
      <c r="C96" s="18">
        <v>662</v>
      </c>
      <c r="D96" s="18" t="s">
        <v>145</v>
      </c>
      <c r="E96" s="18" t="s">
        <v>146</v>
      </c>
      <c r="F96" s="18" t="s">
        <v>147</v>
      </c>
      <c r="G96" s="18">
        <v>621</v>
      </c>
      <c r="H96" s="18">
        <v>662</v>
      </c>
      <c r="I96" s="18" t="s">
        <v>99</v>
      </c>
      <c r="J96" s="18" t="s">
        <v>100</v>
      </c>
      <c r="K96" s="18" t="s">
        <v>101</v>
      </c>
      <c r="L96" s="18" t="s">
        <v>99</v>
      </c>
      <c r="M96" s="18" t="s">
        <v>99</v>
      </c>
      <c r="N96" s="18"/>
    </row>
    <row r="97" spans="1:14" x14ac:dyDescent="0.2">
      <c r="A97" s="18" t="s">
        <v>273</v>
      </c>
      <c r="B97" s="18" t="s">
        <v>274</v>
      </c>
      <c r="C97" s="18">
        <v>662</v>
      </c>
      <c r="D97" s="18" t="s">
        <v>122</v>
      </c>
      <c r="E97" s="18" t="s">
        <v>123</v>
      </c>
      <c r="F97" s="18" t="s">
        <v>124</v>
      </c>
      <c r="G97" s="18">
        <v>1</v>
      </c>
      <c r="H97" s="18">
        <v>277</v>
      </c>
      <c r="I97" s="19">
        <v>9.5599999999999993E-93</v>
      </c>
      <c r="J97" s="18" t="s">
        <v>100</v>
      </c>
      <c r="K97" s="18" t="s">
        <v>101</v>
      </c>
      <c r="L97" s="18" t="s">
        <v>125</v>
      </c>
      <c r="M97" s="18" t="s">
        <v>126</v>
      </c>
      <c r="N97" s="18" t="s">
        <v>99</v>
      </c>
    </row>
    <row r="98" spans="1:14" x14ac:dyDescent="0.2">
      <c r="A98" s="18" t="s">
        <v>273</v>
      </c>
      <c r="B98" s="18" t="s">
        <v>274</v>
      </c>
      <c r="C98" s="18">
        <v>662</v>
      </c>
      <c r="D98" s="18" t="s">
        <v>114</v>
      </c>
      <c r="E98" s="18" t="s">
        <v>115</v>
      </c>
      <c r="F98" s="18" t="s">
        <v>116</v>
      </c>
      <c r="G98" s="18">
        <v>1</v>
      </c>
      <c r="H98" s="18">
        <v>82</v>
      </c>
      <c r="I98" s="18">
        <v>11.806974</v>
      </c>
      <c r="J98" s="18" t="s">
        <v>100</v>
      </c>
      <c r="K98" s="18" t="s">
        <v>101</v>
      </c>
      <c r="L98" s="18" t="s">
        <v>117</v>
      </c>
      <c r="M98" s="18" t="s">
        <v>118</v>
      </c>
      <c r="N98" s="18" t="s">
        <v>99</v>
      </c>
    </row>
    <row r="99" spans="1:14" x14ac:dyDescent="0.2">
      <c r="A99" s="18" t="s">
        <v>273</v>
      </c>
      <c r="B99" s="18" t="s">
        <v>274</v>
      </c>
      <c r="C99" s="18">
        <v>662</v>
      </c>
      <c r="D99" s="18" t="s">
        <v>135</v>
      </c>
      <c r="E99" s="18" t="s">
        <v>275</v>
      </c>
      <c r="F99" s="18" t="s">
        <v>158</v>
      </c>
      <c r="G99" s="18">
        <v>168</v>
      </c>
      <c r="H99" s="18">
        <v>271</v>
      </c>
      <c r="I99" s="19">
        <v>1.2000000000000001E-35</v>
      </c>
      <c r="J99" s="18" t="s">
        <v>100</v>
      </c>
      <c r="K99" s="18" t="s">
        <v>101</v>
      </c>
      <c r="L99" s="18" t="s">
        <v>276</v>
      </c>
      <c r="M99" s="18" t="s">
        <v>277</v>
      </c>
      <c r="N99" s="18" t="s">
        <v>99</v>
      </c>
    </row>
    <row r="100" spans="1:14" x14ac:dyDescent="0.2">
      <c r="A100" s="18" t="s">
        <v>273</v>
      </c>
      <c r="B100" s="18" t="s">
        <v>274</v>
      </c>
      <c r="C100" s="18">
        <v>662</v>
      </c>
      <c r="D100" s="18" t="s">
        <v>171</v>
      </c>
      <c r="E100" s="18" t="s">
        <v>172</v>
      </c>
      <c r="F100" s="18" t="s">
        <v>173</v>
      </c>
      <c r="G100" s="18">
        <v>1</v>
      </c>
      <c r="H100" s="18">
        <v>518</v>
      </c>
      <c r="I100" s="19">
        <v>7.4000000000000002E-76</v>
      </c>
      <c r="J100" s="18" t="s">
        <v>100</v>
      </c>
      <c r="K100" s="18" t="s">
        <v>101</v>
      </c>
      <c r="L100" s="18" t="s">
        <v>99</v>
      </c>
      <c r="M100" s="18" t="s">
        <v>99</v>
      </c>
      <c r="N100" s="18"/>
    </row>
    <row r="101" spans="1:14" x14ac:dyDescent="0.2">
      <c r="A101" s="18" t="s">
        <v>273</v>
      </c>
      <c r="B101" s="18" t="s">
        <v>274</v>
      </c>
      <c r="C101" s="18">
        <v>662</v>
      </c>
      <c r="D101" s="18" t="s">
        <v>108</v>
      </c>
      <c r="E101" s="18" t="s">
        <v>278</v>
      </c>
      <c r="F101" s="18" t="s">
        <v>99</v>
      </c>
      <c r="G101" s="18">
        <v>172</v>
      </c>
      <c r="H101" s="18">
        <v>242</v>
      </c>
      <c r="I101" s="19">
        <v>2.3E-6</v>
      </c>
      <c r="J101" s="18" t="s">
        <v>100</v>
      </c>
      <c r="K101" s="18" t="s">
        <v>101</v>
      </c>
      <c r="L101" s="18" t="s">
        <v>99</v>
      </c>
      <c r="M101" s="18" t="s">
        <v>99</v>
      </c>
      <c r="N101" s="18"/>
    </row>
    <row r="102" spans="1:14" x14ac:dyDescent="0.2">
      <c r="A102" s="18" t="s">
        <v>273</v>
      </c>
      <c r="B102" s="18" t="s">
        <v>274</v>
      </c>
      <c r="C102" s="18">
        <v>662</v>
      </c>
      <c r="D102" s="18" t="s">
        <v>119</v>
      </c>
      <c r="E102" s="18" t="s">
        <v>127</v>
      </c>
      <c r="F102" s="18" t="s">
        <v>128</v>
      </c>
      <c r="G102" s="18">
        <v>174</v>
      </c>
      <c r="H102" s="18">
        <v>293</v>
      </c>
      <c r="I102" s="19">
        <v>4.24973E-56</v>
      </c>
      <c r="J102" s="18" t="s">
        <v>100</v>
      </c>
      <c r="K102" s="18" t="s">
        <v>101</v>
      </c>
      <c r="L102" s="18" t="s">
        <v>99</v>
      </c>
      <c r="M102" s="18" t="s">
        <v>99</v>
      </c>
      <c r="N102" s="18"/>
    </row>
    <row r="103" spans="1:14" x14ac:dyDescent="0.2">
      <c r="A103" s="18" t="s">
        <v>273</v>
      </c>
      <c r="B103" s="18" t="s">
        <v>274</v>
      </c>
      <c r="C103" s="18">
        <v>662</v>
      </c>
      <c r="D103" s="18" t="s">
        <v>145</v>
      </c>
      <c r="E103" s="18" t="s">
        <v>146</v>
      </c>
      <c r="F103" s="18" t="s">
        <v>147</v>
      </c>
      <c r="G103" s="18">
        <v>640</v>
      </c>
      <c r="H103" s="18">
        <v>662</v>
      </c>
      <c r="I103" s="18" t="s">
        <v>99</v>
      </c>
      <c r="J103" s="18" t="s">
        <v>100</v>
      </c>
      <c r="K103" s="18" t="s">
        <v>101</v>
      </c>
      <c r="L103" s="18" t="s">
        <v>99</v>
      </c>
      <c r="M103" s="18" t="s">
        <v>99</v>
      </c>
      <c r="N103" s="18"/>
    </row>
    <row r="104" spans="1:14" x14ac:dyDescent="0.2">
      <c r="A104" s="18" t="s">
        <v>273</v>
      </c>
      <c r="B104" s="18" t="s">
        <v>274</v>
      </c>
      <c r="C104" s="18">
        <v>662</v>
      </c>
      <c r="D104" s="18" t="s">
        <v>135</v>
      </c>
      <c r="E104" s="18" t="s">
        <v>136</v>
      </c>
      <c r="F104" s="18" t="s">
        <v>137</v>
      </c>
      <c r="G104" s="18">
        <v>375</v>
      </c>
      <c r="H104" s="18">
        <v>433</v>
      </c>
      <c r="I104" s="19">
        <v>2.9E-20</v>
      </c>
      <c r="J104" s="18" t="s">
        <v>100</v>
      </c>
      <c r="K104" s="18" t="s">
        <v>101</v>
      </c>
      <c r="L104" s="18" t="s">
        <v>138</v>
      </c>
      <c r="M104" s="18" t="s">
        <v>139</v>
      </c>
      <c r="N104" s="18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A.Metrics</vt:lpstr>
      <vt:lpstr>B.Mappability</vt:lpstr>
      <vt:lpstr>C. Mitochondrial genomes</vt:lpstr>
      <vt:lpstr>D.Heterosygosity-ROHs</vt:lpstr>
      <vt:lpstr>E. Genes in Uncovered 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dDM</dc:creator>
  <cp:lastModifiedBy>Antonio de Dios Martínez</cp:lastModifiedBy>
  <dcterms:created xsi:type="dcterms:W3CDTF">2021-08-05T06:17:25Z</dcterms:created>
  <dcterms:modified xsi:type="dcterms:W3CDTF">2024-09-17T08:54:39Z</dcterms:modified>
</cp:coreProperties>
</file>