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dca6ebc2356fc4/Desktop/"/>
    </mc:Choice>
  </mc:AlternateContent>
  <xr:revisionPtr revIDLastSave="223" documentId="8_{A1C15043-98CC-4DA0-A688-D6110125D01D}" xr6:coauthVersionLast="47" xr6:coauthVersionMax="47" xr10:uidLastSave="{21FD3F49-F8E3-409F-9FFB-D3302CA3B95D}"/>
  <bookViews>
    <workbookView xWindow="-110" yWindow="-110" windowWidth="19420" windowHeight="11500" tabRatio="790" firstSheet="1" activeTab="3" xr2:uid="{00000000-000D-0000-FFFF-FFFF00000000}"/>
  </bookViews>
  <sheets>
    <sheet name="R23&gt;Chrim +-THIP RAW" sheetId="14" r:id="rId1"/>
    <sheet name="R23&gt;Chrim +-THIP RAW 2" sheetId="15" r:id="rId2"/>
    <sheet name="FINAL R23&gt;Chrim +-THIP" sheetId="13" r:id="rId3"/>
    <sheet name="R23 &gt; Chrim +ATR +RL RAW" sheetId="16" r:id="rId4"/>
    <sheet name="Final R23 &gt; Chrim +ATR +R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7" l="1"/>
  <c r="Y55" i="16"/>
  <c r="Y49" i="16"/>
  <c r="Y43" i="16"/>
  <c r="Y37" i="16"/>
  <c r="Y31" i="16"/>
  <c r="Y25" i="16"/>
  <c r="Y13" i="16"/>
  <c r="Y19" i="16"/>
  <c r="Y7" i="16"/>
  <c r="Z16" i="16"/>
  <c r="Z10" i="16"/>
  <c r="Z4" i="16"/>
  <c r="Z52" i="16"/>
  <c r="Z46" i="16"/>
  <c r="Z40" i="16"/>
  <c r="Z34" i="16"/>
  <c r="Z28" i="16"/>
  <c r="Z22" i="16"/>
  <c r="Y4" i="15"/>
  <c r="W55" i="16"/>
  <c r="W49" i="16"/>
  <c r="W43" i="16"/>
  <c r="W37" i="16"/>
  <c r="W31" i="16"/>
  <c r="W25" i="16"/>
  <c r="W19" i="16"/>
  <c r="W13" i="16"/>
  <c r="W7" i="16"/>
  <c r="X40" i="16"/>
  <c r="X46" i="16"/>
  <c r="X52" i="16"/>
  <c r="X34" i="16"/>
  <c r="X28" i="16"/>
  <c r="X22" i="16"/>
  <c r="X16" i="16"/>
  <c r="X10" i="16"/>
  <c r="X4" i="16"/>
  <c r="U55" i="16"/>
  <c r="V52" i="16"/>
  <c r="U49" i="16"/>
  <c r="V46" i="16"/>
  <c r="U43" i="16"/>
  <c r="V40" i="16"/>
  <c r="U37" i="16"/>
  <c r="V34" i="16"/>
  <c r="U31" i="16"/>
  <c r="V28" i="16"/>
  <c r="U25" i="16"/>
  <c r="V22" i="16"/>
  <c r="U19" i="16"/>
  <c r="V16" i="16"/>
  <c r="U13" i="16"/>
  <c r="V10" i="16"/>
  <c r="U7" i="16"/>
  <c r="V4" i="16"/>
  <c r="Y74" i="15"/>
  <c r="Y69" i="15"/>
  <c r="Y64" i="15"/>
  <c r="Y58" i="15"/>
  <c r="Y52" i="15"/>
  <c r="Y47" i="15"/>
  <c r="Y43" i="15"/>
  <c r="Y38" i="15"/>
  <c r="Y32" i="15"/>
  <c r="Y27" i="15"/>
  <c r="Y21" i="15"/>
  <c r="Y15" i="15"/>
  <c r="X77" i="15"/>
  <c r="X72" i="15"/>
  <c r="X67" i="15"/>
  <c r="X61" i="15"/>
  <c r="X55" i="15"/>
  <c r="X49" i="15"/>
  <c r="X45" i="15"/>
  <c r="X41" i="15"/>
  <c r="X35" i="15"/>
  <c r="X30" i="15"/>
  <c r="X24" i="15"/>
  <c r="X18" i="15"/>
  <c r="X12" i="15"/>
  <c r="Y9" i="15"/>
  <c r="X7" i="15"/>
  <c r="Y4" i="14"/>
  <c r="V77" i="15"/>
  <c r="W74" i="15"/>
  <c r="V72" i="15"/>
  <c r="W69" i="15"/>
  <c r="V67" i="15"/>
  <c r="W64" i="15"/>
  <c r="V61" i="15"/>
  <c r="W58" i="15"/>
  <c r="V55" i="15"/>
  <c r="W52" i="15"/>
  <c r="V49" i="15"/>
  <c r="W47" i="15"/>
  <c r="V45" i="15"/>
  <c r="W43" i="15"/>
  <c r="V41" i="15"/>
  <c r="W38" i="15"/>
  <c r="V35" i="15"/>
  <c r="W32" i="15"/>
  <c r="V30" i="15"/>
  <c r="W27" i="15"/>
  <c r="V24" i="15"/>
  <c r="W21" i="15"/>
  <c r="V18" i="15"/>
  <c r="W15" i="15"/>
  <c r="V12" i="15"/>
  <c r="W9" i="15"/>
  <c r="V7" i="15"/>
  <c r="W4" i="15"/>
  <c r="T77" i="15"/>
  <c r="U74" i="15"/>
  <c r="T72" i="15"/>
  <c r="U69" i="15"/>
  <c r="T67" i="15"/>
  <c r="U64" i="15"/>
  <c r="T61" i="15"/>
  <c r="U58" i="15"/>
  <c r="T55" i="15"/>
  <c r="U52" i="15"/>
  <c r="T49" i="15"/>
  <c r="U47" i="15"/>
  <c r="T45" i="15"/>
  <c r="U43" i="15"/>
  <c r="T41" i="15"/>
  <c r="U38" i="15"/>
  <c r="T35" i="15"/>
  <c r="U32" i="15"/>
  <c r="T30" i="15"/>
  <c r="U27" i="15"/>
  <c r="T24" i="15"/>
  <c r="U21" i="15"/>
  <c r="T18" i="15"/>
  <c r="U15" i="15"/>
  <c r="T12" i="15"/>
  <c r="U9" i="15"/>
  <c r="T7" i="15"/>
  <c r="U4" i="15"/>
  <c r="X55" i="14"/>
  <c r="X49" i="14"/>
  <c r="X43" i="14"/>
  <c r="X37" i="14"/>
  <c r="X31" i="14"/>
  <c r="X25" i="14"/>
  <c r="X19" i="14"/>
  <c r="Y52" i="14"/>
  <c r="Y46" i="14"/>
  <c r="Y40" i="14"/>
  <c r="Y34" i="14"/>
  <c r="Y28" i="14"/>
  <c r="Y22" i="14"/>
  <c r="Y16" i="14"/>
  <c r="X13" i="14"/>
  <c r="Y10" i="14"/>
  <c r="X7" i="14"/>
  <c r="V55" i="14"/>
  <c r="W52" i="14"/>
  <c r="V49" i="14"/>
  <c r="W46" i="14"/>
  <c r="V43" i="14"/>
  <c r="W40" i="14"/>
  <c r="V37" i="14"/>
  <c r="W34" i="14"/>
  <c r="V31" i="14"/>
  <c r="W28" i="14"/>
  <c r="V25" i="14"/>
  <c r="W22" i="14"/>
  <c r="V19" i="14"/>
  <c r="W16" i="14"/>
  <c r="V13" i="14"/>
  <c r="W10" i="14"/>
  <c r="V7" i="14"/>
  <c r="W4" i="14"/>
  <c r="T55" i="14"/>
  <c r="U52" i="14"/>
  <c r="T49" i="14"/>
  <c r="U46" i="14"/>
  <c r="T43" i="14"/>
  <c r="U40" i="14"/>
  <c r="T37" i="14"/>
  <c r="U34" i="14"/>
  <c r="T31" i="14"/>
  <c r="U28" i="14"/>
  <c r="T25" i="14"/>
  <c r="U22" i="14"/>
  <c r="T19" i="14"/>
  <c r="U16" i="14"/>
  <c r="T13" i="14"/>
  <c r="U10" i="14"/>
  <c r="T7" i="14"/>
  <c r="U4" i="14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G10" i="17"/>
  <c r="F10" i="17"/>
  <c r="G9" i="17"/>
  <c r="F9" i="17"/>
  <c r="G8" i="17"/>
  <c r="F8" i="17"/>
  <c r="G7" i="17"/>
  <c r="F7" i="17"/>
  <c r="G6" i="17"/>
  <c r="F6" i="17"/>
  <c r="G5" i="17"/>
  <c r="F5" i="17"/>
  <c r="G4" i="17"/>
  <c r="F4" i="17"/>
  <c r="G3" i="17"/>
  <c r="F3" i="17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H7" i="17" l="1"/>
  <c r="I7" i="17" s="1"/>
  <c r="J7" i="17" s="1"/>
  <c r="H4" i="17"/>
  <c r="I4" i="17" s="1"/>
  <c r="J4" i="17" s="1"/>
  <c r="H8" i="17"/>
  <c r="I8" i="17" s="1"/>
  <c r="J8" i="17" s="1"/>
  <c r="H6" i="17"/>
  <c r="I6" i="17" s="1"/>
  <c r="J6" i="17" s="1"/>
  <c r="H3" i="17"/>
  <c r="I3" i="17" s="1"/>
  <c r="H9" i="17"/>
  <c r="I9" i="17" s="1"/>
  <c r="J9" i="17" s="1"/>
  <c r="H5" i="17"/>
  <c r="I5" i="17" s="1"/>
  <c r="J5" i="17" s="1"/>
  <c r="H10" i="17"/>
  <c r="I10" i="17" s="1"/>
  <c r="J10" i="17" s="1"/>
  <c r="S34" i="16"/>
  <c r="S19" i="16"/>
  <c r="S55" i="16"/>
  <c r="S4" i="16"/>
  <c r="S43" i="16"/>
  <c r="S37" i="16"/>
  <c r="S25" i="16"/>
  <c r="S49" i="16"/>
  <c r="S52" i="16"/>
  <c r="S46" i="16"/>
  <c r="S40" i="16"/>
  <c r="S7" i="16"/>
  <c r="S31" i="16"/>
  <c r="S13" i="16"/>
  <c r="S16" i="16"/>
  <c r="S10" i="16"/>
  <c r="S28" i="16"/>
  <c r="S22" i="16"/>
  <c r="J11" i="15"/>
  <c r="J9" i="15"/>
  <c r="J8" i="15"/>
  <c r="R9" i="15" s="1"/>
  <c r="J61" i="15"/>
  <c r="J58" i="15"/>
  <c r="J55" i="15"/>
  <c r="J54" i="15"/>
  <c r="J31" i="15"/>
  <c r="J35" i="15"/>
  <c r="J20" i="15"/>
  <c r="H3" i="13"/>
  <c r="I3" i="13" s="1"/>
  <c r="J3" i="13" s="1"/>
  <c r="G14" i="13"/>
  <c r="G15" i="13"/>
  <c r="G16" i="13"/>
  <c r="G17" i="13"/>
  <c r="G18" i="13"/>
  <c r="G19" i="13"/>
  <c r="G20" i="13"/>
  <c r="G21" i="13"/>
  <c r="G22" i="13"/>
  <c r="G23" i="13"/>
  <c r="G24" i="13"/>
  <c r="G25" i="13"/>
  <c r="G13" i="13"/>
  <c r="G3" i="13"/>
  <c r="F14" i="13"/>
  <c r="F15" i="13"/>
  <c r="F16" i="13"/>
  <c r="F17" i="13"/>
  <c r="F18" i="13"/>
  <c r="F19" i="13"/>
  <c r="F20" i="13"/>
  <c r="F21" i="13"/>
  <c r="F22" i="13"/>
  <c r="F23" i="13"/>
  <c r="H23" i="13" s="1"/>
  <c r="I23" i="13" s="1"/>
  <c r="J23" i="13" s="1"/>
  <c r="F24" i="13"/>
  <c r="F25" i="13"/>
  <c r="F13" i="13"/>
  <c r="F3" i="13"/>
  <c r="J77" i="15"/>
  <c r="J68" i="15"/>
  <c r="J67" i="15"/>
  <c r="J49" i="15"/>
  <c r="J36" i="15"/>
  <c r="J19" i="15"/>
  <c r="J14" i="15"/>
  <c r="J13" i="15"/>
  <c r="J4" i="15"/>
  <c r="J5" i="15"/>
  <c r="J6" i="15"/>
  <c r="J7" i="15"/>
  <c r="J10" i="15"/>
  <c r="J12" i="15"/>
  <c r="J15" i="15"/>
  <c r="J16" i="15"/>
  <c r="J17" i="15"/>
  <c r="J18" i="15"/>
  <c r="J21" i="15"/>
  <c r="J22" i="15"/>
  <c r="J23" i="15"/>
  <c r="J24" i="15"/>
  <c r="J25" i="15"/>
  <c r="J26" i="15"/>
  <c r="J27" i="15"/>
  <c r="J28" i="15"/>
  <c r="J29" i="15"/>
  <c r="J30" i="15"/>
  <c r="J32" i="15"/>
  <c r="J33" i="15"/>
  <c r="J34" i="15"/>
  <c r="J37" i="15"/>
  <c r="J38" i="15"/>
  <c r="J39" i="15"/>
  <c r="J40" i="15"/>
  <c r="J41" i="15"/>
  <c r="J42" i="15"/>
  <c r="J43" i="15"/>
  <c r="J44" i="15"/>
  <c r="J45" i="15"/>
  <c r="J46" i="15"/>
  <c r="R47" i="15" s="1"/>
  <c r="J47" i="15"/>
  <c r="J48" i="15"/>
  <c r="J50" i="15"/>
  <c r="J51" i="15"/>
  <c r="J52" i="15"/>
  <c r="J53" i="15"/>
  <c r="J56" i="15"/>
  <c r="J57" i="15"/>
  <c r="J59" i="15"/>
  <c r="J60" i="15"/>
  <c r="J62" i="15"/>
  <c r="J63" i="15"/>
  <c r="J64" i="15"/>
  <c r="J65" i="15"/>
  <c r="J66" i="15"/>
  <c r="J69" i="15"/>
  <c r="J70" i="15"/>
  <c r="J71" i="15"/>
  <c r="J72" i="15"/>
  <c r="J73" i="15"/>
  <c r="J74" i="15"/>
  <c r="R74" i="15" s="1"/>
  <c r="J75" i="15"/>
  <c r="J76" i="15"/>
  <c r="J3" i="15"/>
  <c r="J2" i="15"/>
  <c r="H14" i="13" l="1"/>
  <c r="I14" i="13" s="1"/>
  <c r="J14" i="13" s="1"/>
  <c r="H24" i="13"/>
  <c r="I24" i="13" s="1"/>
  <c r="J24" i="13" s="1"/>
  <c r="H16" i="13"/>
  <c r="I16" i="13" s="1"/>
  <c r="J16" i="13" s="1"/>
  <c r="H18" i="13"/>
  <c r="I18" i="13" s="1"/>
  <c r="J18" i="13" s="1"/>
  <c r="H20" i="13"/>
  <c r="I20" i="13" s="1"/>
  <c r="J20" i="13" s="1"/>
  <c r="H13" i="13"/>
  <c r="I13" i="13" s="1"/>
  <c r="J13" i="13" s="1"/>
  <c r="H25" i="13"/>
  <c r="I25" i="13" s="1"/>
  <c r="J25" i="13" s="1"/>
  <c r="R32" i="15"/>
  <c r="R69" i="15"/>
  <c r="H22" i="13"/>
  <c r="I22" i="13" s="1"/>
  <c r="J22" i="13" s="1"/>
  <c r="R49" i="15"/>
  <c r="H21" i="13"/>
  <c r="I21" i="13" s="1"/>
  <c r="J21" i="13" s="1"/>
  <c r="R58" i="15"/>
  <c r="R27" i="15"/>
  <c r="R61" i="15"/>
  <c r="R45" i="15"/>
  <c r="R43" i="15"/>
  <c r="H19" i="13"/>
  <c r="I19" i="13" s="1"/>
  <c r="J19" i="13" s="1"/>
  <c r="H17" i="13"/>
  <c r="I17" i="13" s="1"/>
  <c r="J17" i="13" s="1"/>
  <c r="H15" i="13"/>
  <c r="I15" i="13" s="1"/>
  <c r="J15" i="13" s="1"/>
  <c r="R67" i="15"/>
  <c r="R55" i="15"/>
  <c r="R52" i="15"/>
  <c r="R21" i="15"/>
  <c r="R77" i="15"/>
  <c r="R64" i="15"/>
  <c r="R72" i="15"/>
  <c r="R15" i="15"/>
  <c r="R38" i="15"/>
  <c r="R18" i="15"/>
  <c r="R41" i="15"/>
  <c r="R12" i="15"/>
  <c r="R35" i="15"/>
  <c r="R4" i="15"/>
  <c r="R7" i="15"/>
  <c r="R30" i="15"/>
  <c r="R24" i="15"/>
  <c r="R4" i="14" l="1"/>
  <c r="J49" i="14"/>
  <c r="J15" i="14"/>
  <c r="J14" i="14"/>
  <c r="J10" i="14"/>
  <c r="J9" i="14"/>
  <c r="J3" i="14"/>
  <c r="J4" i="14"/>
  <c r="J5" i="14"/>
  <c r="J6" i="14"/>
  <c r="J7" i="14"/>
  <c r="J8" i="14"/>
  <c r="J11" i="14"/>
  <c r="J12" i="14"/>
  <c r="J13" i="14"/>
  <c r="J16" i="14"/>
  <c r="J17" i="14"/>
  <c r="J18" i="14"/>
  <c r="J19" i="14"/>
  <c r="J20" i="14"/>
  <c r="J21" i="14"/>
  <c r="J22" i="14"/>
  <c r="J23" i="14"/>
  <c r="J24" i="14"/>
  <c r="J25" i="14"/>
  <c r="J26" i="14"/>
  <c r="R28" i="14" s="1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55" i="14"/>
  <c r="J54" i="14"/>
  <c r="J53" i="14"/>
  <c r="J52" i="14"/>
  <c r="J51" i="14"/>
  <c r="J50" i="14"/>
  <c r="R52" i="14" s="1"/>
  <c r="J48" i="14"/>
  <c r="J47" i="14"/>
  <c r="J46" i="14"/>
  <c r="J45" i="14"/>
  <c r="R37" i="14"/>
  <c r="R25" i="14"/>
  <c r="R13" i="14"/>
  <c r="J2" i="14"/>
  <c r="G10" i="13"/>
  <c r="F10" i="13"/>
  <c r="G9" i="13"/>
  <c r="F9" i="13"/>
  <c r="G8" i="13"/>
  <c r="F8" i="13"/>
  <c r="G7" i="13"/>
  <c r="F7" i="13"/>
  <c r="G6" i="13"/>
  <c r="F6" i="13"/>
  <c r="G5" i="13"/>
  <c r="F5" i="13"/>
  <c r="G4" i="13"/>
  <c r="F4" i="13"/>
  <c r="H9" i="13" l="1"/>
  <c r="I9" i="13" s="1"/>
  <c r="J9" i="13" s="1"/>
  <c r="H7" i="13"/>
  <c r="I7" i="13" s="1"/>
  <c r="J7" i="13" s="1"/>
  <c r="H8" i="13"/>
  <c r="I8" i="13" s="1"/>
  <c r="J8" i="13" s="1"/>
  <c r="H5" i="13"/>
  <c r="I5" i="13" s="1"/>
  <c r="J5" i="13" s="1"/>
  <c r="H6" i="13"/>
  <c r="I6" i="13" s="1"/>
  <c r="J6" i="13" s="1"/>
  <c r="H10" i="13"/>
  <c r="I10" i="13" s="1"/>
  <c r="J10" i="13" s="1"/>
  <c r="H4" i="13"/>
  <c r="I4" i="13" s="1"/>
  <c r="J4" i="13" s="1"/>
  <c r="R49" i="14"/>
  <c r="R16" i="14"/>
  <c r="R40" i="14"/>
  <c r="R10" i="14"/>
  <c r="R34" i="14"/>
  <c r="R19" i="14"/>
  <c r="R43" i="14"/>
  <c r="R22" i="14"/>
  <c r="R46" i="14"/>
  <c r="R7" i="14"/>
  <c r="R31" i="14"/>
  <c r="R55" i="14"/>
</calcChain>
</file>

<file path=xl/sharedStrings.xml><?xml version="1.0" encoding="utf-8"?>
<sst xmlns="http://schemas.openxmlformats.org/spreadsheetml/2006/main" count="1359" uniqueCount="101">
  <si>
    <t>Fluor</t>
  </si>
  <si>
    <t>Biological Set Name</t>
  </si>
  <si>
    <t>Cq Mean</t>
  </si>
  <si>
    <t>Cq Std. Dev</t>
  </si>
  <si>
    <t>Starting Quantity (SQ)</t>
  </si>
  <si>
    <t>Log Starting Quantity</t>
  </si>
  <si>
    <t>SQ Mean</t>
  </si>
  <si>
    <t>SQ Std. Dev</t>
  </si>
  <si>
    <t>Set Point</t>
  </si>
  <si>
    <t>Well Note</t>
  </si>
  <si>
    <t>SYBR</t>
  </si>
  <si>
    <t/>
  </si>
  <si>
    <t>Genotype</t>
  </si>
  <si>
    <t>RT/Control</t>
  </si>
  <si>
    <t>GOI</t>
  </si>
  <si>
    <t>1</t>
  </si>
  <si>
    <t>2</t>
  </si>
  <si>
    <t>3</t>
  </si>
  <si>
    <t>Ave Experimental Ct Value</t>
  </si>
  <si>
    <t>Ave Control Ct Value</t>
  </si>
  <si>
    <t>∆Ct Value (Experimental)</t>
  </si>
  <si>
    <t>∆Ct Value (Control)</t>
  </si>
  <si>
    <t>Delta Delta Ct Value</t>
  </si>
  <si>
    <t>Expression Fold Change</t>
  </si>
  <si>
    <t>Gene being Tested Experimental</t>
  </si>
  <si>
    <t>TE</t>
  </si>
  <si>
    <t>HE</t>
  </si>
  <si>
    <t>TC</t>
  </si>
  <si>
    <t>HC</t>
  </si>
  <si>
    <t>∆CTE</t>
  </si>
  <si>
    <t>∆CTC</t>
  </si>
  <si>
    <t xml:space="preserve"> ∆∆Ct</t>
  </si>
  <si>
    <t xml:space="preserve"> 2^-∆∆Ct</t>
  </si>
  <si>
    <t>Gene being Tested Control</t>
  </si>
  <si>
    <t>Housekeeping gene Experimental</t>
  </si>
  <si>
    <t>Housekeeping gene Control</t>
  </si>
  <si>
    <t>Ave Triplicate</t>
  </si>
  <si>
    <t>BIO rep</t>
  </si>
  <si>
    <t>Tech Rep 1</t>
  </si>
  <si>
    <t>Tech Rep 2</t>
  </si>
  <si>
    <t>Tech Rep 3</t>
  </si>
  <si>
    <t>Seq Data</t>
  </si>
  <si>
    <t>Rpl32</t>
  </si>
  <si>
    <t>qRT-PCR</t>
  </si>
  <si>
    <t>Acox1</t>
  </si>
  <si>
    <t>AkhR</t>
  </si>
  <si>
    <t>FASN1</t>
  </si>
  <si>
    <t>CG9377</t>
  </si>
  <si>
    <t>Dhd</t>
  </si>
  <si>
    <t>Pen</t>
  </si>
  <si>
    <t>Pxt</t>
  </si>
  <si>
    <t>RpS5b</t>
  </si>
  <si>
    <t>Acox</t>
  </si>
  <si>
    <t>RsP5b</t>
  </si>
  <si>
    <t>No difference between + THIP compared to control (-THIP)</t>
  </si>
  <si>
    <t>Gene X expression is 2X higher in + THIPcompared to control (- THIP)</t>
  </si>
  <si>
    <t>Gene X expression in + THIP equals 75% of Gene X expression in control  (- THIP). I.e it is 75% reduced</t>
  </si>
  <si>
    <t>Gene X expression in + THIP equals 25% of Gene X expression in control  (- THIP). I.e it is 75% reduced</t>
  </si>
  <si>
    <t>Gene X expression in + THIP equals 50% of Gene X expression in control  (- THIP). I.e it is 50% reduced</t>
  </si>
  <si>
    <t>R23e10 &gt; Chrim -THIP</t>
  </si>
  <si>
    <t>R23e10 &gt; Chrim +THIP</t>
  </si>
  <si>
    <t>GOI in R23&gt;Chrim + THIP</t>
  </si>
  <si>
    <t>GOI in R23&gt;Chrim - THIP</t>
  </si>
  <si>
    <t>Rpl32 in R23&gt;Chrim + THIP</t>
  </si>
  <si>
    <t>Rpl32 in R23&gt;Chrim - THIP</t>
  </si>
  <si>
    <t>LOG2FC</t>
  </si>
  <si>
    <t>R23&gt;Chrim -ATR</t>
  </si>
  <si>
    <t>R23&gt;Chrim +ATR</t>
  </si>
  <si>
    <t>GOI in R23&gt;Chrim + ATR</t>
  </si>
  <si>
    <t>GOI in R23&gt;Chrim - ATR</t>
  </si>
  <si>
    <t>Rpl32 in R23&gt;Chrim + ATR</t>
  </si>
  <si>
    <t>Rpl32 in R23&gt;Chrim - ATR</t>
  </si>
  <si>
    <t>CG4455</t>
  </si>
  <si>
    <t>Dysb</t>
  </si>
  <si>
    <t>Irk3</t>
  </si>
  <si>
    <t>Dop1R1</t>
  </si>
  <si>
    <t>CG10513</t>
  </si>
  <si>
    <t>Act57B</t>
  </si>
  <si>
    <t>Nplp3</t>
  </si>
  <si>
    <t>verm</t>
  </si>
  <si>
    <t>CG5999</t>
  </si>
  <si>
    <t>CG5724</t>
  </si>
  <si>
    <t>Eh</t>
  </si>
  <si>
    <t>Cht7</t>
  </si>
  <si>
    <t>CG16885</t>
  </si>
  <si>
    <t>Bin1</t>
  </si>
  <si>
    <t>Gasp</t>
  </si>
  <si>
    <t>Fbp1</t>
  </si>
  <si>
    <t>CG16884</t>
  </si>
  <si>
    <t>Luna</t>
  </si>
  <si>
    <t>Vmat</t>
  </si>
  <si>
    <t>Spz3</t>
  </si>
  <si>
    <t>Salt</t>
  </si>
  <si>
    <t>Dsyb</t>
  </si>
  <si>
    <t>Blos1</t>
  </si>
  <si>
    <t>Mean CONTROL</t>
  </si>
  <si>
    <t>Stdev EXPERIMENT</t>
  </si>
  <si>
    <t>Stdev CONTROL</t>
  </si>
  <si>
    <t>Mean EXPERIMENT</t>
  </si>
  <si>
    <t>SE EXPERIMENT</t>
  </si>
  <si>
    <t>SE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</si>
</sst>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;\-###0.00"/>
    <numFmt numFmtId="165" formatCode="###0.000;\-###0.000"/>
    <numFmt numFmtId="166" formatCode="###0.00000;\-###0.00000"/>
    <numFmt numFmtId="167" formatCode="###0.0;\-###0.0"/>
  </numFmts>
  <fonts count="29" x14ac:knownFonts="1">
    <font>
      <sz val="8.25"/>
      <name val="Microsoft Sans Serif"/>
      <charset val="1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sz val="8.25"/>
      <name val="Microsoft Sans Serif"/>
      <family val="2"/>
    </font>
    <font>
      <b/>
      <sz val="11"/>
      <color theme="1"/>
      <name val="Calibri"/>
      <family val="2"/>
      <scheme val="minor"/>
    </font>
    <font>
      <b/>
      <sz val="8.25"/>
      <color rgb="FFFF0000"/>
      <name val="Microsoft Sans Serif"/>
      <family val="2"/>
    </font>
    <font>
      <sz val="8.25"/>
      <name val="Microsoft Sans Serif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8.25"/>
      <color rgb="FFFF0000"/>
      <name val="Microsoft Sans Serif"/>
      <family val="2"/>
    </font>
    <font>
      <b/>
      <sz val="8.25"/>
      <name val="Microsoft Sans Serif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.25"/>
      <color rgb="FF00B050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  <protection locked="0"/>
    </xf>
  </cellStyleXfs>
  <cellXfs count="145">
    <xf numFmtId="0" fontId="1" fillId="0" borderId="0" xfId="0" applyFont="1">
      <alignment vertical="top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  <protection locked="0"/>
    </xf>
    <xf numFmtId="0" fontId="5" fillId="3" borderId="0" xfId="0" applyFont="1" applyFill="1" applyAlignment="1">
      <alignment horizontal="center" vertical="center"/>
      <protection locked="0"/>
    </xf>
    <xf numFmtId="49" fontId="6" fillId="4" borderId="0" xfId="0" applyNumberFormat="1" applyFont="1" applyFill="1" applyAlignment="1">
      <alignment horizontal="center" vertical="center"/>
      <protection locked="0"/>
    </xf>
    <xf numFmtId="49" fontId="7" fillId="0" borderId="0" xfId="0" applyNumberFormat="1" applyFont="1" applyAlignment="1" applyProtection="1">
      <alignment vertical="center"/>
    </xf>
    <xf numFmtId="49" fontId="8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vertical="center"/>
    </xf>
    <xf numFmtId="164" fontId="10" fillId="0" borderId="0" xfId="0" applyNumberFormat="1" applyFont="1" applyAlignment="1" applyProtection="1">
      <alignment vertical="center"/>
    </xf>
    <xf numFmtId="165" fontId="11" fillId="0" borderId="0" xfId="0" applyNumberFormat="1" applyFont="1" applyAlignment="1" applyProtection="1">
      <alignment vertical="center"/>
    </xf>
    <xf numFmtId="166" fontId="12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0" fontId="0" fillId="2" borderId="0" xfId="0" applyFill="1" applyAlignment="1">
      <alignment horizontal="center" vertical="center" wrapText="1"/>
      <protection locked="0"/>
    </xf>
    <xf numFmtId="0" fontId="0" fillId="0" borderId="0" xfId="0" applyAlignment="1" applyProtection="1"/>
    <xf numFmtId="0" fontId="14" fillId="0" borderId="0" xfId="0" applyFont="1" applyAlignment="1" applyProtection="1"/>
    <xf numFmtId="0" fontId="0" fillId="2" borderId="0" xfId="0" applyFill="1" applyAlignment="1">
      <alignment horizontal="center" vertical="center"/>
      <protection locked="0"/>
    </xf>
    <xf numFmtId="0" fontId="16" fillId="0" borderId="0" xfId="0" applyFont="1" applyAlignment="1" applyProtection="1"/>
    <xf numFmtId="0" fontId="17" fillId="0" borderId="1" xfId="0" applyFont="1" applyBorder="1" applyAlignment="1" applyProtection="1">
      <alignment horizontal="center" wrapText="1"/>
    </xf>
    <xf numFmtId="0" fontId="18" fillId="0" borderId="1" xfId="0" applyFont="1" applyBorder="1" applyAlignment="1" applyProtection="1">
      <alignment horizontal="center" wrapText="1"/>
    </xf>
    <xf numFmtId="0" fontId="17" fillId="0" borderId="1" xfId="0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center"/>
    </xf>
    <xf numFmtId="49" fontId="0" fillId="5" borderId="1" xfId="0" applyNumberFormat="1" applyFill="1" applyBorder="1" applyAlignment="1" applyProtection="1">
      <alignment vertical="center"/>
    </xf>
    <xf numFmtId="49" fontId="9" fillId="5" borderId="1" xfId="0" applyNumberFormat="1" applyFont="1" applyFill="1" applyBorder="1" applyAlignment="1" applyProtection="1">
      <alignment vertical="center"/>
    </xf>
    <xf numFmtId="165" fontId="11" fillId="5" borderId="1" xfId="0" applyNumberFormat="1" applyFont="1" applyFill="1" applyBorder="1" applyAlignment="1" applyProtection="1">
      <alignment vertical="center"/>
    </xf>
    <xf numFmtId="166" fontId="12" fillId="5" borderId="1" xfId="0" applyNumberFormat="1" applyFont="1" applyFill="1" applyBorder="1" applyAlignment="1" applyProtection="1">
      <alignment vertical="center"/>
    </xf>
    <xf numFmtId="167" fontId="13" fillId="5" borderId="1" xfId="0" applyNumberFormat="1" applyFont="1" applyFill="1" applyBorder="1" applyAlignment="1" applyProtection="1">
      <alignment vertical="center"/>
    </xf>
    <xf numFmtId="0" fontId="15" fillId="5" borderId="1" xfId="0" applyFont="1" applyFill="1" applyBorder="1" applyAlignment="1" applyProtection="1">
      <alignment vertical="center"/>
    </xf>
    <xf numFmtId="164" fontId="15" fillId="5" borderId="1" xfId="0" applyNumberFormat="1" applyFont="1" applyFill="1" applyBorder="1" applyAlignment="1" applyProtection="1">
      <alignment vertical="center"/>
    </xf>
    <xf numFmtId="49" fontId="0" fillId="6" borderId="1" xfId="0" applyNumberFormat="1" applyFill="1" applyBorder="1" applyAlignment="1" applyProtection="1">
      <alignment vertical="center"/>
    </xf>
    <xf numFmtId="49" fontId="9" fillId="6" borderId="1" xfId="0" applyNumberFormat="1" applyFont="1" applyFill="1" applyBorder="1" applyAlignment="1" applyProtection="1">
      <alignment vertical="center"/>
    </xf>
    <xf numFmtId="165" fontId="11" fillId="6" borderId="1" xfId="0" applyNumberFormat="1" applyFont="1" applyFill="1" applyBorder="1" applyAlignment="1" applyProtection="1">
      <alignment vertical="center"/>
    </xf>
    <xf numFmtId="166" fontId="12" fillId="6" borderId="1" xfId="0" applyNumberFormat="1" applyFont="1" applyFill="1" applyBorder="1" applyAlignment="1" applyProtection="1">
      <alignment vertical="center"/>
    </xf>
    <xf numFmtId="167" fontId="13" fillId="6" borderId="1" xfId="0" applyNumberFormat="1" applyFont="1" applyFill="1" applyBorder="1" applyAlignment="1" applyProtection="1">
      <alignment vertical="center"/>
    </xf>
    <xf numFmtId="0" fontId="15" fillId="6" borderId="1" xfId="0" applyFont="1" applyFill="1" applyBorder="1" applyAlignment="1" applyProtection="1">
      <alignment vertical="center"/>
    </xf>
    <xf numFmtId="164" fontId="15" fillId="6" borderId="1" xfId="0" applyNumberFormat="1" applyFont="1" applyFill="1" applyBorder="1" applyAlignment="1" applyProtection="1">
      <alignment vertical="center"/>
    </xf>
    <xf numFmtId="2" fontId="4" fillId="2" borderId="0" xfId="0" applyNumberFormat="1" applyFont="1" applyFill="1" applyAlignment="1">
      <alignment horizontal="center" vertical="center" wrapText="1"/>
      <protection locked="0"/>
    </xf>
    <xf numFmtId="2" fontId="10" fillId="5" borderId="1" xfId="0" applyNumberFormat="1" applyFont="1" applyFill="1" applyBorder="1" applyAlignment="1" applyProtection="1">
      <alignment vertical="center"/>
    </xf>
    <xf numFmtId="2" fontId="10" fillId="6" borderId="1" xfId="0" applyNumberFormat="1" applyFont="1" applyFill="1" applyBorder="1" applyAlignment="1" applyProtection="1">
      <alignment vertical="center"/>
    </xf>
    <xf numFmtId="2" fontId="10" fillId="0" borderId="0" xfId="0" applyNumberFormat="1" applyFont="1" applyAlignment="1" applyProtection="1">
      <alignment vertical="center"/>
    </xf>
    <xf numFmtId="0" fontId="16" fillId="0" borderId="0" xfId="0" applyFont="1">
      <alignment vertical="top"/>
      <protection locked="0"/>
    </xf>
    <xf numFmtId="49" fontId="16" fillId="5" borderId="1" xfId="0" applyNumberFormat="1" applyFont="1" applyFill="1" applyBorder="1" applyAlignment="1" applyProtection="1">
      <alignment vertical="center"/>
    </xf>
    <xf numFmtId="0" fontId="16" fillId="2" borderId="0" xfId="0" applyFont="1" applyFill="1" applyAlignment="1">
      <alignment horizontal="center" vertical="center" wrapText="1"/>
      <protection locked="0"/>
    </xf>
    <xf numFmtId="49" fontId="16" fillId="6" borderId="1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/>
    <xf numFmtId="0" fontId="21" fillId="0" borderId="1" xfId="0" applyFont="1" applyBorder="1" applyAlignment="1" applyProtection="1"/>
    <xf numFmtId="0" fontId="0" fillId="5" borderId="1" xfId="0" applyFill="1" applyBorder="1" applyAlignment="1" applyProtection="1"/>
    <xf numFmtId="0" fontId="21" fillId="5" borderId="1" xfId="0" applyFont="1" applyFill="1" applyBorder="1" applyAlignment="1" applyProtection="1"/>
    <xf numFmtId="0" fontId="23" fillId="2" borderId="0" xfId="0" applyFont="1" applyFill="1" applyAlignment="1">
      <alignment horizontal="center" vertical="center" wrapText="1"/>
      <protection locked="0"/>
    </xf>
    <xf numFmtId="2" fontId="23" fillId="2" borderId="0" xfId="0" applyNumberFormat="1" applyFont="1" applyFill="1" applyAlignment="1">
      <alignment horizontal="center" vertical="center" wrapText="1"/>
      <protection locked="0"/>
    </xf>
    <xf numFmtId="0" fontId="23" fillId="2" borderId="0" xfId="0" applyFont="1" applyFill="1" applyAlignment="1">
      <alignment horizontal="center" vertical="center"/>
      <protection locked="0"/>
    </xf>
    <xf numFmtId="49" fontId="24" fillId="5" borderId="1" xfId="0" applyNumberFormat="1" applyFont="1" applyFill="1" applyBorder="1" applyAlignment="1" applyProtection="1">
      <alignment vertical="center"/>
    </xf>
    <xf numFmtId="0" fontId="23" fillId="5" borderId="1" xfId="0" applyFont="1" applyFill="1" applyBorder="1" applyAlignment="1" applyProtection="1"/>
    <xf numFmtId="2" fontId="23" fillId="5" borderId="1" xfId="0" applyNumberFormat="1" applyFont="1" applyFill="1" applyBorder="1" applyAlignment="1" applyProtection="1">
      <alignment vertical="center"/>
    </xf>
    <xf numFmtId="165" fontId="24" fillId="5" borderId="1" xfId="0" applyNumberFormat="1" applyFont="1" applyFill="1" applyBorder="1" applyAlignment="1" applyProtection="1">
      <alignment vertical="center"/>
    </xf>
    <xf numFmtId="166" fontId="24" fillId="5" borderId="1" xfId="0" applyNumberFormat="1" applyFont="1" applyFill="1" applyBorder="1" applyAlignment="1" applyProtection="1">
      <alignment vertical="center"/>
    </xf>
    <xf numFmtId="167" fontId="24" fillId="5" borderId="1" xfId="0" applyNumberFormat="1" applyFont="1" applyFill="1" applyBorder="1" applyAlignment="1" applyProtection="1">
      <alignment vertical="center"/>
    </xf>
    <xf numFmtId="0" fontId="25" fillId="5" borderId="1" xfId="0" applyFont="1" applyFill="1" applyBorder="1" applyAlignment="1" applyProtection="1">
      <alignment vertical="center"/>
    </xf>
    <xf numFmtId="164" fontId="25" fillId="5" borderId="1" xfId="0" applyNumberFormat="1" applyFont="1" applyFill="1" applyBorder="1" applyAlignment="1" applyProtection="1">
      <alignment vertical="center"/>
    </xf>
    <xf numFmtId="49" fontId="23" fillId="6" borderId="1" xfId="0" applyNumberFormat="1" applyFont="1" applyFill="1" applyBorder="1" applyAlignment="1" applyProtection="1">
      <alignment vertical="center"/>
    </xf>
    <xf numFmtId="0" fontId="23" fillId="6" borderId="1" xfId="0" applyFont="1" applyFill="1" applyBorder="1" applyAlignment="1" applyProtection="1"/>
    <xf numFmtId="165" fontId="23" fillId="6" borderId="1" xfId="0" applyNumberFormat="1" applyFont="1" applyFill="1" applyBorder="1" applyAlignment="1" applyProtection="1">
      <alignment vertical="center"/>
    </xf>
    <xf numFmtId="166" fontId="23" fillId="6" borderId="1" xfId="0" applyNumberFormat="1" applyFont="1" applyFill="1" applyBorder="1" applyAlignment="1" applyProtection="1">
      <alignment vertical="center"/>
    </xf>
    <xf numFmtId="167" fontId="23" fillId="6" borderId="1" xfId="0" applyNumberFormat="1" applyFont="1" applyFill="1" applyBorder="1" applyAlignment="1" applyProtection="1">
      <alignment vertical="center"/>
    </xf>
    <xf numFmtId="0" fontId="25" fillId="6" borderId="1" xfId="0" applyFont="1" applyFill="1" applyBorder="1" applyAlignment="1" applyProtection="1">
      <alignment vertical="center"/>
    </xf>
    <xf numFmtId="164" fontId="25" fillId="6" borderId="1" xfId="0" applyNumberFormat="1" applyFont="1" applyFill="1" applyBorder="1" applyAlignment="1" applyProtection="1">
      <alignment vertical="center"/>
    </xf>
    <xf numFmtId="49" fontId="23" fillId="5" borderId="1" xfId="0" applyNumberFormat="1" applyFont="1" applyFill="1" applyBorder="1" applyAlignment="1" applyProtection="1">
      <alignment vertical="center"/>
    </xf>
    <xf numFmtId="165" fontId="23" fillId="5" borderId="1" xfId="0" applyNumberFormat="1" applyFont="1" applyFill="1" applyBorder="1" applyAlignment="1" applyProtection="1">
      <alignment vertical="center"/>
    </xf>
    <xf numFmtId="166" fontId="23" fillId="5" borderId="1" xfId="0" applyNumberFormat="1" applyFont="1" applyFill="1" applyBorder="1" applyAlignment="1" applyProtection="1">
      <alignment vertical="center"/>
    </xf>
    <xf numFmtId="167" fontId="23" fillId="5" borderId="1" xfId="0" applyNumberFormat="1" applyFont="1" applyFill="1" applyBorder="1" applyAlignment="1" applyProtection="1">
      <alignment vertical="center"/>
    </xf>
    <xf numFmtId="165" fontId="23" fillId="5" borderId="1" xfId="0" applyNumberFormat="1" applyFont="1" applyFill="1" applyBorder="1" applyAlignment="1" applyProtection="1">
      <alignment horizontal="center" vertical="center"/>
    </xf>
    <xf numFmtId="165" fontId="23" fillId="6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center" vertical="center"/>
      <protection locked="0"/>
    </xf>
    <xf numFmtId="0" fontId="27" fillId="0" borderId="1" xfId="0" applyFont="1" applyBorder="1" applyAlignment="1" applyProtection="1">
      <alignment horizontal="center"/>
    </xf>
    <xf numFmtId="2" fontId="26" fillId="0" borderId="1" xfId="0" applyNumberFormat="1" applyFont="1" applyBorder="1" applyAlignment="1" applyProtection="1">
      <alignment horizontal="center"/>
    </xf>
    <xf numFmtId="0" fontId="23" fillId="0" borderId="0" xfId="0" applyFont="1">
      <alignment vertical="top"/>
      <protection locked="0"/>
    </xf>
    <xf numFmtId="0" fontId="26" fillId="0" borderId="2" xfId="0" applyFont="1" applyBorder="1" applyAlignment="1">
      <alignment horizontal="center" vertical="center"/>
      <protection locked="0"/>
    </xf>
    <xf numFmtId="0" fontId="23" fillId="7" borderId="1" xfId="0" applyFont="1" applyFill="1" applyBorder="1" applyAlignment="1" applyProtection="1"/>
    <xf numFmtId="2" fontId="23" fillId="0" borderId="1" xfId="0" applyNumberFormat="1" applyFont="1" applyBorder="1" applyAlignment="1" applyProtection="1">
      <alignment vertical="center"/>
    </xf>
    <xf numFmtId="0" fontId="22" fillId="0" borderId="1" xfId="0" applyFont="1" applyBorder="1" applyAlignment="1">
      <alignment horizontal="center" vertical="top"/>
      <protection locked="0"/>
    </xf>
    <xf numFmtId="2" fontId="27" fillId="0" borderId="1" xfId="0" applyNumberFormat="1" applyFont="1" applyBorder="1" applyAlignment="1" applyProtection="1">
      <alignment horizontal="center"/>
    </xf>
    <xf numFmtId="0" fontId="22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Alignment="1">
      <alignment horizontal="center" vertical="top"/>
      <protection locked="0"/>
    </xf>
    <xf numFmtId="0" fontId="20" fillId="0" borderId="1" xfId="0" applyFont="1" applyBorder="1" applyAlignment="1">
      <alignment horizontal="center" vertical="top"/>
      <protection locked="0"/>
    </xf>
    <xf numFmtId="2" fontId="20" fillId="0" borderId="1" xfId="0" applyNumberFormat="1" applyFont="1" applyBorder="1" applyAlignment="1">
      <alignment horizontal="center" vertical="top"/>
      <protection locked="0"/>
    </xf>
    <xf numFmtId="0" fontId="19" fillId="0" borderId="1" xfId="0" applyFont="1" applyBorder="1" applyAlignment="1">
      <alignment horizontal="center" vertical="top"/>
      <protection locked="0"/>
    </xf>
    <xf numFmtId="2" fontId="19" fillId="0" borderId="1" xfId="0" applyNumberFormat="1" applyFont="1" applyBorder="1" applyAlignment="1">
      <alignment horizontal="center" vertical="top"/>
      <protection locked="0"/>
    </xf>
    <xf numFmtId="49" fontId="1" fillId="5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vertical="center"/>
    </xf>
    <xf numFmtId="0" fontId="1" fillId="5" borderId="1" xfId="0" applyFont="1" applyFill="1" applyBorder="1" applyAlignment="1" applyProtection="1"/>
    <xf numFmtId="2" fontId="1" fillId="5" borderId="1" xfId="0" applyNumberFormat="1" applyFont="1" applyFill="1" applyBorder="1" applyAlignment="1" applyProtection="1">
      <alignment vertical="center"/>
    </xf>
    <xf numFmtId="165" fontId="1" fillId="5" borderId="1" xfId="0" applyNumberFormat="1" applyFont="1" applyFill="1" applyBorder="1" applyAlignment="1" applyProtection="1">
      <alignment vertical="center"/>
    </xf>
    <xf numFmtId="166" fontId="1" fillId="5" borderId="1" xfId="0" applyNumberFormat="1" applyFont="1" applyFill="1" applyBorder="1" applyAlignment="1" applyProtection="1">
      <alignment vertical="center"/>
    </xf>
    <xf numFmtId="167" fontId="1" fillId="5" borderId="1" xfId="0" applyNumberFormat="1" applyFont="1" applyFill="1" applyBorder="1" applyAlignment="1" applyProtection="1">
      <alignment vertical="center"/>
    </xf>
    <xf numFmtId="0" fontId="21" fillId="5" borderId="1" xfId="0" applyFont="1" applyFill="1" applyBorder="1" applyAlignment="1" applyProtection="1">
      <alignment vertical="center"/>
    </xf>
    <xf numFmtId="164" fontId="21" fillId="5" borderId="1" xfId="0" applyNumberFormat="1" applyFont="1" applyFill="1" applyBorder="1" applyAlignment="1" applyProtection="1">
      <alignment vertical="center"/>
    </xf>
    <xf numFmtId="0" fontId="22" fillId="0" borderId="0" xfId="0" applyFont="1" applyAlignment="1" applyProtection="1">
      <alignment horizontal="center"/>
    </xf>
    <xf numFmtId="0" fontId="1" fillId="0" borderId="0" xfId="0" applyFont="1" applyAlignment="1" applyProtection="1"/>
    <xf numFmtId="49" fontId="1" fillId="6" borderId="1" xfId="0" applyNumberFormat="1" applyFont="1" applyFill="1" applyBorder="1" applyAlignment="1" applyProtection="1">
      <alignment vertical="center"/>
    </xf>
    <xf numFmtId="0" fontId="26" fillId="0" borderId="0" xfId="0" applyFont="1" applyAlignment="1">
      <alignment horizontal="center" vertical="center"/>
      <protection locked="0"/>
    </xf>
    <xf numFmtId="2" fontId="27" fillId="0" borderId="0" xfId="0" applyNumberFormat="1" applyFont="1" applyAlignment="1" applyProtection="1">
      <alignment horizontal="center"/>
    </xf>
    <xf numFmtId="2" fontId="26" fillId="0" borderId="0" xfId="0" applyNumberFormat="1" applyFont="1" applyAlignment="1" applyProtection="1">
      <alignment horizontal="center"/>
    </xf>
    <xf numFmtId="0" fontId="15" fillId="0" borderId="1" xfId="0" applyFont="1" applyBorder="1" applyAlignment="1" applyProtection="1">
      <alignment horizontal="center"/>
    </xf>
    <xf numFmtId="0" fontId="1" fillId="5" borderId="0" xfId="0" applyFont="1" applyFill="1">
      <alignment vertical="top"/>
      <protection locked="0"/>
    </xf>
    <xf numFmtId="0" fontId="1" fillId="5" borderId="1" xfId="0" applyFont="1" applyFill="1" applyBorder="1">
      <alignment vertical="top"/>
      <protection locked="0"/>
    </xf>
    <xf numFmtId="0" fontId="1" fillId="0" borderId="1" xfId="0" applyFont="1" applyBorder="1">
      <alignment vertical="top"/>
      <protection locked="0"/>
    </xf>
    <xf numFmtId="2" fontId="14" fillId="0" borderId="0" xfId="0" applyNumberFormat="1" applyFont="1" applyAlignment="1" applyProtection="1"/>
    <xf numFmtId="2" fontId="0" fillId="0" borderId="0" xfId="0" applyNumberFormat="1" applyAlignment="1" applyProtection="1"/>
    <xf numFmtId="2" fontId="1" fillId="0" borderId="0" xfId="0" applyNumberFormat="1" applyFont="1">
      <alignment vertical="top"/>
      <protection locked="0"/>
    </xf>
    <xf numFmtId="0" fontId="22" fillId="0" borderId="3" xfId="0" applyFont="1" applyBorder="1" applyAlignment="1">
      <alignment horizontal="center" vertical="top"/>
      <protection locked="0"/>
    </xf>
    <xf numFmtId="0" fontId="22" fillId="0" borderId="6" xfId="0" applyFont="1" applyBorder="1" applyAlignment="1">
      <alignment horizontal="center" vertical="top"/>
      <protection locked="0"/>
    </xf>
    <xf numFmtId="0" fontId="22" fillId="0" borderId="8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7" xfId="0" applyFont="1" applyBorder="1" applyAlignment="1">
      <alignment horizontal="left" vertical="top"/>
      <protection locked="0"/>
    </xf>
    <xf numFmtId="0" fontId="1" fillId="0" borderId="9" xfId="0" applyFont="1" applyBorder="1" applyAlignment="1">
      <alignment horizontal="left" vertical="top"/>
      <protection locked="0"/>
    </xf>
    <xf numFmtId="0" fontId="1" fillId="0" borderId="10" xfId="0" applyFont="1" applyBorder="1" applyAlignment="1">
      <alignment horizontal="left" vertical="top"/>
      <protection locked="0"/>
    </xf>
    <xf numFmtId="0" fontId="1" fillId="0" borderId="11" xfId="0" applyFont="1" applyBorder="1" applyAlignment="1">
      <alignment horizontal="center" vertical="top"/>
      <protection locked="0"/>
    </xf>
    <xf numFmtId="0" fontId="22" fillId="0" borderId="12" xfId="0" applyFont="1" applyBorder="1" applyAlignment="1">
      <alignment horizontal="center" vertical="top"/>
      <protection locked="0"/>
    </xf>
    <xf numFmtId="0" fontId="22" fillId="0" borderId="13" xfId="0" applyFont="1" applyBorder="1" applyAlignment="1">
      <alignment horizontal="center" vertical="top"/>
      <protection locked="0"/>
    </xf>
    <xf numFmtId="0" fontId="22" fillId="0" borderId="14" xfId="0" applyFont="1" applyBorder="1" applyAlignment="1">
      <alignment horizontal="center" vertical="top"/>
      <protection locked="0"/>
    </xf>
    <xf numFmtId="0" fontId="22" fillId="0" borderId="16" xfId="0" applyFont="1" applyBorder="1" applyAlignment="1">
      <alignment horizontal="center" vertical="top"/>
      <protection locked="0"/>
    </xf>
    <xf numFmtId="0" fontId="28" fillId="0" borderId="1" xfId="0" applyFont="1" applyBorder="1" applyAlignment="1">
      <alignment horizontal="center" vertical="top"/>
      <protection locked="0"/>
    </xf>
    <xf numFmtId="0" fontId="28" fillId="0" borderId="15" xfId="0" applyFont="1" applyBorder="1" applyAlignment="1">
      <alignment horizontal="center" vertical="top"/>
      <protection locked="0"/>
    </xf>
    <xf numFmtId="0" fontId="21" fillId="0" borderId="1" xfId="0" applyFont="1" applyBorder="1" applyAlignment="1">
      <alignment horizontal="center" vertical="top"/>
      <protection locked="0"/>
    </xf>
    <xf numFmtId="0" fontId="21" fillId="0" borderId="15" xfId="0" applyFont="1" applyBorder="1" applyAlignment="1">
      <alignment horizontal="center" vertical="top"/>
      <protection locked="0"/>
    </xf>
    <xf numFmtId="0" fontId="21" fillId="0" borderId="17" xfId="0" applyFont="1" applyBorder="1" applyAlignment="1">
      <alignment horizontal="center" vertical="top"/>
      <protection locked="0"/>
    </xf>
    <xf numFmtId="0" fontId="21" fillId="0" borderId="18" xfId="0" applyFont="1" applyBorder="1" applyAlignment="1">
      <alignment horizontal="center" vertical="top"/>
      <protection locked="0"/>
    </xf>
    <xf numFmtId="0" fontId="16" fillId="0" borderId="1" xfId="0" applyFont="1" applyBorder="1" applyAlignment="1">
      <alignment horizontal="center" vertical="top"/>
      <protection locked="0"/>
    </xf>
    <xf numFmtId="0" fontId="1" fillId="0" borderId="19" xfId="0" applyFont="1" applyBorder="1">
      <alignment vertical="top"/>
      <protection locked="0"/>
    </xf>
    <xf numFmtId="0" fontId="1" fillId="0" borderId="11" xfId="0" applyFont="1" applyBorder="1">
      <alignment vertical="top"/>
      <protection locked="0"/>
    </xf>
    <xf numFmtId="0" fontId="1" fillId="0" borderId="13" xfId="0" applyFont="1" applyBorder="1">
      <alignment vertical="top"/>
      <protection locked="0"/>
    </xf>
    <xf numFmtId="0" fontId="1" fillId="0" borderId="14" xfId="0" applyFont="1" applyBorder="1">
      <alignment vertical="top"/>
      <protection locked="0"/>
    </xf>
    <xf numFmtId="0" fontId="1" fillId="0" borderId="15" xfId="0" applyFont="1" applyBorder="1">
      <alignment vertical="top"/>
      <protection locked="0"/>
    </xf>
    <xf numFmtId="0" fontId="1" fillId="0" borderId="11" xfId="0" applyFont="1" applyBorder="1" applyAlignment="1">
      <alignment vertical="top" wrapText="1"/>
      <protection locked="0"/>
    </xf>
    <xf numFmtId="0" fontId="1" fillId="0" borderId="13" xfId="0" applyFont="1" applyBorder="1" applyAlignment="1">
      <alignment vertical="top" wrapText="1"/>
      <protection locked="0"/>
    </xf>
    <xf numFmtId="0" fontId="1" fillId="0" borderId="20" xfId="0" applyFont="1" applyBorder="1" applyAlignment="1">
      <alignment vertical="top" wrapText="1"/>
      <protection locked="0"/>
    </xf>
    <xf numFmtId="0" fontId="1" fillId="0" borderId="21" xfId="0" applyFont="1" applyBorder="1" applyAlignment="1">
      <alignment vertical="top" wrapText="1"/>
      <protection locked="0"/>
    </xf>
    <xf numFmtId="0" fontId="1" fillId="0" borderId="2" xfId="0" applyFont="1" applyBorder="1">
      <alignment vertical="top"/>
      <protection locked="0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698500</xdr:colOff>
          <xdr:row>32</xdr:row>
          <xdr:rowOff>190500</xdr:rowOff>
        </xdr:from>
        <xdr:to>
          <xdr:col>15</xdr:col>
          <xdr:colOff>12700</xdr:colOff>
          <xdr:row>84</xdr:row>
          <xdr:rowOff>127000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44450</xdr:colOff>
          <xdr:row>4</xdr:row>
          <xdr:rowOff>171450</xdr:rowOff>
        </xdr:from>
        <xdr:to>
          <xdr:col>16</xdr:col>
          <xdr:colOff>393700</xdr:colOff>
          <xdr:row>36</xdr:row>
          <xdr:rowOff>19050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DD0E-809C-43E8-9CDC-D205FB713DF6}">
  <dimension ref="A1:Y55"/>
  <sheetViews>
    <sheetView topLeftCell="F1" zoomScale="104" zoomScaleNormal="104" workbookViewId="0">
      <selection activeCell="Y5" sqref="Y5"/>
    </sheetView>
  </sheetViews>
  <sheetFormatPr defaultRowHeight="11" x14ac:dyDescent="0.25"/>
  <cols>
    <col min="1" max="1" width="25.109375" customWidth="1"/>
    <col min="20" max="20" width="7.5546875" style="134" customWidth="1"/>
    <col min="21" max="21" width="7.5546875" style="135" customWidth="1"/>
    <col min="22" max="22" width="7.5546875" style="134" customWidth="1"/>
    <col min="23" max="23" width="7.5546875" style="135" customWidth="1"/>
    <col min="24" max="24" width="16" style="134" bestFit="1" customWidth="1"/>
    <col min="25" max="25" width="13.21875" style="135" bestFit="1" customWidth="1"/>
  </cols>
  <sheetData>
    <row r="1" spans="1:25" ht="52" x14ac:dyDescent="0.25">
      <c r="A1" s="48" t="s">
        <v>12</v>
      </c>
      <c r="B1" s="48" t="s">
        <v>13</v>
      </c>
      <c r="C1" s="48" t="s">
        <v>37</v>
      </c>
      <c r="D1" s="48" t="s">
        <v>14</v>
      </c>
      <c r="E1" s="48" t="s">
        <v>0</v>
      </c>
      <c r="F1" s="48" t="s">
        <v>1</v>
      </c>
      <c r="G1" s="48" t="s">
        <v>38</v>
      </c>
      <c r="H1" s="48" t="s">
        <v>39</v>
      </c>
      <c r="I1" s="48" t="s">
        <v>40</v>
      </c>
      <c r="J1" s="49" t="s">
        <v>2</v>
      </c>
      <c r="K1" s="48" t="s">
        <v>3</v>
      </c>
      <c r="L1" s="48" t="s">
        <v>4</v>
      </c>
      <c r="M1" s="48" t="s">
        <v>5</v>
      </c>
      <c r="N1" s="48" t="s">
        <v>6</v>
      </c>
      <c r="O1" s="48" t="s">
        <v>7</v>
      </c>
      <c r="P1" s="48" t="s">
        <v>8</v>
      </c>
      <c r="Q1" s="48" t="s">
        <v>9</v>
      </c>
      <c r="R1" s="50" t="s">
        <v>36</v>
      </c>
      <c r="T1" s="136" t="s">
        <v>98</v>
      </c>
      <c r="U1" s="137" t="s">
        <v>95</v>
      </c>
      <c r="V1" s="136" t="s">
        <v>96</v>
      </c>
      <c r="W1" s="137" t="s">
        <v>97</v>
      </c>
      <c r="X1" s="132" t="s">
        <v>99</v>
      </c>
      <c r="Y1" s="133" t="s">
        <v>100</v>
      </c>
    </row>
    <row r="2" spans="1:25" ht="13" x14ac:dyDescent="0.3">
      <c r="A2" s="51" t="s">
        <v>59</v>
      </c>
      <c r="B2" s="51" t="s">
        <v>28</v>
      </c>
      <c r="C2" s="51" t="s">
        <v>15</v>
      </c>
      <c r="D2" s="51" t="s">
        <v>42</v>
      </c>
      <c r="E2" s="51" t="s">
        <v>10</v>
      </c>
      <c r="F2" s="51" t="s">
        <v>11</v>
      </c>
      <c r="G2" s="77">
        <v>16.992911257621799</v>
      </c>
      <c r="H2" s="77">
        <v>17.1747423743751</v>
      </c>
      <c r="I2" s="77">
        <v>17.3068440031035</v>
      </c>
      <c r="J2" s="53">
        <f>SUM(G2:I2)/3</f>
        <v>17.158165878366798</v>
      </c>
      <c r="K2" s="70">
        <v>0</v>
      </c>
      <c r="L2" s="55"/>
      <c r="M2" s="54"/>
      <c r="N2" s="55"/>
      <c r="O2" s="55">
        <v>0</v>
      </c>
      <c r="P2" s="56">
        <v>60</v>
      </c>
      <c r="Q2" s="51" t="s">
        <v>11</v>
      </c>
      <c r="R2" s="57"/>
    </row>
    <row r="3" spans="1:25" ht="13" x14ac:dyDescent="0.3">
      <c r="A3" s="51" t="s">
        <v>59</v>
      </c>
      <c r="B3" s="51" t="s">
        <v>28</v>
      </c>
      <c r="C3" s="51" t="s">
        <v>16</v>
      </c>
      <c r="D3" s="51"/>
      <c r="E3" s="51" t="s">
        <v>10</v>
      </c>
      <c r="F3" s="51" t="s">
        <v>11</v>
      </c>
      <c r="G3" s="77">
        <v>17.1159323922769</v>
      </c>
      <c r="H3" s="77">
        <v>16.959918422571899</v>
      </c>
      <c r="I3" s="77"/>
      <c r="J3" s="53">
        <f>SUM(G3:I3)/2</f>
        <v>17.0379254074244</v>
      </c>
      <c r="K3" s="70">
        <v>0</v>
      </c>
      <c r="L3" s="55"/>
      <c r="M3" s="54"/>
      <c r="N3" s="55"/>
      <c r="O3" s="55">
        <v>0</v>
      </c>
      <c r="P3" s="56">
        <v>60</v>
      </c>
      <c r="Q3" s="51" t="s">
        <v>11</v>
      </c>
      <c r="R3" s="57"/>
    </row>
    <row r="4" spans="1:25" ht="13" x14ac:dyDescent="0.3">
      <c r="A4" s="51" t="s">
        <v>59</v>
      </c>
      <c r="B4" s="51" t="s">
        <v>28</v>
      </c>
      <c r="C4" s="51" t="s">
        <v>17</v>
      </c>
      <c r="D4" s="51"/>
      <c r="E4" s="51" t="s">
        <v>10</v>
      </c>
      <c r="F4" s="51" t="s">
        <v>11</v>
      </c>
      <c r="G4" s="77">
        <v>17.1493424265756</v>
      </c>
      <c r="H4" s="77">
        <v>17.567588002278001</v>
      </c>
      <c r="I4" s="77">
        <v>16.987713457212699</v>
      </c>
      <c r="J4" s="53">
        <f>SUM(G4:I4)/3</f>
        <v>17.234881295355432</v>
      </c>
      <c r="K4" s="70">
        <v>0</v>
      </c>
      <c r="L4" s="55"/>
      <c r="M4" s="54"/>
      <c r="N4" s="55"/>
      <c r="O4" s="55">
        <v>0</v>
      </c>
      <c r="P4" s="56">
        <v>60</v>
      </c>
      <c r="Q4" s="51" t="s">
        <v>11</v>
      </c>
      <c r="R4" s="58">
        <f>AVERAGE(J2:J4)</f>
        <v>17.143657527048877</v>
      </c>
      <c r="U4" s="135">
        <f>AVERAGE(G2:I4)</f>
        <v>17.156874042001938</v>
      </c>
      <c r="W4" s="135">
        <f>STDEV(G2:I4)</f>
        <v>0.20266784287399289</v>
      </c>
      <c r="Y4" s="135">
        <f>STDEV(G2:I4)/SQRT(COUNT(G2:I4))</f>
        <v>7.1653903012325035E-2</v>
      </c>
    </row>
    <row r="5" spans="1:25" ht="13" x14ac:dyDescent="0.3">
      <c r="A5" s="51" t="s">
        <v>60</v>
      </c>
      <c r="B5" s="51" t="s">
        <v>26</v>
      </c>
      <c r="C5" s="51" t="s">
        <v>15</v>
      </c>
      <c r="D5" s="51"/>
      <c r="E5" s="51" t="s">
        <v>10</v>
      </c>
      <c r="F5" s="51" t="s">
        <v>11</v>
      </c>
      <c r="G5" s="77">
        <v>16.512008286930701</v>
      </c>
      <c r="H5" s="77">
        <v>16.450403420939899</v>
      </c>
      <c r="I5" s="77">
        <v>16.9379876098659</v>
      </c>
      <c r="J5" s="53">
        <f t="shared" ref="J5" si="0">SUM(G5:I5)/3</f>
        <v>16.633466439245499</v>
      </c>
      <c r="K5" s="70">
        <v>0</v>
      </c>
      <c r="L5" s="55"/>
      <c r="M5" s="54"/>
      <c r="N5" s="55"/>
      <c r="O5" s="55">
        <v>0</v>
      </c>
      <c r="P5" s="56">
        <v>60</v>
      </c>
      <c r="Q5" s="51" t="s">
        <v>11</v>
      </c>
      <c r="R5" s="57"/>
    </row>
    <row r="6" spans="1:25" ht="13" x14ac:dyDescent="0.3">
      <c r="A6" s="51" t="s">
        <v>60</v>
      </c>
      <c r="B6" s="51" t="s">
        <v>26</v>
      </c>
      <c r="C6" s="51" t="s">
        <v>16</v>
      </c>
      <c r="D6" s="51"/>
      <c r="E6" s="51" t="s">
        <v>10</v>
      </c>
      <c r="F6" s="51" t="s">
        <v>11</v>
      </c>
      <c r="G6" s="77">
        <v>16.725776940187298</v>
      </c>
      <c r="H6" s="77">
        <v>16.771921076869798</v>
      </c>
      <c r="I6" s="77">
        <v>17.1276187399781</v>
      </c>
      <c r="J6" s="53">
        <f t="shared" ref="J6:J55" si="1">SUM(G6:I6)/3</f>
        <v>16.875105585678398</v>
      </c>
      <c r="K6" s="70">
        <v>0</v>
      </c>
      <c r="L6" s="55"/>
      <c r="M6" s="54"/>
      <c r="N6" s="55"/>
      <c r="O6" s="55">
        <v>0</v>
      </c>
      <c r="P6" s="56">
        <v>60</v>
      </c>
      <c r="Q6" s="51" t="s">
        <v>11</v>
      </c>
      <c r="R6" s="57"/>
    </row>
    <row r="7" spans="1:25" ht="13" x14ac:dyDescent="0.3">
      <c r="A7" s="51" t="s">
        <v>60</v>
      </c>
      <c r="B7" s="51" t="s">
        <v>26</v>
      </c>
      <c r="C7" s="51" t="s">
        <v>17</v>
      </c>
      <c r="D7" s="51"/>
      <c r="E7" s="51" t="s">
        <v>10</v>
      </c>
      <c r="F7" s="51" t="s">
        <v>11</v>
      </c>
      <c r="G7" s="77">
        <v>16.370565639989501</v>
      </c>
      <c r="H7" s="77">
        <v>16.516099818781601</v>
      </c>
      <c r="I7" s="77">
        <v>16.358335436929199</v>
      </c>
      <c r="J7" s="53">
        <f t="shared" si="1"/>
        <v>16.415000298566767</v>
      </c>
      <c r="K7" s="70">
        <v>0</v>
      </c>
      <c r="L7" s="55"/>
      <c r="M7" s="54"/>
      <c r="N7" s="55"/>
      <c r="O7" s="55">
        <v>0</v>
      </c>
      <c r="P7" s="56">
        <v>60</v>
      </c>
      <c r="Q7" s="51" t="s">
        <v>11</v>
      </c>
      <c r="R7" s="58">
        <f>AVERAGE(J5:J7)</f>
        <v>16.641190774496888</v>
      </c>
      <c r="T7" s="134">
        <f>AVERAGE(G5:I7)</f>
        <v>16.641190774496891</v>
      </c>
      <c r="V7" s="134">
        <f>STDEV(G5:I7)</f>
        <v>0.26714381437309986</v>
      </c>
      <c r="X7" s="135">
        <f>STDEV(G5:I7)/SQRT(COUNT(G5:I7))</f>
        <v>8.9047938124366621E-2</v>
      </c>
    </row>
    <row r="8" spans="1:25" ht="13" x14ac:dyDescent="0.3">
      <c r="A8" s="59" t="s">
        <v>59</v>
      </c>
      <c r="B8" s="59" t="s">
        <v>27</v>
      </c>
      <c r="C8" s="59" t="s">
        <v>15</v>
      </c>
      <c r="D8" s="59" t="s">
        <v>44</v>
      </c>
      <c r="E8" s="59" t="s">
        <v>10</v>
      </c>
      <c r="F8" s="59" t="s">
        <v>11</v>
      </c>
      <c r="G8" s="60">
        <v>26.379253137949899</v>
      </c>
      <c r="H8" s="60">
        <v>26.479786134105701</v>
      </c>
      <c r="I8" s="60">
        <v>26.429800942450001</v>
      </c>
      <c r="J8" s="78">
        <f t="shared" si="1"/>
        <v>26.429613404835198</v>
      </c>
      <c r="K8" s="71">
        <v>0</v>
      </c>
      <c r="L8" s="62"/>
      <c r="M8" s="61"/>
      <c r="N8" s="62"/>
      <c r="O8" s="62">
        <v>0</v>
      </c>
      <c r="P8" s="63">
        <v>60</v>
      </c>
      <c r="Q8" s="59" t="s">
        <v>11</v>
      </c>
      <c r="R8" s="64"/>
    </row>
    <row r="9" spans="1:25" ht="13" x14ac:dyDescent="0.3">
      <c r="A9" s="59" t="s">
        <v>59</v>
      </c>
      <c r="B9" s="59" t="s">
        <v>27</v>
      </c>
      <c r="C9" s="59" t="s">
        <v>16</v>
      </c>
      <c r="D9" s="59"/>
      <c r="E9" s="59" t="s">
        <v>10</v>
      </c>
      <c r="F9" s="59" t="s">
        <v>11</v>
      </c>
      <c r="G9" s="60">
        <v>26.145966599497001</v>
      </c>
      <c r="H9" s="60"/>
      <c r="I9" s="60">
        <v>26.394050377941401</v>
      </c>
      <c r="J9" s="78">
        <f>SUM(G9:I9)/2</f>
        <v>26.270008488719199</v>
      </c>
      <c r="K9" s="71">
        <v>0</v>
      </c>
      <c r="L9" s="62"/>
      <c r="M9" s="61"/>
      <c r="N9" s="62"/>
      <c r="O9" s="62">
        <v>0</v>
      </c>
      <c r="P9" s="63">
        <v>60</v>
      </c>
      <c r="Q9" s="59" t="s">
        <v>11</v>
      </c>
      <c r="R9" s="64"/>
    </row>
    <row r="10" spans="1:25" ht="13" x14ac:dyDescent="0.3">
      <c r="A10" s="59" t="s">
        <v>59</v>
      </c>
      <c r="B10" s="59" t="s">
        <v>27</v>
      </c>
      <c r="C10" s="59" t="s">
        <v>17</v>
      </c>
      <c r="D10" s="59"/>
      <c r="E10" s="59" t="s">
        <v>10</v>
      </c>
      <c r="F10" s="59" t="s">
        <v>11</v>
      </c>
      <c r="G10" s="60">
        <v>25.889856790196401</v>
      </c>
      <c r="H10" s="60">
        <v>26.148479473038702</v>
      </c>
      <c r="I10" s="60"/>
      <c r="J10" s="78">
        <f>SUM(G10:I10)/2</f>
        <v>26.019168131617551</v>
      </c>
      <c r="K10" s="71">
        <v>0</v>
      </c>
      <c r="L10" s="62"/>
      <c r="M10" s="61"/>
      <c r="N10" s="62"/>
      <c r="O10" s="62">
        <v>0</v>
      </c>
      <c r="P10" s="63">
        <v>60</v>
      </c>
      <c r="Q10" s="59" t="s">
        <v>11</v>
      </c>
      <c r="R10" s="65">
        <f>AVERAGE(J8:J10)</f>
        <v>26.239596675057314</v>
      </c>
      <c r="U10" s="135">
        <f>AVERAGE(G8:I10)</f>
        <v>26.266741922168443</v>
      </c>
      <c r="W10" s="135">
        <f>STDEV(G8:I10)</f>
        <v>0.21270377878840674</v>
      </c>
      <c r="Y10" s="135">
        <f>STDEV(G8:I10)/SQRT(COUNT(G8:I10))</f>
        <v>8.039447165683139E-2</v>
      </c>
    </row>
    <row r="11" spans="1:25" ht="13" x14ac:dyDescent="0.3">
      <c r="A11" s="59" t="s">
        <v>60</v>
      </c>
      <c r="B11" s="59" t="s">
        <v>25</v>
      </c>
      <c r="C11" s="59" t="s">
        <v>15</v>
      </c>
      <c r="D11" s="59"/>
      <c r="E11" s="59" t="s">
        <v>10</v>
      </c>
      <c r="F11" s="59" t="s">
        <v>11</v>
      </c>
      <c r="G11" s="60">
        <v>25.822429167619099</v>
      </c>
      <c r="H11" s="60">
        <v>25.852474156734701</v>
      </c>
      <c r="I11" s="60">
        <v>25.683335307049202</v>
      </c>
      <c r="J11" s="78">
        <f t="shared" ref="J11:J53" si="2">SUM(G11:I11)/3</f>
        <v>25.786079543800998</v>
      </c>
      <c r="K11" s="71">
        <v>0</v>
      </c>
      <c r="L11" s="62"/>
      <c r="M11" s="61"/>
      <c r="N11" s="62"/>
      <c r="O11" s="62">
        <v>0</v>
      </c>
      <c r="P11" s="63">
        <v>60</v>
      </c>
      <c r="Q11" s="59" t="s">
        <v>11</v>
      </c>
      <c r="R11" s="64"/>
    </row>
    <row r="12" spans="1:25" ht="13" x14ac:dyDescent="0.3">
      <c r="A12" s="59" t="s">
        <v>60</v>
      </c>
      <c r="B12" s="59" t="s">
        <v>25</v>
      </c>
      <c r="C12" s="59" t="s">
        <v>16</v>
      </c>
      <c r="D12" s="59"/>
      <c r="E12" s="59" t="s">
        <v>10</v>
      </c>
      <c r="F12" s="59" t="s">
        <v>11</v>
      </c>
      <c r="G12" s="60">
        <v>25.866172871050999</v>
      </c>
      <c r="H12" s="60">
        <v>25.501506283748</v>
      </c>
      <c r="I12" s="60">
        <v>25.728199743552199</v>
      </c>
      <c r="J12" s="78">
        <f t="shared" si="1"/>
        <v>25.6986262994504</v>
      </c>
      <c r="K12" s="71">
        <v>0</v>
      </c>
      <c r="L12" s="62"/>
      <c r="M12" s="61"/>
      <c r="N12" s="62"/>
      <c r="O12" s="62">
        <v>0</v>
      </c>
      <c r="P12" s="63">
        <v>60</v>
      </c>
      <c r="Q12" s="59" t="s">
        <v>11</v>
      </c>
      <c r="R12" s="64"/>
    </row>
    <row r="13" spans="1:25" ht="13" x14ac:dyDescent="0.3">
      <c r="A13" s="59" t="s">
        <v>60</v>
      </c>
      <c r="B13" s="59" t="s">
        <v>25</v>
      </c>
      <c r="C13" s="59" t="s">
        <v>17</v>
      </c>
      <c r="D13" s="59"/>
      <c r="E13" s="59" t="s">
        <v>10</v>
      </c>
      <c r="F13" s="59" t="s">
        <v>11</v>
      </c>
      <c r="G13" s="60">
        <v>25.671194279557099</v>
      </c>
      <c r="H13" s="60">
        <v>25.8884622804336</v>
      </c>
      <c r="I13" s="60">
        <v>25.588299581314601</v>
      </c>
      <c r="J13" s="78">
        <f t="shared" si="1"/>
        <v>25.7159853804351</v>
      </c>
      <c r="K13" s="71">
        <v>0</v>
      </c>
      <c r="L13" s="62"/>
      <c r="M13" s="61"/>
      <c r="N13" s="62"/>
      <c r="O13" s="62">
        <v>0</v>
      </c>
      <c r="P13" s="63">
        <v>60</v>
      </c>
      <c r="Q13" s="59" t="s">
        <v>11</v>
      </c>
      <c r="R13" s="65">
        <f>AVERAGE(J11:J13)</f>
        <v>25.733563741228835</v>
      </c>
      <c r="T13" s="134">
        <f>AVERAGE(G11:I13)</f>
        <v>25.733563741228835</v>
      </c>
      <c r="V13" s="134">
        <f>STDEV(G11:I13)</f>
        <v>0.13463350587416717</v>
      </c>
      <c r="X13" s="135">
        <f>STDEV(G11:I13)/SQRT(COUNT(G11:I13))</f>
        <v>4.4877835291389057E-2</v>
      </c>
    </row>
    <row r="14" spans="1:25" ht="13" x14ac:dyDescent="0.3">
      <c r="A14" s="66" t="s">
        <v>59</v>
      </c>
      <c r="B14" s="66" t="s">
        <v>27</v>
      </c>
      <c r="C14" s="66" t="s">
        <v>15</v>
      </c>
      <c r="D14" s="66" t="s">
        <v>45</v>
      </c>
      <c r="E14" s="66" t="s">
        <v>10</v>
      </c>
      <c r="F14" s="66" t="s">
        <v>11</v>
      </c>
      <c r="G14" s="52">
        <v>24.056612380811799</v>
      </c>
      <c r="H14" s="52"/>
      <c r="I14" s="52"/>
      <c r="J14" s="53">
        <f>SUM(G14:I14)/1</f>
        <v>24.056612380811799</v>
      </c>
      <c r="K14" s="70">
        <v>0</v>
      </c>
      <c r="L14" s="68"/>
      <c r="M14" s="67"/>
      <c r="N14" s="68"/>
      <c r="O14" s="68">
        <v>0</v>
      </c>
      <c r="P14" s="69">
        <v>60</v>
      </c>
      <c r="Q14" s="66" t="s">
        <v>11</v>
      </c>
      <c r="R14" s="57"/>
    </row>
    <row r="15" spans="1:25" ht="13" x14ac:dyDescent="0.3">
      <c r="A15" s="66" t="s">
        <v>59</v>
      </c>
      <c r="B15" s="66" t="s">
        <v>27</v>
      </c>
      <c r="C15" s="66" t="s">
        <v>16</v>
      </c>
      <c r="D15" s="66"/>
      <c r="E15" s="66" t="s">
        <v>10</v>
      </c>
      <c r="F15" s="66" t="s">
        <v>11</v>
      </c>
      <c r="G15" s="52">
        <v>24.063687831166401</v>
      </c>
      <c r="H15" s="52"/>
      <c r="I15" s="52">
        <v>24.135884509701899</v>
      </c>
      <c r="J15" s="53">
        <f>SUM(G15:I15)/2</f>
        <v>24.09978617043415</v>
      </c>
      <c r="K15" s="70">
        <v>0</v>
      </c>
      <c r="L15" s="68"/>
      <c r="M15" s="67"/>
      <c r="N15" s="68"/>
      <c r="O15" s="68">
        <v>0</v>
      </c>
      <c r="P15" s="69">
        <v>60</v>
      </c>
      <c r="Q15" s="66" t="s">
        <v>11</v>
      </c>
      <c r="R15" s="57"/>
    </row>
    <row r="16" spans="1:25" ht="13" x14ac:dyDescent="0.3">
      <c r="A16" s="66" t="s">
        <v>59</v>
      </c>
      <c r="B16" s="66" t="s">
        <v>27</v>
      </c>
      <c r="C16" s="66" t="s">
        <v>17</v>
      </c>
      <c r="D16" s="66"/>
      <c r="E16" s="66" t="s">
        <v>10</v>
      </c>
      <c r="F16" s="66" t="s">
        <v>11</v>
      </c>
      <c r="G16" s="52">
        <v>23.4358114437028</v>
      </c>
      <c r="H16" s="52">
        <v>23.4809376648385</v>
      </c>
      <c r="I16" s="52">
        <v>23.720800131451298</v>
      </c>
      <c r="J16" s="53">
        <f t="shared" si="1"/>
        <v>23.545849746664199</v>
      </c>
      <c r="K16" s="70">
        <v>0</v>
      </c>
      <c r="L16" s="68"/>
      <c r="M16" s="67"/>
      <c r="N16" s="68"/>
      <c r="O16" s="68">
        <v>0</v>
      </c>
      <c r="P16" s="69">
        <v>60</v>
      </c>
      <c r="Q16" s="66" t="s">
        <v>11</v>
      </c>
      <c r="R16" s="58">
        <f t="shared" ref="R16" si="3">AVERAGE(J14:J16)</f>
        <v>23.900749432636715</v>
      </c>
      <c r="U16" s="135">
        <f>AVERAGE(G14:I16)</f>
        <v>23.815622326945448</v>
      </c>
      <c r="W16" s="135">
        <f>STDEV(G14:I16)</f>
        <v>0.31223130688268991</v>
      </c>
      <c r="Y16" s="135">
        <f>STDEV(G14:I16)/SQRT(COUNT(G14:I16))</f>
        <v>0.12746789726415594</v>
      </c>
    </row>
    <row r="17" spans="1:25" ht="13" x14ac:dyDescent="0.3">
      <c r="A17" s="66" t="s">
        <v>60</v>
      </c>
      <c r="B17" s="66" t="s">
        <v>25</v>
      </c>
      <c r="C17" s="66" t="s">
        <v>15</v>
      </c>
      <c r="D17" s="66"/>
      <c r="E17" s="66" t="s">
        <v>10</v>
      </c>
      <c r="F17" s="66" t="s">
        <v>11</v>
      </c>
      <c r="G17" s="52">
        <v>23.419505278884799</v>
      </c>
      <c r="H17" s="52">
        <v>23.550518150194399</v>
      </c>
      <c r="I17" s="52">
        <v>23.5268727782382</v>
      </c>
      <c r="J17" s="53">
        <f t="shared" si="2"/>
        <v>23.498965402439136</v>
      </c>
      <c r="K17" s="70">
        <v>0</v>
      </c>
      <c r="L17" s="68"/>
      <c r="M17" s="67"/>
      <c r="N17" s="68"/>
      <c r="O17" s="68">
        <v>0</v>
      </c>
      <c r="P17" s="69">
        <v>60</v>
      </c>
      <c r="Q17" s="66" t="s">
        <v>11</v>
      </c>
      <c r="R17" s="57"/>
    </row>
    <row r="18" spans="1:25" ht="13" x14ac:dyDescent="0.3">
      <c r="A18" s="66" t="s">
        <v>60</v>
      </c>
      <c r="B18" s="66" t="s">
        <v>25</v>
      </c>
      <c r="C18" s="66" t="s">
        <v>16</v>
      </c>
      <c r="D18" s="66"/>
      <c r="E18" s="66" t="s">
        <v>10</v>
      </c>
      <c r="F18" s="66" t="s">
        <v>11</v>
      </c>
      <c r="G18" s="52">
        <v>23.5094349842695</v>
      </c>
      <c r="H18" s="52">
        <v>23.3964640620841</v>
      </c>
      <c r="I18" s="52">
        <v>23.624907064075401</v>
      </c>
      <c r="J18" s="53">
        <f t="shared" si="1"/>
        <v>23.510268703476331</v>
      </c>
      <c r="K18" s="70">
        <v>0</v>
      </c>
      <c r="L18" s="68"/>
      <c r="M18" s="67"/>
      <c r="N18" s="68"/>
      <c r="O18" s="68">
        <v>0</v>
      </c>
      <c r="P18" s="69">
        <v>60</v>
      </c>
      <c r="Q18" s="66" t="s">
        <v>11</v>
      </c>
      <c r="R18" s="57"/>
    </row>
    <row r="19" spans="1:25" ht="13" x14ac:dyDescent="0.3">
      <c r="A19" s="66" t="s">
        <v>60</v>
      </c>
      <c r="B19" s="66" t="s">
        <v>25</v>
      </c>
      <c r="C19" s="66" t="s">
        <v>17</v>
      </c>
      <c r="D19" s="66"/>
      <c r="E19" s="66" t="s">
        <v>10</v>
      </c>
      <c r="F19" s="66" t="s">
        <v>11</v>
      </c>
      <c r="G19" s="52">
        <v>23.4151802794532</v>
      </c>
      <c r="H19" s="52">
        <v>23.259667183357799</v>
      </c>
      <c r="I19" s="52">
        <v>23.424984803273201</v>
      </c>
      <c r="J19" s="53">
        <f t="shared" si="1"/>
        <v>23.366610755361403</v>
      </c>
      <c r="K19" s="70">
        <v>0</v>
      </c>
      <c r="L19" s="68"/>
      <c r="M19" s="67"/>
      <c r="N19" s="68"/>
      <c r="O19" s="68">
        <v>0</v>
      </c>
      <c r="P19" s="69">
        <v>60</v>
      </c>
      <c r="Q19" s="66" t="s">
        <v>11</v>
      </c>
      <c r="R19" s="58">
        <f t="shared" ref="R19" si="4">AVERAGE(J17:J19)</f>
        <v>23.458614953758957</v>
      </c>
      <c r="T19" s="134">
        <f>AVERAGE(G17:I19)</f>
        <v>23.458614953758953</v>
      </c>
      <c r="V19" s="134">
        <f>STDEV(G17:I19)</f>
        <v>0.10684752154259113</v>
      </c>
      <c r="X19" s="135">
        <f>STDEV(G17:I19)/SQRT(COUNT(G17:I19))</f>
        <v>3.5615840514197042E-2</v>
      </c>
    </row>
    <row r="20" spans="1:25" ht="13" x14ac:dyDescent="0.3">
      <c r="A20" s="59" t="s">
        <v>59</v>
      </c>
      <c r="B20" s="59" t="s">
        <v>27</v>
      </c>
      <c r="C20" s="59" t="s">
        <v>15</v>
      </c>
      <c r="D20" s="59" t="s">
        <v>46</v>
      </c>
      <c r="E20" s="59" t="s">
        <v>10</v>
      </c>
      <c r="F20" s="59" t="s">
        <v>11</v>
      </c>
      <c r="G20" s="60">
        <v>19.021614058068199</v>
      </c>
      <c r="H20" s="60">
        <v>18.8963567623118</v>
      </c>
      <c r="I20" s="60">
        <v>19.1997680145789</v>
      </c>
      <c r="J20" s="78">
        <f t="shared" si="1"/>
        <v>19.039246278319634</v>
      </c>
      <c r="K20" s="71">
        <v>0</v>
      </c>
      <c r="L20" s="62"/>
      <c r="M20" s="61"/>
      <c r="N20" s="62"/>
      <c r="O20" s="62">
        <v>0</v>
      </c>
      <c r="P20" s="63">
        <v>60</v>
      </c>
      <c r="Q20" s="59" t="s">
        <v>11</v>
      </c>
      <c r="R20" s="64"/>
    </row>
    <row r="21" spans="1:25" ht="13" x14ac:dyDescent="0.3">
      <c r="A21" s="59" t="s">
        <v>59</v>
      </c>
      <c r="B21" s="59" t="s">
        <v>27</v>
      </c>
      <c r="C21" s="59" t="s">
        <v>16</v>
      </c>
      <c r="D21" s="59"/>
      <c r="E21" s="59" t="s">
        <v>10</v>
      </c>
      <c r="F21" s="59" t="s">
        <v>11</v>
      </c>
      <c r="G21" s="60">
        <v>18.864286134305001</v>
      </c>
      <c r="H21" s="60">
        <v>18.768566862995499</v>
      </c>
      <c r="I21" s="60">
        <v>18.6427285978119</v>
      </c>
      <c r="J21" s="78">
        <f t="shared" si="1"/>
        <v>18.7585271983708</v>
      </c>
      <c r="K21" s="71">
        <v>0</v>
      </c>
      <c r="L21" s="62"/>
      <c r="M21" s="61"/>
      <c r="N21" s="62"/>
      <c r="O21" s="62">
        <v>0</v>
      </c>
      <c r="P21" s="63">
        <v>60</v>
      </c>
      <c r="Q21" s="59" t="s">
        <v>11</v>
      </c>
      <c r="R21" s="64"/>
    </row>
    <row r="22" spans="1:25" ht="13" x14ac:dyDescent="0.3">
      <c r="A22" s="59" t="s">
        <v>59</v>
      </c>
      <c r="B22" s="59" t="s">
        <v>27</v>
      </c>
      <c r="C22" s="59" t="s">
        <v>17</v>
      </c>
      <c r="D22" s="59"/>
      <c r="E22" s="59" t="s">
        <v>10</v>
      </c>
      <c r="F22" s="59" t="s">
        <v>11</v>
      </c>
      <c r="G22" s="60">
        <v>19.028762183196701</v>
      </c>
      <c r="H22" s="60">
        <v>18.684048855401201</v>
      </c>
      <c r="I22" s="60">
        <v>18.842918737698199</v>
      </c>
      <c r="J22" s="78">
        <f t="shared" si="1"/>
        <v>18.851909925432036</v>
      </c>
      <c r="K22" s="71">
        <v>0</v>
      </c>
      <c r="L22" s="62"/>
      <c r="M22" s="61"/>
      <c r="N22" s="62"/>
      <c r="O22" s="62">
        <v>0</v>
      </c>
      <c r="P22" s="63">
        <v>60</v>
      </c>
      <c r="Q22" s="59" t="s">
        <v>11</v>
      </c>
      <c r="R22" s="65">
        <f t="shared" ref="R22" si="5">AVERAGE(J20:J22)</f>
        <v>18.883227800707491</v>
      </c>
      <c r="U22" s="135">
        <f>AVERAGE(G20:I22)</f>
        <v>18.883227800707491</v>
      </c>
      <c r="W22" s="135">
        <f>STDEV(G20:I22)</f>
        <v>0.17795503157887574</v>
      </c>
      <c r="Y22" s="135">
        <f>STDEV(G20:I22)/SQRT(COUNT(G20:I22))</f>
        <v>5.9318343859625249E-2</v>
      </c>
    </row>
    <row r="23" spans="1:25" ht="13" x14ac:dyDescent="0.3">
      <c r="A23" s="59" t="s">
        <v>60</v>
      </c>
      <c r="B23" s="59" t="s">
        <v>25</v>
      </c>
      <c r="C23" s="59" t="s">
        <v>15</v>
      </c>
      <c r="D23" s="59"/>
      <c r="E23" s="59" t="s">
        <v>10</v>
      </c>
      <c r="F23" s="59" t="s">
        <v>11</v>
      </c>
      <c r="G23" s="60">
        <v>19.1200229475185</v>
      </c>
      <c r="H23" s="60">
        <v>19.010658328377001</v>
      </c>
      <c r="I23" s="60">
        <v>19.382806028840999</v>
      </c>
      <c r="J23" s="78">
        <f t="shared" si="2"/>
        <v>19.171162434912166</v>
      </c>
      <c r="K23" s="71">
        <v>0</v>
      </c>
      <c r="L23" s="62"/>
      <c r="M23" s="61"/>
      <c r="N23" s="62"/>
      <c r="O23" s="62">
        <v>0</v>
      </c>
      <c r="P23" s="63">
        <v>60</v>
      </c>
      <c r="Q23" s="59" t="s">
        <v>11</v>
      </c>
      <c r="R23" s="64"/>
    </row>
    <row r="24" spans="1:25" ht="13" x14ac:dyDescent="0.3">
      <c r="A24" s="59" t="s">
        <v>60</v>
      </c>
      <c r="B24" s="59" t="s">
        <v>25</v>
      </c>
      <c r="C24" s="59" t="s">
        <v>16</v>
      </c>
      <c r="D24" s="59"/>
      <c r="E24" s="59" t="s">
        <v>10</v>
      </c>
      <c r="F24" s="59" t="s">
        <v>11</v>
      </c>
      <c r="G24" s="60">
        <v>19.032286227873101</v>
      </c>
      <c r="H24" s="60">
        <v>19.001460064726601</v>
      </c>
      <c r="I24" s="60">
        <v>18.672047029185499</v>
      </c>
      <c r="J24" s="78">
        <f t="shared" si="1"/>
        <v>18.901931107261735</v>
      </c>
      <c r="K24" s="71">
        <v>0</v>
      </c>
      <c r="L24" s="62"/>
      <c r="M24" s="61"/>
      <c r="N24" s="62"/>
      <c r="O24" s="62">
        <v>0</v>
      </c>
      <c r="P24" s="63">
        <v>60</v>
      </c>
      <c r="Q24" s="59" t="s">
        <v>11</v>
      </c>
      <c r="R24" s="64"/>
    </row>
    <row r="25" spans="1:25" ht="13" x14ac:dyDescent="0.3">
      <c r="A25" s="59" t="s">
        <v>60</v>
      </c>
      <c r="B25" s="59" t="s">
        <v>25</v>
      </c>
      <c r="C25" s="59" t="s">
        <v>17</v>
      </c>
      <c r="D25" s="59"/>
      <c r="E25" s="59" t="s">
        <v>10</v>
      </c>
      <c r="F25" s="59" t="s">
        <v>11</v>
      </c>
      <c r="G25" s="60">
        <v>18.7003578547403</v>
      </c>
      <c r="H25" s="60">
        <v>18.7526282688812</v>
      </c>
      <c r="I25" s="60">
        <v>18.7618642975631</v>
      </c>
      <c r="J25" s="78">
        <f t="shared" si="1"/>
        <v>18.738283473728199</v>
      </c>
      <c r="K25" s="71">
        <v>0</v>
      </c>
      <c r="L25" s="62"/>
      <c r="M25" s="61"/>
      <c r="N25" s="62"/>
      <c r="O25" s="62">
        <v>0</v>
      </c>
      <c r="P25" s="63">
        <v>60</v>
      </c>
      <c r="Q25" s="59" t="s">
        <v>11</v>
      </c>
      <c r="R25" s="65">
        <f t="shared" ref="R25" si="6">AVERAGE(J23:J25)</f>
        <v>18.937125671967365</v>
      </c>
      <c r="T25" s="134">
        <f>AVERAGE(G23:I25)</f>
        <v>18.937125671967369</v>
      </c>
      <c r="V25" s="134">
        <f>STDEV(G23:I25)</f>
        <v>0.23499080253140739</v>
      </c>
      <c r="X25" s="135">
        <f>STDEV(G23:I25)/SQRT(COUNT(G23:I25))</f>
        <v>7.8330267510469134E-2</v>
      </c>
    </row>
    <row r="26" spans="1:25" ht="13" x14ac:dyDescent="0.3">
      <c r="A26" s="66" t="s">
        <v>59</v>
      </c>
      <c r="B26" s="66" t="s">
        <v>27</v>
      </c>
      <c r="C26" s="66" t="s">
        <v>15</v>
      </c>
      <c r="D26" s="66" t="s">
        <v>47</v>
      </c>
      <c r="E26" s="66" t="s">
        <v>10</v>
      </c>
      <c r="F26" s="66" t="s">
        <v>11</v>
      </c>
      <c r="G26" s="52">
        <v>19.885638179025001</v>
      </c>
      <c r="H26" s="52">
        <v>20.394144363572401</v>
      </c>
      <c r="I26" s="52">
        <v>20.2632815778015</v>
      </c>
      <c r="J26" s="53">
        <f t="shared" si="1"/>
        <v>20.181021373466301</v>
      </c>
      <c r="K26" s="70">
        <v>0</v>
      </c>
      <c r="L26" s="68"/>
      <c r="M26" s="67"/>
      <c r="N26" s="68"/>
      <c r="O26" s="68">
        <v>0</v>
      </c>
      <c r="P26" s="69">
        <v>60</v>
      </c>
      <c r="Q26" s="66" t="s">
        <v>11</v>
      </c>
      <c r="R26" s="57"/>
    </row>
    <row r="27" spans="1:25" ht="13" x14ac:dyDescent="0.3">
      <c r="A27" s="66" t="s">
        <v>59</v>
      </c>
      <c r="B27" s="66" t="s">
        <v>27</v>
      </c>
      <c r="C27" s="66" t="s">
        <v>16</v>
      </c>
      <c r="D27" s="66"/>
      <c r="E27" s="66" t="s">
        <v>10</v>
      </c>
      <c r="F27" s="66" t="s">
        <v>11</v>
      </c>
      <c r="G27" s="52">
        <v>20.263412176138601</v>
      </c>
      <c r="H27" s="52">
        <v>20.334797411435598</v>
      </c>
      <c r="I27" s="52">
        <v>20.232613773730201</v>
      </c>
      <c r="J27" s="53">
        <f t="shared" si="1"/>
        <v>20.276941120434802</v>
      </c>
      <c r="K27" s="70">
        <v>0</v>
      </c>
      <c r="L27" s="68"/>
      <c r="M27" s="67"/>
      <c r="N27" s="68"/>
      <c r="O27" s="68">
        <v>0</v>
      </c>
      <c r="P27" s="69">
        <v>60</v>
      </c>
      <c r="Q27" s="66" t="s">
        <v>11</v>
      </c>
      <c r="R27" s="57"/>
    </row>
    <row r="28" spans="1:25" ht="13" x14ac:dyDescent="0.3">
      <c r="A28" s="66" t="s">
        <v>59</v>
      </c>
      <c r="B28" s="66" t="s">
        <v>27</v>
      </c>
      <c r="C28" s="66" t="s">
        <v>17</v>
      </c>
      <c r="D28" s="66"/>
      <c r="E28" s="66" t="s">
        <v>10</v>
      </c>
      <c r="F28" s="66" t="s">
        <v>11</v>
      </c>
      <c r="G28" s="52">
        <v>20.136953938251999</v>
      </c>
      <c r="H28" s="52">
        <v>20.234707408513302</v>
      </c>
      <c r="I28" s="52">
        <v>20.519324653825901</v>
      </c>
      <c r="J28" s="53">
        <f t="shared" si="1"/>
        <v>20.296995333530401</v>
      </c>
      <c r="K28" s="70">
        <v>0</v>
      </c>
      <c r="L28" s="68"/>
      <c r="M28" s="67"/>
      <c r="N28" s="68"/>
      <c r="O28" s="68">
        <v>0</v>
      </c>
      <c r="P28" s="69">
        <v>60</v>
      </c>
      <c r="Q28" s="66" t="s">
        <v>11</v>
      </c>
      <c r="R28" s="58">
        <f t="shared" ref="R28" si="7">AVERAGE(J26:J28)</f>
        <v>20.251652609143836</v>
      </c>
      <c r="U28" s="135">
        <f>AVERAGE(G26:I28)</f>
        <v>20.251652609143832</v>
      </c>
      <c r="W28" s="135">
        <f>STDEV(G26:I28)</f>
        <v>0.17568109150474032</v>
      </c>
      <c r="Y28" s="135">
        <f>STDEV(G26:I28)/SQRT(COUNT(G26:I28))</f>
        <v>5.8560363834913441E-2</v>
      </c>
    </row>
    <row r="29" spans="1:25" ht="13" x14ac:dyDescent="0.3">
      <c r="A29" s="66" t="s">
        <v>60</v>
      </c>
      <c r="B29" s="66" t="s">
        <v>25</v>
      </c>
      <c r="C29" s="66" t="s">
        <v>15</v>
      </c>
      <c r="D29" s="66"/>
      <c r="E29" s="66" t="s">
        <v>10</v>
      </c>
      <c r="F29" s="66" t="s">
        <v>11</v>
      </c>
      <c r="G29" s="52">
        <v>20.287037787394102</v>
      </c>
      <c r="H29" s="52">
        <v>20.365698722037099</v>
      </c>
      <c r="I29" s="52">
        <v>20.8083035955685</v>
      </c>
      <c r="J29" s="53">
        <f t="shared" si="2"/>
        <v>20.487013368333233</v>
      </c>
      <c r="K29" s="70">
        <v>0</v>
      </c>
      <c r="L29" s="68"/>
      <c r="M29" s="67"/>
      <c r="N29" s="68"/>
      <c r="O29" s="68">
        <v>0</v>
      </c>
      <c r="P29" s="69">
        <v>60</v>
      </c>
      <c r="Q29" s="66" t="s">
        <v>11</v>
      </c>
      <c r="R29" s="57"/>
    </row>
    <row r="30" spans="1:25" ht="13" x14ac:dyDescent="0.3">
      <c r="A30" s="66" t="s">
        <v>60</v>
      </c>
      <c r="B30" s="66" t="s">
        <v>25</v>
      </c>
      <c r="C30" s="66" t="s">
        <v>16</v>
      </c>
      <c r="D30" s="66"/>
      <c r="E30" s="66" t="s">
        <v>10</v>
      </c>
      <c r="F30" s="66" t="s">
        <v>11</v>
      </c>
      <c r="G30" s="52">
        <v>20.171083443374599</v>
      </c>
      <c r="H30" s="52">
        <v>20.313380556125502</v>
      </c>
      <c r="I30" s="52">
        <v>20.394089310406802</v>
      </c>
      <c r="J30" s="53">
        <f t="shared" si="1"/>
        <v>20.292851103302301</v>
      </c>
      <c r="K30" s="70">
        <v>0</v>
      </c>
      <c r="L30" s="68"/>
      <c r="M30" s="67"/>
      <c r="N30" s="68"/>
      <c r="O30" s="68">
        <v>0</v>
      </c>
      <c r="P30" s="69">
        <v>60</v>
      </c>
      <c r="Q30" s="66" t="s">
        <v>11</v>
      </c>
      <c r="R30" s="57"/>
    </row>
    <row r="31" spans="1:25" ht="13" x14ac:dyDescent="0.3">
      <c r="A31" s="66" t="s">
        <v>60</v>
      </c>
      <c r="B31" s="66" t="s">
        <v>25</v>
      </c>
      <c r="C31" s="66" t="s">
        <v>17</v>
      </c>
      <c r="D31" s="66"/>
      <c r="E31" s="66" t="s">
        <v>10</v>
      </c>
      <c r="F31" s="66" t="s">
        <v>11</v>
      </c>
      <c r="G31" s="52">
        <v>20.154410069300301</v>
      </c>
      <c r="H31" s="52">
        <v>20.0985663681986</v>
      </c>
      <c r="I31" s="52">
        <v>20.2261413444647</v>
      </c>
      <c r="J31" s="53">
        <f t="shared" si="1"/>
        <v>20.159705927321202</v>
      </c>
      <c r="K31" s="70">
        <v>0</v>
      </c>
      <c r="L31" s="68"/>
      <c r="M31" s="67"/>
      <c r="N31" s="68"/>
      <c r="O31" s="68">
        <v>0</v>
      </c>
      <c r="P31" s="69">
        <v>60</v>
      </c>
      <c r="Q31" s="66" t="s">
        <v>11</v>
      </c>
      <c r="R31" s="58">
        <f t="shared" ref="R31" si="8">AVERAGE(J29:J31)</f>
        <v>20.313190132985579</v>
      </c>
      <c r="T31" s="134">
        <f>AVERAGE(G29:I31)</f>
        <v>20.313190132985579</v>
      </c>
      <c r="V31" s="134">
        <f>STDEV(G29:I31)</f>
        <v>0.21040717162021558</v>
      </c>
      <c r="X31" s="135">
        <f>STDEV(G29:I31)/SQRT(COUNT(G29:I31))</f>
        <v>7.0135723873405192E-2</v>
      </c>
    </row>
    <row r="32" spans="1:25" ht="13" x14ac:dyDescent="0.3">
      <c r="A32" s="59" t="s">
        <v>59</v>
      </c>
      <c r="B32" s="59" t="s">
        <v>27</v>
      </c>
      <c r="C32" s="59" t="s">
        <v>15</v>
      </c>
      <c r="D32" s="59" t="s">
        <v>48</v>
      </c>
      <c r="E32" s="59" t="s">
        <v>10</v>
      </c>
      <c r="F32" s="59" t="s">
        <v>11</v>
      </c>
      <c r="G32" s="60">
        <v>23.700826801733299</v>
      </c>
      <c r="H32" s="60">
        <v>24.106357773774398</v>
      </c>
      <c r="I32" s="60">
        <v>24.0307402547378</v>
      </c>
      <c r="J32" s="78">
        <f t="shared" si="1"/>
        <v>23.945974943415166</v>
      </c>
      <c r="K32" s="71">
        <v>0</v>
      </c>
      <c r="L32" s="62"/>
      <c r="M32" s="61"/>
      <c r="N32" s="62"/>
      <c r="O32" s="62">
        <v>0</v>
      </c>
      <c r="P32" s="63">
        <v>60</v>
      </c>
      <c r="Q32" s="59" t="s">
        <v>11</v>
      </c>
      <c r="R32" s="64"/>
    </row>
    <row r="33" spans="1:25" ht="13" x14ac:dyDescent="0.3">
      <c r="A33" s="59" t="s">
        <v>59</v>
      </c>
      <c r="B33" s="59" t="s">
        <v>27</v>
      </c>
      <c r="C33" s="59" t="s">
        <v>16</v>
      </c>
      <c r="D33" s="59"/>
      <c r="E33" s="59" t="s">
        <v>10</v>
      </c>
      <c r="F33" s="59" t="s">
        <v>11</v>
      </c>
      <c r="G33" s="60">
        <v>24.798316942789999</v>
      </c>
      <c r="H33" s="60">
        <v>23.842097375835799</v>
      </c>
      <c r="I33" s="60">
        <v>23.730311457367499</v>
      </c>
      <c r="J33" s="78">
        <f t="shared" si="1"/>
        <v>24.123575258664431</v>
      </c>
      <c r="K33" s="71">
        <v>0</v>
      </c>
      <c r="L33" s="62"/>
      <c r="M33" s="61"/>
      <c r="N33" s="62"/>
      <c r="O33" s="62">
        <v>0</v>
      </c>
      <c r="P33" s="63">
        <v>60</v>
      </c>
      <c r="Q33" s="59" t="s">
        <v>11</v>
      </c>
      <c r="R33" s="64"/>
    </row>
    <row r="34" spans="1:25" ht="13" x14ac:dyDescent="0.3">
      <c r="A34" s="59" t="s">
        <v>59</v>
      </c>
      <c r="B34" s="59" t="s">
        <v>27</v>
      </c>
      <c r="C34" s="59" t="s">
        <v>17</v>
      </c>
      <c r="D34" s="59"/>
      <c r="E34" s="59" t="s">
        <v>10</v>
      </c>
      <c r="F34" s="59" t="s">
        <v>11</v>
      </c>
      <c r="G34" s="60">
        <v>24.0395457246522</v>
      </c>
      <c r="H34" s="60">
        <v>23.786207658876101</v>
      </c>
      <c r="I34" s="60">
        <v>23.908524841640101</v>
      </c>
      <c r="J34" s="78">
        <f t="shared" si="1"/>
        <v>23.911426075056131</v>
      </c>
      <c r="K34" s="71">
        <v>0</v>
      </c>
      <c r="L34" s="62"/>
      <c r="M34" s="61"/>
      <c r="N34" s="62"/>
      <c r="O34" s="62">
        <v>0</v>
      </c>
      <c r="P34" s="63">
        <v>60</v>
      </c>
      <c r="Q34" s="59" t="s">
        <v>11</v>
      </c>
      <c r="R34" s="65">
        <f t="shared" ref="R34" si="9">AVERAGE(J32:J34)</f>
        <v>23.993658759045243</v>
      </c>
      <c r="U34" s="135">
        <f>AVERAGE(G32:I34)</f>
        <v>23.993658759045243</v>
      </c>
      <c r="W34" s="135">
        <f>STDEV(G32:I34)</f>
        <v>0.33391867718471668</v>
      </c>
      <c r="Y34" s="135">
        <f>STDEV(G32:I34)/SQRT(COUNT(G32:I34))</f>
        <v>0.11130622572823889</v>
      </c>
    </row>
    <row r="35" spans="1:25" ht="13" x14ac:dyDescent="0.3">
      <c r="A35" s="59" t="s">
        <v>60</v>
      </c>
      <c r="B35" s="59" t="s">
        <v>25</v>
      </c>
      <c r="C35" s="59" t="s">
        <v>15</v>
      </c>
      <c r="D35" s="59"/>
      <c r="E35" s="59" t="s">
        <v>10</v>
      </c>
      <c r="F35" s="59" t="s">
        <v>11</v>
      </c>
      <c r="G35" s="60">
        <v>24.043226192120802</v>
      </c>
      <c r="H35" s="60">
        <v>24.064099959927901</v>
      </c>
      <c r="I35" s="60">
        <v>24.422897530642899</v>
      </c>
      <c r="J35" s="78">
        <f t="shared" si="2"/>
        <v>24.176741227563866</v>
      </c>
      <c r="K35" s="71">
        <v>0</v>
      </c>
      <c r="L35" s="62"/>
      <c r="M35" s="61"/>
      <c r="N35" s="62"/>
      <c r="O35" s="62">
        <v>0</v>
      </c>
      <c r="P35" s="63">
        <v>60</v>
      </c>
      <c r="Q35" s="59" t="s">
        <v>11</v>
      </c>
      <c r="R35" s="64"/>
    </row>
    <row r="36" spans="1:25" ht="13" x14ac:dyDescent="0.3">
      <c r="A36" s="59" t="s">
        <v>60</v>
      </c>
      <c r="B36" s="59" t="s">
        <v>25</v>
      </c>
      <c r="C36" s="59" t="s">
        <v>16</v>
      </c>
      <c r="D36" s="59"/>
      <c r="E36" s="59" t="s">
        <v>10</v>
      </c>
      <c r="F36" s="59" t="s">
        <v>11</v>
      </c>
      <c r="G36" s="60">
        <v>24.307753388407999</v>
      </c>
      <c r="H36" s="60">
        <v>24.1772540903421</v>
      </c>
      <c r="I36" s="60">
        <v>24.040111910560402</v>
      </c>
      <c r="J36" s="78">
        <f t="shared" si="1"/>
        <v>24.175039796436835</v>
      </c>
      <c r="K36" s="71">
        <v>0</v>
      </c>
      <c r="L36" s="62"/>
      <c r="M36" s="61"/>
      <c r="N36" s="62"/>
      <c r="O36" s="62">
        <v>0</v>
      </c>
      <c r="P36" s="63">
        <v>60</v>
      </c>
      <c r="Q36" s="59" t="s">
        <v>11</v>
      </c>
      <c r="R36" s="64"/>
    </row>
    <row r="37" spans="1:25" ht="13" x14ac:dyDescent="0.3">
      <c r="A37" s="59" t="s">
        <v>60</v>
      </c>
      <c r="B37" s="59" t="s">
        <v>25</v>
      </c>
      <c r="C37" s="59" t="s">
        <v>17</v>
      </c>
      <c r="D37" s="59"/>
      <c r="E37" s="59" t="s">
        <v>10</v>
      </c>
      <c r="F37" s="59" t="s">
        <v>11</v>
      </c>
      <c r="G37" s="60">
        <v>24.1305846103375</v>
      </c>
      <c r="H37" s="60">
        <v>24.048866350239098</v>
      </c>
      <c r="I37" s="60">
        <v>24.126054311080502</v>
      </c>
      <c r="J37" s="78">
        <f t="shared" si="1"/>
        <v>24.101835090552367</v>
      </c>
      <c r="K37" s="71">
        <v>0</v>
      </c>
      <c r="L37" s="62"/>
      <c r="M37" s="61"/>
      <c r="N37" s="62"/>
      <c r="O37" s="62">
        <v>0</v>
      </c>
      <c r="P37" s="63">
        <v>60</v>
      </c>
      <c r="Q37" s="59" t="s">
        <v>11</v>
      </c>
      <c r="R37" s="65">
        <f t="shared" ref="R37" si="10">AVERAGE(J35:J37)</f>
        <v>24.15120537151769</v>
      </c>
      <c r="T37" s="134">
        <f>AVERAGE(G35:I37)</f>
        <v>24.15120537151769</v>
      </c>
      <c r="V37" s="134">
        <f>STDEV(G35:I37)</f>
        <v>0.13328640523452945</v>
      </c>
      <c r="X37" s="135">
        <f>STDEV(G35:I37)/SQRT(COUNT(G35:I37))</f>
        <v>4.4428801744843149E-2</v>
      </c>
    </row>
    <row r="38" spans="1:25" ht="13" x14ac:dyDescent="0.3">
      <c r="A38" s="66" t="s">
        <v>59</v>
      </c>
      <c r="B38" s="66" t="s">
        <v>27</v>
      </c>
      <c r="C38" s="66" t="s">
        <v>15</v>
      </c>
      <c r="D38" s="66" t="s">
        <v>49</v>
      </c>
      <c r="E38" s="66" t="s">
        <v>10</v>
      </c>
      <c r="F38" s="66" t="s">
        <v>11</v>
      </c>
      <c r="G38" s="52">
        <v>24.154996777724602</v>
      </c>
      <c r="H38" s="52">
        <v>23.42009099905</v>
      </c>
      <c r="I38" s="52">
        <v>23.600455247684899</v>
      </c>
      <c r="J38" s="53">
        <f t="shared" si="1"/>
        <v>23.725181008153168</v>
      </c>
      <c r="K38" s="70">
        <v>0</v>
      </c>
      <c r="L38" s="68"/>
      <c r="M38" s="67"/>
      <c r="N38" s="68"/>
      <c r="O38" s="68">
        <v>0</v>
      </c>
      <c r="P38" s="69">
        <v>60</v>
      </c>
      <c r="Q38" s="66" t="s">
        <v>11</v>
      </c>
      <c r="R38" s="57"/>
    </row>
    <row r="39" spans="1:25" ht="13" x14ac:dyDescent="0.3">
      <c r="A39" s="66" t="s">
        <v>59</v>
      </c>
      <c r="B39" s="66" t="s">
        <v>27</v>
      </c>
      <c r="C39" s="66" t="s">
        <v>16</v>
      </c>
      <c r="D39" s="66"/>
      <c r="E39" s="66" t="s">
        <v>10</v>
      </c>
      <c r="F39" s="66" t="s">
        <v>11</v>
      </c>
      <c r="G39" s="52">
        <v>23.8004146574788</v>
      </c>
      <c r="H39" s="52">
        <v>23.519125352348201</v>
      </c>
      <c r="I39" s="52">
        <v>23.379516350546002</v>
      </c>
      <c r="J39" s="53">
        <f t="shared" si="1"/>
        <v>23.566352120124336</v>
      </c>
      <c r="K39" s="70">
        <v>0</v>
      </c>
      <c r="L39" s="68"/>
      <c r="M39" s="67"/>
      <c r="N39" s="68"/>
      <c r="O39" s="68">
        <v>0</v>
      </c>
      <c r="P39" s="69">
        <v>60</v>
      </c>
      <c r="Q39" s="66" t="s">
        <v>11</v>
      </c>
      <c r="R39" s="57"/>
    </row>
    <row r="40" spans="1:25" ht="13" x14ac:dyDescent="0.3">
      <c r="A40" s="66" t="s">
        <v>59</v>
      </c>
      <c r="B40" s="66" t="s">
        <v>27</v>
      </c>
      <c r="C40" s="66" t="s">
        <v>17</v>
      </c>
      <c r="D40" s="66"/>
      <c r="E40" s="66" t="s">
        <v>10</v>
      </c>
      <c r="F40" s="66" t="s">
        <v>11</v>
      </c>
      <c r="G40" s="52">
        <v>23.633448254970901</v>
      </c>
      <c r="H40" s="52">
        <v>23.790861162195998</v>
      </c>
      <c r="I40" s="52">
        <v>23.658910867929499</v>
      </c>
      <c r="J40" s="53">
        <f t="shared" si="1"/>
        <v>23.694406761698797</v>
      </c>
      <c r="K40" s="70">
        <v>0</v>
      </c>
      <c r="L40" s="68"/>
      <c r="M40" s="67"/>
      <c r="N40" s="68"/>
      <c r="O40" s="68">
        <v>0</v>
      </c>
      <c r="P40" s="69">
        <v>60</v>
      </c>
      <c r="Q40" s="66" t="s">
        <v>11</v>
      </c>
      <c r="R40" s="58">
        <f t="shared" ref="R40" si="11">AVERAGE(J38:J40)</f>
        <v>23.661979963325436</v>
      </c>
      <c r="U40" s="135">
        <f>AVERAGE(G38:I40)</f>
        <v>23.661979963325436</v>
      </c>
      <c r="W40" s="135">
        <f>STDEV(G38:I40)</f>
        <v>0.23509367257299998</v>
      </c>
      <c r="Y40" s="135">
        <f>STDEV(G38:I40)/SQRT(COUNT(G38:I40))</f>
        <v>7.8364557524333328E-2</v>
      </c>
    </row>
    <row r="41" spans="1:25" ht="13" x14ac:dyDescent="0.3">
      <c r="A41" s="66" t="s">
        <v>60</v>
      </c>
      <c r="B41" s="66" t="s">
        <v>25</v>
      </c>
      <c r="C41" s="66" t="s">
        <v>15</v>
      </c>
      <c r="D41" s="66"/>
      <c r="E41" s="66" t="s">
        <v>10</v>
      </c>
      <c r="F41" s="66" t="s">
        <v>11</v>
      </c>
      <c r="G41" s="52">
        <v>23.549400144598501</v>
      </c>
      <c r="H41" s="52">
        <v>25.049729733940499</v>
      </c>
      <c r="I41" s="52">
        <v>24.870246764854699</v>
      </c>
      <c r="J41" s="53">
        <f t="shared" si="2"/>
        <v>24.489792214464568</v>
      </c>
      <c r="K41" s="70">
        <v>0</v>
      </c>
      <c r="L41" s="68"/>
      <c r="M41" s="67"/>
      <c r="N41" s="68"/>
      <c r="O41" s="68">
        <v>0</v>
      </c>
      <c r="P41" s="69">
        <v>60</v>
      </c>
      <c r="Q41" s="66" t="s">
        <v>11</v>
      </c>
      <c r="R41" s="57"/>
    </row>
    <row r="42" spans="1:25" ht="13" x14ac:dyDescent="0.3">
      <c r="A42" s="66" t="s">
        <v>60</v>
      </c>
      <c r="B42" s="66" t="s">
        <v>25</v>
      </c>
      <c r="C42" s="66" t="s">
        <v>16</v>
      </c>
      <c r="D42" s="66"/>
      <c r="E42" s="66" t="s">
        <v>10</v>
      </c>
      <c r="F42" s="66" t="s">
        <v>11</v>
      </c>
      <c r="G42" s="52">
        <v>25.122282191064901</v>
      </c>
      <c r="H42" s="52">
        <v>24.358405059157899</v>
      </c>
      <c r="I42" s="52">
        <v>24.854006033012801</v>
      </c>
      <c r="J42" s="53">
        <f t="shared" si="1"/>
        <v>24.778231094411865</v>
      </c>
      <c r="K42" s="70">
        <v>0</v>
      </c>
      <c r="L42" s="68"/>
      <c r="M42" s="67"/>
      <c r="N42" s="68"/>
      <c r="O42" s="68">
        <v>0</v>
      </c>
      <c r="P42" s="69">
        <v>60</v>
      </c>
      <c r="Q42" s="66" t="s">
        <v>11</v>
      </c>
      <c r="R42" s="57"/>
    </row>
    <row r="43" spans="1:25" ht="13" x14ac:dyDescent="0.3">
      <c r="A43" s="66" t="s">
        <v>60</v>
      </c>
      <c r="B43" s="66" t="s">
        <v>25</v>
      </c>
      <c r="C43" s="66" t="s">
        <v>17</v>
      </c>
      <c r="D43" s="66"/>
      <c r="E43" s="66" t="s">
        <v>10</v>
      </c>
      <c r="F43" s="66" t="s">
        <v>11</v>
      </c>
      <c r="G43" s="52">
        <v>24.607137609048799</v>
      </c>
      <c r="H43" s="52">
        <v>24.447156318025801</v>
      </c>
      <c r="I43" s="52">
        <v>24.649261947430201</v>
      </c>
      <c r="J43" s="53">
        <f t="shared" si="1"/>
        <v>24.567851958168266</v>
      </c>
      <c r="K43" s="70">
        <v>0</v>
      </c>
      <c r="L43" s="68"/>
      <c r="M43" s="67"/>
      <c r="N43" s="68"/>
      <c r="O43" s="68">
        <v>0</v>
      </c>
      <c r="P43" s="69">
        <v>60</v>
      </c>
      <c r="Q43" s="66" t="s">
        <v>11</v>
      </c>
      <c r="R43" s="58">
        <f t="shared" ref="R43" si="12">AVERAGE(J41:J43)</f>
        <v>24.611958422348234</v>
      </c>
      <c r="T43" s="134">
        <f>AVERAGE(G41:I43)</f>
        <v>24.611958422348234</v>
      </c>
      <c r="V43" s="134">
        <f>STDEV(G41:I43)</f>
        <v>0.47424517818933554</v>
      </c>
      <c r="X43" s="135">
        <f>STDEV(G41:I43)/SQRT(COUNT(G41:I43))</f>
        <v>0.15808172606311185</v>
      </c>
    </row>
    <row r="44" spans="1:25" ht="13" x14ac:dyDescent="0.3">
      <c r="A44" s="59" t="s">
        <v>59</v>
      </c>
      <c r="B44" s="59" t="s">
        <v>27</v>
      </c>
      <c r="C44" s="59" t="s">
        <v>15</v>
      </c>
      <c r="D44" s="59" t="s">
        <v>50</v>
      </c>
      <c r="E44" s="59" t="s">
        <v>10</v>
      </c>
      <c r="F44" s="59" t="s">
        <v>11</v>
      </c>
      <c r="G44" s="60">
        <v>24.169195350625699</v>
      </c>
      <c r="H44" s="60">
        <v>24.702060241649999</v>
      </c>
      <c r="I44" s="60">
        <v>24.015551956117601</v>
      </c>
      <c r="J44" s="78">
        <f t="shared" si="1"/>
        <v>24.295602516131101</v>
      </c>
      <c r="K44" s="71">
        <v>0</v>
      </c>
      <c r="L44" s="62"/>
      <c r="M44" s="61"/>
      <c r="N44" s="62"/>
      <c r="O44" s="62">
        <v>0</v>
      </c>
      <c r="P44" s="63">
        <v>60</v>
      </c>
      <c r="Q44" s="59" t="s">
        <v>11</v>
      </c>
      <c r="R44" s="64"/>
    </row>
    <row r="45" spans="1:25" ht="13" x14ac:dyDescent="0.3">
      <c r="A45" s="59" t="s">
        <v>59</v>
      </c>
      <c r="B45" s="59" t="s">
        <v>27</v>
      </c>
      <c r="C45" s="59" t="s">
        <v>16</v>
      </c>
      <c r="D45" s="59"/>
      <c r="E45" s="59" t="s">
        <v>10</v>
      </c>
      <c r="F45" s="59" t="s">
        <v>11</v>
      </c>
      <c r="G45" s="60">
        <v>24.162718176681299</v>
      </c>
      <c r="H45" s="60">
        <v>24.452429293801899</v>
      </c>
      <c r="I45" s="60">
        <v>24.276186064454201</v>
      </c>
      <c r="J45" s="78">
        <f t="shared" si="1"/>
        <v>24.297111178312463</v>
      </c>
      <c r="K45" s="71">
        <v>0</v>
      </c>
      <c r="L45" s="62"/>
      <c r="M45" s="61"/>
      <c r="N45" s="62"/>
      <c r="O45" s="62">
        <v>0</v>
      </c>
      <c r="P45" s="63">
        <v>60</v>
      </c>
      <c r="Q45" s="59" t="s">
        <v>11</v>
      </c>
      <c r="R45" s="64"/>
    </row>
    <row r="46" spans="1:25" ht="13" x14ac:dyDescent="0.3">
      <c r="A46" s="59" t="s">
        <v>59</v>
      </c>
      <c r="B46" s="59" t="s">
        <v>27</v>
      </c>
      <c r="C46" s="59" t="s">
        <v>17</v>
      </c>
      <c r="D46" s="59"/>
      <c r="E46" s="59" t="s">
        <v>10</v>
      </c>
      <c r="F46" s="59" t="s">
        <v>11</v>
      </c>
      <c r="G46" s="60">
        <v>24.131337196739501</v>
      </c>
      <c r="H46" s="60">
        <v>24.017554055149201</v>
      </c>
      <c r="I46" s="60">
        <v>24.078066129791701</v>
      </c>
      <c r="J46" s="78">
        <f t="shared" si="1"/>
        <v>24.075652460560132</v>
      </c>
      <c r="K46" s="71">
        <v>0</v>
      </c>
      <c r="L46" s="62"/>
      <c r="M46" s="61"/>
      <c r="N46" s="62"/>
      <c r="O46" s="62">
        <v>0</v>
      </c>
      <c r="P46" s="63">
        <v>60</v>
      </c>
      <c r="Q46" s="59" t="s">
        <v>11</v>
      </c>
      <c r="R46" s="65">
        <f t="shared" ref="R46" si="13">AVERAGE(J44:J46)</f>
        <v>24.222788718334566</v>
      </c>
      <c r="U46" s="135">
        <f>AVERAGE(G44:I46)</f>
        <v>24.222788718334566</v>
      </c>
      <c r="W46" s="135">
        <f>STDEV(G44:I46)</f>
        <v>0.22531764622282671</v>
      </c>
      <c r="Y46" s="135">
        <f>STDEV(G44:I46)/SQRT(COUNT(G44:I46))</f>
        <v>7.5105882074275571E-2</v>
      </c>
    </row>
    <row r="47" spans="1:25" ht="13" x14ac:dyDescent="0.3">
      <c r="A47" s="59" t="s">
        <v>60</v>
      </c>
      <c r="B47" s="59" t="s">
        <v>25</v>
      </c>
      <c r="C47" s="59" t="s">
        <v>15</v>
      </c>
      <c r="D47" s="59"/>
      <c r="E47" s="59" t="s">
        <v>10</v>
      </c>
      <c r="F47" s="59" t="s">
        <v>11</v>
      </c>
      <c r="G47" s="60">
        <v>25.2548618427188</v>
      </c>
      <c r="H47" s="60">
        <v>25.265464253493601</v>
      </c>
      <c r="I47" s="60">
        <v>25.351096144170601</v>
      </c>
      <c r="J47" s="78">
        <f t="shared" si="2"/>
        <v>25.290474080127666</v>
      </c>
      <c r="K47" s="71">
        <v>0</v>
      </c>
      <c r="L47" s="62"/>
      <c r="M47" s="61"/>
      <c r="N47" s="62"/>
      <c r="O47" s="62">
        <v>0</v>
      </c>
      <c r="P47" s="63">
        <v>60</v>
      </c>
      <c r="Q47" s="59" t="s">
        <v>11</v>
      </c>
      <c r="R47" s="64"/>
    </row>
    <row r="48" spans="1:25" ht="13" x14ac:dyDescent="0.3">
      <c r="A48" s="59" t="s">
        <v>60</v>
      </c>
      <c r="B48" s="59" t="s">
        <v>25</v>
      </c>
      <c r="C48" s="59" t="s">
        <v>16</v>
      </c>
      <c r="D48" s="59"/>
      <c r="E48" s="59" t="s">
        <v>10</v>
      </c>
      <c r="F48" s="59" t="s">
        <v>11</v>
      </c>
      <c r="G48" s="60">
        <v>25.211502531852599</v>
      </c>
      <c r="H48" s="60">
        <v>25.668682808325901</v>
      </c>
      <c r="I48" s="60">
        <v>25.1147322987356</v>
      </c>
      <c r="J48" s="78">
        <f t="shared" si="1"/>
        <v>25.331639212971368</v>
      </c>
      <c r="K48" s="71">
        <v>0</v>
      </c>
      <c r="L48" s="62"/>
      <c r="M48" s="61"/>
      <c r="N48" s="62"/>
      <c r="O48" s="62">
        <v>0</v>
      </c>
      <c r="P48" s="63">
        <v>60</v>
      </c>
      <c r="Q48" s="59" t="s">
        <v>11</v>
      </c>
      <c r="R48" s="64"/>
    </row>
    <row r="49" spans="1:25" ht="13" x14ac:dyDescent="0.3">
      <c r="A49" s="59" t="s">
        <v>60</v>
      </c>
      <c r="B49" s="59" t="s">
        <v>25</v>
      </c>
      <c r="C49" s="59" t="s">
        <v>17</v>
      </c>
      <c r="D49" s="59"/>
      <c r="E49" s="59" t="s">
        <v>10</v>
      </c>
      <c r="F49" s="59" t="s">
        <v>11</v>
      </c>
      <c r="G49" s="60">
        <v>25.365290527147199</v>
      </c>
      <c r="H49" s="60">
        <v>24.960007753055098</v>
      </c>
      <c r="I49" s="60"/>
      <c r="J49" s="78">
        <f>SUM(G49:I49)/2</f>
        <v>25.162649140101149</v>
      </c>
      <c r="K49" s="71">
        <v>0</v>
      </c>
      <c r="L49" s="62"/>
      <c r="M49" s="61"/>
      <c r="N49" s="62"/>
      <c r="O49" s="62">
        <v>0</v>
      </c>
      <c r="P49" s="63">
        <v>60</v>
      </c>
      <c r="Q49" s="59" t="s">
        <v>11</v>
      </c>
      <c r="R49" s="65">
        <f t="shared" ref="R49" si="14">AVERAGE(J47:J49)</f>
        <v>25.261587477733396</v>
      </c>
      <c r="T49" s="134">
        <f>AVERAGE(G47:I49)</f>
        <v>25.273954769937426</v>
      </c>
      <c r="V49" s="134">
        <f>STDEV(G47:I49)</f>
        <v>0.20645119519415653</v>
      </c>
      <c r="X49" s="135">
        <f>STDEV(G47:I49)/SQRT(COUNT(G47:I49))</f>
        <v>7.2991520052927819E-2</v>
      </c>
    </row>
    <row r="50" spans="1:25" ht="13" x14ac:dyDescent="0.3">
      <c r="A50" s="66" t="s">
        <v>59</v>
      </c>
      <c r="B50" s="66" t="s">
        <v>27</v>
      </c>
      <c r="C50" s="66" t="s">
        <v>15</v>
      </c>
      <c r="D50" s="66" t="s">
        <v>51</v>
      </c>
      <c r="E50" s="66" t="s">
        <v>10</v>
      </c>
      <c r="F50" s="66" t="s">
        <v>11</v>
      </c>
      <c r="G50" s="52">
        <v>23.945290113456199</v>
      </c>
      <c r="H50" s="52">
        <v>23.970181915678499</v>
      </c>
      <c r="I50" s="52">
        <v>24.090890725202399</v>
      </c>
      <c r="J50" s="53">
        <f t="shared" si="1"/>
        <v>24.002120918112364</v>
      </c>
      <c r="K50" s="70">
        <v>0</v>
      </c>
      <c r="L50" s="68"/>
      <c r="M50" s="67"/>
      <c r="N50" s="68"/>
      <c r="O50" s="68">
        <v>0</v>
      </c>
      <c r="P50" s="69">
        <v>60</v>
      </c>
      <c r="Q50" s="66" t="s">
        <v>11</v>
      </c>
      <c r="R50" s="57"/>
    </row>
    <row r="51" spans="1:25" ht="13" x14ac:dyDescent="0.3">
      <c r="A51" s="66" t="s">
        <v>59</v>
      </c>
      <c r="B51" s="66" t="s">
        <v>27</v>
      </c>
      <c r="C51" s="66" t="s">
        <v>16</v>
      </c>
      <c r="D51" s="66"/>
      <c r="E51" s="66" t="s">
        <v>10</v>
      </c>
      <c r="F51" s="66" t="s">
        <v>11</v>
      </c>
      <c r="G51" s="52">
        <v>23.668108008702401</v>
      </c>
      <c r="H51" s="52">
        <v>24.070747876482098</v>
      </c>
      <c r="I51" s="52">
        <v>24.035702764239002</v>
      </c>
      <c r="J51" s="53">
        <f t="shared" si="1"/>
        <v>23.924852883141167</v>
      </c>
      <c r="K51" s="70">
        <v>0</v>
      </c>
      <c r="L51" s="68"/>
      <c r="M51" s="67"/>
      <c r="N51" s="68"/>
      <c r="O51" s="68">
        <v>0</v>
      </c>
      <c r="P51" s="69">
        <v>60</v>
      </c>
      <c r="Q51" s="66" t="s">
        <v>11</v>
      </c>
      <c r="R51" s="57"/>
    </row>
    <row r="52" spans="1:25" ht="13" x14ac:dyDescent="0.3">
      <c r="A52" s="66" t="s">
        <v>59</v>
      </c>
      <c r="B52" s="66" t="s">
        <v>27</v>
      </c>
      <c r="C52" s="66" t="s">
        <v>17</v>
      </c>
      <c r="D52" s="66"/>
      <c r="E52" s="66" t="s">
        <v>10</v>
      </c>
      <c r="F52" s="66" t="s">
        <v>11</v>
      </c>
      <c r="G52" s="52">
        <v>23.669178757584401</v>
      </c>
      <c r="H52" s="52">
        <v>24.291293590643399</v>
      </c>
      <c r="I52" s="52">
        <v>23.991528016116899</v>
      </c>
      <c r="J52" s="53">
        <f t="shared" si="1"/>
        <v>23.984000121448233</v>
      </c>
      <c r="K52" s="70">
        <v>0</v>
      </c>
      <c r="L52" s="68"/>
      <c r="M52" s="67"/>
      <c r="N52" s="68"/>
      <c r="O52" s="68">
        <v>0</v>
      </c>
      <c r="P52" s="69">
        <v>60</v>
      </c>
      <c r="Q52" s="66" t="s">
        <v>11</v>
      </c>
      <c r="R52" s="58">
        <f t="shared" ref="R52" si="15">AVERAGE(J50:J52)</f>
        <v>23.970324640900589</v>
      </c>
      <c r="U52" s="135">
        <f>AVERAGE(G50:I52)</f>
        <v>23.970324640900586</v>
      </c>
      <c r="W52" s="135">
        <f>STDEV(G50:I52)</f>
        <v>0.19843652622113958</v>
      </c>
      <c r="Y52" s="135">
        <f>STDEV(G50:I52)/SQRT(COUNT(G50:I52))</f>
        <v>6.614550874037986E-2</v>
      </c>
    </row>
    <row r="53" spans="1:25" ht="13" x14ac:dyDescent="0.3">
      <c r="A53" s="66" t="s">
        <v>60</v>
      </c>
      <c r="B53" s="66" t="s">
        <v>25</v>
      </c>
      <c r="C53" s="66" t="s">
        <v>15</v>
      </c>
      <c r="D53" s="66"/>
      <c r="E53" s="66" t="s">
        <v>10</v>
      </c>
      <c r="F53" s="66" t="s">
        <v>11</v>
      </c>
      <c r="G53" s="52">
        <v>24.652434423386001</v>
      </c>
      <c r="H53" s="52">
        <v>24.523799927797999</v>
      </c>
      <c r="I53" s="52">
        <v>24.517319666333499</v>
      </c>
      <c r="J53" s="53">
        <f t="shared" si="2"/>
        <v>24.564518005839165</v>
      </c>
      <c r="K53" s="70">
        <v>0</v>
      </c>
      <c r="L53" s="68"/>
      <c r="M53" s="67"/>
      <c r="N53" s="68"/>
      <c r="O53" s="68">
        <v>0</v>
      </c>
      <c r="P53" s="69">
        <v>60</v>
      </c>
      <c r="Q53" s="66" t="s">
        <v>11</v>
      </c>
      <c r="R53" s="57"/>
    </row>
    <row r="54" spans="1:25" ht="13" x14ac:dyDescent="0.3">
      <c r="A54" s="66" t="s">
        <v>60</v>
      </c>
      <c r="B54" s="66" t="s">
        <v>25</v>
      </c>
      <c r="C54" s="66" t="s">
        <v>16</v>
      </c>
      <c r="D54" s="66"/>
      <c r="E54" s="66" t="s">
        <v>10</v>
      </c>
      <c r="F54" s="66" t="s">
        <v>11</v>
      </c>
      <c r="G54" s="52">
        <v>24.4155406605277</v>
      </c>
      <c r="H54" s="52">
        <v>24.480899731888599</v>
      </c>
      <c r="I54" s="52">
        <v>24.320458983295399</v>
      </c>
      <c r="J54" s="53">
        <f t="shared" si="1"/>
        <v>24.40563312523723</v>
      </c>
      <c r="K54" s="70">
        <v>0</v>
      </c>
      <c r="L54" s="68"/>
      <c r="M54" s="67"/>
      <c r="N54" s="68"/>
      <c r="O54" s="68">
        <v>0</v>
      </c>
      <c r="P54" s="69">
        <v>60</v>
      </c>
      <c r="Q54" s="66" t="s">
        <v>11</v>
      </c>
      <c r="R54" s="57"/>
    </row>
    <row r="55" spans="1:25" ht="13" x14ac:dyDescent="0.3">
      <c r="A55" s="66" t="s">
        <v>60</v>
      </c>
      <c r="B55" s="66" t="s">
        <v>25</v>
      </c>
      <c r="C55" s="66" t="s">
        <v>17</v>
      </c>
      <c r="D55" s="66"/>
      <c r="E55" s="66" t="s">
        <v>10</v>
      </c>
      <c r="F55" s="66" t="s">
        <v>11</v>
      </c>
      <c r="G55" s="52">
        <v>24.576984213251698</v>
      </c>
      <c r="H55" s="52">
        <v>24.240315027324499</v>
      </c>
      <c r="I55" s="52">
        <v>24.320451307164898</v>
      </c>
      <c r="J55" s="53">
        <f t="shared" si="1"/>
        <v>24.379250182580364</v>
      </c>
      <c r="K55" s="70">
        <v>0</v>
      </c>
      <c r="L55" s="68"/>
      <c r="M55" s="67"/>
      <c r="N55" s="68"/>
      <c r="O55" s="68">
        <v>0</v>
      </c>
      <c r="P55" s="69">
        <v>60</v>
      </c>
      <c r="Q55" s="66" t="s">
        <v>11</v>
      </c>
      <c r="R55" s="58">
        <f t="shared" ref="R55" si="16">AVERAGE(J53:J55)</f>
        <v>24.449800437885585</v>
      </c>
      <c r="T55" s="134">
        <f>AVERAGE(G53:I55)</f>
        <v>24.449800437885589</v>
      </c>
      <c r="V55" s="134">
        <f>STDEV(G53:I55)</f>
        <v>0.13544208203020161</v>
      </c>
      <c r="X55" s="135">
        <f>STDEV(G53:I55)/SQRT(COUNT(G53:I55))</f>
        <v>4.5147360676733868E-2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8C6C0-9E45-4843-B245-AC75EBC67B9D}">
  <dimension ref="A1:Y77"/>
  <sheetViews>
    <sheetView topLeftCell="F1" zoomScale="110" zoomScaleNormal="110" workbookViewId="0">
      <selection activeCell="Y5" sqref="Y5"/>
    </sheetView>
  </sheetViews>
  <sheetFormatPr defaultRowHeight="11" x14ac:dyDescent="0.25"/>
  <cols>
    <col min="1" max="1" width="27.6640625" customWidth="1"/>
    <col min="20" max="20" width="8.88671875" style="134"/>
    <col min="21" max="21" width="8.88671875" style="135"/>
    <col min="22" max="22" width="8.88671875" style="131"/>
    <col min="23" max="23" width="8.88671875" style="140"/>
    <col min="24" max="24" width="8.88671875" style="134"/>
    <col min="25" max="25" width="8.88671875" style="135"/>
  </cols>
  <sheetData>
    <row r="1" spans="1:25" ht="52" x14ac:dyDescent="0.25">
      <c r="A1" s="48" t="s">
        <v>12</v>
      </c>
      <c r="B1" s="48" t="s">
        <v>13</v>
      </c>
      <c r="C1" s="48" t="s">
        <v>37</v>
      </c>
      <c r="D1" s="48" t="s">
        <v>14</v>
      </c>
      <c r="E1" s="48" t="s">
        <v>0</v>
      </c>
      <c r="F1" s="48" t="s">
        <v>1</v>
      </c>
      <c r="G1" s="48" t="s">
        <v>38</v>
      </c>
      <c r="H1" s="48" t="s">
        <v>39</v>
      </c>
      <c r="I1" s="48" t="s">
        <v>40</v>
      </c>
      <c r="J1" s="49" t="s">
        <v>2</v>
      </c>
      <c r="K1" s="48" t="s">
        <v>3</v>
      </c>
      <c r="L1" s="48" t="s">
        <v>4</v>
      </c>
      <c r="M1" s="48" t="s">
        <v>5</v>
      </c>
      <c r="N1" s="48" t="s">
        <v>6</v>
      </c>
      <c r="O1" s="48" t="s">
        <v>7</v>
      </c>
      <c r="P1" s="48" t="s">
        <v>8</v>
      </c>
      <c r="Q1" s="48" t="s">
        <v>9</v>
      </c>
      <c r="R1" s="50" t="s">
        <v>36</v>
      </c>
      <c r="T1" s="136" t="s">
        <v>98</v>
      </c>
      <c r="U1" s="137" t="s">
        <v>95</v>
      </c>
      <c r="V1" s="138" t="s">
        <v>96</v>
      </c>
      <c r="W1" s="139" t="s">
        <v>97</v>
      </c>
      <c r="X1" s="132" t="s">
        <v>99</v>
      </c>
      <c r="Y1" s="133" t="s">
        <v>100</v>
      </c>
    </row>
    <row r="2" spans="1:25" ht="13" x14ac:dyDescent="0.3">
      <c r="A2" s="51" t="s">
        <v>59</v>
      </c>
      <c r="B2" s="51" t="s">
        <v>28</v>
      </c>
      <c r="C2" s="51" t="s">
        <v>15</v>
      </c>
      <c r="D2" s="51" t="s">
        <v>42</v>
      </c>
      <c r="E2" s="51" t="s">
        <v>10</v>
      </c>
      <c r="F2" s="51" t="s">
        <v>11</v>
      </c>
      <c r="G2" s="77">
        <v>17.162063956700901</v>
      </c>
      <c r="H2" s="77">
        <v>17.063955251961801</v>
      </c>
      <c r="I2" s="77">
        <v>17.054619626330801</v>
      </c>
      <c r="J2" s="53">
        <f>SUM(G2:I2)/3</f>
        <v>17.093546278331171</v>
      </c>
      <c r="K2" s="70">
        <v>0</v>
      </c>
      <c r="L2" s="55"/>
      <c r="M2" s="54"/>
      <c r="N2" s="55"/>
      <c r="O2" s="55">
        <v>0</v>
      </c>
      <c r="P2" s="56">
        <v>60</v>
      </c>
      <c r="Q2" s="51" t="s">
        <v>11</v>
      </c>
      <c r="R2" s="57"/>
    </row>
    <row r="3" spans="1:25" ht="13" x14ac:dyDescent="0.3">
      <c r="A3" s="51" t="s">
        <v>59</v>
      </c>
      <c r="B3" s="51" t="s">
        <v>28</v>
      </c>
      <c r="C3" s="51" t="s">
        <v>16</v>
      </c>
      <c r="D3" s="51"/>
      <c r="E3" s="51" t="s">
        <v>10</v>
      </c>
      <c r="F3" s="51" t="s">
        <v>11</v>
      </c>
      <c r="G3" s="77">
        <v>17.376004480484202</v>
      </c>
      <c r="H3" s="77">
        <v>17.3388997366024</v>
      </c>
      <c r="I3" s="77">
        <v>17.5823503231959</v>
      </c>
      <c r="J3" s="53">
        <f>SUM(G3:I3)/3</f>
        <v>17.432418180094164</v>
      </c>
      <c r="K3" s="70">
        <v>0</v>
      </c>
      <c r="L3" s="55"/>
      <c r="M3" s="54"/>
      <c r="N3" s="55"/>
      <c r="O3" s="55">
        <v>0</v>
      </c>
      <c r="P3" s="56">
        <v>60</v>
      </c>
      <c r="Q3" s="51" t="s">
        <v>11</v>
      </c>
      <c r="R3" s="57"/>
    </row>
    <row r="4" spans="1:25" ht="13" x14ac:dyDescent="0.3">
      <c r="A4" s="51" t="s">
        <v>59</v>
      </c>
      <c r="B4" s="51" t="s">
        <v>28</v>
      </c>
      <c r="C4" s="51" t="s">
        <v>17</v>
      </c>
      <c r="D4" s="51"/>
      <c r="E4" s="51" t="s">
        <v>10</v>
      </c>
      <c r="F4" s="51" t="s">
        <v>11</v>
      </c>
      <c r="G4" s="77">
        <v>17.308344888123699</v>
      </c>
      <c r="H4" s="77">
        <v>17.301845246726401</v>
      </c>
      <c r="I4" s="77">
        <v>17.236146583310301</v>
      </c>
      <c r="J4" s="53">
        <f>SUM(G4:I4)/3</f>
        <v>17.282112239386802</v>
      </c>
      <c r="K4" s="70">
        <v>0</v>
      </c>
      <c r="L4" s="55"/>
      <c r="M4" s="54"/>
      <c r="N4" s="55"/>
      <c r="O4" s="55">
        <v>0</v>
      </c>
      <c r="P4" s="56">
        <v>60</v>
      </c>
      <c r="Q4" s="51" t="s">
        <v>11</v>
      </c>
      <c r="R4" s="58">
        <f>AVERAGE(J2:J4)</f>
        <v>17.269358899270713</v>
      </c>
      <c r="U4" s="135">
        <f>AVERAGE(G2:I4)</f>
        <v>17.26935889927071</v>
      </c>
      <c r="W4" s="140">
        <f>STDEV(G2:I4)</f>
        <v>0.16494960817656076</v>
      </c>
      <c r="Y4" s="135">
        <f>STDEV(G2:I4)/SQRT(COUNT(G2:I4))</f>
        <v>5.4983202725520257E-2</v>
      </c>
    </row>
    <row r="5" spans="1:25" ht="13" x14ac:dyDescent="0.3">
      <c r="A5" s="51" t="s">
        <v>60</v>
      </c>
      <c r="B5" s="51" t="s">
        <v>26</v>
      </c>
      <c r="C5" s="51" t="s">
        <v>15</v>
      </c>
      <c r="D5" s="51"/>
      <c r="E5" s="51" t="s">
        <v>10</v>
      </c>
      <c r="F5" s="51" t="s">
        <v>11</v>
      </c>
      <c r="G5" s="77">
        <v>16.945892955060401</v>
      </c>
      <c r="H5" s="77">
        <v>16.835622350812098</v>
      </c>
      <c r="I5" s="77">
        <v>16.837806806570701</v>
      </c>
      <c r="J5" s="53">
        <f t="shared" ref="J5" si="0">SUM(G5:I5)/3</f>
        <v>16.873107370814399</v>
      </c>
      <c r="K5" s="70">
        <v>0</v>
      </c>
      <c r="L5" s="55"/>
      <c r="M5" s="54"/>
      <c r="N5" s="55"/>
      <c r="O5" s="55">
        <v>0</v>
      </c>
      <c r="P5" s="56">
        <v>60</v>
      </c>
      <c r="Q5" s="51" t="s">
        <v>11</v>
      </c>
      <c r="R5" s="57"/>
    </row>
    <row r="6" spans="1:25" ht="13" x14ac:dyDescent="0.3">
      <c r="A6" s="51" t="s">
        <v>60</v>
      </c>
      <c r="B6" s="51" t="s">
        <v>26</v>
      </c>
      <c r="C6" s="51" t="s">
        <v>16</v>
      </c>
      <c r="D6" s="51"/>
      <c r="E6" s="51" t="s">
        <v>10</v>
      </c>
      <c r="F6" s="51" t="s">
        <v>11</v>
      </c>
      <c r="G6" s="77">
        <v>17.016242718413299</v>
      </c>
      <c r="H6" s="77">
        <v>16.977168747380901</v>
      </c>
      <c r="I6" s="77">
        <v>17.003911556681398</v>
      </c>
      <c r="J6" s="53">
        <f t="shared" ref="J6:J47" si="1">SUM(G6:I6)/3</f>
        <v>16.999107674158534</v>
      </c>
      <c r="K6" s="70">
        <v>0</v>
      </c>
      <c r="L6" s="55"/>
      <c r="M6" s="54"/>
      <c r="N6" s="55"/>
      <c r="O6" s="55">
        <v>0</v>
      </c>
      <c r="P6" s="56">
        <v>60</v>
      </c>
      <c r="Q6" s="51" t="s">
        <v>11</v>
      </c>
      <c r="R6" s="57"/>
    </row>
    <row r="7" spans="1:25" ht="13" x14ac:dyDescent="0.3">
      <c r="A7" s="51" t="s">
        <v>60</v>
      </c>
      <c r="B7" s="51" t="s">
        <v>26</v>
      </c>
      <c r="C7" s="51" t="s">
        <v>17</v>
      </c>
      <c r="D7" s="51"/>
      <c r="E7" s="51" t="s">
        <v>10</v>
      </c>
      <c r="F7" s="51" t="s">
        <v>11</v>
      </c>
      <c r="G7" s="77">
        <v>16.837556127280099</v>
      </c>
      <c r="H7" s="77">
        <v>16.7845057635936</v>
      </c>
      <c r="I7" s="77">
        <v>16.7124217240966</v>
      </c>
      <c r="J7" s="53">
        <f t="shared" si="1"/>
        <v>16.778161204990099</v>
      </c>
      <c r="K7" s="70">
        <v>0</v>
      </c>
      <c r="L7" s="55"/>
      <c r="M7" s="54"/>
      <c r="N7" s="55"/>
      <c r="O7" s="55">
        <v>0</v>
      </c>
      <c r="P7" s="56">
        <v>60</v>
      </c>
      <c r="Q7" s="51" t="s">
        <v>11</v>
      </c>
      <c r="R7" s="58">
        <f>AVERAGE(J5:J7)</f>
        <v>16.883458749987678</v>
      </c>
      <c r="T7" s="134">
        <f>AVERAGE(G5:I7)</f>
        <v>16.883458749987678</v>
      </c>
      <c r="V7" s="131">
        <f>STDEV(G5:I7)</f>
        <v>0.10626904771792096</v>
      </c>
      <c r="X7" s="135">
        <f>STDEV(G5:I7)/SQRT(COUNT(G5:I7))</f>
        <v>3.5423015905973652E-2</v>
      </c>
    </row>
    <row r="8" spans="1:25" ht="13" x14ac:dyDescent="0.3">
      <c r="A8" s="59" t="s">
        <v>59</v>
      </c>
      <c r="B8" s="59" t="s">
        <v>27</v>
      </c>
      <c r="C8" s="59" t="s">
        <v>15</v>
      </c>
      <c r="D8" s="59" t="s">
        <v>76</v>
      </c>
      <c r="E8" s="59" t="s">
        <v>10</v>
      </c>
      <c r="F8" s="59" t="s">
        <v>11</v>
      </c>
      <c r="G8" s="60">
        <v>37.935784159224198</v>
      </c>
      <c r="H8" s="60">
        <v>37.916734900683402</v>
      </c>
      <c r="I8" s="106"/>
      <c r="J8" s="78">
        <f>SUM(G8:H8)/2</f>
        <v>37.926259529953796</v>
      </c>
      <c r="K8" s="71">
        <v>0</v>
      </c>
      <c r="L8" s="62"/>
      <c r="M8" s="61"/>
      <c r="N8" s="62"/>
      <c r="O8" s="62">
        <v>0</v>
      </c>
      <c r="P8" s="63">
        <v>60</v>
      </c>
      <c r="Q8" s="59" t="s">
        <v>11</v>
      </c>
      <c r="R8" s="64"/>
    </row>
    <row r="9" spans="1:25" ht="13" x14ac:dyDescent="0.3">
      <c r="A9" s="59" t="s">
        <v>59</v>
      </c>
      <c r="B9" s="59" t="s">
        <v>27</v>
      </c>
      <c r="C9" s="59" t="s">
        <v>16</v>
      </c>
      <c r="D9" s="59"/>
      <c r="E9" s="59" t="s">
        <v>10</v>
      </c>
      <c r="F9" s="59" t="s">
        <v>11</v>
      </c>
      <c r="G9" s="60">
        <v>38.233175060294499</v>
      </c>
      <c r="H9" s="60">
        <v>37.884306890724901</v>
      </c>
      <c r="I9" s="106"/>
      <c r="J9" s="78">
        <f>SUM(G9:H9)/2</f>
        <v>38.0587409755097</v>
      </c>
      <c r="K9" s="71">
        <v>0</v>
      </c>
      <c r="L9" s="62"/>
      <c r="M9" s="61"/>
      <c r="N9" s="62"/>
      <c r="O9" s="62">
        <v>0</v>
      </c>
      <c r="P9" s="63">
        <v>60</v>
      </c>
      <c r="Q9" s="59" t="s">
        <v>11</v>
      </c>
      <c r="R9" s="65">
        <f>AVERAGE(J8:J9)</f>
        <v>37.992500252731745</v>
      </c>
      <c r="U9" s="135">
        <f>AVERAGE(G8:I9)</f>
        <v>37.992500252731745</v>
      </c>
      <c r="W9" s="140">
        <f>STDEV(G8:I9)</f>
        <v>0.16185103275489585</v>
      </c>
      <c r="Y9" s="135">
        <f>STDEV(G8:I9)/SQRT(COUNT(G8:I9))</f>
        <v>8.0925516377447923E-2</v>
      </c>
    </row>
    <row r="10" spans="1:25" ht="13" x14ac:dyDescent="0.3">
      <c r="A10" s="59" t="s">
        <v>60</v>
      </c>
      <c r="B10" s="59" t="s">
        <v>25</v>
      </c>
      <c r="C10" s="59" t="s">
        <v>15</v>
      </c>
      <c r="D10" s="59"/>
      <c r="E10" s="59" t="s">
        <v>10</v>
      </c>
      <c r="F10" s="59" t="s">
        <v>11</v>
      </c>
      <c r="G10" s="60">
        <v>33.195841695655297</v>
      </c>
      <c r="H10" s="60">
        <v>34.554218810859901</v>
      </c>
      <c r="I10" s="60">
        <v>33.199849407740501</v>
      </c>
      <c r="J10" s="78">
        <f t="shared" ref="J10:J48" si="2">SUM(G10:I10)/3</f>
        <v>33.649969971418564</v>
      </c>
      <c r="K10" s="71">
        <v>0</v>
      </c>
      <c r="L10" s="62"/>
      <c r="M10" s="61"/>
      <c r="N10" s="62"/>
      <c r="O10" s="62">
        <v>0</v>
      </c>
      <c r="P10" s="63">
        <v>60</v>
      </c>
      <c r="Q10" s="59" t="s">
        <v>11</v>
      </c>
      <c r="R10" s="64"/>
    </row>
    <row r="11" spans="1:25" ht="13" x14ac:dyDescent="0.3">
      <c r="A11" s="59" t="s">
        <v>60</v>
      </c>
      <c r="B11" s="59" t="s">
        <v>25</v>
      </c>
      <c r="C11" s="59" t="s">
        <v>16</v>
      </c>
      <c r="D11" s="59"/>
      <c r="E11" s="59" t="s">
        <v>10</v>
      </c>
      <c r="F11" s="59" t="s">
        <v>11</v>
      </c>
      <c r="G11" s="60">
        <v>34.542559703234701</v>
      </c>
      <c r="H11" s="60">
        <v>34.167653063634901</v>
      </c>
      <c r="I11" s="60"/>
      <c r="J11" s="78">
        <f>SUM(G11:I11)/2</f>
        <v>34.355106383434801</v>
      </c>
      <c r="K11" s="71">
        <v>0</v>
      </c>
      <c r="L11" s="62"/>
      <c r="M11" s="61"/>
      <c r="N11" s="62"/>
      <c r="O11" s="62">
        <v>0</v>
      </c>
      <c r="P11" s="63">
        <v>60</v>
      </c>
      <c r="Q11" s="59" t="s">
        <v>11</v>
      </c>
      <c r="R11" s="64"/>
    </row>
    <row r="12" spans="1:25" ht="13" x14ac:dyDescent="0.3">
      <c r="A12" s="59" t="s">
        <v>60</v>
      </c>
      <c r="B12" s="59" t="s">
        <v>25</v>
      </c>
      <c r="C12" s="59" t="s">
        <v>17</v>
      </c>
      <c r="D12" s="59"/>
      <c r="E12" s="59" t="s">
        <v>10</v>
      </c>
      <c r="F12" s="59" t="s">
        <v>11</v>
      </c>
      <c r="G12" s="60">
        <v>35.193086652813697</v>
      </c>
      <c r="H12" s="60">
        <v>36.6697657823334</v>
      </c>
      <c r="I12" s="60">
        <v>36.102016976158502</v>
      </c>
      <c r="J12" s="78">
        <f t="shared" si="1"/>
        <v>35.988289803768531</v>
      </c>
      <c r="K12" s="71">
        <v>0</v>
      </c>
      <c r="L12" s="62"/>
      <c r="M12" s="61"/>
      <c r="N12" s="62"/>
      <c r="O12" s="62">
        <v>0</v>
      </c>
      <c r="P12" s="63">
        <v>60</v>
      </c>
      <c r="Q12" s="59" t="s">
        <v>11</v>
      </c>
      <c r="R12" s="65">
        <f>AVERAGE(J10:J12)</f>
        <v>34.664455386207301</v>
      </c>
      <c r="T12" s="134">
        <f>AVERAGE(G10:I12)</f>
        <v>34.703124011553861</v>
      </c>
      <c r="V12" s="131">
        <f>STDEV(G10:I12)</f>
        <v>1.2496320645397565</v>
      </c>
      <c r="X12" s="135">
        <f>STDEV(G10:I12)/SQRT(COUNT(G10:I12))</f>
        <v>0.4418116534121036</v>
      </c>
    </row>
    <row r="13" spans="1:25" ht="13" x14ac:dyDescent="0.3">
      <c r="A13" s="66" t="s">
        <v>59</v>
      </c>
      <c r="B13" s="66" t="s">
        <v>27</v>
      </c>
      <c r="C13" s="66" t="s">
        <v>15</v>
      </c>
      <c r="D13" s="66" t="s">
        <v>77</v>
      </c>
      <c r="E13" s="66" t="s">
        <v>10</v>
      </c>
      <c r="F13" s="66" t="s">
        <v>11</v>
      </c>
      <c r="G13" s="52">
        <v>22.176489874540199</v>
      </c>
      <c r="H13" s="52">
        <v>22.4349842673351</v>
      </c>
      <c r="I13" s="52"/>
      <c r="J13" s="53">
        <f>SUM(G13:I13)/2</f>
        <v>22.305737070937649</v>
      </c>
      <c r="K13" s="70">
        <v>0</v>
      </c>
      <c r="L13" s="68"/>
      <c r="M13" s="67"/>
      <c r="N13" s="68"/>
      <c r="O13" s="68">
        <v>0</v>
      </c>
      <c r="P13" s="69">
        <v>60</v>
      </c>
      <c r="Q13" s="66" t="s">
        <v>11</v>
      </c>
      <c r="R13" s="57"/>
    </row>
    <row r="14" spans="1:25" ht="13" x14ac:dyDescent="0.3">
      <c r="A14" s="66" t="s">
        <v>59</v>
      </c>
      <c r="B14" s="66" t="s">
        <v>27</v>
      </c>
      <c r="C14" s="66" t="s">
        <v>16</v>
      </c>
      <c r="D14" s="66"/>
      <c r="E14" s="66" t="s">
        <v>10</v>
      </c>
      <c r="F14" s="66" t="s">
        <v>11</v>
      </c>
      <c r="G14" s="52">
        <v>21.2911654551447</v>
      </c>
      <c r="H14" s="52">
        <v>21.522665900219899</v>
      </c>
      <c r="I14" s="52">
        <v>21.5077708602314</v>
      </c>
      <c r="J14" s="53">
        <f>SUM(G14:I14)/3</f>
        <v>21.440534071865333</v>
      </c>
      <c r="K14" s="70">
        <v>0</v>
      </c>
      <c r="L14" s="68"/>
      <c r="M14" s="67"/>
      <c r="N14" s="68"/>
      <c r="O14" s="68">
        <v>0</v>
      </c>
      <c r="P14" s="69">
        <v>60</v>
      </c>
      <c r="Q14" s="66" t="s">
        <v>11</v>
      </c>
      <c r="R14" s="57"/>
    </row>
    <row r="15" spans="1:25" ht="13" x14ac:dyDescent="0.3">
      <c r="A15" s="66" t="s">
        <v>59</v>
      </c>
      <c r="B15" s="66" t="s">
        <v>27</v>
      </c>
      <c r="C15" s="66" t="s">
        <v>17</v>
      </c>
      <c r="D15" s="66"/>
      <c r="E15" s="66" t="s">
        <v>10</v>
      </c>
      <c r="F15" s="66" t="s">
        <v>11</v>
      </c>
      <c r="G15" s="52">
        <v>21.654336329263501</v>
      </c>
      <c r="H15" s="52">
        <v>21.624751247586399</v>
      </c>
      <c r="I15" s="52">
        <v>21.4257048084521</v>
      </c>
      <c r="J15" s="53">
        <f t="shared" si="1"/>
        <v>21.568264128433999</v>
      </c>
      <c r="K15" s="70">
        <v>0</v>
      </c>
      <c r="L15" s="68"/>
      <c r="M15" s="67"/>
      <c r="N15" s="68"/>
      <c r="O15" s="68">
        <v>0</v>
      </c>
      <c r="P15" s="69">
        <v>60</v>
      </c>
      <c r="Q15" s="66" t="s">
        <v>11</v>
      </c>
      <c r="R15" s="58">
        <f t="shared" ref="R15" si="3">AVERAGE(J13:J15)</f>
        <v>21.771511757078994</v>
      </c>
      <c r="U15" s="135">
        <f>AVERAGE(G13:I15)</f>
        <v>21.704733592846665</v>
      </c>
      <c r="W15" s="140">
        <f>STDEV(G13:I15)</f>
        <v>0.39380846077010101</v>
      </c>
      <c r="Y15" s="135">
        <f>STDEV(G13:I15)/SQRT(COUNT(G13:I15))</f>
        <v>0.13923231654958745</v>
      </c>
    </row>
    <row r="16" spans="1:25" ht="13" x14ac:dyDescent="0.3">
      <c r="A16" s="66" t="s">
        <v>60</v>
      </c>
      <c r="B16" s="66" t="s">
        <v>25</v>
      </c>
      <c r="C16" s="66" t="s">
        <v>15</v>
      </c>
      <c r="D16" s="66"/>
      <c r="E16" s="66" t="s">
        <v>10</v>
      </c>
      <c r="F16" s="66" t="s">
        <v>11</v>
      </c>
      <c r="G16" s="52">
        <v>20.266235743491102</v>
      </c>
      <c r="H16" s="52">
        <v>20.230006232751499</v>
      </c>
      <c r="I16" s="52">
        <v>20.211488444537</v>
      </c>
      <c r="J16" s="53">
        <f t="shared" si="2"/>
        <v>20.235910140259865</v>
      </c>
      <c r="K16" s="70">
        <v>0</v>
      </c>
      <c r="L16" s="68"/>
      <c r="M16" s="67"/>
      <c r="N16" s="68"/>
      <c r="O16" s="68">
        <v>0</v>
      </c>
      <c r="P16" s="69">
        <v>60</v>
      </c>
      <c r="Q16" s="66" t="s">
        <v>11</v>
      </c>
      <c r="R16" s="57"/>
    </row>
    <row r="17" spans="1:25" ht="13" x14ac:dyDescent="0.3">
      <c r="A17" s="66" t="s">
        <v>60</v>
      </c>
      <c r="B17" s="66" t="s">
        <v>25</v>
      </c>
      <c r="C17" s="66" t="s">
        <v>16</v>
      </c>
      <c r="D17" s="66"/>
      <c r="E17" s="66" t="s">
        <v>10</v>
      </c>
      <c r="F17" s="66" t="s">
        <v>11</v>
      </c>
      <c r="G17" s="52">
        <v>20.6739802516922</v>
      </c>
      <c r="H17" s="52">
        <v>20.443750652096298</v>
      </c>
      <c r="I17" s="52">
        <v>20.522113262800499</v>
      </c>
      <c r="J17" s="53">
        <f t="shared" si="1"/>
        <v>20.546614722196335</v>
      </c>
      <c r="K17" s="70">
        <v>0</v>
      </c>
      <c r="L17" s="68"/>
      <c r="M17" s="67"/>
      <c r="N17" s="68"/>
      <c r="O17" s="68">
        <v>0</v>
      </c>
      <c r="P17" s="69">
        <v>60</v>
      </c>
      <c r="Q17" s="66" t="s">
        <v>11</v>
      </c>
      <c r="R17" s="57"/>
    </row>
    <row r="18" spans="1:25" ht="13" x14ac:dyDescent="0.3">
      <c r="A18" s="66" t="s">
        <v>60</v>
      </c>
      <c r="B18" s="66" t="s">
        <v>25</v>
      </c>
      <c r="C18" s="66" t="s">
        <v>17</v>
      </c>
      <c r="D18" s="66"/>
      <c r="E18" s="66" t="s">
        <v>10</v>
      </c>
      <c r="F18" s="66" t="s">
        <v>11</v>
      </c>
      <c r="G18" s="52">
        <v>20.508505109460799</v>
      </c>
      <c r="H18" s="52">
        <v>20.447240251885798</v>
      </c>
      <c r="I18" s="52">
        <v>20.3350829311272</v>
      </c>
      <c r="J18" s="53">
        <f t="shared" si="1"/>
        <v>20.430276097491269</v>
      </c>
      <c r="K18" s="70">
        <v>0</v>
      </c>
      <c r="L18" s="68"/>
      <c r="M18" s="67"/>
      <c r="N18" s="68"/>
      <c r="O18" s="68">
        <v>0</v>
      </c>
      <c r="P18" s="69">
        <v>60</v>
      </c>
      <c r="Q18" s="66" t="s">
        <v>11</v>
      </c>
      <c r="R18" s="58">
        <f t="shared" ref="R18" si="4">AVERAGE(J16:J18)</f>
        <v>20.404266986649159</v>
      </c>
      <c r="T18" s="134">
        <f>AVERAGE(G16:I18)</f>
        <v>20.404266986649155</v>
      </c>
      <c r="V18" s="131">
        <f>STDEV(G16:I18)</f>
        <v>0.15502970361617177</v>
      </c>
      <c r="X18" s="135">
        <f>STDEV(G16:I18)/SQRT(COUNT(G16:I18))</f>
        <v>5.1676567872057259E-2</v>
      </c>
    </row>
    <row r="19" spans="1:25" ht="13" x14ac:dyDescent="0.3">
      <c r="A19" s="59" t="s">
        <v>59</v>
      </c>
      <c r="B19" s="59" t="s">
        <v>27</v>
      </c>
      <c r="C19" s="59" t="s">
        <v>15</v>
      </c>
      <c r="D19" s="59" t="s">
        <v>78</v>
      </c>
      <c r="E19" s="59" t="s">
        <v>10</v>
      </c>
      <c r="F19" s="59" t="s">
        <v>11</v>
      </c>
      <c r="G19" s="60">
        <v>21.498142456860599</v>
      </c>
      <c r="H19" s="60">
        <v>21.653054272843999</v>
      </c>
      <c r="I19" s="106"/>
      <c r="J19" s="78">
        <f>SUM(G19:H19)/2</f>
        <v>21.575598364852297</v>
      </c>
      <c r="K19" s="71">
        <v>0</v>
      </c>
      <c r="L19" s="62"/>
      <c r="M19" s="61"/>
      <c r="N19" s="62"/>
      <c r="O19" s="62">
        <v>0</v>
      </c>
      <c r="P19" s="63">
        <v>60</v>
      </c>
      <c r="Q19" s="59" t="s">
        <v>11</v>
      </c>
      <c r="R19" s="64"/>
    </row>
    <row r="20" spans="1:25" ht="13" x14ac:dyDescent="0.3">
      <c r="A20" s="59" t="s">
        <v>59</v>
      </c>
      <c r="B20" s="59" t="s">
        <v>27</v>
      </c>
      <c r="C20" s="59" t="s">
        <v>16</v>
      </c>
      <c r="D20" s="59"/>
      <c r="E20" s="59" t="s">
        <v>10</v>
      </c>
      <c r="F20" s="59" t="s">
        <v>11</v>
      </c>
      <c r="G20" s="60">
        <v>21.305416202586599</v>
      </c>
      <c r="H20" s="60">
        <v>20.903188437491998</v>
      </c>
      <c r="I20" s="60">
        <v>21.083367438669299</v>
      </c>
      <c r="J20" s="78">
        <f t="shared" si="1"/>
        <v>21.0973240262493</v>
      </c>
      <c r="K20" s="71">
        <v>0</v>
      </c>
      <c r="L20" s="62"/>
      <c r="M20" s="61"/>
      <c r="N20" s="62"/>
      <c r="O20" s="62">
        <v>0</v>
      </c>
      <c r="P20" s="63">
        <v>60</v>
      </c>
      <c r="Q20" s="59" t="s">
        <v>11</v>
      </c>
      <c r="R20" s="64"/>
    </row>
    <row r="21" spans="1:25" ht="13" x14ac:dyDescent="0.3">
      <c r="A21" s="59" t="s">
        <v>59</v>
      </c>
      <c r="B21" s="59" t="s">
        <v>27</v>
      </c>
      <c r="C21" s="59" t="s">
        <v>17</v>
      </c>
      <c r="D21" s="59"/>
      <c r="E21" s="59" t="s">
        <v>10</v>
      </c>
      <c r="F21" s="59" t="s">
        <v>11</v>
      </c>
      <c r="G21" s="60">
        <v>22.345143466463298</v>
      </c>
      <c r="H21" s="60">
        <v>22.307727675438102</v>
      </c>
      <c r="I21" s="60">
        <v>22.3680278032543</v>
      </c>
      <c r="J21" s="78">
        <f t="shared" si="1"/>
        <v>22.34029964838523</v>
      </c>
      <c r="K21" s="71">
        <v>0</v>
      </c>
      <c r="L21" s="62"/>
      <c r="M21" s="61"/>
      <c r="N21" s="62"/>
      <c r="O21" s="62">
        <v>0</v>
      </c>
      <c r="P21" s="63">
        <v>60</v>
      </c>
      <c r="Q21" s="59" t="s">
        <v>11</v>
      </c>
      <c r="R21" s="65">
        <f t="shared" ref="R21" si="5">AVERAGE(J19:J21)</f>
        <v>21.671074013162272</v>
      </c>
      <c r="U21" s="135">
        <f>AVERAGE(G19:I21)</f>
        <v>21.683008469201024</v>
      </c>
      <c r="W21" s="140">
        <f>STDEV(G19:I21)</f>
        <v>0.59079674929281123</v>
      </c>
      <c r="Y21" s="135">
        <f>STDEV(G19:I21)/SQRT(COUNT(G19:I21))</f>
        <v>0.2088781938639577</v>
      </c>
    </row>
    <row r="22" spans="1:25" ht="13" x14ac:dyDescent="0.3">
      <c r="A22" s="59" t="s">
        <v>60</v>
      </c>
      <c r="B22" s="59" t="s">
        <v>25</v>
      </c>
      <c r="C22" s="59" t="s">
        <v>15</v>
      </c>
      <c r="D22" s="59"/>
      <c r="E22" s="59" t="s">
        <v>10</v>
      </c>
      <c r="F22" s="59" t="s">
        <v>11</v>
      </c>
      <c r="G22" s="60">
        <v>21.436563229355201</v>
      </c>
      <c r="H22" s="60">
        <v>21.625162316003799</v>
      </c>
      <c r="I22" s="60">
        <v>21.432545484817499</v>
      </c>
      <c r="J22" s="78">
        <f t="shared" si="2"/>
        <v>21.498090343392164</v>
      </c>
      <c r="K22" s="71">
        <v>0</v>
      </c>
      <c r="L22" s="62"/>
      <c r="M22" s="61"/>
      <c r="N22" s="62"/>
      <c r="O22" s="62">
        <v>0</v>
      </c>
      <c r="P22" s="63">
        <v>60</v>
      </c>
      <c r="Q22" s="59" t="s">
        <v>11</v>
      </c>
      <c r="R22" s="64"/>
    </row>
    <row r="23" spans="1:25" ht="13" x14ac:dyDescent="0.3">
      <c r="A23" s="59" t="s">
        <v>60</v>
      </c>
      <c r="B23" s="59" t="s">
        <v>25</v>
      </c>
      <c r="C23" s="59" t="s">
        <v>16</v>
      </c>
      <c r="D23" s="59"/>
      <c r="E23" s="59" t="s">
        <v>10</v>
      </c>
      <c r="F23" s="59" t="s">
        <v>11</v>
      </c>
      <c r="G23" s="60">
        <v>21.527390532114602</v>
      </c>
      <c r="H23" s="60">
        <v>21.760134608875202</v>
      </c>
      <c r="I23" s="60">
        <v>21.617999146858399</v>
      </c>
      <c r="J23" s="78">
        <f t="shared" si="1"/>
        <v>21.635174762616064</v>
      </c>
      <c r="K23" s="71">
        <v>0</v>
      </c>
      <c r="L23" s="62"/>
      <c r="M23" s="61"/>
      <c r="N23" s="62"/>
      <c r="O23" s="62">
        <v>0</v>
      </c>
      <c r="P23" s="63">
        <v>60</v>
      </c>
      <c r="Q23" s="59" t="s">
        <v>11</v>
      </c>
      <c r="R23" s="64"/>
    </row>
    <row r="24" spans="1:25" ht="13" x14ac:dyDescent="0.3">
      <c r="A24" s="59" t="s">
        <v>60</v>
      </c>
      <c r="B24" s="59" t="s">
        <v>25</v>
      </c>
      <c r="C24" s="59" t="s">
        <v>17</v>
      </c>
      <c r="D24" s="59"/>
      <c r="E24" s="59" t="s">
        <v>10</v>
      </c>
      <c r="F24" s="59" t="s">
        <v>11</v>
      </c>
      <c r="G24" s="60">
        <v>21.673366248230199</v>
      </c>
      <c r="H24" s="60">
        <v>21.651300124408699</v>
      </c>
      <c r="I24" s="60">
        <v>21.453737075839101</v>
      </c>
      <c r="J24" s="78">
        <f t="shared" si="1"/>
        <v>21.592801149492669</v>
      </c>
      <c r="K24" s="71">
        <v>0</v>
      </c>
      <c r="L24" s="62"/>
      <c r="M24" s="61"/>
      <c r="N24" s="62"/>
      <c r="O24" s="62">
        <v>0</v>
      </c>
      <c r="P24" s="63">
        <v>60</v>
      </c>
      <c r="Q24" s="59" t="s">
        <v>11</v>
      </c>
      <c r="R24" s="65">
        <f t="shared" ref="R24" si="6">AVERAGE(J22:J24)</f>
        <v>21.575355418500298</v>
      </c>
      <c r="T24" s="134">
        <f>AVERAGE(G22:I24)</f>
        <v>21.575355418500301</v>
      </c>
      <c r="V24" s="131">
        <f>STDEV(G22:I24)</f>
        <v>0.11756162502411696</v>
      </c>
      <c r="X24" s="135">
        <f>STDEV(G22:I24)/SQRT(COUNT(G22:I24))</f>
        <v>3.918720834137232E-2</v>
      </c>
    </row>
    <row r="25" spans="1:25" ht="13" x14ac:dyDescent="0.3">
      <c r="A25" s="66" t="s">
        <v>59</v>
      </c>
      <c r="B25" s="66" t="s">
        <v>27</v>
      </c>
      <c r="C25" s="66" t="s">
        <v>15</v>
      </c>
      <c r="D25" s="66" t="s">
        <v>79</v>
      </c>
      <c r="E25" s="66" t="s">
        <v>10</v>
      </c>
      <c r="F25" s="66" t="s">
        <v>11</v>
      </c>
      <c r="G25" s="52">
        <v>24.393913400949401</v>
      </c>
      <c r="H25" s="52">
        <v>24.843608547016601</v>
      </c>
      <c r="I25" s="52">
        <v>25.0159280459333</v>
      </c>
      <c r="J25" s="53">
        <f t="shared" si="1"/>
        <v>24.751149997966433</v>
      </c>
      <c r="K25" s="70">
        <v>0</v>
      </c>
      <c r="L25" s="68"/>
      <c r="M25" s="67"/>
      <c r="N25" s="68"/>
      <c r="O25" s="68">
        <v>0</v>
      </c>
      <c r="P25" s="69">
        <v>60</v>
      </c>
      <c r="Q25" s="66" t="s">
        <v>11</v>
      </c>
      <c r="R25" s="57"/>
    </row>
    <row r="26" spans="1:25" ht="13" x14ac:dyDescent="0.3">
      <c r="A26" s="66" t="s">
        <v>59</v>
      </c>
      <c r="B26" s="66" t="s">
        <v>27</v>
      </c>
      <c r="C26" s="66" t="s">
        <v>16</v>
      </c>
      <c r="D26" s="66"/>
      <c r="E26" s="66" t="s">
        <v>10</v>
      </c>
      <c r="F26" s="66" t="s">
        <v>11</v>
      </c>
      <c r="G26" s="52">
        <v>25.870088202984199</v>
      </c>
      <c r="H26" s="52">
        <v>25.8814942088744</v>
      </c>
      <c r="I26" s="52">
        <v>26.121387414951599</v>
      </c>
      <c r="J26" s="53">
        <f t="shared" si="1"/>
        <v>25.95765660893673</v>
      </c>
      <c r="K26" s="70">
        <v>0</v>
      </c>
      <c r="L26" s="68"/>
      <c r="M26" s="67"/>
      <c r="N26" s="68"/>
      <c r="O26" s="68">
        <v>0</v>
      </c>
      <c r="P26" s="69">
        <v>60</v>
      </c>
      <c r="Q26" s="66" t="s">
        <v>11</v>
      </c>
      <c r="R26" s="57"/>
    </row>
    <row r="27" spans="1:25" ht="13" x14ac:dyDescent="0.3">
      <c r="A27" s="66" t="s">
        <v>59</v>
      </c>
      <c r="B27" s="66" t="s">
        <v>27</v>
      </c>
      <c r="C27" s="66" t="s">
        <v>17</v>
      </c>
      <c r="D27" s="66"/>
      <c r="E27" s="66" t="s">
        <v>10</v>
      </c>
      <c r="F27" s="66" t="s">
        <v>11</v>
      </c>
      <c r="G27" s="52">
        <v>24.264249289339102</v>
      </c>
      <c r="H27" s="52">
        <v>24.2552645287677</v>
      </c>
      <c r="I27" s="52">
        <v>24.302086733041399</v>
      </c>
      <c r="J27" s="53">
        <f t="shared" si="1"/>
        <v>24.273866850382735</v>
      </c>
      <c r="K27" s="70">
        <v>0</v>
      </c>
      <c r="L27" s="68"/>
      <c r="M27" s="67"/>
      <c r="N27" s="68"/>
      <c r="O27" s="68">
        <v>0</v>
      </c>
      <c r="P27" s="69">
        <v>60</v>
      </c>
      <c r="Q27" s="66" t="s">
        <v>11</v>
      </c>
      <c r="R27" s="58">
        <f>AVERAGE(J25:J26)</f>
        <v>25.354403303451583</v>
      </c>
      <c r="U27" s="135">
        <f>AVERAGE(G25:I27)</f>
        <v>24.994224485761961</v>
      </c>
      <c r="W27" s="140">
        <f>STDEV(G25:I27)</f>
        <v>0.7718800878285319</v>
      </c>
      <c r="Y27" s="135">
        <f>STDEV(G25:I27)/SQRT(COUNT(G25:I27))</f>
        <v>0.25729336260951063</v>
      </c>
    </row>
    <row r="28" spans="1:25" ht="13" x14ac:dyDescent="0.3">
      <c r="A28" s="66" t="s">
        <v>60</v>
      </c>
      <c r="B28" s="66" t="s">
        <v>25</v>
      </c>
      <c r="C28" s="66" t="s">
        <v>15</v>
      </c>
      <c r="D28" s="66"/>
      <c r="E28" s="66" t="s">
        <v>10</v>
      </c>
      <c r="F28" s="66" t="s">
        <v>11</v>
      </c>
      <c r="G28" s="52">
        <v>24.759402163664799</v>
      </c>
      <c r="H28" s="52">
        <v>25.026774180952799</v>
      </c>
      <c r="I28" s="52">
        <v>25.065748475925201</v>
      </c>
      <c r="J28" s="53">
        <f t="shared" si="2"/>
        <v>24.950641606847601</v>
      </c>
      <c r="K28" s="70">
        <v>0</v>
      </c>
      <c r="L28" s="68"/>
      <c r="M28" s="67"/>
      <c r="N28" s="68"/>
      <c r="O28" s="68">
        <v>0</v>
      </c>
      <c r="P28" s="69">
        <v>60</v>
      </c>
      <c r="Q28" s="66" t="s">
        <v>11</v>
      </c>
      <c r="R28" s="57"/>
    </row>
    <row r="29" spans="1:25" ht="13" x14ac:dyDescent="0.3">
      <c r="A29" s="66" t="s">
        <v>60</v>
      </c>
      <c r="B29" s="66" t="s">
        <v>25</v>
      </c>
      <c r="C29" s="66" t="s">
        <v>16</v>
      </c>
      <c r="D29" s="66"/>
      <c r="E29" s="66" t="s">
        <v>10</v>
      </c>
      <c r="F29" s="66" t="s">
        <v>11</v>
      </c>
      <c r="G29" s="52">
        <v>24.238615799061598</v>
      </c>
      <c r="H29" s="52">
        <v>24.306677258932901</v>
      </c>
      <c r="I29" s="52">
        <v>24.914819147047702</v>
      </c>
      <c r="J29" s="53">
        <f t="shared" si="1"/>
        <v>24.486704068347404</v>
      </c>
      <c r="K29" s="70">
        <v>0</v>
      </c>
      <c r="L29" s="68"/>
      <c r="M29" s="67"/>
      <c r="N29" s="68"/>
      <c r="O29" s="68">
        <v>0</v>
      </c>
      <c r="P29" s="69">
        <v>60</v>
      </c>
      <c r="Q29" s="66" t="s">
        <v>11</v>
      </c>
      <c r="R29" s="57"/>
    </row>
    <row r="30" spans="1:25" ht="13" x14ac:dyDescent="0.3">
      <c r="A30" s="66" t="s">
        <v>60</v>
      </c>
      <c r="B30" s="66" t="s">
        <v>25</v>
      </c>
      <c r="C30" s="66" t="s">
        <v>17</v>
      </c>
      <c r="D30" s="66"/>
      <c r="E30" s="66" t="s">
        <v>10</v>
      </c>
      <c r="F30" s="66" t="s">
        <v>11</v>
      </c>
      <c r="G30" s="52">
        <v>25.090768181617999</v>
      </c>
      <c r="H30" s="52">
        <v>25.0268473744392</v>
      </c>
      <c r="I30" s="52">
        <v>24.9685195865558</v>
      </c>
      <c r="J30" s="53">
        <f t="shared" si="1"/>
        <v>25.028711714204334</v>
      </c>
      <c r="K30" s="70">
        <v>0</v>
      </c>
      <c r="L30" s="68"/>
      <c r="M30" s="67"/>
      <c r="N30" s="68"/>
      <c r="O30" s="68">
        <v>0</v>
      </c>
      <c r="P30" s="69">
        <v>60</v>
      </c>
      <c r="Q30" s="66" t="s">
        <v>11</v>
      </c>
      <c r="R30" s="58">
        <f t="shared" ref="R30" si="7">AVERAGE(J28:J30)</f>
        <v>24.822019129799781</v>
      </c>
      <c r="T30" s="134">
        <f>AVERAGE(G28:I30)</f>
        <v>24.822019129799777</v>
      </c>
      <c r="V30" s="131">
        <f>STDEV(G28:I30)</f>
        <v>0.32700173727644871</v>
      </c>
      <c r="X30" s="135">
        <f>STDEV(G28:I30)/SQRT(COUNT(G28:I30))</f>
        <v>0.10900057909214957</v>
      </c>
    </row>
    <row r="31" spans="1:25" ht="13" x14ac:dyDescent="0.3">
      <c r="A31" s="59" t="s">
        <v>59</v>
      </c>
      <c r="B31" s="59" t="s">
        <v>27</v>
      </c>
      <c r="C31" s="59" t="s">
        <v>15</v>
      </c>
      <c r="D31" s="59" t="s">
        <v>80</v>
      </c>
      <c r="E31" s="59" t="s">
        <v>10</v>
      </c>
      <c r="F31" s="59" t="s">
        <v>11</v>
      </c>
      <c r="G31" s="60">
        <v>24.229895280105399</v>
      </c>
      <c r="H31" s="60">
        <v>24.628852986823201</v>
      </c>
      <c r="J31" s="78">
        <f>SUM(G31:H31)/2</f>
        <v>24.4293741334643</v>
      </c>
      <c r="K31" s="71">
        <v>0</v>
      </c>
      <c r="L31" s="62"/>
      <c r="M31" s="61"/>
      <c r="N31" s="62"/>
      <c r="O31" s="62">
        <v>0</v>
      </c>
      <c r="P31" s="63">
        <v>60</v>
      </c>
      <c r="Q31" s="59" t="s">
        <v>11</v>
      </c>
      <c r="R31" s="64"/>
    </row>
    <row r="32" spans="1:25" ht="13" x14ac:dyDescent="0.3">
      <c r="A32" s="59" t="s">
        <v>59</v>
      </c>
      <c r="B32" s="59" t="s">
        <v>27</v>
      </c>
      <c r="C32" s="59" t="s">
        <v>16</v>
      </c>
      <c r="D32" s="59"/>
      <c r="E32" s="59" t="s">
        <v>10</v>
      </c>
      <c r="F32" s="59" t="s">
        <v>11</v>
      </c>
      <c r="G32" s="60">
        <v>25.607849992766202</v>
      </c>
      <c r="H32" s="60">
        <v>25.6386911030242</v>
      </c>
      <c r="I32" s="60">
        <v>25.417106859611302</v>
      </c>
      <c r="J32" s="78">
        <f t="shared" si="1"/>
        <v>25.554549318467235</v>
      </c>
      <c r="K32" s="71">
        <v>0</v>
      </c>
      <c r="L32" s="62"/>
      <c r="M32" s="61"/>
      <c r="N32" s="62"/>
      <c r="O32" s="62">
        <v>0</v>
      </c>
      <c r="P32" s="63">
        <v>60</v>
      </c>
      <c r="Q32" s="59" t="s">
        <v>11</v>
      </c>
      <c r="R32" s="65">
        <f>AVERAGE(J31:J32)</f>
        <v>24.991961725965766</v>
      </c>
      <c r="U32" s="135">
        <f>AVERAGE(G31:I32)</f>
        <v>25.104479244466063</v>
      </c>
      <c r="W32" s="140">
        <f>STDEV(G31:I32)</f>
        <v>0.63789064374231674</v>
      </c>
      <c r="Y32" s="135">
        <f>STDEV(G31:I32)/SQRT(COUNT(G31:I32))</f>
        <v>0.28527336832378419</v>
      </c>
    </row>
    <row r="33" spans="1:25" ht="13" x14ac:dyDescent="0.3">
      <c r="A33" s="59" t="s">
        <v>60</v>
      </c>
      <c r="B33" s="59" t="s">
        <v>25</v>
      </c>
      <c r="C33" s="59" t="s">
        <v>15</v>
      </c>
      <c r="D33" s="59"/>
      <c r="E33" s="59" t="s">
        <v>10</v>
      </c>
      <c r="F33" s="59" t="s">
        <v>11</v>
      </c>
      <c r="G33" s="60">
        <v>24.618590817393901</v>
      </c>
      <c r="H33" s="60">
        <v>24.588498253696901</v>
      </c>
      <c r="I33" s="60">
        <v>24.349237308379202</v>
      </c>
      <c r="J33" s="78">
        <f t="shared" si="2"/>
        <v>24.518775459823335</v>
      </c>
      <c r="K33" s="71">
        <v>0</v>
      </c>
      <c r="L33" s="62"/>
      <c r="M33" s="61"/>
      <c r="N33" s="62"/>
      <c r="O33" s="62">
        <v>0</v>
      </c>
      <c r="P33" s="63">
        <v>60</v>
      </c>
      <c r="Q33" s="59" t="s">
        <v>11</v>
      </c>
      <c r="R33" s="64"/>
    </row>
    <row r="34" spans="1:25" ht="13" x14ac:dyDescent="0.3">
      <c r="A34" s="59" t="s">
        <v>60</v>
      </c>
      <c r="B34" s="59" t="s">
        <v>25</v>
      </c>
      <c r="C34" s="59" t="s">
        <v>16</v>
      </c>
      <c r="D34" s="59"/>
      <c r="E34" s="59" t="s">
        <v>10</v>
      </c>
      <c r="F34" s="59" t="s">
        <v>11</v>
      </c>
      <c r="G34" s="60">
        <v>24.030823219835298</v>
      </c>
      <c r="H34" s="60">
        <v>23.908944679446499</v>
      </c>
      <c r="I34" s="60">
        <v>23.964359962508599</v>
      </c>
      <c r="J34" s="78">
        <f t="shared" si="1"/>
        <v>23.968042620596801</v>
      </c>
      <c r="K34" s="71">
        <v>0</v>
      </c>
      <c r="L34" s="62"/>
      <c r="M34" s="61"/>
      <c r="N34" s="62"/>
      <c r="O34" s="62">
        <v>0</v>
      </c>
      <c r="P34" s="63">
        <v>60</v>
      </c>
      <c r="Q34" s="59" t="s">
        <v>11</v>
      </c>
      <c r="R34" s="64"/>
    </row>
    <row r="35" spans="1:25" ht="13" x14ac:dyDescent="0.3">
      <c r="A35" s="59" t="s">
        <v>60</v>
      </c>
      <c r="B35" s="59" t="s">
        <v>25</v>
      </c>
      <c r="C35" s="59" t="s">
        <v>17</v>
      </c>
      <c r="D35" s="59"/>
      <c r="E35" s="59" t="s">
        <v>10</v>
      </c>
      <c r="F35" s="59" t="s">
        <v>11</v>
      </c>
      <c r="G35" s="60">
        <v>24.8138408893975</v>
      </c>
      <c r="H35" s="60">
        <v>24.7166444406867</v>
      </c>
      <c r="J35" s="78">
        <f>SUM(G35:H35)/2</f>
        <v>24.765242665042102</v>
      </c>
      <c r="K35" s="71">
        <v>0</v>
      </c>
      <c r="L35" s="62"/>
      <c r="M35" s="61"/>
      <c r="N35" s="62"/>
      <c r="O35" s="62">
        <v>0</v>
      </c>
      <c r="P35" s="63">
        <v>60</v>
      </c>
      <c r="Q35" s="59" t="s">
        <v>11</v>
      </c>
      <c r="R35" s="65">
        <f t="shared" ref="R35" si="8">AVERAGE(J33:J35)</f>
        <v>24.417353581820748</v>
      </c>
      <c r="T35" s="134">
        <f>AVERAGE(G33:I35)</f>
        <v>24.373867446418078</v>
      </c>
      <c r="V35" s="131">
        <f>STDEV(G33:I35)</f>
        <v>0.36236606467176274</v>
      </c>
      <c r="X35" s="135">
        <f>STDEV(G33:I35)/SQRT(COUNT(G33:I35))</f>
        <v>0.12811575080064322</v>
      </c>
    </row>
    <row r="36" spans="1:25" ht="13" x14ac:dyDescent="0.3">
      <c r="A36" s="66" t="s">
        <v>59</v>
      </c>
      <c r="B36" s="66" t="s">
        <v>27</v>
      </c>
      <c r="C36" s="66" t="s">
        <v>15</v>
      </c>
      <c r="D36" s="66" t="s">
        <v>81</v>
      </c>
      <c r="E36" s="66" t="s">
        <v>10</v>
      </c>
      <c r="F36" s="66" t="s">
        <v>11</v>
      </c>
      <c r="G36" s="52">
        <v>25.6015644383615</v>
      </c>
      <c r="H36" s="52">
        <v>24.924127284848101</v>
      </c>
      <c r="I36" s="105"/>
      <c r="J36" s="53">
        <f>SUM(G36:H36)/2</f>
        <v>25.262845861604802</v>
      </c>
      <c r="K36" s="70">
        <v>0</v>
      </c>
      <c r="L36" s="68"/>
      <c r="M36" s="67"/>
      <c r="N36" s="68"/>
      <c r="O36" s="68">
        <v>0</v>
      </c>
      <c r="P36" s="69">
        <v>60</v>
      </c>
      <c r="Q36" s="66" t="s">
        <v>11</v>
      </c>
      <c r="R36" s="57"/>
    </row>
    <row r="37" spans="1:25" ht="13" x14ac:dyDescent="0.3">
      <c r="A37" s="66" t="s">
        <v>59</v>
      </c>
      <c r="B37" s="66" t="s">
        <v>27</v>
      </c>
      <c r="C37" s="66" t="s">
        <v>16</v>
      </c>
      <c r="D37" s="66"/>
      <c r="E37" s="66" t="s">
        <v>10</v>
      </c>
      <c r="F37" s="66" t="s">
        <v>11</v>
      </c>
      <c r="G37" s="52">
        <v>28.468777086755001</v>
      </c>
      <c r="H37" s="52">
        <v>28.831548622947501</v>
      </c>
      <c r="I37" s="52">
        <v>29.335295410200501</v>
      </c>
      <c r="J37" s="53">
        <f t="shared" si="1"/>
        <v>28.878540373301004</v>
      </c>
      <c r="K37" s="70">
        <v>0</v>
      </c>
      <c r="L37" s="68"/>
      <c r="M37" s="67"/>
      <c r="N37" s="68"/>
      <c r="O37" s="68">
        <v>0</v>
      </c>
      <c r="P37" s="69">
        <v>60</v>
      </c>
      <c r="Q37" s="66" t="s">
        <v>11</v>
      </c>
      <c r="R37" s="57"/>
    </row>
    <row r="38" spans="1:25" ht="13" x14ac:dyDescent="0.3">
      <c r="A38" s="66" t="s">
        <v>59</v>
      </c>
      <c r="B38" s="66" t="s">
        <v>27</v>
      </c>
      <c r="C38" s="66" t="s">
        <v>17</v>
      </c>
      <c r="D38" s="66"/>
      <c r="E38" s="66" t="s">
        <v>10</v>
      </c>
      <c r="F38" s="66" t="s">
        <v>11</v>
      </c>
      <c r="G38" s="52">
        <v>24.273426947056802</v>
      </c>
      <c r="H38" s="52">
        <v>24.276178153568701</v>
      </c>
      <c r="I38" s="52">
        <v>24.281523442366201</v>
      </c>
      <c r="J38" s="53">
        <f t="shared" si="1"/>
        <v>24.277042847663903</v>
      </c>
      <c r="K38" s="70">
        <v>0</v>
      </c>
      <c r="L38" s="68"/>
      <c r="M38" s="67"/>
      <c r="N38" s="68"/>
      <c r="O38" s="68">
        <v>0</v>
      </c>
      <c r="P38" s="69">
        <v>60</v>
      </c>
      <c r="Q38" s="66" t="s">
        <v>11</v>
      </c>
      <c r="R38" s="58">
        <f t="shared" ref="R38" si="9">AVERAGE(J36:J38)</f>
        <v>26.139476360856573</v>
      </c>
      <c r="U38" s="135">
        <f>AVERAGE(G36:I38)</f>
        <v>26.249055173263038</v>
      </c>
      <c r="W38" s="140">
        <f>STDEV(G36:I38)</f>
        <v>2.234870609465891</v>
      </c>
      <c r="Y38" s="135">
        <f>STDEV(G36:I38)/SQRT(COUNT(G36:I38))</f>
        <v>0.79014608151392185</v>
      </c>
    </row>
    <row r="39" spans="1:25" ht="13" x14ac:dyDescent="0.3">
      <c r="A39" s="66" t="s">
        <v>60</v>
      </c>
      <c r="B39" s="66" t="s">
        <v>25</v>
      </c>
      <c r="C39" s="66" t="s">
        <v>15</v>
      </c>
      <c r="D39" s="66"/>
      <c r="E39" s="66" t="s">
        <v>10</v>
      </c>
      <c r="F39" s="66" t="s">
        <v>11</v>
      </c>
      <c r="G39" s="52">
        <v>25.621095732894201</v>
      </c>
      <c r="H39" s="52">
        <v>25.856701936585502</v>
      </c>
      <c r="I39" s="52">
        <v>25.778852326986399</v>
      </c>
      <c r="J39" s="53">
        <f t="shared" si="2"/>
        <v>25.752216665488699</v>
      </c>
      <c r="K39" s="70">
        <v>0</v>
      </c>
      <c r="L39" s="68"/>
      <c r="M39" s="67"/>
      <c r="N39" s="68"/>
      <c r="O39" s="68">
        <v>0</v>
      </c>
      <c r="P39" s="69">
        <v>60</v>
      </c>
      <c r="Q39" s="66" t="s">
        <v>11</v>
      </c>
      <c r="R39" s="57"/>
    </row>
    <row r="40" spans="1:25" ht="13" x14ac:dyDescent="0.3">
      <c r="A40" s="66" t="s">
        <v>60</v>
      </c>
      <c r="B40" s="66" t="s">
        <v>25</v>
      </c>
      <c r="C40" s="66" t="s">
        <v>16</v>
      </c>
      <c r="D40" s="66"/>
      <c r="E40" s="66" t="s">
        <v>10</v>
      </c>
      <c r="F40" s="66" t="s">
        <v>11</v>
      </c>
      <c r="G40" s="52">
        <v>25.018381660734899</v>
      </c>
      <c r="H40" s="52">
        <v>24.8723722186107</v>
      </c>
      <c r="I40" s="52">
        <v>24.990715085330901</v>
      </c>
      <c r="J40" s="53">
        <f t="shared" si="1"/>
        <v>24.960489654892168</v>
      </c>
      <c r="K40" s="70">
        <v>0</v>
      </c>
      <c r="L40" s="68"/>
      <c r="M40" s="67"/>
      <c r="N40" s="68"/>
      <c r="O40" s="68">
        <v>0</v>
      </c>
      <c r="P40" s="69">
        <v>60</v>
      </c>
      <c r="Q40" s="66" t="s">
        <v>11</v>
      </c>
      <c r="R40" s="57"/>
    </row>
    <row r="41" spans="1:25" ht="13" x14ac:dyDescent="0.3">
      <c r="A41" s="66" t="s">
        <v>60</v>
      </c>
      <c r="B41" s="66" t="s">
        <v>25</v>
      </c>
      <c r="C41" s="66" t="s">
        <v>17</v>
      </c>
      <c r="D41" s="66"/>
      <c r="E41" s="66" t="s">
        <v>10</v>
      </c>
      <c r="F41" s="66" t="s">
        <v>11</v>
      </c>
      <c r="G41" s="52">
        <v>25.8059037089863</v>
      </c>
      <c r="H41" s="52">
        <v>25.9348311849532</v>
      </c>
      <c r="I41" s="52">
        <v>25.898112506003098</v>
      </c>
      <c r="J41" s="53">
        <f t="shared" si="1"/>
        <v>25.879615799980868</v>
      </c>
      <c r="K41" s="70">
        <v>0</v>
      </c>
      <c r="L41" s="68"/>
      <c r="M41" s="67"/>
      <c r="N41" s="68"/>
      <c r="O41" s="68">
        <v>0</v>
      </c>
      <c r="P41" s="69">
        <v>60</v>
      </c>
      <c r="Q41" s="66" t="s">
        <v>11</v>
      </c>
      <c r="R41" s="58">
        <f t="shared" ref="R41" si="10">AVERAGE(J39:J41)</f>
        <v>25.530774040120576</v>
      </c>
      <c r="T41" s="134">
        <f>AVERAGE(G39:I41)</f>
        <v>25.530774040120576</v>
      </c>
      <c r="V41" s="131">
        <f>STDEV(G39:I41)</f>
        <v>0.43839600840161635</v>
      </c>
      <c r="X41" s="135">
        <f>STDEV(G39:I41)/SQRT(COUNT(G39:I41))</f>
        <v>0.14613200280053878</v>
      </c>
    </row>
    <row r="42" spans="1:25" ht="13" x14ac:dyDescent="0.3">
      <c r="A42" s="59" t="s">
        <v>59</v>
      </c>
      <c r="B42" s="59" t="s">
        <v>27</v>
      </c>
      <c r="C42" s="59" t="s">
        <v>15</v>
      </c>
      <c r="D42" s="59" t="s">
        <v>82</v>
      </c>
      <c r="E42" s="59" t="s">
        <v>10</v>
      </c>
      <c r="F42" s="59" t="s">
        <v>11</v>
      </c>
      <c r="G42" s="60">
        <v>23.204988696422401</v>
      </c>
      <c r="H42" s="60">
        <v>23.3398868008371</v>
      </c>
      <c r="I42" s="60">
        <v>23.255819908221799</v>
      </c>
      <c r="J42" s="78">
        <f t="shared" si="1"/>
        <v>23.266898468493764</v>
      </c>
      <c r="K42" s="71">
        <v>0</v>
      </c>
      <c r="L42" s="62"/>
      <c r="M42" s="61"/>
      <c r="N42" s="62"/>
      <c r="O42" s="62">
        <v>0</v>
      </c>
      <c r="P42" s="63">
        <v>60</v>
      </c>
      <c r="Q42" s="59" t="s">
        <v>11</v>
      </c>
      <c r="R42" s="64"/>
    </row>
    <row r="43" spans="1:25" ht="13" x14ac:dyDescent="0.3">
      <c r="A43" s="59" t="s">
        <v>59</v>
      </c>
      <c r="B43" s="59" t="s">
        <v>27</v>
      </c>
      <c r="C43" s="59" t="s">
        <v>16</v>
      </c>
      <c r="D43" s="59"/>
      <c r="E43" s="59" t="s">
        <v>10</v>
      </c>
      <c r="F43" s="59" t="s">
        <v>11</v>
      </c>
      <c r="G43" s="60">
        <v>21.7203788016072</v>
      </c>
      <c r="H43" s="60">
        <v>21.896076634155701</v>
      </c>
      <c r="I43" s="60">
        <v>22.0911819307643</v>
      </c>
      <c r="J43" s="78">
        <f t="shared" si="1"/>
        <v>21.902545788842399</v>
      </c>
      <c r="K43" s="71">
        <v>0</v>
      </c>
      <c r="L43" s="62"/>
      <c r="M43" s="61"/>
      <c r="N43" s="62"/>
      <c r="O43" s="62">
        <v>0</v>
      </c>
      <c r="P43" s="63">
        <v>60</v>
      </c>
      <c r="Q43" s="59" t="s">
        <v>11</v>
      </c>
      <c r="R43" s="65">
        <f>AVERAGE(J42:J43)</f>
        <v>22.584722128668083</v>
      </c>
      <c r="U43" s="135">
        <f>AVERAGE(G42:I43)</f>
        <v>22.58472212866808</v>
      </c>
      <c r="W43" s="140">
        <f>STDEV(G42:I43)</f>
        <v>0.75766489399754722</v>
      </c>
      <c r="Y43" s="135">
        <f>STDEV(G42:I43)/SQRT(COUNT(G42:I43))</f>
        <v>0.30931539771898264</v>
      </c>
    </row>
    <row r="44" spans="1:25" ht="13" x14ac:dyDescent="0.3">
      <c r="A44" s="59" t="s">
        <v>60</v>
      </c>
      <c r="B44" s="59" t="s">
        <v>25</v>
      </c>
      <c r="C44" s="59" t="s">
        <v>15</v>
      </c>
      <c r="D44" s="59"/>
      <c r="E44" s="59" t="s">
        <v>10</v>
      </c>
      <c r="F44" s="59" t="s">
        <v>11</v>
      </c>
      <c r="G44" s="60">
        <v>22.377710734496802</v>
      </c>
      <c r="H44" s="60">
        <v>22.383670773784701</v>
      </c>
      <c r="I44" s="60">
        <v>22.365503922380299</v>
      </c>
      <c r="J44" s="78">
        <f t="shared" si="2"/>
        <v>22.375628476887268</v>
      </c>
      <c r="K44" s="71">
        <v>0</v>
      </c>
      <c r="L44" s="62"/>
      <c r="M44" s="61"/>
      <c r="N44" s="62"/>
      <c r="O44" s="62">
        <v>0</v>
      </c>
      <c r="P44" s="63">
        <v>60</v>
      </c>
      <c r="Q44" s="59" t="s">
        <v>11</v>
      </c>
      <c r="R44" s="64"/>
    </row>
    <row r="45" spans="1:25" ht="13" x14ac:dyDescent="0.3">
      <c r="A45" s="59" t="s">
        <v>60</v>
      </c>
      <c r="B45" s="59" t="s">
        <v>25</v>
      </c>
      <c r="C45" s="59" t="s">
        <v>16</v>
      </c>
      <c r="D45" s="59"/>
      <c r="E45" s="59" t="s">
        <v>10</v>
      </c>
      <c r="F45" s="59" t="s">
        <v>11</v>
      </c>
      <c r="G45" s="60">
        <v>21.612186216594399</v>
      </c>
      <c r="H45" s="60">
        <v>21.624871686872801</v>
      </c>
      <c r="I45" s="60">
        <v>21.250132205648899</v>
      </c>
      <c r="J45" s="78">
        <f t="shared" si="1"/>
        <v>21.495730036372034</v>
      </c>
      <c r="K45" s="71">
        <v>0</v>
      </c>
      <c r="L45" s="62"/>
      <c r="M45" s="61"/>
      <c r="N45" s="62"/>
      <c r="O45" s="62">
        <v>0</v>
      </c>
      <c r="P45" s="63">
        <v>60</v>
      </c>
      <c r="Q45" s="59" t="s">
        <v>11</v>
      </c>
      <c r="R45" s="65">
        <f>AVERAGE(J44:J45)</f>
        <v>21.935679256629651</v>
      </c>
      <c r="T45" s="134">
        <f>AVERAGE(G44:I45)</f>
        <v>21.935679256629651</v>
      </c>
      <c r="V45" s="131">
        <f>STDEV(G44:I45)</f>
        <v>0.50041209450487301</v>
      </c>
      <c r="X45" s="135">
        <f>STDEV(G44:I45)/SQRT(COUNT(G44:I45))</f>
        <v>0.20429238210905548</v>
      </c>
    </row>
    <row r="46" spans="1:25" ht="13" x14ac:dyDescent="0.3">
      <c r="A46" s="66" t="s">
        <v>59</v>
      </c>
      <c r="B46" s="66" t="s">
        <v>27</v>
      </c>
      <c r="C46" s="66" t="s">
        <v>15</v>
      </c>
      <c r="D46" s="66" t="s">
        <v>83</v>
      </c>
      <c r="E46" s="66" t="s">
        <v>10</v>
      </c>
      <c r="F46" s="66" t="s">
        <v>11</v>
      </c>
      <c r="G46" s="52">
        <v>29.222033702165</v>
      </c>
      <c r="H46" s="52">
        <v>29.138065978195499</v>
      </c>
      <c r="I46" s="52">
        <v>28.9603934927602</v>
      </c>
      <c r="J46" s="53">
        <f t="shared" si="1"/>
        <v>29.106831057706898</v>
      </c>
      <c r="K46" s="70">
        <v>0</v>
      </c>
      <c r="L46" s="68"/>
      <c r="M46" s="67"/>
      <c r="N46" s="68"/>
      <c r="O46" s="68">
        <v>0</v>
      </c>
      <c r="P46" s="69">
        <v>60</v>
      </c>
      <c r="Q46" s="66" t="s">
        <v>11</v>
      </c>
      <c r="R46" s="57"/>
    </row>
    <row r="47" spans="1:25" ht="13" x14ac:dyDescent="0.3">
      <c r="A47" s="66" t="s">
        <v>59</v>
      </c>
      <c r="B47" s="66" t="s">
        <v>27</v>
      </c>
      <c r="C47" s="66" t="s">
        <v>16</v>
      </c>
      <c r="D47" s="66"/>
      <c r="E47" s="66" t="s">
        <v>10</v>
      </c>
      <c r="F47" s="66" t="s">
        <v>11</v>
      </c>
      <c r="G47" s="52">
        <v>28.734938367643299</v>
      </c>
      <c r="H47" s="52">
        <v>28.680408847545301</v>
      </c>
      <c r="I47" s="52">
        <v>28.961665421323001</v>
      </c>
      <c r="J47" s="53">
        <f t="shared" si="1"/>
        <v>28.792337545503869</v>
      </c>
      <c r="K47" s="70">
        <v>0</v>
      </c>
      <c r="L47" s="68"/>
      <c r="M47" s="67"/>
      <c r="N47" s="68"/>
      <c r="O47" s="68">
        <v>0</v>
      </c>
      <c r="P47" s="69">
        <v>60</v>
      </c>
      <c r="Q47" s="66" t="s">
        <v>11</v>
      </c>
      <c r="R47" s="58">
        <f>AVERAGE(J46:J47)</f>
        <v>28.949584301605384</v>
      </c>
      <c r="U47" s="135">
        <f>AVERAGE(G46:I47)</f>
        <v>28.949584301605384</v>
      </c>
      <c r="W47" s="140">
        <f>STDEV(G46:I47)</f>
        <v>0.21379668490295864</v>
      </c>
      <c r="Y47" s="135">
        <f>STDEV(G46:I47)/SQRT(COUNT(G46:I47))</f>
        <v>8.7282131118474063E-2</v>
      </c>
    </row>
    <row r="48" spans="1:25" ht="13" x14ac:dyDescent="0.3">
      <c r="A48" s="66" t="s">
        <v>60</v>
      </c>
      <c r="B48" s="66" t="s">
        <v>25</v>
      </c>
      <c r="C48" s="66" t="s">
        <v>15</v>
      </c>
      <c r="D48" s="66"/>
      <c r="E48" s="66" t="s">
        <v>10</v>
      </c>
      <c r="F48" s="66" t="s">
        <v>11</v>
      </c>
      <c r="G48" s="52">
        <v>29.5178997344237</v>
      </c>
      <c r="H48" s="52">
        <v>29.418865630339699</v>
      </c>
      <c r="I48" s="52">
        <v>29.4672932668153</v>
      </c>
      <c r="J48" s="53">
        <f t="shared" si="2"/>
        <v>29.468019543859569</v>
      </c>
      <c r="K48" s="70">
        <v>0</v>
      </c>
      <c r="L48" s="68"/>
      <c r="M48" s="67"/>
      <c r="N48" s="68"/>
      <c r="O48" s="68">
        <v>0</v>
      </c>
      <c r="P48" s="69">
        <v>60</v>
      </c>
      <c r="Q48" s="66" t="s">
        <v>11</v>
      </c>
      <c r="R48" s="57"/>
    </row>
    <row r="49" spans="1:25" ht="13" x14ac:dyDescent="0.3">
      <c r="A49" s="66" t="s">
        <v>60</v>
      </c>
      <c r="B49" s="66" t="s">
        <v>25</v>
      </c>
      <c r="C49" s="66" t="s">
        <v>16</v>
      </c>
      <c r="D49" s="66"/>
      <c r="E49" s="66" t="s">
        <v>10</v>
      </c>
      <c r="F49" s="66" t="s">
        <v>11</v>
      </c>
      <c r="G49" s="52">
        <v>28.715593998918401</v>
      </c>
      <c r="H49" s="52">
        <v>29.0015541329354</v>
      </c>
      <c r="I49" s="104"/>
      <c r="J49" s="53">
        <f>SUM(G49:H49)/2</f>
        <v>28.858574065926902</v>
      </c>
      <c r="K49" s="70">
        <v>0</v>
      </c>
      <c r="L49" s="68"/>
      <c r="M49" s="67"/>
      <c r="N49" s="68"/>
      <c r="O49" s="68">
        <v>0</v>
      </c>
      <c r="P49" s="69">
        <v>60</v>
      </c>
      <c r="Q49" s="66" t="s">
        <v>11</v>
      </c>
      <c r="R49" s="58">
        <f>AVERAGE(J48:J49)</f>
        <v>29.163296804893236</v>
      </c>
      <c r="T49" s="134">
        <f>AVERAGE(G48:I49)</f>
        <v>29.224241352686505</v>
      </c>
      <c r="V49" s="131">
        <f>STDEV(G48:I49)</f>
        <v>0.35053523928200825</v>
      </c>
      <c r="X49" s="135">
        <f>STDEV(G48:I49)/SQRT(COUNT(G48:I49))</f>
        <v>0.15676412470874498</v>
      </c>
    </row>
    <row r="50" spans="1:25" ht="13" x14ac:dyDescent="0.3">
      <c r="A50" s="59" t="s">
        <v>59</v>
      </c>
      <c r="B50" s="59" t="s">
        <v>27</v>
      </c>
      <c r="C50" s="59" t="s">
        <v>15</v>
      </c>
      <c r="D50" s="59" t="s">
        <v>84</v>
      </c>
      <c r="E50" s="59" t="s">
        <v>10</v>
      </c>
      <c r="F50" s="59" t="s">
        <v>11</v>
      </c>
      <c r="G50" s="60">
        <v>21.555369915076401</v>
      </c>
      <c r="H50" s="60">
        <v>21.9717708505334</v>
      </c>
      <c r="I50" s="60">
        <v>21.712921886260201</v>
      </c>
      <c r="J50" s="78">
        <f t="shared" ref="J50:J52" si="11">SUM(G50:I50)/3</f>
        <v>21.746687550623335</v>
      </c>
      <c r="K50" s="71">
        <v>0</v>
      </c>
      <c r="L50" s="62"/>
      <c r="M50" s="61"/>
      <c r="N50" s="62"/>
      <c r="O50" s="62">
        <v>0</v>
      </c>
      <c r="P50" s="63">
        <v>60</v>
      </c>
      <c r="Q50" s="59" t="s">
        <v>11</v>
      </c>
      <c r="R50" s="64"/>
    </row>
    <row r="51" spans="1:25" ht="13" x14ac:dyDescent="0.3">
      <c r="A51" s="59" t="s">
        <v>59</v>
      </c>
      <c r="B51" s="59" t="s">
        <v>27</v>
      </c>
      <c r="C51" s="59" t="s">
        <v>16</v>
      </c>
      <c r="D51" s="59"/>
      <c r="E51" s="59" t="s">
        <v>10</v>
      </c>
      <c r="F51" s="59" t="s">
        <v>11</v>
      </c>
      <c r="G51" s="60">
        <v>21.971946457133001</v>
      </c>
      <c r="H51" s="60">
        <v>22.044618767270102</v>
      </c>
      <c r="I51" s="60">
        <v>22.042107719530598</v>
      </c>
      <c r="J51" s="78">
        <f t="shared" si="11"/>
        <v>22.019557647977901</v>
      </c>
      <c r="K51" s="71">
        <v>0</v>
      </c>
      <c r="L51" s="62"/>
      <c r="M51" s="61"/>
      <c r="N51" s="62"/>
      <c r="O51" s="62">
        <v>0</v>
      </c>
      <c r="P51" s="63">
        <v>60</v>
      </c>
      <c r="Q51" s="59" t="s">
        <v>11</v>
      </c>
      <c r="R51" s="64"/>
    </row>
    <row r="52" spans="1:25" ht="13" x14ac:dyDescent="0.3">
      <c r="A52" s="59" t="s">
        <v>59</v>
      </c>
      <c r="B52" s="59" t="s">
        <v>27</v>
      </c>
      <c r="C52" s="59" t="s">
        <v>17</v>
      </c>
      <c r="D52" s="59"/>
      <c r="E52" s="59" t="s">
        <v>10</v>
      </c>
      <c r="F52" s="59" t="s">
        <v>11</v>
      </c>
      <c r="G52" s="60">
        <v>21.630318785442999</v>
      </c>
      <c r="H52" s="60">
        <v>21.563449738699699</v>
      </c>
      <c r="I52" s="60">
        <v>21.5144160927588</v>
      </c>
      <c r="J52" s="78">
        <f t="shared" si="11"/>
        <v>21.569394872300496</v>
      </c>
      <c r="K52" s="71">
        <v>0</v>
      </c>
      <c r="L52" s="62"/>
      <c r="M52" s="61"/>
      <c r="N52" s="62"/>
      <c r="O52" s="62">
        <v>0</v>
      </c>
      <c r="P52" s="63">
        <v>60</v>
      </c>
      <c r="Q52" s="59" t="s">
        <v>11</v>
      </c>
      <c r="R52" s="65">
        <f t="shared" ref="R52" si="12">AVERAGE(J50:J52)</f>
        <v>21.778546690300576</v>
      </c>
      <c r="U52" s="135">
        <f>AVERAGE(G50:I52)</f>
        <v>21.77854669030058</v>
      </c>
      <c r="W52" s="140">
        <f>STDEV(G50:I52)</f>
        <v>0.22558686880257842</v>
      </c>
      <c r="Y52" s="135">
        <f>STDEV(G50:I52)/SQRT(COUNT(G50:I52))</f>
        <v>7.519562293419281E-2</v>
      </c>
    </row>
    <row r="53" spans="1:25" ht="13" x14ac:dyDescent="0.3">
      <c r="A53" s="59" t="s">
        <v>60</v>
      </c>
      <c r="B53" s="59" t="s">
        <v>25</v>
      </c>
      <c r="C53" s="59" t="s">
        <v>15</v>
      </c>
      <c r="D53" s="59"/>
      <c r="E53" s="59" t="s">
        <v>10</v>
      </c>
      <c r="F53" s="59" t="s">
        <v>11</v>
      </c>
      <c r="G53" s="60">
        <v>21.2158649092943</v>
      </c>
      <c r="H53" s="60">
        <v>21.1739362578707</v>
      </c>
      <c r="I53" s="60">
        <v>20.876918318142</v>
      </c>
      <c r="J53" s="78">
        <f t="shared" ref="J53" si="13">SUM(G53:I53)/3</f>
        <v>21.088906495102336</v>
      </c>
      <c r="K53" s="71">
        <v>0</v>
      </c>
      <c r="L53" s="62"/>
      <c r="M53" s="61"/>
      <c r="N53" s="62"/>
      <c r="O53" s="62">
        <v>0</v>
      </c>
      <c r="P53" s="63">
        <v>60</v>
      </c>
      <c r="Q53" s="59" t="s">
        <v>11</v>
      </c>
      <c r="R53" s="64"/>
    </row>
    <row r="54" spans="1:25" ht="13" x14ac:dyDescent="0.3">
      <c r="A54" s="59" t="s">
        <v>60</v>
      </c>
      <c r="B54" s="59" t="s">
        <v>25</v>
      </c>
      <c r="C54" s="59" t="s">
        <v>16</v>
      </c>
      <c r="D54" s="59"/>
      <c r="E54" s="59" t="s">
        <v>10</v>
      </c>
      <c r="F54" s="59" t="s">
        <v>11</v>
      </c>
      <c r="G54" s="60">
        <v>21.0840578016434</v>
      </c>
      <c r="H54" s="60">
        <v>19.882777556235901</v>
      </c>
      <c r="I54" s="60"/>
      <c r="J54" s="78">
        <f>SUM(G54:I54)/2</f>
        <v>20.483417678939652</v>
      </c>
      <c r="K54" s="71">
        <v>0</v>
      </c>
      <c r="L54" s="62"/>
      <c r="M54" s="61"/>
      <c r="N54" s="62"/>
      <c r="O54" s="62">
        <v>0</v>
      </c>
      <c r="P54" s="63">
        <v>60</v>
      </c>
      <c r="Q54" s="59" t="s">
        <v>11</v>
      </c>
      <c r="R54" s="64"/>
    </row>
    <row r="55" spans="1:25" ht="13" x14ac:dyDescent="0.3">
      <c r="A55" s="59" t="s">
        <v>60</v>
      </c>
      <c r="B55" s="59" t="s">
        <v>25</v>
      </c>
      <c r="C55" s="59" t="s">
        <v>17</v>
      </c>
      <c r="D55" s="59"/>
      <c r="E55" s="59" t="s">
        <v>10</v>
      </c>
      <c r="F55" s="59" t="s">
        <v>11</v>
      </c>
      <c r="G55" s="60">
        <v>16.781492090223502</v>
      </c>
      <c r="H55" s="60">
        <v>22.2473549227165</v>
      </c>
      <c r="J55" s="78">
        <f>SUM(G55:H55)/2</f>
        <v>19.514423506470003</v>
      </c>
      <c r="K55" s="71">
        <v>0</v>
      </c>
      <c r="L55" s="62"/>
      <c r="M55" s="61"/>
      <c r="N55" s="62"/>
      <c r="O55" s="62">
        <v>0</v>
      </c>
      <c r="P55" s="63">
        <v>60</v>
      </c>
      <c r="Q55" s="59" t="s">
        <v>11</v>
      </c>
      <c r="R55" s="65">
        <f t="shared" ref="R55" si="14">AVERAGE(J53:J55)</f>
        <v>20.362249226837331</v>
      </c>
      <c r="T55" s="134">
        <f>AVERAGE(G53:I55)</f>
        <v>20.466057408018049</v>
      </c>
      <c r="V55" s="131">
        <f>STDEV(G53:I55)</f>
        <v>1.765563778300864</v>
      </c>
      <c r="X55" s="135">
        <f>STDEV(G53:I55)/SQRT(COUNT(G53:I55))</f>
        <v>0.66732038302966612</v>
      </c>
    </row>
    <row r="56" spans="1:25" ht="13" x14ac:dyDescent="0.3">
      <c r="A56" s="66" t="s">
        <v>59</v>
      </c>
      <c r="B56" s="66" t="s">
        <v>27</v>
      </c>
      <c r="C56" s="66" t="s">
        <v>15</v>
      </c>
      <c r="D56" s="66" t="s">
        <v>85</v>
      </c>
      <c r="E56" s="66" t="s">
        <v>10</v>
      </c>
      <c r="F56" s="66" t="s">
        <v>11</v>
      </c>
      <c r="G56" s="52">
        <v>22.419605664775801</v>
      </c>
      <c r="H56" s="52">
        <v>22.686436203566601</v>
      </c>
      <c r="I56" s="52">
        <v>22.4165377863924</v>
      </c>
      <c r="J56" s="53">
        <f t="shared" ref="J56:J57" si="15">SUM(G56:I56)/3</f>
        <v>22.507526551578266</v>
      </c>
      <c r="K56" s="70">
        <v>0</v>
      </c>
      <c r="L56" s="68"/>
      <c r="M56" s="67"/>
      <c r="N56" s="68"/>
      <c r="O56" s="68">
        <v>0</v>
      </c>
      <c r="P56" s="69">
        <v>60</v>
      </c>
      <c r="Q56" s="66" t="s">
        <v>11</v>
      </c>
      <c r="R56" s="57"/>
    </row>
    <row r="57" spans="1:25" ht="13" x14ac:dyDescent="0.3">
      <c r="A57" s="66" t="s">
        <v>59</v>
      </c>
      <c r="B57" s="66" t="s">
        <v>27</v>
      </c>
      <c r="C57" s="66" t="s">
        <v>16</v>
      </c>
      <c r="D57" s="66"/>
      <c r="E57" s="66" t="s">
        <v>10</v>
      </c>
      <c r="F57" s="66" t="s">
        <v>11</v>
      </c>
      <c r="G57" s="52">
        <v>23.825272171023499</v>
      </c>
      <c r="H57" s="52">
        <v>24.088480589541199</v>
      </c>
      <c r="I57" s="52">
        <v>24.146654768592501</v>
      </c>
      <c r="J57" s="53">
        <f t="shared" si="15"/>
        <v>24.020135843052401</v>
      </c>
      <c r="K57" s="70">
        <v>0</v>
      </c>
      <c r="L57" s="68"/>
      <c r="M57" s="67"/>
      <c r="N57" s="68"/>
      <c r="O57" s="68">
        <v>0</v>
      </c>
      <c r="P57" s="69">
        <v>60</v>
      </c>
      <c r="Q57" s="66" t="s">
        <v>11</v>
      </c>
      <c r="R57" s="57"/>
    </row>
    <row r="58" spans="1:25" ht="13" x14ac:dyDescent="0.3">
      <c r="A58" s="66" t="s">
        <v>59</v>
      </c>
      <c r="B58" s="66" t="s">
        <v>27</v>
      </c>
      <c r="C58" s="66" t="s">
        <v>17</v>
      </c>
      <c r="D58" s="66"/>
      <c r="E58" s="66" t="s">
        <v>10</v>
      </c>
      <c r="F58" s="66" t="s">
        <v>11</v>
      </c>
      <c r="G58" s="52">
        <v>23.048485850804301</v>
      </c>
      <c r="H58" s="52">
        <v>23.194958674626701</v>
      </c>
      <c r="I58" s="104"/>
      <c r="J58" s="53">
        <f>SUM(G58:H58)/2</f>
        <v>23.121722262715501</v>
      </c>
      <c r="K58" s="70">
        <v>0</v>
      </c>
      <c r="L58" s="68"/>
      <c r="M58" s="67"/>
      <c r="N58" s="68"/>
      <c r="O58" s="68">
        <v>0</v>
      </c>
      <c r="P58" s="69">
        <v>60</v>
      </c>
      <c r="Q58" s="66" t="s">
        <v>11</v>
      </c>
      <c r="R58" s="58">
        <f>AVERAGE(J56:J58)</f>
        <v>23.21646155244872</v>
      </c>
      <c r="U58" s="135">
        <f>AVERAGE(G56:I58)</f>
        <v>23.228303963665372</v>
      </c>
      <c r="W58" s="140">
        <f>STDEV(G56:I58)</f>
        <v>0.7151091291194166</v>
      </c>
      <c r="Y58" s="135">
        <f>STDEV(G56:I58)/SQRT(COUNT(G56:I58))</f>
        <v>0.25282925724437294</v>
      </c>
    </row>
    <row r="59" spans="1:25" ht="13" x14ac:dyDescent="0.3">
      <c r="A59" s="66" t="s">
        <v>60</v>
      </c>
      <c r="B59" s="66" t="s">
        <v>25</v>
      </c>
      <c r="C59" s="66" t="s">
        <v>15</v>
      </c>
      <c r="D59" s="66"/>
      <c r="E59" s="66" t="s">
        <v>10</v>
      </c>
      <c r="F59" s="66" t="s">
        <v>11</v>
      </c>
      <c r="G59" s="52">
        <v>23.449988035368101</v>
      </c>
      <c r="H59" s="52">
        <v>23.641620160688401</v>
      </c>
      <c r="I59" s="52">
        <v>23.5079162875024</v>
      </c>
      <c r="J59" s="53">
        <f t="shared" ref="J59" si="16">SUM(G59:I59)/3</f>
        <v>23.533174827852964</v>
      </c>
      <c r="K59" s="70">
        <v>0</v>
      </c>
      <c r="L59" s="68"/>
      <c r="M59" s="67"/>
      <c r="N59" s="68"/>
      <c r="O59" s="68">
        <v>0</v>
      </c>
      <c r="P59" s="69">
        <v>60</v>
      </c>
      <c r="Q59" s="66" t="s">
        <v>11</v>
      </c>
      <c r="R59" s="57"/>
    </row>
    <row r="60" spans="1:25" ht="13" x14ac:dyDescent="0.3">
      <c r="A60" s="66" t="s">
        <v>60</v>
      </c>
      <c r="B60" s="66" t="s">
        <v>25</v>
      </c>
      <c r="C60" s="66" t="s">
        <v>16</v>
      </c>
      <c r="D60" s="66"/>
      <c r="E60" s="66" t="s">
        <v>10</v>
      </c>
      <c r="F60" s="66" t="s">
        <v>11</v>
      </c>
      <c r="G60" s="52">
        <v>23.2410838803589</v>
      </c>
      <c r="H60" s="52">
        <v>22.540388245683999</v>
      </c>
      <c r="I60" s="52">
        <v>23.300527019191598</v>
      </c>
      <c r="J60" s="53">
        <f t="shared" ref="J60:J64" si="17">SUM(G60:I60)/3</f>
        <v>23.027333048411503</v>
      </c>
      <c r="K60" s="70">
        <v>0</v>
      </c>
      <c r="L60" s="68"/>
      <c r="M60" s="67"/>
      <c r="N60" s="68"/>
      <c r="O60" s="68">
        <v>0</v>
      </c>
      <c r="P60" s="69">
        <v>60</v>
      </c>
      <c r="Q60" s="66" t="s">
        <v>11</v>
      </c>
      <c r="R60" s="57"/>
    </row>
    <row r="61" spans="1:25" ht="13" x14ac:dyDescent="0.3">
      <c r="A61" s="66" t="s">
        <v>60</v>
      </c>
      <c r="B61" s="66" t="s">
        <v>25</v>
      </c>
      <c r="C61" s="66" t="s">
        <v>17</v>
      </c>
      <c r="D61" s="66"/>
      <c r="E61" s="66" t="s">
        <v>10</v>
      </c>
      <c r="F61" s="66" t="s">
        <v>11</v>
      </c>
      <c r="G61" s="52">
        <v>21.934281918962</v>
      </c>
      <c r="H61" s="52">
        <v>21.6142847908398</v>
      </c>
      <c r="I61" s="52"/>
      <c r="J61" s="53">
        <f>SUM(G61:I61)/2</f>
        <v>21.774283354900902</v>
      </c>
      <c r="K61" s="70">
        <v>0</v>
      </c>
      <c r="L61" s="68"/>
      <c r="M61" s="67"/>
      <c r="N61" s="68"/>
      <c r="O61" s="68">
        <v>0</v>
      </c>
      <c r="P61" s="69">
        <v>60</v>
      </c>
      <c r="Q61" s="66" t="s">
        <v>11</v>
      </c>
      <c r="R61" s="58">
        <f t="shared" ref="R61" si="18">AVERAGE(J59:J61)</f>
        <v>22.778263743721791</v>
      </c>
      <c r="T61" s="134">
        <f>AVERAGE(G59:I61)</f>
        <v>22.903761292324401</v>
      </c>
      <c r="V61" s="131">
        <f>STDEV(G59:I61)</f>
        <v>0.77585824067228493</v>
      </c>
      <c r="X61" s="135">
        <f>STDEV(G59:I61)/SQRT(COUNT(G59:I61))</f>
        <v>0.27430731160941851</v>
      </c>
    </row>
    <row r="62" spans="1:25" ht="13" x14ac:dyDescent="0.3">
      <c r="A62" s="59" t="s">
        <v>59</v>
      </c>
      <c r="B62" s="59" t="s">
        <v>27</v>
      </c>
      <c r="C62" s="59" t="s">
        <v>15</v>
      </c>
      <c r="D62" s="59" t="s">
        <v>86</v>
      </c>
      <c r="E62" s="59" t="s">
        <v>10</v>
      </c>
      <c r="F62" s="59" t="s">
        <v>11</v>
      </c>
      <c r="G62" s="60">
        <v>23.563901309925399</v>
      </c>
      <c r="H62" s="60">
        <v>23.707199895847101</v>
      </c>
      <c r="I62" s="60">
        <v>23.5512964665607</v>
      </c>
      <c r="J62" s="78">
        <f t="shared" si="17"/>
        <v>23.607465890777732</v>
      </c>
      <c r="K62" s="71">
        <v>0</v>
      </c>
      <c r="L62" s="62"/>
      <c r="M62" s="61"/>
      <c r="N62" s="62"/>
      <c r="O62" s="62">
        <v>0</v>
      </c>
      <c r="P62" s="63">
        <v>60</v>
      </c>
      <c r="Q62" s="59" t="s">
        <v>11</v>
      </c>
      <c r="R62" s="64"/>
    </row>
    <row r="63" spans="1:25" ht="13" x14ac:dyDescent="0.3">
      <c r="A63" s="59" t="s">
        <v>59</v>
      </c>
      <c r="B63" s="59" t="s">
        <v>27</v>
      </c>
      <c r="C63" s="59" t="s">
        <v>16</v>
      </c>
      <c r="D63" s="59"/>
      <c r="E63" s="59" t="s">
        <v>10</v>
      </c>
      <c r="F63" s="59" t="s">
        <v>11</v>
      </c>
      <c r="G63" s="60">
        <v>24.8441133754235</v>
      </c>
      <c r="H63" s="60">
        <v>24.8610793848631</v>
      </c>
      <c r="I63" s="60">
        <v>24.843711474474802</v>
      </c>
      <c r="J63" s="78">
        <f t="shared" si="17"/>
        <v>24.849634744920468</v>
      </c>
      <c r="K63" s="71">
        <v>0</v>
      </c>
      <c r="L63" s="62"/>
      <c r="M63" s="61"/>
      <c r="N63" s="62"/>
      <c r="O63" s="62">
        <v>0</v>
      </c>
      <c r="P63" s="63">
        <v>60</v>
      </c>
      <c r="Q63" s="59" t="s">
        <v>11</v>
      </c>
      <c r="R63" s="64"/>
    </row>
    <row r="64" spans="1:25" ht="13" x14ac:dyDescent="0.3">
      <c r="A64" s="59" t="s">
        <v>59</v>
      </c>
      <c r="B64" s="59" t="s">
        <v>27</v>
      </c>
      <c r="C64" s="59" t="s">
        <v>17</v>
      </c>
      <c r="D64" s="59"/>
      <c r="E64" s="59" t="s">
        <v>10</v>
      </c>
      <c r="F64" s="59" t="s">
        <v>11</v>
      </c>
      <c r="G64" s="60">
        <v>23.3428580253772</v>
      </c>
      <c r="H64" s="60">
        <v>23.382481654155502</v>
      </c>
      <c r="I64" s="60">
        <v>23.072759313645602</v>
      </c>
      <c r="J64" s="78">
        <f t="shared" si="17"/>
        <v>23.2660329977261</v>
      </c>
      <c r="K64" s="71">
        <v>0</v>
      </c>
      <c r="L64" s="62"/>
      <c r="M64" s="61"/>
      <c r="N64" s="62"/>
      <c r="O64" s="62">
        <v>0</v>
      </c>
      <c r="P64" s="63">
        <v>60</v>
      </c>
      <c r="Q64" s="59" t="s">
        <v>11</v>
      </c>
      <c r="R64" s="65">
        <f t="shared" ref="R64" si="19">AVERAGE(J62:J64)</f>
        <v>23.907711211141432</v>
      </c>
      <c r="U64" s="135">
        <f>AVERAGE(G62:I64)</f>
        <v>23.907711211141436</v>
      </c>
      <c r="W64" s="140">
        <f>STDEV(G62:I64)</f>
        <v>0.72795670947170543</v>
      </c>
      <c r="Y64" s="135">
        <f>STDEV(G62:I64)/SQRT(COUNT(G62:I64))</f>
        <v>0.24265223649056847</v>
      </c>
    </row>
    <row r="65" spans="1:25" ht="13" x14ac:dyDescent="0.3">
      <c r="A65" s="59" t="s">
        <v>60</v>
      </c>
      <c r="B65" s="59" t="s">
        <v>25</v>
      </c>
      <c r="C65" s="59" t="s">
        <v>15</v>
      </c>
      <c r="D65" s="59"/>
      <c r="E65" s="59" t="s">
        <v>10</v>
      </c>
      <c r="F65" s="59" t="s">
        <v>11</v>
      </c>
      <c r="G65" s="60">
        <v>22.8073939236853</v>
      </c>
      <c r="H65" s="60">
        <v>22.830180417919099</v>
      </c>
      <c r="I65" s="60">
        <v>22.918916751866899</v>
      </c>
      <c r="J65" s="78">
        <f t="shared" ref="J65" si="20">SUM(G65:I65)/3</f>
        <v>22.852163697823766</v>
      </c>
      <c r="K65" s="71">
        <v>0</v>
      </c>
      <c r="L65" s="62"/>
      <c r="M65" s="61"/>
      <c r="N65" s="62"/>
      <c r="O65" s="62">
        <v>0</v>
      </c>
      <c r="P65" s="63">
        <v>60</v>
      </c>
      <c r="Q65" s="59" t="s">
        <v>11</v>
      </c>
      <c r="R65" s="64"/>
    </row>
    <row r="66" spans="1:25" ht="13" x14ac:dyDescent="0.3">
      <c r="A66" s="59" t="s">
        <v>60</v>
      </c>
      <c r="B66" s="59" t="s">
        <v>25</v>
      </c>
      <c r="C66" s="59" t="s">
        <v>16</v>
      </c>
      <c r="D66" s="59"/>
      <c r="E66" s="59" t="s">
        <v>10</v>
      </c>
      <c r="F66" s="59" t="s">
        <v>11</v>
      </c>
      <c r="G66" s="60">
        <v>23.1129613603194</v>
      </c>
      <c r="H66" s="60">
        <v>22.7865936233108</v>
      </c>
      <c r="I66" s="60">
        <v>22.565551108179001</v>
      </c>
      <c r="J66" s="78">
        <f t="shared" ref="J66" si="21">SUM(G66:I66)/3</f>
        <v>22.821702030603063</v>
      </c>
      <c r="K66" s="71">
        <v>0</v>
      </c>
      <c r="L66" s="62"/>
      <c r="M66" s="61"/>
      <c r="N66" s="62"/>
      <c r="O66" s="62">
        <v>0</v>
      </c>
      <c r="P66" s="63">
        <v>60</v>
      </c>
      <c r="Q66" s="59" t="s">
        <v>11</v>
      </c>
      <c r="R66" s="64"/>
    </row>
    <row r="67" spans="1:25" ht="13" x14ac:dyDescent="0.3">
      <c r="A67" s="59" t="s">
        <v>60</v>
      </c>
      <c r="B67" s="59" t="s">
        <v>25</v>
      </c>
      <c r="C67" s="59" t="s">
        <v>17</v>
      </c>
      <c r="D67" s="59"/>
      <c r="E67" s="59" t="s">
        <v>10</v>
      </c>
      <c r="F67" s="59" t="s">
        <v>11</v>
      </c>
      <c r="G67" s="60">
        <v>22.417235949679998</v>
      </c>
      <c r="H67" s="60">
        <v>23.007474009086899</v>
      </c>
      <c r="I67" s="60">
        <v>22.437117237362401</v>
      </c>
      <c r="J67" s="78">
        <f>SUM(G67:I67)/3</f>
        <v>22.620609065376431</v>
      </c>
      <c r="K67" s="71">
        <v>0</v>
      </c>
      <c r="L67" s="62"/>
      <c r="M67" s="61"/>
      <c r="N67" s="62"/>
      <c r="O67" s="62">
        <v>0</v>
      </c>
      <c r="P67" s="63">
        <v>60</v>
      </c>
      <c r="Q67" s="59" t="s">
        <v>11</v>
      </c>
      <c r="R67" s="65">
        <f t="shared" ref="R67" si="22">AVERAGE(J65:J67)</f>
        <v>22.764824931267754</v>
      </c>
      <c r="T67" s="134">
        <f>AVERAGE(G65:I67)</f>
        <v>22.764824931267754</v>
      </c>
      <c r="V67" s="131">
        <f>STDEV(G65:I67)</f>
        <v>0.24451473918084196</v>
      </c>
      <c r="X67" s="135">
        <f>STDEV(G65:I67)/SQRT(COUNT(G65:I67))</f>
        <v>8.1504913060280654E-2</v>
      </c>
    </row>
    <row r="68" spans="1:25" ht="13" x14ac:dyDescent="0.3">
      <c r="A68" s="66" t="s">
        <v>59</v>
      </c>
      <c r="B68" s="66" t="s">
        <v>27</v>
      </c>
      <c r="C68" s="66" t="s">
        <v>15</v>
      </c>
      <c r="D68" s="66" t="s">
        <v>87</v>
      </c>
      <c r="E68" s="66" t="s">
        <v>10</v>
      </c>
      <c r="F68" s="66" t="s">
        <v>11</v>
      </c>
      <c r="G68" s="52">
        <v>24.4497669055859</v>
      </c>
      <c r="H68" s="52">
        <v>24.629999217828701</v>
      </c>
      <c r="I68" s="105"/>
      <c r="J68" s="53">
        <f>SUM(G68:H68)/2</f>
        <v>24.5398830617073</v>
      </c>
      <c r="K68" s="70">
        <v>0</v>
      </c>
      <c r="L68" s="68"/>
      <c r="M68" s="67"/>
      <c r="N68" s="68"/>
      <c r="O68" s="68">
        <v>0</v>
      </c>
      <c r="P68" s="69">
        <v>60</v>
      </c>
      <c r="Q68" s="66" t="s">
        <v>11</v>
      </c>
      <c r="R68" s="57"/>
    </row>
    <row r="69" spans="1:25" ht="13" x14ac:dyDescent="0.3">
      <c r="A69" s="66" t="s">
        <v>59</v>
      </c>
      <c r="B69" s="66" t="s">
        <v>27</v>
      </c>
      <c r="C69" s="66" t="s">
        <v>16</v>
      </c>
      <c r="D69" s="66"/>
      <c r="E69" s="66" t="s">
        <v>10</v>
      </c>
      <c r="F69" s="66" t="s">
        <v>11</v>
      </c>
      <c r="G69" s="52">
        <v>28.155699975790299</v>
      </c>
      <c r="H69" s="52">
        <v>28.684463952984999</v>
      </c>
      <c r="I69" s="52">
        <v>28.232869634897501</v>
      </c>
      <c r="J69" s="53">
        <f t="shared" ref="J69" si="23">SUM(G69:I69)/3</f>
        <v>28.357677854557597</v>
      </c>
      <c r="K69" s="70">
        <v>0</v>
      </c>
      <c r="L69" s="68"/>
      <c r="M69" s="67"/>
      <c r="N69" s="68"/>
      <c r="O69" s="68">
        <v>0</v>
      </c>
      <c r="P69" s="69">
        <v>60</v>
      </c>
      <c r="Q69" s="66" t="s">
        <v>11</v>
      </c>
      <c r="R69" s="58">
        <f>AVERAGE(J68+J69)/2</f>
        <v>26.448780458132447</v>
      </c>
      <c r="U69" s="135">
        <f>AVERAGE(G68:I69)</f>
        <v>26.83055993741748</v>
      </c>
      <c r="W69" s="140">
        <f>STDEV(G68:I69)</f>
        <v>2.1017892168874526</v>
      </c>
      <c r="Y69" s="135">
        <f>STDEV(G68:I69)/SQRT(COUNT(G68:I69))</f>
        <v>0.93994871266727853</v>
      </c>
    </row>
    <row r="70" spans="1:25" ht="13" x14ac:dyDescent="0.3">
      <c r="A70" s="66" t="s">
        <v>60</v>
      </c>
      <c r="B70" s="66" t="s">
        <v>25</v>
      </c>
      <c r="C70" s="66" t="s">
        <v>15</v>
      </c>
      <c r="D70" s="66"/>
      <c r="E70" s="66" t="s">
        <v>10</v>
      </c>
      <c r="F70" s="66" t="s">
        <v>11</v>
      </c>
      <c r="G70" s="52">
        <v>25.2428933688672</v>
      </c>
      <c r="H70" s="52">
        <v>25.1902576627818</v>
      </c>
      <c r="I70" s="52">
        <v>25.1787376663118</v>
      </c>
      <c r="J70" s="53">
        <f t="shared" ref="J70" si="24">SUM(G70:I70)/3</f>
        <v>25.20396289932027</v>
      </c>
      <c r="K70" s="70">
        <v>0</v>
      </c>
      <c r="L70" s="68"/>
      <c r="M70" s="67"/>
      <c r="N70" s="68"/>
      <c r="O70" s="68">
        <v>0</v>
      </c>
      <c r="P70" s="69">
        <v>60</v>
      </c>
      <c r="Q70" s="66" t="s">
        <v>11</v>
      </c>
      <c r="R70" s="57"/>
    </row>
    <row r="71" spans="1:25" ht="13" x14ac:dyDescent="0.3">
      <c r="A71" s="66" t="s">
        <v>60</v>
      </c>
      <c r="B71" s="66" t="s">
        <v>25</v>
      </c>
      <c r="C71" s="66" t="s">
        <v>16</v>
      </c>
      <c r="D71" s="66"/>
      <c r="E71" s="66" t="s">
        <v>10</v>
      </c>
      <c r="F71" s="66" t="s">
        <v>11</v>
      </c>
      <c r="G71" s="52">
        <v>24.1379413300007</v>
      </c>
      <c r="H71" s="52">
        <v>24.276937663859002</v>
      </c>
      <c r="I71" s="52">
        <v>24.372341805104099</v>
      </c>
      <c r="J71" s="53">
        <f t="shared" ref="J71:J74" si="25">SUM(G71:I71)/3</f>
        <v>24.262406932987933</v>
      </c>
      <c r="K71" s="70">
        <v>0</v>
      </c>
      <c r="L71" s="68"/>
      <c r="M71" s="67"/>
      <c r="N71" s="68"/>
      <c r="O71" s="68">
        <v>0</v>
      </c>
      <c r="P71" s="69">
        <v>60</v>
      </c>
      <c r="Q71" s="66" t="s">
        <v>11</v>
      </c>
      <c r="R71" s="57"/>
    </row>
    <row r="72" spans="1:25" ht="13" x14ac:dyDescent="0.3">
      <c r="A72" s="66" t="s">
        <v>60</v>
      </c>
      <c r="B72" s="66" t="s">
        <v>25</v>
      </c>
      <c r="C72" s="66" t="s">
        <v>17</v>
      </c>
      <c r="D72" s="66"/>
      <c r="E72" s="66" t="s">
        <v>10</v>
      </c>
      <c r="F72" s="66" t="s">
        <v>11</v>
      </c>
      <c r="G72" s="52">
        <v>25.289511115867601</v>
      </c>
      <c r="H72" s="52">
        <v>23.9640491869356</v>
      </c>
      <c r="I72" s="52">
        <v>25.394950963901199</v>
      </c>
      <c r="J72" s="53">
        <f t="shared" si="25"/>
        <v>24.882837088901468</v>
      </c>
      <c r="K72" s="70">
        <v>0</v>
      </c>
      <c r="L72" s="68"/>
      <c r="M72" s="67"/>
      <c r="N72" s="68"/>
      <c r="O72" s="68">
        <v>0</v>
      </c>
      <c r="P72" s="69">
        <v>60</v>
      </c>
      <c r="Q72" s="66" t="s">
        <v>11</v>
      </c>
      <c r="R72" s="58">
        <f t="shared" ref="R72" si="26">AVERAGE(J70:J72)</f>
        <v>24.783068973736558</v>
      </c>
      <c r="T72" s="134">
        <f>AVERAGE(G70:I72)</f>
        <v>24.783068973736558</v>
      </c>
      <c r="V72" s="131">
        <f>STDEV(G70:I72)</f>
        <v>0.57841667810896058</v>
      </c>
      <c r="X72" s="135">
        <f>STDEV(G70:I72)/SQRT(COUNT(G70:I72))</f>
        <v>0.19280555936965352</v>
      </c>
    </row>
    <row r="73" spans="1:25" ht="13" x14ac:dyDescent="0.3">
      <c r="A73" s="59" t="s">
        <v>59</v>
      </c>
      <c r="B73" s="59" t="s">
        <v>27</v>
      </c>
      <c r="C73" s="59" t="s">
        <v>15</v>
      </c>
      <c r="D73" s="59" t="s">
        <v>88</v>
      </c>
      <c r="E73" s="59" t="s">
        <v>10</v>
      </c>
      <c r="F73" s="59" t="s">
        <v>11</v>
      </c>
      <c r="G73" s="60">
        <v>24.099106443764299</v>
      </c>
      <c r="H73" s="60">
        <v>24.3217371642573</v>
      </c>
      <c r="I73" s="60">
        <v>24.6290718064187</v>
      </c>
      <c r="J73" s="78">
        <f t="shared" si="25"/>
        <v>24.349971804813435</v>
      </c>
      <c r="K73" s="71">
        <v>0</v>
      </c>
      <c r="L73" s="62"/>
      <c r="M73" s="61"/>
      <c r="N73" s="62"/>
      <c r="O73" s="62">
        <v>0</v>
      </c>
      <c r="P73" s="63">
        <v>60</v>
      </c>
      <c r="Q73" s="59" t="s">
        <v>11</v>
      </c>
      <c r="R73" s="64"/>
    </row>
    <row r="74" spans="1:25" ht="13" x14ac:dyDescent="0.3">
      <c r="A74" s="59" t="s">
        <v>59</v>
      </c>
      <c r="B74" s="59" t="s">
        <v>27</v>
      </c>
      <c r="C74" s="59" t="s">
        <v>16</v>
      </c>
      <c r="D74" s="59"/>
      <c r="E74" s="59" t="s">
        <v>10</v>
      </c>
      <c r="F74" s="59" t="s">
        <v>11</v>
      </c>
      <c r="G74" s="60">
        <v>27.259103971646599</v>
      </c>
      <c r="H74" s="60">
        <v>27.351997354719799</v>
      </c>
      <c r="I74" s="60">
        <v>27.3000131165747</v>
      </c>
      <c r="J74" s="78">
        <f t="shared" si="25"/>
        <v>27.303704814313701</v>
      </c>
      <c r="K74" s="71">
        <v>0</v>
      </c>
      <c r="L74" s="62"/>
      <c r="M74" s="61"/>
      <c r="N74" s="62"/>
      <c r="O74" s="62">
        <v>0</v>
      </c>
      <c r="P74" s="63">
        <v>60</v>
      </c>
      <c r="Q74" s="59" t="s">
        <v>11</v>
      </c>
      <c r="R74" s="65">
        <f>AVERAGE(J73:J74)</f>
        <v>25.82683830956357</v>
      </c>
      <c r="U74" s="135">
        <f>AVERAGE(G73:I74)</f>
        <v>25.826838309563566</v>
      </c>
      <c r="W74" s="140">
        <f>STDEV(G73:I74)</f>
        <v>1.6268233158872936</v>
      </c>
      <c r="Y74" s="135">
        <f>STDEV(G73:I74)/SQRT(COUNT(G73:I74))</f>
        <v>0.66414783759774065</v>
      </c>
    </row>
    <row r="75" spans="1:25" ht="13" x14ac:dyDescent="0.3">
      <c r="A75" s="59" t="s">
        <v>60</v>
      </c>
      <c r="B75" s="59" t="s">
        <v>25</v>
      </c>
      <c r="C75" s="59" t="s">
        <v>15</v>
      </c>
      <c r="D75" s="59"/>
      <c r="E75" s="59" t="s">
        <v>10</v>
      </c>
      <c r="F75" s="59" t="s">
        <v>11</v>
      </c>
      <c r="G75" s="60">
        <v>25.007404964696601</v>
      </c>
      <c r="H75" s="60">
        <v>24.8679032769153</v>
      </c>
      <c r="I75" s="60">
        <v>24.838215391459901</v>
      </c>
      <c r="J75" s="78">
        <f t="shared" ref="J75" si="27">SUM(G75:I75)/3</f>
        <v>24.904507877690602</v>
      </c>
      <c r="K75" s="71">
        <v>0</v>
      </c>
      <c r="L75" s="62"/>
      <c r="M75" s="61"/>
      <c r="N75" s="62"/>
      <c r="O75" s="62">
        <v>0</v>
      </c>
      <c r="P75" s="63">
        <v>60</v>
      </c>
      <c r="Q75" s="59" t="s">
        <v>11</v>
      </c>
      <c r="R75" s="64"/>
    </row>
    <row r="76" spans="1:25" ht="13" x14ac:dyDescent="0.3">
      <c r="A76" s="59" t="s">
        <v>60</v>
      </c>
      <c r="B76" s="59" t="s">
        <v>25</v>
      </c>
      <c r="C76" s="59" t="s">
        <v>16</v>
      </c>
      <c r="D76" s="59"/>
      <c r="E76" s="59" t="s">
        <v>10</v>
      </c>
      <c r="F76" s="59" t="s">
        <v>11</v>
      </c>
      <c r="G76" s="60">
        <v>23.951536052320499</v>
      </c>
      <c r="H76" s="60">
        <v>23.783871845296101</v>
      </c>
      <c r="I76" s="60">
        <v>23.804206689737299</v>
      </c>
      <c r="J76" s="78">
        <f t="shared" ref="J76" si="28">SUM(G76:I76)/3</f>
        <v>23.846538195784632</v>
      </c>
      <c r="K76" s="71">
        <v>0</v>
      </c>
      <c r="L76" s="62"/>
      <c r="M76" s="61"/>
      <c r="N76" s="62"/>
      <c r="O76" s="62">
        <v>0</v>
      </c>
      <c r="P76" s="63">
        <v>60</v>
      </c>
      <c r="Q76" s="59" t="s">
        <v>11</v>
      </c>
      <c r="R76" s="64"/>
    </row>
    <row r="77" spans="1:25" ht="13" x14ac:dyDescent="0.3">
      <c r="A77" s="59" t="s">
        <v>60</v>
      </c>
      <c r="B77" s="59" t="s">
        <v>25</v>
      </c>
      <c r="C77" s="59" t="s">
        <v>17</v>
      </c>
      <c r="D77" s="59"/>
      <c r="E77" s="59" t="s">
        <v>10</v>
      </c>
      <c r="F77" s="59" t="s">
        <v>11</v>
      </c>
      <c r="G77" s="60">
        <v>25.085833387604001</v>
      </c>
      <c r="H77" s="60">
        <v>24.6885103808441</v>
      </c>
      <c r="I77" s="60">
        <v>25.104692895140001</v>
      </c>
      <c r="J77" s="78">
        <f>SUM(G77:I77)/3</f>
        <v>24.959678887862704</v>
      </c>
      <c r="K77" s="71">
        <v>0</v>
      </c>
      <c r="L77" s="62"/>
      <c r="M77" s="61"/>
      <c r="N77" s="62"/>
      <c r="O77" s="62">
        <v>0</v>
      </c>
      <c r="P77" s="63">
        <v>60</v>
      </c>
      <c r="Q77" s="59" t="s">
        <v>11</v>
      </c>
      <c r="R77" s="65">
        <f t="shared" ref="R77" si="29">AVERAGE(J75:J77)</f>
        <v>24.570241653779316</v>
      </c>
      <c r="T77" s="134">
        <f>AVERAGE(G75:I77)</f>
        <v>24.570241653779309</v>
      </c>
      <c r="V77" s="131">
        <f>STDEV(G75:I77)</f>
        <v>0.55957218554375987</v>
      </c>
      <c r="X77" s="135">
        <f>STDEV(G75:I77)/SQRT(COUNT(G75:I77))</f>
        <v>0.18652406184791995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C98A-0A60-4E8D-831F-E118235991C2}">
  <dimension ref="A1:N52"/>
  <sheetViews>
    <sheetView workbookViewId="0">
      <selection activeCell="G53" sqref="G53"/>
    </sheetView>
  </sheetViews>
  <sheetFormatPr defaultRowHeight="11" x14ac:dyDescent="0.25"/>
  <cols>
    <col min="1" max="1" width="15.6640625" customWidth="1"/>
    <col min="2" max="5" width="15.77734375" customWidth="1"/>
    <col min="6" max="6" width="16.44140625" customWidth="1"/>
    <col min="7" max="8" width="15.77734375" customWidth="1"/>
    <col min="9" max="9" width="15" customWidth="1"/>
    <col min="10" max="10" width="12.6640625" customWidth="1"/>
    <col min="11" max="11" width="33.33203125" style="83" customWidth="1"/>
    <col min="13" max="13" width="25" customWidth="1"/>
    <col min="14" max="14" width="9.77734375" style="109" customWidth="1"/>
    <col min="15" max="15" width="11.44140625" customWidth="1"/>
    <col min="16" max="16" width="11.6640625" customWidth="1"/>
  </cols>
  <sheetData>
    <row r="1" spans="1:14" ht="46.5" x14ac:dyDescent="0.35">
      <c r="B1" s="18" t="s">
        <v>18</v>
      </c>
      <c r="C1" s="18" t="s">
        <v>18</v>
      </c>
      <c r="D1" s="18" t="s">
        <v>19</v>
      </c>
      <c r="E1" s="18" t="s">
        <v>19</v>
      </c>
      <c r="F1" s="19" t="s">
        <v>20</v>
      </c>
      <c r="G1" s="19" t="s">
        <v>21</v>
      </c>
      <c r="H1" s="19" t="s">
        <v>22</v>
      </c>
      <c r="I1" s="19" t="s">
        <v>23</v>
      </c>
      <c r="J1" s="14"/>
      <c r="K1" s="82" t="s">
        <v>24</v>
      </c>
      <c r="L1" s="15" t="s">
        <v>25</v>
      </c>
      <c r="M1" s="17" t="s">
        <v>61</v>
      </c>
      <c r="N1" s="107"/>
    </row>
    <row r="2" spans="1:14" ht="15.5" x14ac:dyDescent="0.35">
      <c r="B2" s="20" t="s">
        <v>25</v>
      </c>
      <c r="C2" s="20" t="s">
        <v>26</v>
      </c>
      <c r="D2" s="20" t="s">
        <v>27</v>
      </c>
      <c r="E2" s="20" t="s">
        <v>28</v>
      </c>
      <c r="F2" s="21" t="s">
        <v>29</v>
      </c>
      <c r="G2" s="21" t="s">
        <v>30</v>
      </c>
      <c r="H2" s="21" t="s">
        <v>31</v>
      </c>
      <c r="I2" s="21" t="s">
        <v>32</v>
      </c>
      <c r="J2" s="21" t="s">
        <v>65</v>
      </c>
      <c r="K2" s="82" t="s">
        <v>33</v>
      </c>
      <c r="L2" s="15" t="s">
        <v>27</v>
      </c>
      <c r="M2" s="17" t="s">
        <v>62</v>
      </c>
      <c r="N2" s="107"/>
    </row>
    <row r="3" spans="1:14" ht="15.5" x14ac:dyDescent="0.35">
      <c r="A3" s="72" t="s">
        <v>44</v>
      </c>
      <c r="B3" s="80">
        <v>25.73</v>
      </c>
      <c r="C3" s="80">
        <v>16.64</v>
      </c>
      <c r="D3" s="80">
        <v>26.24</v>
      </c>
      <c r="E3" s="80">
        <v>17.14</v>
      </c>
      <c r="F3" s="80">
        <f>B3-C3</f>
        <v>9.09</v>
      </c>
      <c r="G3" s="80">
        <f>D3-E3</f>
        <v>9.0999999999999979</v>
      </c>
      <c r="H3" s="80">
        <f>F3-G3</f>
        <v>-9.9999999999980105E-3</v>
      </c>
      <c r="I3" s="74">
        <f t="shared" ref="I3:I6" si="0">2^(-H3)</f>
        <v>1.0069555500567173</v>
      </c>
      <c r="J3" s="103">
        <f>LOG(I3,2)</f>
        <v>9.9999999999978821E-3</v>
      </c>
      <c r="K3" s="82" t="s">
        <v>34</v>
      </c>
      <c r="L3" s="15" t="s">
        <v>26</v>
      </c>
      <c r="M3" s="17" t="s">
        <v>63</v>
      </c>
      <c r="N3" s="107">
        <v>16.64</v>
      </c>
    </row>
    <row r="4" spans="1:14" ht="15.5" x14ac:dyDescent="0.35">
      <c r="A4" s="72" t="s">
        <v>45</v>
      </c>
      <c r="B4" s="80">
        <v>23.46</v>
      </c>
      <c r="C4" s="80">
        <v>16.64</v>
      </c>
      <c r="D4" s="80">
        <v>23.9</v>
      </c>
      <c r="E4" s="80">
        <v>17.14</v>
      </c>
      <c r="F4" s="80">
        <f>B4-C4</f>
        <v>6.82</v>
      </c>
      <c r="G4" s="80">
        <f t="shared" ref="G4:G6" si="1">D4-E4</f>
        <v>6.759999999999998</v>
      </c>
      <c r="H4" s="80">
        <f t="shared" ref="H4:H6" si="2">F4-G4</f>
        <v>6.0000000000002274E-2</v>
      </c>
      <c r="I4" s="74">
        <f t="shared" si="0"/>
        <v>0.9592641193252629</v>
      </c>
      <c r="J4" s="103">
        <f t="shared" ref="J4:J10" si="3">LOG(I4,2)</f>
        <v>-6.0000000000002246E-2</v>
      </c>
      <c r="K4" s="82" t="s">
        <v>35</v>
      </c>
      <c r="L4" s="15" t="s">
        <v>28</v>
      </c>
      <c r="M4" s="17" t="s">
        <v>64</v>
      </c>
      <c r="N4" s="107">
        <v>17.14</v>
      </c>
    </row>
    <row r="5" spans="1:14" ht="15.5" x14ac:dyDescent="0.35">
      <c r="A5" s="72" t="s">
        <v>46</v>
      </c>
      <c r="B5" s="80">
        <v>18.940000000000001</v>
      </c>
      <c r="C5" s="80">
        <v>16.64</v>
      </c>
      <c r="D5" s="80">
        <v>18.88</v>
      </c>
      <c r="E5" s="80">
        <v>17.14</v>
      </c>
      <c r="F5" s="80">
        <f t="shared" ref="F5:F6" si="4">B5-C5</f>
        <v>2.3000000000000007</v>
      </c>
      <c r="G5" s="80">
        <f t="shared" si="1"/>
        <v>1.7399999999999984</v>
      </c>
      <c r="H5" s="80">
        <f t="shared" si="2"/>
        <v>0.56000000000000227</v>
      </c>
      <c r="I5" s="74">
        <f t="shared" si="0"/>
        <v>0.67830216372383489</v>
      </c>
      <c r="J5" s="81">
        <f t="shared" si="3"/>
        <v>-0.56000000000000227</v>
      </c>
      <c r="K5" s="82"/>
      <c r="L5" s="14"/>
      <c r="M5" s="14"/>
      <c r="N5" s="108"/>
    </row>
    <row r="6" spans="1:14" ht="15.5" x14ac:dyDescent="0.35">
      <c r="A6" s="72" t="s">
        <v>47</v>
      </c>
      <c r="B6" s="80">
        <v>20.309999999999999</v>
      </c>
      <c r="C6" s="80">
        <v>16.64</v>
      </c>
      <c r="D6" s="80">
        <v>20.25</v>
      </c>
      <c r="E6" s="80">
        <v>17.14</v>
      </c>
      <c r="F6" s="80">
        <f t="shared" si="4"/>
        <v>3.6699999999999982</v>
      </c>
      <c r="G6" s="80">
        <f t="shared" si="1"/>
        <v>3.1099999999999994</v>
      </c>
      <c r="H6" s="80">
        <f t="shared" si="2"/>
        <v>0.55999999999999872</v>
      </c>
      <c r="I6" s="74">
        <f t="shared" si="0"/>
        <v>0.67830216372383656</v>
      </c>
      <c r="J6" s="81">
        <f t="shared" si="3"/>
        <v>-0.55999999999999872</v>
      </c>
      <c r="K6" s="82"/>
      <c r="L6" s="14"/>
      <c r="M6" s="14"/>
      <c r="N6" s="108"/>
    </row>
    <row r="7" spans="1:14" ht="15.5" x14ac:dyDescent="0.35">
      <c r="A7" s="72" t="s">
        <v>48</v>
      </c>
      <c r="B7" s="80">
        <v>24.15</v>
      </c>
      <c r="C7" s="80">
        <v>16.64</v>
      </c>
      <c r="D7" s="80">
        <v>23.99</v>
      </c>
      <c r="E7" s="80">
        <v>17.14</v>
      </c>
      <c r="F7" s="80">
        <f>B7-C7</f>
        <v>7.509999999999998</v>
      </c>
      <c r="G7" s="80">
        <f>D7-E7</f>
        <v>6.8499999999999979</v>
      </c>
      <c r="H7" s="80">
        <f>F7-G7</f>
        <v>0.66000000000000014</v>
      </c>
      <c r="I7" s="74">
        <f>2^(-H7)</f>
        <v>0.63287829698513998</v>
      </c>
      <c r="J7" s="81">
        <f t="shared" si="3"/>
        <v>-0.66</v>
      </c>
    </row>
    <row r="8" spans="1:14" ht="15.5" x14ac:dyDescent="0.35">
      <c r="A8" s="72" t="s">
        <v>49</v>
      </c>
      <c r="B8" s="80">
        <v>24.61</v>
      </c>
      <c r="C8" s="80">
        <v>16.64</v>
      </c>
      <c r="D8" s="80">
        <v>23.66</v>
      </c>
      <c r="E8" s="80">
        <v>17.14</v>
      </c>
      <c r="F8" s="80">
        <f>B8-C8</f>
        <v>7.9699999999999989</v>
      </c>
      <c r="G8" s="80">
        <f t="shared" ref="G8:G10" si="5">D8-E8</f>
        <v>6.52</v>
      </c>
      <c r="H8" s="80">
        <f t="shared" ref="H8:H10" si="6">F8-G8</f>
        <v>1.4499999999999993</v>
      </c>
      <c r="I8" s="74">
        <f t="shared" ref="I8:I10" si="7">2^(-H8)</f>
        <v>0.36602142398640658</v>
      </c>
      <c r="J8" s="81">
        <f t="shared" si="3"/>
        <v>-1.4499999999999993</v>
      </c>
    </row>
    <row r="9" spans="1:14" ht="15.5" x14ac:dyDescent="0.35">
      <c r="A9" s="72" t="s">
        <v>50</v>
      </c>
      <c r="B9" s="80">
        <v>25.26</v>
      </c>
      <c r="C9" s="80">
        <v>16.64</v>
      </c>
      <c r="D9" s="80">
        <v>24.22</v>
      </c>
      <c r="E9" s="80">
        <v>17.14</v>
      </c>
      <c r="F9" s="80">
        <f t="shared" ref="F9:F10" si="8">B9-C9</f>
        <v>8.620000000000001</v>
      </c>
      <c r="G9" s="80">
        <f t="shared" si="5"/>
        <v>7.0799999999999983</v>
      </c>
      <c r="H9" s="80">
        <f t="shared" si="6"/>
        <v>1.5400000000000027</v>
      </c>
      <c r="I9" s="74">
        <f t="shared" si="7"/>
        <v>0.3438854545349353</v>
      </c>
      <c r="J9" s="81">
        <f t="shared" si="3"/>
        <v>-1.5400000000000027</v>
      </c>
    </row>
    <row r="10" spans="1:14" ht="15.5" x14ac:dyDescent="0.35">
      <c r="A10" s="72" t="s">
        <v>51</v>
      </c>
      <c r="B10" s="80">
        <v>24.45</v>
      </c>
      <c r="C10" s="80">
        <v>16.64</v>
      </c>
      <c r="D10" s="80">
        <v>23.97</v>
      </c>
      <c r="E10" s="80">
        <v>17.14</v>
      </c>
      <c r="F10" s="80">
        <f t="shared" si="8"/>
        <v>7.8099999999999987</v>
      </c>
      <c r="G10" s="80">
        <f t="shared" si="5"/>
        <v>6.8299999999999983</v>
      </c>
      <c r="H10" s="80">
        <f t="shared" si="6"/>
        <v>0.98000000000000043</v>
      </c>
      <c r="I10" s="74">
        <f t="shared" si="7"/>
        <v>0.50697973989501444</v>
      </c>
      <c r="J10" s="81">
        <f t="shared" si="3"/>
        <v>-0.98000000000000032</v>
      </c>
    </row>
    <row r="11" spans="1:14" ht="15.5" x14ac:dyDescent="0.35">
      <c r="A11" s="100"/>
      <c r="B11" s="101"/>
      <c r="C11" s="101"/>
      <c r="D11" s="101"/>
      <c r="E11" s="101"/>
      <c r="F11" s="101"/>
      <c r="G11" s="101"/>
      <c r="H11" s="101"/>
      <c r="I11" s="102"/>
      <c r="J11" s="97"/>
    </row>
    <row r="12" spans="1:14" ht="15.5" x14ac:dyDescent="0.35">
      <c r="A12" s="72"/>
      <c r="B12" s="80" t="s">
        <v>25</v>
      </c>
      <c r="C12" s="80" t="s">
        <v>26</v>
      </c>
      <c r="D12" s="80" t="s">
        <v>27</v>
      </c>
      <c r="E12" s="80" t="s">
        <v>28</v>
      </c>
      <c r="F12" s="80" t="s">
        <v>29</v>
      </c>
      <c r="G12" s="80" t="s">
        <v>30</v>
      </c>
      <c r="H12" s="80" t="s">
        <v>31</v>
      </c>
      <c r="I12" s="74" t="s">
        <v>32</v>
      </c>
      <c r="J12" s="81" t="s">
        <v>65</v>
      </c>
      <c r="K12" s="82" t="s">
        <v>24</v>
      </c>
      <c r="L12" s="15" t="s">
        <v>25</v>
      </c>
      <c r="M12" s="17" t="s">
        <v>61</v>
      </c>
      <c r="N12" s="107"/>
    </row>
    <row r="13" spans="1:14" ht="15.5" x14ac:dyDescent="0.35">
      <c r="A13" s="72" t="s">
        <v>76</v>
      </c>
      <c r="B13" s="80">
        <v>34.659999999999997</v>
      </c>
      <c r="C13" s="80">
        <v>16.88</v>
      </c>
      <c r="D13" s="80">
        <v>37.99</v>
      </c>
      <c r="E13" s="80">
        <v>17.27</v>
      </c>
      <c r="F13" s="80">
        <f>B13-C13</f>
        <v>17.779999999999998</v>
      </c>
      <c r="G13" s="80">
        <f>D13-E13</f>
        <v>20.720000000000002</v>
      </c>
      <c r="H13" s="80">
        <f>F13-G13</f>
        <v>-2.9400000000000048</v>
      </c>
      <c r="I13" s="74">
        <f>2^(-H13)</f>
        <v>7.6741129546021387</v>
      </c>
      <c r="J13" s="81">
        <f>LOG(I13,2)</f>
        <v>2.9400000000000044</v>
      </c>
      <c r="K13" s="82" t="s">
        <v>33</v>
      </c>
      <c r="L13" s="15" t="s">
        <v>27</v>
      </c>
      <c r="M13" s="17" t="s">
        <v>62</v>
      </c>
      <c r="N13" s="107"/>
    </row>
    <row r="14" spans="1:14" ht="15.5" x14ac:dyDescent="0.35">
      <c r="A14" s="72" t="s">
        <v>77</v>
      </c>
      <c r="B14" s="80">
        <v>20.399999999999999</v>
      </c>
      <c r="C14" s="80">
        <v>16.88</v>
      </c>
      <c r="D14" s="80">
        <v>21.77</v>
      </c>
      <c r="E14" s="80">
        <v>17.27</v>
      </c>
      <c r="F14" s="80">
        <f t="shared" ref="F14:F25" si="9">B14-C14</f>
        <v>3.5199999999999996</v>
      </c>
      <c r="G14" s="80">
        <f t="shared" ref="G14:G25" si="10">D14-E14</f>
        <v>4.5</v>
      </c>
      <c r="H14" s="80">
        <f t="shared" ref="H14:H25" si="11">F14-G14</f>
        <v>-0.98000000000000043</v>
      </c>
      <c r="I14" s="74">
        <f t="shared" ref="I14:I25" si="12">2^(-H14)</f>
        <v>1.9724654089867188</v>
      </c>
      <c r="J14" s="81">
        <f t="shared" ref="J14:J25" si="13">LOG(I14,2)</f>
        <v>0.98000000000000032</v>
      </c>
      <c r="K14" s="82" t="s">
        <v>34</v>
      </c>
      <c r="L14" s="15" t="s">
        <v>26</v>
      </c>
      <c r="M14" s="17" t="s">
        <v>63</v>
      </c>
      <c r="N14" s="107">
        <v>16.883458749987678</v>
      </c>
    </row>
    <row r="15" spans="1:14" ht="15.5" x14ac:dyDescent="0.35">
      <c r="A15" s="72" t="s">
        <v>78</v>
      </c>
      <c r="B15" s="80">
        <v>21.58</v>
      </c>
      <c r="C15" s="80">
        <v>16.88</v>
      </c>
      <c r="D15" s="80">
        <v>21.67</v>
      </c>
      <c r="E15" s="80">
        <v>17.27</v>
      </c>
      <c r="F15" s="80">
        <f t="shared" si="9"/>
        <v>4.6999999999999993</v>
      </c>
      <c r="G15" s="80">
        <f t="shared" si="10"/>
        <v>4.4000000000000021</v>
      </c>
      <c r="H15" s="80">
        <f t="shared" si="11"/>
        <v>0.29999999999999716</v>
      </c>
      <c r="I15" s="74">
        <f t="shared" si="12"/>
        <v>0.81225239635623714</v>
      </c>
      <c r="J15" s="103">
        <f t="shared" si="13"/>
        <v>-0.2999999999999971</v>
      </c>
      <c r="K15" s="82" t="s">
        <v>35</v>
      </c>
      <c r="L15" s="15" t="s">
        <v>28</v>
      </c>
      <c r="M15" s="17" t="s">
        <v>64</v>
      </c>
      <c r="N15" s="107">
        <v>17.269358899270713</v>
      </c>
    </row>
    <row r="16" spans="1:14" ht="15.5" x14ac:dyDescent="0.35">
      <c r="A16" s="72" t="s">
        <v>79</v>
      </c>
      <c r="B16" s="80">
        <v>24.82</v>
      </c>
      <c r="C16" s="80">
        <v>16.88</v>
      </c>
      <c r="D16" s="80">
        <v>25.35</v>
      </c>
      <c r="E16" s="80">
        <v>17.27</v>
      </c>
      <c r="F16" s="80">
        <f t="shared" si="9"/>
        <v>7.9400000000000013</v>
      </c>
      <c r="G16" s="80">
        <f t="shared" si="10"/>
        <v>8.0800000000000018</v>
      </c>
      <c r="H16" s="80">
        <f t="shared" si="11"/>
        <v>-0.14000000000000057</v>
      </c>
      <c r="I16" s="74">
        <f t="shared" si="12"/>
        <v>1.1019051158766111</v>
      </c>
      <c r="J16" s="81">
        <f t="shared" si="13"/>
        <v>0.14000000000000054</v>
      </c>
    </row>
    <row r="17" spans="1:11" ht="15.5" x14ac:dyDescent="0.35">
      <c r="A17" s="72" t="s">
        <v>80</v>
      </c>
      <c r="B17" s="80">
        <v>24.42</v>
      </c>
      <c r="C17" s="80">
        <v>16.88</v>
      </c>
      <c r="D17" s="80">
        <v>24.99</v>
      </c>
      <c r="E17" s="80">
        <v>17.27</v>
      </c>
      <c r="F17" s="80">
        <f t="shared" si="9"/>
        <v>7.5400000000000027</v>
      </c>
      <c r="G17" s="80">
        <f t="shared" si="10"/>
        <v>7.7199999999999989</v>
      </c>
      <c r="H17" s="80">
        <f t="shared" si="11"/>
        <v>-0.17999999999999616</v>
      </c>
      <c r="I17" s="74">
        <f t="shared" si="12"/>
        <v>1.1328838852957956</v>
      </c>
      <c r="J17" s="81">
        <f t="shared" si="13"/>
        <v>0.17999999999999622</v>
      </c>
    </row>
    <row r="18" spans="1:11" ht="15.5" x14ac:dyDescent="0.35">
      <c r="A18" s="72" t="s">
        <v>81</v>
      </c>
      <c r="B18" s="80">
        <v>25.53</v>
      </c>
      <c r="C18" s="80">
        <v>16.88</v>
      </c>
      <c r="D18" s="80">
        <v>26.14</v>
      </c>
      <c r="E18" s="80">
        <v>17.27</v>
      </c>
      <c r="F18" s="80">
        <f t="shared" si="9"/>
        <v>8.6500000000000021</v>
      </c>
      <c r="G18" s="80">
        <f t="shared" si="10"/>
        <v>8.870000000000001</v>
      </c>
      <c r="H18" s="80">
        <f t="shared" si="11"/>
        <v>-0.21999999999999886</v>
      </c>
      <c r="I18" s="74">
        <f t="shared" si="12"/>
        <v>1.1647335864684549</v>
      </c>
      <c r="J18" s="81">
        <f t="shared" si="13"/>
        <v>0.21999999999999889</v>
      </c>
    </row>
    <row r="19" spans="1:11" ht="15.5" x14ac:dyDescent="0.35">
      <c r="A19" s="72" t="s">
        <v>82</v>
      </c>
      <c r="B19" s="80">
        <v>21.94</v>
      </c>
      <c r="C19" s="80">
        <v>16.88</v>
      </c>
      <c r="D19" s="80">
        <v>22.58</v>
      </c>
      <c r="E19" s="80">
        <v>17.27</v>
      </c>
      <c r="F19" s="80">
        <f t="shared" si="9"/>
        <v>5.0600000000000023</v>
      </c>
      <c r="G19" s="80">
        <f t="shared" si="10"/>
        <v>5.3099999999999987</v>
      </c>
      <c r="H19" s="80">
        <f t="shared" si="11"/>
        <v>-0.24999999999999645</v>
      </c>
      <c r="I19" s="74">
        <f t="shared" si="12"/>
        <v>1.1892071150027181</v>
      </c>
      <c r="J19" s="81">
        <f t="shared" si="13"/>
        <v>0.24999999999999648</v>
      </c>
    </row>
    <row r="20" spans="1:11" ht="15.5" x14ac:dyDescent="0.35">
      <c r="A20" s="72" t="s">
        <v>83</v>
      </c>
      <c r="B20" s="80">
        <v>29.16</v>
      </c>
      <c r="C20" s="80">
        <v>16.88</v>
      </c>
      <c r="D20" s="80">
        <v>28.95</v>
      </c>
      <c r="E20" s="80">
        <v>17.27</v>
      </c>
      <c r="F20" s="80">
        <f t="shared" si="9"/>
        <v>12.280000000000001</v>
      </c>
      <c r="G20" s="80">
        <f t="shared" si="10"/>
        <v>11.68</v>
      </c>
      <c r="H20" s="80">
        <f t="shared" si="11"/>
        <v>0.60000000000000142</v>
      </c>
      <c r="I20" s="74">
        <f t="shared" si="12"/>
        <v>0.65975395538644654</v>
      </c>
      <c r="J20" s="103">
        <f t="shared" si="13"/>
        <v>-0.60000000000000131</v>
      </c>
    </row>
    <row r="21" spans="1:11" ht="15.5" x14ac:dyDescent="0.35">
      <c r="A21" s="72" t="s">
        <v>84</v>
      </c>
      <c r="B21" s="80">
        <v>20.36</v>
      </c>
      <c r="C21" s="80">
        <v>16.88</v>
      </c>
      <c r="D21" s="80">
        <v>21.78</v>
      </c>
      <c r="E21" s="80">
        <v>17.27</v>
      </c>
      <c r="F21" s="80">
        <f t="shared" si="9"/>
        <v>3.4800000000000004</v>
      </c>
      <c r="G21" s="80">
        <f t="shared" si="10"/>
        <v>4.5100000000000016</v>
      </c>
      <c r="H21" s="80">
        <f t="shared" si="11"/>
        <v>-1.0300000000000011</v>
      </c>
      <c r="I21" s="74">
        <f t="shared" si="12"/>
        <v>2.042024251414388</v>
      </c>
      <c r="J21" s="81">
        <f t="shared" si="13"/>
        <v>1.0300000000000011</v>
      </c>
    </row>
    <row r="22" spans="1:11" ht="15.5" x14ac:dyDescent="0.35">
      <c r="A22" s="72" t="s">
        <v>85</v>
      </c>
      <c r="B22" s="80">
        <v>22.78</v>
      </c>
      <c r="C22" s="80">
        <v>16.88</v>
      </c>
      <c r="D22" s="80">
        <v>23.33</v>
      </c>
      <c r="E22" s="80">
        <v>17.27</v>
      </c>
      <c r="F22" s="80">
        <f t="shared" si="9"/>
        <v>5.9000000000000021</v>
      </c>
      <c r="G22" s="80">
        <f t="shared" si="10"/>
        <v>6.0599999999999987</v>
      </c>
      <c r="H22" s="80">
        <f t="shared" si="11"/>
        <v>-0.15999999999999659</v>
      </c>
      <c r="I22" s="74">
        <f t="shared" si="12"/>
        <v>1.1172871380722174</v>
      </c>
      <c r="J22" s="81">
        <f t="shared" si="13"/>
        <v>0.15999999999999662</v>
      </c>
    </row>
    <row r="23" spans="1:11" ht="15.5" x14ac:dyDescent="0.35">
      <c r="A23" s="72" t="s">
        <v>86</v>
      </c>
      <c r="B23" s="80">
        <v>22.76</v>
      </c>
      <c r="C23" s="80">
        <v>16.88</v>
      </c>
      <c r="D23" s="80">
        <v>23.91</v>
      </c>
      <c r="E23" s="80">
        <v>17.27</v>
      </c>
      <c r="F23" s="80">
        <f t="shared" si="9"/>
        <v>5.8800000000000026</v>
      </c>
      <c r="G23" s="80">
        <f t="shared" si="10"/>
        <v>6.6400000000000006</v>
      </c>
      <c r="H23" s="80">
        <f t="shared" si="11"/>
        <v>-0.75999999999999801</v>
      </c>
      <c r="I23" s="74">
        <f t="shared" si="12"/>
        <v>1.6934906247250519</v>
      </c>
      <c r="J23" s="81">
        <f t="shared" si="13"/>
        <v>0.7599999999999979</v>
      </c>
    </row>
    <row r="24" spans="1:11" ht="15.5" x14ac:dyDescent="0.35">
      <c r="A24" s="72" t="s">
        <v>87</v>
      </c>
      <c r="B24" s="80">
        <v>24.78</v>
      </c>
      <c r="C24" s="80">
        <v>16.88</v>
      </c>
      <c r="D24" s="80">
        <v>26.45</v>
      </c>
      <c r="E24" s="80">
        <v>17.27</v>
      </c>
      <c r="F24" s="80">
        <f t="shared" si="9"/>
        <v>7.9000000000000021</v>
      </c>
      <c r="G24" s="80">
        <f t="shared" si="10"/>
        <v>9.18</v>
      </c>
      <c r="H24" s="80">
        <f t="shared" si="11"/>
        <v>-1.2799999999999976</v>
      </c>
      <c r="I24" s="74">
        <f t="shared" si="12"/>
        <v>2.4283897687900895</v>
      </c>
      <c r="J24" s="81">
        <f t="shared" si="13"/>
        <v>1.2799999999999976</v>
      </c>
    </row>
    <row r="25" spans="1:11" ht="15.5" x14ac:dyDescent="0.35">
      <c r="A25" s="72" t="s">
        <v>88</v>
      </c>
      <c r="B25" s="80">
        <v>24.57</v>
      </c>
      <c r="C25" s="80">
        <v>16.88</v>
      </c>
      <c r="D25" s="80">
        <v>25.83</v>
      </c>
      <c r="E25" s="80">
        <v>17.27</v>
      </c>
      <c r="F25" s="80">
        <f t="shared" si="9"/>
        <v>7.6900000000000013</v>
      </c>
      <c r="G25" s="80">
        <f t="shared" si="10"/>
        <v>8.5599999999999987</v>
      </c>
      <c r="H25" s="80">
        <f t="shared" si="11"/>
        <v>-0.86999999999999744</v>
      </c>
      <c r="I25" s="74">
        <f t="shared" si="12"/>
        <v>1.8276629004587976</v>
      </c>
      <c r="J25" s="81">
        <f t="shared" si="13"/>
        <v>0.86999999999999733</v>
      </c>
    </row>
    <row r="27" spans="1:11" ht="15.5" x14ac:dyDescent="0.25">
      <c r="B27" s="75"/>
      <c r="C27" s="72" t="s">
        <v>41</v>
      </c>
      <c r="D27" s="72" t="s">
        <v>43</v>
      </c>
    </row>
    <row r="28" spans="1:11" ht="15.5" x14ac:dyDescent="0.25">
      <c r="B28" s="76" t="s">
        <v>52</v>
      </c>
      <c r="C28" s="86">
        <v>-1.1599999999999999</v>
      </c>
      <c r="D28" s="86">
        <v>0.01</v>
      </c>
      <c r="F28" s="79">
        <v>0.25</v>
      </c>
      <c r="G28" s="130" t="s">
        <v>57</v>
      </c>
      <c r="H28" s="130"/>
      <c r="I28" s="130"/>
      <c r="J28" s="130"/>
      <c r="K28" s="130"/>
    </row>
    <row r="29" spans="1:11" ht="15.5" x14ac:dyDescent="0.25">
      <c r="A29" s="40"/>
      <c r="B29" s="76" t="s">
        <v>45</v>
      </c>
      <c r="C29" s="86">
        <v>-1.22</v>
      </c>
      <c r="D29" s="87">
        <v>-0.06</v>
      </c>
      <c r="F29" s="79">
        <v>0.5</v>
      </c>
      <c r="G29" s="130" t="s">
        <v>58</v>
      </c>
      <c r="H29" s="130"/>
      <c r="I29" s="130"/>
      <c r="J29" s="130"/>
      <c r="K29" s="130"/>
    </row>
    <row r="30" spans="1:11" ht="15.5" x14ac:dyDescent="0.25">
      <c r="B30" s="76" t="s">
        <v>46</v>
      </c>
      <c r="C30" s="84">
        <v>-0.95</v>
      </c>
      <c r="D30" s="85">
        <v>-0.56000000000000005</v>
      </c>
      <c r="F30" s="79">
        <v>0.75</v>
      </c>
      <c r="G30" s="130" t="s">
        <v>56</v>
      </c>
      <c r="H30" s="130"/>
      <c r="I30" s="130"/>
      <c r="J30" s="130"/>
      <c r="K30" s="130"/>
    </row>
    <row r="31" spans="1:11" ht="15.5" x14ac:dyDescent="0.25">
      <c r="B31" s="76" t="s">
        <v>47</v>
      </c>
      <c r="C31" s="84">
        <v>-1.61</v>
      </c>
      <c r="D31" s="85">
        <v>-0.56000000000000005</v>
      </c>
      <c r="F31" s="79">
        <v>1</v>
      </c>
      <c r="G31" s="130" t="s">
        <v>54</v>
      </c>
      <c r="H31" s="130"/>
      <c r="I31" s="130"/>
      <c r="J31" s="130"/>
      <c r="K31" s="130"/>
    </row>
    <row r="32" spans="1:11" ht="15.5" x14ac:dyDescent="0.25">
      <c r="B32" s="76" t="s">
        <v>48</v>
      </c>
      <c r="C32" s="84">
        <v>-2.73</v>
      </c>
      <c r="D32" s="85">
        <v>-0.66</v>
      </c>
      <c r="F32" s="79">
        <v>2</v>
      </c>
      <c r="G32" s="130" t="s">
        <v>55</v>
      </c>
      <c r="H32" s="130"/>
      <c r="I32" s="130"/>
      <c r="J32" s="130"/>
      <c r="K32" s="130"/>
    </row>
    <row r="33" spans="2:14" ht="15.5" x14ac:dyDescent="0.25">
      <c r="B33" s="76" t="s">
        <v>49</v>
      </c>
      <c r="C33" s="84">
        <v>-0.36</v>
      </c>
      <c r="D33" s="85">
        <v>-1.45</v>
      </c>
    </row>
    <row r="34" spans="2:14" ht="15.5" x14ac:dyDescent="0.25">
      <c r="B34" s="76" t="s">
        <v>50</v>
      </c>
      <c r="C34" s="84">
        <v>-4.01</v>
      </c>
      <c r="D34" s="85">
        <v>-1.54</v>
      </c>
    </row>
    <row r="35" spans="2:14" ht="15.5" x14ac:dyDescent="0.25">
      <c r="B35" s="76" t="s">
        <v>53</v>
      </c>
      <c r="C35" s="84">
        <v>-2.9</v>
      </c>
      <c r="D35" s="85">
        <v>-0.98</v>
      </c>
    </row>
    <row r="37" spans="2:14" ht="15.5" x14ac:dyDescent="0.25">
      <c r="B37" s="76" t="s">
        <v>76</v>
      </c>
      <c r="C37" s="84">
        <v>0.63</v>
      </c>
      <c r="D37" s="84">
        <v>2.94</v>
      </c>
      <c r="H37" s="83"/>
      <c r="K37" s="109"/>
      <c r="N37"/>
    </row>
    <row r="38" spans="2:14" ht="15.5" x14ac:dyDescent="0.25">
      <c r="B38" s="76" t="s">
        <v>77</v>
      </c>
      <c r="C38" s="84">
        <v>0.72</v>
      </c>
      <c r="D38" s="85">
        <v>0.98</v>
      </c>
      <c r="H38" s="83"/>
      <c r="K38" s="109"/>
      <c r="N38"/>
    </row>
    <row r="39" spans="2:14" ht="15.5" x14ac:dyDescent="0.25">
      <c r="B39" s="76" t="s">
        <v>79</v>
      </c>
      <c r="C39" s="84">
        <v>0.84</v>
      </c>
      <c r="D39" s="85">
        <v>0.14000000000000001</v>
      </c>
      <c r="H39" s="83"/>
      <c r="K39" s="109"/>
      <c r="N39"/>
    </row>
    <row r="40" spans="2:14" ht="15.5" x14ac:dyDescent="0.25">
      <c r="B40" s="76" t="s">
        <v>80</v>
      </c>
      <c r="C40" s="84">
        <v>2.86</v>
      </c>
      <c r="D40" s="84">
        <v>0.18</v>
      </c>
      <c r="H40" s="83"/>
      <c r="K40" s="109"/>
      <c r="N40"/>
    </row>
    <row r="41" spans="2:14" ht="15.5" x14ac:dyDescent="0.25">
      <c r="B41" s="76" t="s">
        <v>81</v>
      </c>
      <c r="C41" s="84">
        <v>4.32</v>
      </c>
      <c r="D41" s="85">
        <v>0.22</v>
      </c>
      <c r="H41" s="83"/>
      <c r="K41" s="109"/>
      <c r="N41"/>
    </row>
    <row r="42" spans="2:14" ht="15.5" x14ac:dyDescent="0.25">
      <c r="B42" s="76" t="s">
        <v>82</v>
      </c>
      <c r="C42" s="84">
        <v>5.77</v>
      </c>
      <c r="D42" s="85">
        <v>0.25</v>
      </c>
      <c r="H42" s="83"/>
      <c r="K42" s="109"/>
      <c r="N42"/>
    </row>
    <row r="43" spans="2:14" ht="15.5" x14ac:dyDescent="0.25">
      <c r="B43" s="76" t="s">
        <v>84</v>
      </c>
      <c r="C43" s="84">
        <v>1.18</v>
      </c>
      <c r="D43" s="85">
        <v>1.03</v>
      </c>
      <c r="H43" s="83"/>
      <c r="K43" s="109"/>
      <c r="N43"/>
    </row>
    <row r="44" spans="2:14" ht="15.5" x14ac:dyDescent="0.25">
      <c r="B44" s="76" t="s">
        <v>85</v>
      </c>
      <c r="C44" s="84">
        <v>0.79</v>
      </c>
      <c r="D44" s="85">
        <v>0.16</v>
      </c>
      <c r="H44" s="83"/>
      <c r="K44" s="109"/>
      <c r="N44"/>
    </row>
    <row r="45" spans="2:14" ht="15.5" x14ac:dyDescent="0.25">
      <c r="B45" s="76" t="s">
        <v>86</v>
      </c>
      <c r="C45" s="84">
        <v>0.66</v>
      </c>
      <c r="D45" s="85">
        <v>0.76</v>
      </c>
      <c r="H45" s="83"/>
      <c r="K45" s="109"/>
      <c r="N45"/>
    </row>
    <row r="46" spans="2:14" ht="15.5" x14ac:dyDescent="0.25">
      <c r="B46" s="76" t="s">
        <v>87</v>
      </c>
      <c r="C46" s="84">
        <v>4.29</v>
      </c>
      <c r="D46" s="85">
        <v>1.28</v>
      </c>
      <c r="H46" s="83"/>
      <c r="K46" s="109"/>
      <c r="N46"/>
    </row>
    <row r="47" spans="2:14" ht="15.5" x14ac:dyDescent="0.25">
      <c r="B47" s="76" t="s">
        <v>88</v>
      </c>
      <c r="C47" s="84">
        <v>1.59</v>
      </c>
      <c r="D47" s="85">
        <v>0.87</v>
      </c>
      <c r="H47" s="83"/>
      <c r="K47" s="109"/>
      <c r="N47"/>
    </row>
    <row r="48" spans="2:14" ht="15.5" x14ac:dyDescent="0.25">
      <c r="B48" s="76" t="s">
        <v>78</v>
      </c>
      <c r="C48" s="86">
        <v>0.76</v>
      </c>
      <c r="D48" s="87">
        <v>-0.3</v>
      </c>
      <c r="H48" s="83"/>
      <c r="K48" s="109"/>
      <c r="N48"/>
    </row>
    <row r="49" spans="2:14" ht="15.5" x14ac:dyDescent="0.25">
      <c r="B49" s="76" t="s">
        <v>83</v>
      </c>
      <c r="C49" s="86">
        <v>1.1000000000000001</v>
      </c>
      <c r="D49" s="87">
        <v>-0.6</v>
      </c>
      <c r="H49" s="83"/>
      <c r="K49" s="109"/>
      <c r="N49"/>
    </row>
    <row r="50" spans="2:14" x14ac:dyDescent="0.25">
      <c r="H50" s="83"/>
      <c r="K50" s="109"/>
      <c r="N50"/>
    </row>
    <row r="51" spans="2:14" x14ac:dyDescent="0.25">
      <c r="H51" s="83"/>
      <c r="K51" s="109"/>
      <c r="N51"/>
    </row>
    <row r="52" spans="2:14" x14ac:dyDescent="0.25">
      <c r="H52" s="83"/>
      <c r="K52" s="109"/>
      <c r="N52"/>
    </row>
  </sheetData>
  <mergeCells count="5">
    <mergeCell ref="G28:K28"/>
    <mergeCell ref="G29:K29"/>
    <mergeCell ref="G30:K30"/>
    <mergeCell ref="G31:K31"/>
    <mergeCell ref="G32:K3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9.Document" shapeId="7170" r:id="rId4">
          <objectPr defaultSize="0" r:id="rId5">
            <anchor moveWithCells="1">
              <from>
                <xdr:col>4</xdr:col>
                <xdr:colOff>698500</xdr:colOff>
                <xdr:row>32</xdr:row>
                <xdr:rowOff>190500</xdr:rowOff>
              </from>
              <to>
                <xdr:col>15</xdr:col>
                <xdr:colOff>12700</xdr:colOff>
                <xdr:row>84</xdr:row>
                <xdr:rowOff>127000</xdr:rowOff>
              </to>
            </anchor>
          </objectPr>
        </oleObject>
      </mc:Choice>
      <mc:Fallback>
        <oleObject progId="Prism9.Document" shapeId="7170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1450B-913F-4286-8026-FA6EB6CE6AC4}">
  <dimension ref="A1:Z55"/>
  <sheetViews>
    <sheetView tabSelected="1" zoomScale="89" zoomScaleNormal="89" workbookViewId="0">
      <pane xSplit="1" ySplit="1" topLeftCell="D2" activePane="bottomRight" state="frozen"/>
      <selection activeCell="F18" sqref="F18"/>
      <selection pane="topRight" activeCell="F18" sqref="F18"/>
      <selection pane="bottomLeft" activeCell="F18" sqref="F18"/>
      <selection pane="bottomRight" activeCell="Y56" sqref="Y56"/>
    </sheetView>
  </sheetViews>
  <sheetFormatPr defaultColWidth="10" defaultRowHeight="15" customHeight="1" x14ac:dyDescent="0.25"/>
  <cols>
    <col min="1" max="1" width="11.6640625" style="4" customWidth="1"/>
    <col min="2" max="2" width="14.44140625" style="6" customWidth="1"/>
    <col min="3" max="3" width="21.33203125" style="6" customWidth="1"/>
    <col min="4" max="5" width="10" style="6" customWidth="1"/>
    <col min="6" max="6" width="10" style="7" customWidth="1"/>
    <col min="7" max="7" width="15" style="8" hidden="1" customWidth="1"/>
    <col min="8" max="8" width="15" style="9" customWidth="1"/>
    <col min="9" max="10" width="15" style="39" customWidth="1"/>
    <col min="11" max="11" width="13.33203125" style="39" customWidth="1"/>
    <col min="12" max="12" width="15" style="10" customWidth="1"/>
    <col min="13" max="13" width="18.33203125" style="11" hidden="1" customWidth="1"/>
    <col min="14" max="14" width="18.33203125" style="10" hidden="1" customWidth="1"/>
    <col min="15" max="16" width="18.33203125" style="11" hidden="1" customWidth="1"/>
    <col min="17" max="17" width="10" style="12" hidden="1" customWidth="1"/>
    <col min="18" max="18" width="18.33203125" style="8" hidden="1" customWidth="1"/>
    <col min="19" max="19" width="13.44140625" style="1" customWidth="1"/>
    <col min="20" max="20" width="10" style="1"/>
    <col min="21" max="21" width="10" style="141"/>
    <col min="22" max="22" width="10" style="142"/>
    <col min="23" max="23" width="10" style="143"/>
    <col min="24" max="24" width="10" style="144"/>
    <col min="25" max="25" width="10" style="141"/>
    <col min="26" max="26" width="10" style="142"/>
    <col min="27" max="16384" width="10" style="1"/>
  </cols>
  <sheetData>
    <row r="1" spans="1:26" s="2" customFormat="1" ht="30" customHeight="1" x14ac:dyDescent="0.25">
      <c r="A1" s="5"/>
      <c r="B1" s="13" t="s">
        <v>12</v>
      </c>
      <c r="C1" s="13" t="s">
        <v>13</v>
      </c>
      <c r="D1" s="42" t="s">
        <v>37</v>
      </c>
      <c r="E1" s="13" t="s">
        <v>14</v>
      </c>
      <c r="F1" s="3" t="s">
        <v>0</v>
      </c>
      <c r="G1" s="3" t="s">
        <v>1</v>
      </c>
      <c r="H1" s="42" t="s">
        <v>38</v>
      </c>
      <c r="I1" s="42" t="s">
        <v>39</v>
      </c>
      <c r="J1" s="42" t="s">
        <v>40</v>
      </c>
      <c r="K1" s="36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  <c r="Q1" s="3" t="s">
        <v>8</v>
      </c>
      <c r="R1" s="3" t="s">
        <v>9</v>
      </c>
      <c r="S1" s="16" t="s">
        <v>36</v>
      </c>
      <c r="U1" s="136" t="s">
        <v>98</v>
      </c>
      <c r="V1" s="137" t="s">
        <v>95</v>
      </c>
      <c r="W1" s="138" t="s">
        <v>96</v>
      </c>
      <c r="X1" s="139" t="s">
        <v>97</v>
      </c>
      <c r="Y1" s="132" t="s">
        <v>99</v>
      </c>
      <c r="Z1" s="133" t="s">
        <v>100</v>
      </c>
    </row>
    <row r="2" spans="1:26" ht="15" customHeight="1" x14ac:dyDescent="0.25">
      <c r="B2" s="88" t="s">
        <v>66</v>
      </c>
      <c r="C2" s="88" t="s">
        <v>28</v>
      </c>
      <c r="D2" s="88" t="s">
        <v>15</v>
      </c>
      <c r="E2" s="88" t="s">
        <v>42</v>
      </c>
      <c r="F2" s="88" t="s">
        <v>89</v>
      </c>
      <c r="G2" s="88" t="s">
        <v>11</v>
      </c>
      <c r="H2" s="90">
        <v>17.699365065246202</v>
      </c>
      <c r="I2" s="90">
        <v>17.517194973440201</v>
      </c>
      <c r="J2" s="90">
        <v>17.528588434706801</v>
      </c>
      <c r="K2" s="91">
        <f>SUM(H2:J2)/3</f>
        <v>17.581716157797732</v>
      </c>
      <c r="L2" s="92">
        <v>0</v>
      </c>
      <c r="M2" s="93"/>
      <c r="N2" s="92"/>
      <c r="O2" s="93"/>
      <c r="P2" s="93">
        <v>0</v>
      </c>
      <c r="Q2" s="94">
        <v>60</v>
      </c>
      <c r="R2" s="88" t="s">
        <v>11</v>
      </c>
      <c r="S2" s="95"/>
    </row>
    <row r="3" spans="1:26" ht="15" customHeight="1" x14ac:dyDescent="0.25">
      <c r="B3" s="88" t="s">
        <v>66</v>
      </c>
      <c r="C3" s="88" t="s">
        <v>28</v>
      </c>
      <c r="D3" s="88" t="s">
        <v>16</v>
      </c>
      <c r="E3" s="88"/>
      <c r="F3" s="88" t="s">
        <v>89</v>
      </c>
      <c r="G3" s="88" t="s">
        <v>11</v>
      </c>
      <c r="H3" s="90">
        <v>17.5795423248912</v>
      </c>
      <c r="I3" s="90">
        <v>17.605030721598801</v>
      </c>
      <c r="J3" s="90">
        <v>17.662751829500198</v>
      </c>
      <c r="K3" s="91">
        <f t="shared" ref="K3" si="0">SUM(H3:J3)/3</f>
        <v>17.615774958663398</v>
      </c>
      <c r="L3" s="92">
        <v>0</v>
      </c>
      <c r="M3" s="93"/>
      <c r="N3" s="92"/>
      <c r="O3" s="93"/>
      <c r="P3" s="93">
        <v>0</v>
      </c>
      <c r="Q3" s="94">
        <v>60</v>
      </c>
      <c r="R3" s="88" t="s">
        <v>11</v>
      </c>
      <c r="S3" s="95"/>
    </row>
    <row r="4" spans="1:26" ht="15" customHeight="1" x14ac:dyDescent="0.25">
      <c r="B4" s="88" t="s">
        <v>66</v>
      </c>
      <c r="C4" s="88" t="s">
        <v>28</v>
      </c>
      <c r="D4" s="88" t="s">
        <v>17</v>
      </c>
      <c r="E4" s="88"/>
      <c r="F4" s="88" t="s">
        <v>89</v>
      </c>
      <c r="G4" s="88" t="s">
        <v>11</v>
      </c>
      <c r="H4" s="90">
        <v>17.4827034357813</v>
      </c>
      <c r="I4" s="90">
        <v>17.454525766110699</v>
      </c>
      <c r="J4" s="91">
        <v>17.260115676096401</v>
      </c>
      <c r="K4" s="91">
        <f>SUM(H4:J4)/3</f>
        <v>17.399114959329467</v>
      </c>
      <c r="L4" s="92">
        <v>0</v>
      </c>
      <c r="M4" s="93"/>
      <c r="N4" s="92"/>
      <c r="O4" s="93"/>
      <c r="P4" s="93">
        <v>0</v>
      </c>
      <c r="Q4" s="94">
        <v>60</v>
      </c>
      <c r="R4" s="88" t="s">
        <v>11</v>
      </c>
      <c r="S4" s="96">
        <f>AVERAGE(K2:K4)</f>
        <v>17.532202025263533</v>
      </c>
      <c r="V4" s="142">
        <f>AVERAGE(H2:J4)</f>
        <v>17.532202025263533</v>
      </c>
      <c r="X4" s="144">
        <f>STDEV(H2:J4)</f>
        <v>0.13004077194391681</v>
      </c>
      <c r="Z4" s="142">
        <f>STDEV(H2:J4)/SQRT(COUNT(H2:J4))</f>
        <v>4.3346923981305602E-2</v>
      </c>
    </row>
    <row r="5" spans="1:26" ht="15" customHeight="1" x14ac:dyDescent="0.25">
      <c r="B5" s="88" t="s">
        <v>67</v>
      </c>
      <c r="C5" s="88" t="s">
        <v>26</v>
      </c>
      <c r="D5" s="88" t="s">
        <v>15</v>
      </c>
      <c r="E5" s="88"/>
      <c r="F5" s="88" t="s">
        <v>89</v>
      </c>
      <c r="G5" s="88" t="s">
        <v>11</v>
      </c>
      <c r="H5" s="90">
        <v>18.712424048652199</v>
      </c>
      <c r="I5" s="90">
        <v>18.690277204598601</v>
      </c>
      <c r="J5" s="90">
        <v>18.641691141619201</v>
      </c>
      <c r="K5" s="91">
        <f>SUM(H5:J5)/3</f>
        <v>18.681464131623333</v>
      </c>
      <c r="L5" s="92">
        <v>0</v>
      </c>
      <c r="M5" s="93"/>
      <c r="N5" s="92"/>
      <c r="O5" s="93"/>
      <c r="P5" s="93">
        <v>0</v>
      </c>
      <c r="Q5" s="94">
        <v>60</v>
      </c>
      <c r="R5" s="88" t="s">
        <v>11</v>
      </c>
      <c r="S5" s="95"/>
    </row>
    <row r="6" spans="1:26" ht="15" customHeight="1" x14ac:dyDescent="0.25">
      <c r="B6" s="88" t="s">
        <v>67</v>
      </c>
      <c r="C6" s="88" t="s">
        <v>26</v>
      </c>
      <c r="D6" s="88" t="s">
        <v>16</v>
      </c>
      <c r="E6" s="88"/>
      <c r="F6" s="88" t="s">
        <v>89</v>
      </c>
      <c r="G6" s="88" t="s">
        <v>11</v>
      </c>
      <c r="H6" s="90">
        <v>18.604804817774198</v>
      </c>
      <c r="I6" s="90">
        <v>18.5405000462179</v>
      </c>
      <c r="J6" s="90">
        <v>18.7648943130379</v>
      </c>
      <c r="K6" s="91">
        <f>SUM(H6:J6)/3</f>
        <v>18.636733059009998</v>
      </c>
      <c r="L6" s="92">
        <v>0</v>
      </c>
      <c r="M6" s="93"/>
      <c r="N6" s="92"/>
      <c r="O6" s="93"/>
      <c r="P6" s="93">
        <v>0</v>
      </c>
      <c r="Q6" s="94">
        <v>60</v>
      </c>
      <c r="R6" s="88" t="s">
        <v>11</v>
      </c>
      <c r="S6" s="95"/>
    </row>
    <row r="7" spans="1:26" ht="15" customHeight="1" x14ac:dyDescent="0.25">
      <c r="B7" s="88" t="s">
        <v>67</v>
      </c>
      <c r="C7" s="88" t="s">
        <v>26</v>
      </c>
      <c r="D7" s="88" t="s">
        <v>17</v>
      </c>
      <c r="E7" s="88"/>
      <c r="F7" s="88" t="s">
        <v>89</v>
      </c>
      <c r="G7" s="88" t="s">
        <v>11</v>
      </c>
      <c r="H7" s="90">
        <v>18.7245986954172</v>
      </c>
      <c r="I7" s="90">
        <v>18.680000222435002</v>
      </c>
      <c r="J7" s="90">
        <v>18.673513235041401</v>
      </c>
      <c r="K7" s="91">
        <f>SUM(H7:J7)/3</f>
        <v>18.692704050964533</v>
      </c>
      <c r="L7" s="92">
        <v>0</v>
      </c>
      <c r="M7" s="93"/>
      <c r="N7" s="92"/>
      <c r="O7" s="93"/>
      <c r="P7" s="93">
        <v>0</v>
      </c>
      <c r="Q7" s="94">
        <v>60</v>
      </c>
      <c r="R7" s="88" t="s">
        <v>11</v>
      </c>
      <c r="S7" s="96">
        <f>AVERAGE(K5:K7)</f>
        <v>18.670300413865956</v>
      </c>
      <c r="U7" s="141">
        <f>AVERAGE(H5:J7)</f>
        <v>18.670300413865959</v>
      </c>
      <c r="W7" s="144">
        <f>STDEV(G5:J7)</f>
        <v>6.7203505702089453E-2</v>
      </c>
      <c r="Y7" s="142">
        <f>STDEV(H5:J7)/SQRT(COUNT(H5:J7))</f>
        <v>2.2401168567363152E-2</v>
      </c>
    </row>
    <row r="8" spans="1:26" ht="15" customHeight="1" x14ac:dyDescent="0.25">
      <c r="B8" s="89" t="s">
        <v>66</v>
      </c>
      <c r="C8" s="43" t="s">
        <v>27</v>
      </c>
      <c r="D8" s="29" t="s">
        <v>15</v>
      </c>
      <c r="E8" s="99" t="s">
        <v>90</v>
      </c>
      <c r="F8" s="99" t="s">
        <v>89</v>
      </c>
      <c r="G8" s="30" t="s">
        <v>11</v>
      </c>
      <c r="H8" s="44">
        <v>19.5490686872607</v>
      </c>
      <c r="I8" s="44">
        <v>19.579043924686001</v>
      </c>
      <c r="J8" s="44">
        <v>19.517823789645899</v>
      </c>
      <c r="K8" s="38">
        <f t="shared" ref="K8:K31" si="1">SUM(H8:J8)/3</f>
        <v>19.548645467197534</v>
      </c>
      <c r="L8" s="31">
        <v>0</v>
      </c>
      <c r="M8" s="32"/>
      <c r="N8" s="31"/>
      <c r="O8" s="32"/>
      <c r="P8" s="32">
        <v>0</v>
      </c>
      <c r="Q8" s="33">
        <v>60</v>
      </c>
      <c r="R8" s="30" t="s">
        <v>11</v>
      </c>
      <c r="S8" s="34"/>
    </row>
    <row r="9" spans="1:26" ht="15" customHeight="1" x14ac:dyDescent="0.25">
      <c r="B9" s="89" t="s">
        <v>66</v>
      </c>
      <c r="C9" s="43" t="s">
        <v>27</v>
      </c>
      <c r="D9" s="29" t="s">
        <v>16</v>
      </c>
      <c r="E9" s="99"/>
      <c r="F9" s="99" t="s">
        <v>89</v>
      </c>
      <c r="G9" s="30" t="s">
        <v>11</v>
      </c>
      <c r="H9" s="44">
        <v>19.564048073887399</v>
      </c>
      <c r="I9" s="44">
        <v>19.606565093516501</v>
      </c>
      <c r="J9" s="44">
        <v>19.6370666784387</v>
      </c>
      <c r="K9" s="38">
        <f t="shared" si="1"/>
        <v>19.6025599486142</v>
      </c>
      <c r="L9" s="31">
        <v>0</v>
      </c>
      <c r="M9" s="32"/>
      <c r="N9" s="31"/>
      <c r="O9" s="32"/>
      <c r="P9" s="32">
        <v>0</v>
      </c>
      <c r="Q9" s="33">
        <v>60</v>
      </c>
      <c r="R9" s="30" t="s">
        <v>11</v>
      </c>
      <c r="S9" s="34"/>
    </row>
    <row r="10" spans="1:26" ht="15" customHeight="1" x14ac:dyDescent="0.25">
      <c r="B10" s="89" t="s">
        <v>66</v>
      </c>
      <c r="C10" s="43" t="s">
        <v>27</v>
      </c>
      <c r="D10" s="29" t="s">
        <v>17</v>
      </c>
      <c r="E10" s="99"/>
      <c r="F10" s="99" t="s">
        <v>89</v>
      </c>
      <c r="G10" s="30" t="s">
        <v>11</v>
      </c>
      <c r="H10" s="44">
        <v>19.572187764092501</v>
      </c>
      <c r="I10" s="44">
        <v>19.563055986505201</v>
      </c>
      <c r="J10" s="44">
        <v>19.505415415346398</v>
      </c>
      <c r="K10" s="38">
        <f t="shared" si="1"/>
        <v>19.546886388648034</v>
      </c>
      <c r="L10" s="31">
        <v>0</v>
      </c>
      <c r="M10" s="32"/>
      <c r="N10" s="31"/>
      <c r="O10" s="32"/>
      <c r="P10" s="32">
        <v>0</v>
      </c>
      <c r="Q10" s="33">
        <v>60</v>
      </c>
      <c r="R10" s="30" t="s">
        <v>11</v>
      </c>
      <c r="S10" s="35">
        <f t="shared" ref="S10" si="2">AVERAGE(K8:K10)</f>
        <v>19.566030601486588</v>
      </c>
      <c r="V10" s="142">
        <f>AVERAGE(H8:J10)</f>
        <v>19.566030601486588</v>
      </c>
      <c r="X10" s="144">
        <f>STDEV(H8:J10)</f>
        <v>4.0612512369567727E-2</v>
      </c>
      <c r="Z10" s="142">
        <f>STDEV(H8:J10)/SQRT(COUNT(H8:J10))</f>
        <v>1.3537504123189242E-2</v>
      </c>
    </row>
    <row r="11" spans="1:26" ht="15" customHeight="1" x14ac:dyDescent="0.25">
      <c r="B11" s="89" t="s">
        <v>67</v>
      </c>
      <c r="C11" s="43" t="s">
        <v>25</v>
      </c>
      <c r="D11" s="29" t="s">
        <v>15</v>
      </c>
      <c r="E11" s="99"/>
      <c r="F11" s="99" t="s">
        <v>89</v>
      </c>
      <c r="G11" s="30" t="s">
        <v>11</v>
      </c>
      <c r="H11" s="45">
        <v>20.538439789746398</v>
      </c>
      <c r="I11" s="45">
        <v>20.741863051005101</v>
      </c>
      <c r="J11" s="45">
        <v>20.494074851206399</v>
      </c>
      <c r="K11" s="38">
        <f t="shared" si="1"/>
        <v>20.591459230652635</v>
      </c>
      <c r="L11" s="31">
        <v>0</v>
      </c>
      <c r="M11" s="32"/>
      <c r="N11" s="31"/>
      <c r="O11" s="32"/>
      <c r="P11" s="32">
        <v>0</v>
      </c>
      <c r="Q11" s="33">
        <v>60</v>
      </c>
      <c r="R11" s="30" t="s">
        <v>11</v>
      </c>
      <c r="S11" s="34"/>
    </row>
    <row r="12" spans="1:26" ht="15" customHeight="1" x14ac:dyDescent="0.25">
      <c r="B12" s="89" t="s">
        <v>67</v>
      </c>
      <c r="C12" s="43" t="s">
        <v>25</v>
      </c>
      <c r="D12" s="29" t="s">
        <v>16</v>
      </c>
      <c r="E12" s="99"/>
      <c r="F12" s="99" t="s">
        <v>89</v>
      </c>
      <c r="G12" s="30" t="s">
        <v>11</v>
      </c>
      <c r="H12" s="45">
        <v>20.430544482626001</v>
      </c>
      <c r="I12" s="45">
        <v>20.6096379762838</v>
      </c>
      <c r="J12" s="45">
        <v>20.458312619976201</v>
      </c>
      <c r="K12" s="38">
        <f t="shared" si="1"/>
        <v>20.499498359628664</v>
      </c>
      <c r="L12" s="31">
        <v>0</v>
      </c>
      <c r="M12" s="32"/>
      <c r="N12" s="31"/>
      <c r="O12" s="32"/>
      <c r="P12" s="32">
        <v>0</v>
      </c>
      <c r="Q12" s="33">
        <v>60</v>
      </c>
      <c r="R12" s="30" t="s">
        <v>11</v>
      </c>
      <c r="S12" s="34"/>
    </row>
    <row r="13" spans="1:26" ht="15" customHeight="1" x14ac:dyDescent="0.25">
      <c r="B13" s="89" t="s">
        <v>67</v>
      </c>
      <c r="C13" s="43" t="s">
        <v>25</v>
      </c>
      <c r="D13" s="29" t="s">
        <v>17</v>
      </c>
      <c r="E13" s="99"/>
      <c r="F13" s="99" t="s">
        <v>89</v>
      </c>
      <c r="G13" s="30" t="s">
        <v>11</v>
      </c>
      <c r="H13" s="45">
        <v>20.456623901610701</v>
      </c>
      <c r="I13" s="45">
        <v>20.426672343735198</v>
      </c>
      <c r="J13" s="45">
        <v>20.486659769298701</v>
      </c>
      <c r="K13" s="38">
        <f t="shared" si="1"/>
        <v>20.456652004881533</v>
      </c>
      <c r="L13" s="31">
        <v>0</v>
      </c>
      <c r="M13" s="32"/>
      <c r="N13" s="31"/>
      <c r="O13" s="32"/>
      <c r="P13" s="32">
        <v>0</v>
      </c>
      <c r="Q13" s="33">
        <v>60</v>
      </c>
      <c r="R13" s="30" t="s">
        <v>11</v>
      </c>
      <c r="S13" s="35">
        <f t="shared" ref="S13" si="3">AVERAGE(K11:K13)</f>
        <v>20.515869865054277</v>
      </c>
      <c r="U13" s="141">
        <f>AVERAGE(H11:J13)</f>
        <v>20.515869865054277</v>
      </c>
      <c r="W13" s="144">
        <f>STDEV(G11:J13)</f>
        <v>0.10232458889752334</v>
      </c>
      <c r="Y13" s="142">
        <f>STDEV(H11:J13)/SQRT(COUNT(H11:J13))</f>
        <v>3.4108196299174449E-2</v>
      </c>
    </row>
    <row r="14" spans="1:26" ht="15" customHeight="1" x14ac:dyDescent="0.25">
      <c r="B14" s="88" t="s">
        <v>66</v>
      </c>
      <c r="C14" s="41" t="s">
        <v>27</v>
      </c>
      <c r="D14" s="22" t="s">
        <v>15</v>
      </c>
      <c r="E14" s="88" t="s">
        <v>75</v>
      </c>
      <c r="F14" s="88" t="s">
        <v>89</v>
      </c>
      <c r="G14" s="23" t="s">
        <v>11</v>
      </c>
      <c r="H14" s="46">
        <v>21.350315525061301</v>
      </c>
      <c r="I14" s="46">
        <v>21.564760450026899</v>
      </c>
      <c r="J14" s="46">
        <v>21.2036932360561</v>
      </c>
      <c r="K14" s="37">
        <f t="shared" si="1"/>
        <v>21.372923070381432</v>
      </c>
      <c r="L14" s="24">
        <v>0</v>
      </c>
      <c r="M14" s="25"/>
      <c r="N14" s="24"/>
      <c r="O14" s="25"/>
      <c r="P14" s="25">
        <v>0</v>
      </c>
      <c r="Q14" s="26">
        <v>60</v>
      </c>
      <c r="R14" s="23" t="s">
        <v>11</v>
      </c>
      <c r="S14" s="27"/>
    </row>
    <row r="15" spans="1:26" ht="15" customHeight="1" x14ac:dyDescent="0.25">
      <c r="B15" s="88" t="s">
        <v>66</v>
      </c>
      <c r="C15" s="41" t="s">
        <v>27</v>
      </c>
      <c r="D15" s="22" t="s">
        <v>16</v>
      </c>
      <c r="E15" s="88"/>
      <c r="F15" s="88" t="s">
        <v>89</v>
      </c>
      <c r="G15" s="23" t="s">
        <v>11</v>
      </c>
      <c r="H15" s="46">
        <v>21.3101711833894</v>
      </c>
      <c r="I15" s="46">
        <v>21.166538832236402</v>
      </c>
      <c r="J15" s="46">
        <v>21.3252038033988</v>
      </c>
      <c r="K15" s="37">
        <f t="shared" si="1"/>
        <v>21.267304606341533</v>
      </c>
      <c r="L15" s="24">
        <v>0</v>
      </c>
      <c r="M15" s="25"/>
      <c r="N15" s="24"/>
      <c r="O15" s="25"/>
      <c r="P15" s="25">
        <v>0</v>
      </c>
      <c r="Q15" s="26">
        <v>60</v>
      </c>
      <c r="R15" s="23" t="s">
        <v>11</v>
      </c>
      <c r="S15" s="27"/>
    </row>
    <row r="16" spans="1:26" ht="15" customHeight="1" x14ac:dyDescent="0.25">
      <c r="B16" s="88" t="s">
        <v>66</v>
      </c>
      <c r="C16" s="41" t="s">
        <v>27</v>
      </c>
      <c r="D16" s="22" t="s">
        <v>17</v>
      </c>
      <c r="E16" s="88"/>
      <c r="F16" s="88" t="s">
        <v>89</v>
      </c>
      <c r="G16" s="23" t="s">
        <v>11</v>
      </c>
      <c r="H16" s="46">
        <v>21.2747185481808</v>
      </c>
      <c r="I16" s="46">
        <v>21.295325440071501</v>
      </c>
      <c r="J16" s="46">
        <v>21.218641347338298</v>
      </c>
      <c r="K16" s="37">
        <f t="shared" si="1"/>
        <v>21.262895111863532</v>
      </c>
      <c r="L16" s="24">
        <v>0</v>
      </c>
      <c r="M16" s="25"/>
      <c r="N16" s="24"/>
      <c r="O16" s="25"/>
      <c r="P16" s="25">
        <v>0</v>
      </c>
      <c r="Q16" s="26">
        <v>60</v>
      </c>
      <c r="R16" s="23" t="s">
        <v>11</v>
      </c>
      <c r="S16" s="28">
        <f>AVERAGE(K14:K16)</f>
        <v>21.301040929528835</v>
      </c>
      <c r="V16" s="142">
        <f>AVERAGE(H14:J16)</f>
        <v>21.301040929528835</v>
      </c>
      <c r="X16" s="144">
        <f>STDEV(H14:J16)</f>
        <v>0.11604190546473885</v>
      </c>
      <c r="Z16" s="142">
        <f>STDEV(H14:J16)/SQRT(COUNT(H14:J16))</f>
        <v>3.8680635154912948E-2</v>
      </c>
    </row>
    <row r="17" spans="2:26" ht="15" customHeight="1" x14ac:dyDescent="0.25">
      <c r="B17" s="88" t="s">
        <v>67</v>
      </c>
      <c r="C17" s="41" t="s">
        <v>25</v>
      </c>
      <c r="D17" s="22" t="s">
        <v>15</v>
      </c>
      <c r="E17" s="88"/>
      <c r="F17" s="88" t="s">
        <v>89</v>
      </c>
      <c r="G17" s="23" t="s">
        <v>11</v>
      </c>
      <c r="H17" s="47">
        <v>21.700240165747701</v>
      </c>
      <c r="I17" s="47">
        <v>21.745782926629101</v>
      </c>
      <c r="J17" s="47">
        <v>21.712674079271199</v>
      </c>
      <c r="K17" s="37">
        <f t="shared" si="1"/>
        <v>21.719565723882667</v>
      </c>
      <c r="L17" s="24">
        <v>0</v>
      </c>
      <c r="M17" s="25"/>
      <c r="N17" s="24"/>
      <c r="O17" s="25"/>
      <c r="P17" s="25">
        <v>0</v>
      </c>
      <c r="Q17" s="26">
        <v>60</v>
      </c>
      <c r="R17" s="23" t="s">
        <v>11</v>
      </c>
      <c r="S17" s="27"/>
    </row>
    <row r="18" spans="2:26" ht="15" customHeight="1" x14ac:dyDescent="0.25">
      <c r="B18" s="88" t="s">
        <v>67</v>
      </c>
      <c r="C18" s="41" t="s">
        <v>25</v>
      </c>
      <c r="D18" s="22" t="s">
        <v>16</v>
      </c>
      <c r="E18" s="88"/>
      <c r="F18" s="88" t="s">
        <v>89</v>
      </c>
      <c r="G18" s="23" t="s">
        <v>11</v>
      </c>
      <c r="H18" s="47">
        <v>21.828199094731701</v>
      </c>
      <c r="I18" s="47">
        <v>21.685680910159899</v>
      </c>
      <c r="J18" s="47">
        <v>21.926023336271399</v>
      </c>
      <c r="K18" s="37">
        <f t="shared" si="1"/>
        <v>21.813301113721</v>
      </c>
      <c r="L18" s="24">
        <v>0</v>
      </c>
      <c r="M18" s="25"/>
      <c r="N18" s="24"/>
      <c r="O18" s="25"/>
      <c r="P18" s="25">
        <v>0</v>
      </c>
      <c r="Q18" s="26">
        <v>60</v>
      </c>
      <c r="R18" s="23" t="s">
        <v>11</v>
      </c>
      <c r="S18" s="27"/>
    </row>
    <row r="19" spans="2:26" ht="15" customHeight="1" x14ac:dyDescent="0.25">
      <c r="B19" s="88" t="s">
        <v>67</v>
      </c>
      <c r="C19" s="41" t="s">
        <v>25</v>
      </c>
      <c r="D19" s="22" t="s">
        <v>17</v>
      </c>
      <c r="E19" s="88"/>
      <c r="F19" s="88" t="s">
        <v>89</v>
      </c>
      <c r="G19" s="23" t="s">
        <v>11</v>
      </c>
      <c r="H19" s="47">
        <v>21.811745818889701</v>
      </c>
      <c r="I19" s="47">
        <v>21.791836023501101</v>
      </c>
      <c r="J19" s="47">
        <v>21.919512947908</v>
      </c>
      <c r="K19" s="37">
        <f t="shared" si="1"/>
        <v>21.841031596766268</v>
      </c>
      <c r="L19" s="24">
        <v>0</v>
      </c>
      <c r="M19" s="25"/>
      <c r="N19" s="24"/>
      <c r="O19" s="25"/>
      <c r="P19" s="25">
        <v>0</v>
      </c>
      <c r="Q19" s="26">
        <v>60</v>
      </c>
      <c r="R19" s="23" t="s">
        <v>11</v>
      </c>
      <c r="S19" s="28">
        <f t="shared" ref="S19" si="4">AVERAGE(K17:K19)</f>
        <v>21.79129947812331</v>
      </c>
      <c r="U19" s="141">
        <f>AVERAGE(H17:J19)</f>
        <v>21.791299478123314</v>
      </c>
      <c r="W19" s="144">
        <f>STDEV(G17:J19)</f>
        <v>8.9491566851016113E-2</v>
      </c>
      <c r="Y19" s="142">
        <f>STDEV(H17:J19)/SQRT(COUNT(H17:J19))</f>
        <v>2.9830522283672039E-2</v>
      </c>
    </row>
    <row r="20" spans="2:26" ht="15" customHeight="1" x14ac:dyDescent="0.25">
      <c r="B20" s="89" t="s">
        <v>66</v>
      </c>
      <c r="C20" s="43" t="s">
        <v>27</v>
      </c>
      <c r="D20" s="29" t="s">
        <v>15</v>
      </c>
      <c r="E20" s="99" t="s">
        <v>91</v>
      </c>
      <c r="F20" s="99" t="s">
        <v>89</v>
      </c>
      <c r="G20" s="30" t="s">
        <v>11</v>
      </c>
      <c r="H20" s="44">
        <v>20.381232318973399</v>
      </c>
      <c r="I20" s="44">
        <v>20.509299355747199</v>
      </c>
      <c r="J20" s="44">
        <v>20.452570547071598</v>
      </c>
      <c r="K20" s="38">
        <f t="shared" si="1"/>
        <v>20.447700740597398</v>
      </c>
      <c r="L20" s="31">
        <v>0</v>
      </c>
      <c r="M20" s="32"/>
      <c r="N20" s="31"/>
      <c r="O20" s="32"/>
      <c r="P20" s="32">
        <v>0</v>
      </c>
      <c r="Q20" s="33">
        <v>60</v>
      </c>
      <c r="R20" s="30" t="s">
        <v>11</v>
      </c>
      <c r="S20" s="34"/>
    </row>
    <row r="21" spans="2:26" ht="15" customHeight="1" x14ac:dyDescent="0.25">
      <c r="B21" s="89" t="s">
        <v>66</v>
      </c>
      <c r="C21" s="43" t="s">
        <v>27</v>
      </c>
      <c r="D21" s="29" t="s">
        <v>16</v>
      </c>
      <c r="E21" s="99"/>
      <c r="F21" s="99" t="s">
        <v>89</v>
      </c>
      <c r="G21" s="30" t="s">
        <v>11</v>
      </c>
      <c r="H21" s="44">
        <v>20.413984175549501</v>
      </c>
      <c r="I21" s="44">
        <v>20.588475976467201</v>
      </c>
      <c r="J21" s="44">
        <v>20.613517180517</v>
      </c>
      <c r="K21" s="38">
        <f t="shared" si="1"/>
        <v>20.538659110844566</v>
      </c>
      <c r="L21" s="31">
        <v>0</v>
      </c>
      <c r="M21" s="32"/>
      <c r="N21" s="31"/>
      <c r="O21" s="32"/>
      <c r="P21" s="32">
        <v>0</v>
      </c>
      <c r="Q21" s="33">
        <v>60</v>
      </c>
      <c r="R21" s="30" t="s">
        <v>11</v>
      </c>
      <c r="S21" s="34"/>
    </row>
    <row r="22" spans="2:26" ht="15" customHeight="1" x14ac:dyDescent="0.25">
      <c r="B22" s="89" t="s">
        <v>66</v>
      </c>
      <c r="C22" s="43" t="s">
        <v>27</v>
      </c>
      <c r="D22" s="29" t="s">
        <v>17</v>
      </c>
      <c r="E22" s="99"/>
      <c r="F22" s="99" t="s">
        <v>89</v>
      </c>
      <c r="G22" s="30" t="s">
        <v>11</v>
      </c>
      <c r="H22" s="44">
        <v>20.505834928499699</v>
      </c>
      <c r="I22" s="44">
        <v>20.476319639988802</v>
      </c>
      <c r="J22" s="44">
        <v>20.408970892544801</v>
      </c>
      <c r="K22" s="38">
        <f t="shared" si="1"/>
        <v>20.4637084870111</v>
      </c>
      <c r="L22" s="31">
        <v>0</v>
      </c>
      <c r="M22" s="32"/>
      <c r="N22" s="31"/>
      <c r="O22" s="32"/>
      <c r="P22" s="32">
        <v>0</v>
      </c>
      <c r="Q22" s="33">
        <v>60</v>
      </c>
      <c r="R22" s="30" t="s">
        <v>11</v>
      </c>
      <c r="S22" s="35">
        <f t="shared" ref="S22" si="5">AVERAGE(K20:K22)</f>
        <v>20.483356112817688</v>
      </c>
      <c r="V22" s="142">
        <f>AVERAGE(H20:J22)</f>
        <v>20.483356112817685</v>
      </c>
      <c r="X22" s="144">
        <f>STDEV(H20:J22)</f>
        <v>7.9798650708516855E-2</v>
      </c>
      <c r="Z22" s="142">
        <f>STDEV(H20:J22)/SQRT(COUNT(H20:J22))</f>
        <v>2.6599550236172286E-2</v>
      </c>
    </row>
    <row r="23" spans="2:26" ht="15" customHeight="1" x14ac:dyDescent="0.25">
      <c r="B23" s="89" t="s">
        <v>67</v>
      </c>
      <c r="C23" s="43" t="s">
        <v>25</v>
      </c>
      <c r="D23" s="29" t="s">
        <v>15</v>
      </c>
      <c r="E23" s="99"/>
      <c r="F23" s="99" t="s">
        <v>89</v>
      </c>
      <c r="G23" s="30" t="s">
        <v>11</v>
      </c>
      <c r="H23" s="45">
        <v>22.5802078413167</v>
      </c>
      <c r="I23" s="45">
        <v>22.485952602477301</v>
      </c>
      <c r="J23" s="45">
        <v>22.515770962766901</v>
      </c>
      <c r="K23" s="38">
        <f t="shared" si="1"/>
        <v>22.527310468853631</v>
      </c>
      <c r="L23" s="31">
        <v>0</v>
      </c>
      <c r="M23" s="32"/>
      <c r="N23" s="31"/>
      <c r="O23" s="32"/>
      <c r="P23" s="32">
        <v>0</v>
      </c>
      <c r="Q23" s="33">
        <v>60</v>
      </c>
      <c r="R23" s="30" t="s">
        <v>11</v>
      </c>
      <c r="S23" s="34"/>
    </row>
    <row r="24" spans="2:26" ht="15" customHeight="1" x14ac:dyDescent="0.25">
      <c r="B24" s="89" t="s">
        <v>67</v>
      </c>
      <c r="C24" s="43" t="s">
        <v>25</v>
      </c>
      <c r="D24" s="29" t="s">
        <v>16</v>
      </c>
      <c r="E24" s="99"/>
      <c r="F24" s="99" t="s">
        <v>89</v>
      </c>
      <c r="G24" s="30" t="s">
        <v>11</v>
      </c>
      <c r="H24" s="45">
        <v>22.648293181992301</v>
      </c>
      <c r="I24" s="45">
        <v>22.547643508503299</v>
      </c>
      <c r="J24" s="45">
        <v>22.584288695448102</v>
      </c>
      <c r="K24" s="38">
        <f t="shared" si="1"/>
        <v>22.593408461981237</v>
      </c>
      <c r="L24" s="31">
        <v>0</v>
      </c>
      <c r="M24" s="32"/>
      <c r="N24" s="31"/>
      <c r="O24" s="32"/>
      <c r="P24" s="32">
        <v>0</v>
      </c>
      <c r="Q24" s="33">
        <v>60</v>
      </c>
      <c r="R24" s="30" t="s">
        <v>11</v>
      </c>
      <c r="S24" s="34"/>
    </row>
    <row r="25" spans="2:26" ht="15" customHeight="1" x14ac:dyDescent="0.25">
      <c r="B25" s="89" t="s">
        <v>67</v>
      </c>
      <c r="C25" s="43" t="s">
        <v>25</v>
      </c>
      <c r="D25" s="29" t="s">
        <v>17</v>
      </c>
      <c r="E25" s="99"/>
      <c r="F25" s="99" t="s">
        <v>89</v>
      </c>
      <c r="G25" s="30" t="s">
        <v>11</v>
      </c>
      <c r="H25" s="45">
        <v>22.491772011074598</v>
      </c>
      <c r="I25" s="45">
        <v>22.5141990665871</v>
      </c>
      <c r="J25" s="45">
        <v>22.532741046803999</v>
      </c>
      <c r="K25" s="38">
        <f t="shared" si="1"/>
        <v>22.512904041488564</v>
      </c>
      <c r="L25" s="31">
        <v>0</v>
      </c>
      <c r="M25" s="32"/>
      <c r="N25" s="31"/>
      <c r="O25" s="32"/>
      <c r="P25" s="32">
        <v>0</v>
      </c>
      <c r="Q25" s="33">
        <v>60</v>
      </c>
      <c r="R25" s="30" t="s">
        <v>11</v>
      </c>
      <c r="S25" s="35">
        <f t="shared" ref="S25" si="6">AVERAGE(K23:K25)</f>
        <v>22.544540990774479</v>
      </c>
      <c r="U25" s="141">
        <f>AVERAGE(H23:J25)</f>
        <v>22.544540990774479</v>
      </c>
      <c r="W25" s="144">
        <f>STDEV(G23:J25)</f>
        <v>5.2118731119031321E-2</v>
      </c>
      <c r="Y25" s="142">
        <f>STDEV(H23:J25)/SQRT(COUNT(H23:J25))</f>
        <v>1.737291037301044E-2</v>
      </c>
    </row>
    <row r="26" spans="2:26" ht="15" customHeight="1" x14ac:dyDescent="0.25">
      <c r="B26" s="88" t="s">
        <v>66</v>
      </c>
      <c r="C26" s="41" t="s">
        <v>27</v>
      </c>
      <c r="D26" s="22" t="s">
        <v>15</v>
      </c>
      <c r="E26" s="88" t="s">
        <v>72</v>
      </c>
      <c r="F26" s="88" t="s">
        <v>89</v>
      </c>
      <c r="G26" s="23" t="s">
        <v>11</v>
      </c>
      <c r="H26" s="46">
        <v>19.939511502760901</v>
      </c>
      <c r="I26" s="46">
        <v>20.105260793473999</v>
      </c>
      <c r="J26" s="46">
        <v>20.047411413055698</v>
      </c>
      <c r="K26" s="37">
        <f t="shared" si="1"/>
        <v>20.030727903096864</v>
      </c>
      <c r="L26" s="24">
        <v>0</v>
      </c>
      <c r="M26" s="25"/>
      <c r="N26" s="24"/>
      <c r="O26" s="25"/>
      <c r="P26" s="25">
        <v>0</v>
      </c>
      <c r="Q26" s="26">
        <v>60</v>
      </c>
      <c r="R26" s="23" t="s">
        <v>11</v>
      </c>
      <c r="S26" s="27"/>
    </row>
    <row r="27" spans="2:26" ht="15" customHeight="1" x14ac:dyDescent="0.25">
      <c r="B27" s="88" t="s">
        <v>66</v>
      </c>
      <c r="C27" s="41" t="s">
        <v>27</v>
      </c>
      <c r="D27" s="22" t="s">
        <v>16</v>
      </c>
      <c r="E27" s="88"/>
      <c r="F27" s="88" t="s">
        <v>89</v>
      </c>
      <c r="G27" s="23" t="s">
        <v>11</v>
      </c>
      <c r="H27" s="46">
        <v>20.160302108150301</v>
      </c>
      <c r="I27" s="46">
        <v>20.0535394082486</v>
      </c>
      <c r="J27" s="46">
        <v>20.082566599018701</v>
      </c>
      <c r="K27" s="37">
        <f t="shared" si="1"/>
        <v>20.098802705139203</v>
      </c>
      <c r="L27" s="24">
        <v>0</v>
      </c>
      <c r="M27" s="25"/>
      <c r="N27" s="24"/>
      <c r="O27" s="25"/>
      <c r="P27" s="25">
        <v>0</v>
      </c>
      <c r="Q27" s="26">
        <v>60</v>
      </c>
      <c r="R27" s="23" t="s">
        <v>11</v>
      </c>
      <c r="S27" s="27"/>
    </row>
    <row r="28" spans="2:26" ht="15" customHeight="1" x14ac:dyDescent="0.25">
      <c r="B28" s="88" t="s">
        <v>66</v>
      </c>
      <c r="C28" s="41" t="s">
        <v>27</v>
      </c>
      <c r="D28" s="22" t="s">
        <v>17</v>
      </c>
      <c r="E28" s="88"/>
      <c r="F28" s="88" t="s">
        <v>89</v>
      </c>
      <c r="G28" s="23" t="s">
        <v>11</v>
      </c>
      <c r="H28" s="46">
        <v>20.0851137251958</v>
      </c>
      <c r="I28" s="46">
        <v>19.935240693359699</v>
      </c>
      <c r="J28" s="46">
        <v>19.872487507016899</v>
      </c>
      <c r="K28" s="37">
        <f t="shared" si="1"/>
        <v>19.964280641857467</v>
      </c>
      <c r="L28" s="24">
        <v>0</v>
      </c>
      <c r="M28" s="25"/>
      <c r="N28" s="24"/>
      <c r="O28" s="25"/>
      <c r="P28" s="25">
        <v>0</v>
      </c>
      <c r="Q28" s="26">
        <v>60</v>
      </c>
      <c r="R28" s="23" t="s">
        <v>11</v>
      </c>
      <c r="S28" s="28">
        <f t="shared" ref="S28" si="7">AVERAGE(K26:K28)</f>
        <v>20.031270416697847</v>
      </c>
      <c r="V28" s="142">
        <f>AVERAGE(H26:J28)</f>
        <v>20.031270416697843</v>
      </c>
      <c r="X28" s="144">
        <f>STDEV(H26:J28)</f>
        <v>9.4382209427549907E-2</v>
      </c>
      <c r="Z28" s="142">
        <f>STDEV(H26:J28)/SQRT(COUNT(H26:J28))</f>
        <v>3.1460736475849967E-2</v>
      </c>
    </row>
    <row r="29" spans="2:26" ht="15" customHeight="1" x14ac:dyDescent="0.25">
      <c r="B29" s="88" t="s">
        <v>67</v>
      </c>
      <c r="C29" s="41" t="s">
        <v>25</v>
      </c>
      <c r="D29" s="22" t="s">
        <v>15</v>
      </c>
      <c r="E29" s="88"/>
      <c r="F29" s="88" t="s">
        <v>89</v>
      </c>
      <c r="G29" s="23" t="s">
        <v>11</v>
      </c>
      <c r="H29" s="47">
        <v>21.970952460203002</v>
      </c>
      <c r="I29" s="47">
        <v>22.005839291275901</v>
      </c>
      <c r="J29" s="47">
        <v>21.922009360944401</v>
      </c>
      <c r="K29" s="37">
        <f t="shared" si="1"/>
        <v>21.966267037474434</v>
      </c>
      <c r="L29" s="24">
        <v>0</v>
      </c>
      <c r="M29" s="25"/>
      <c r="N29" s="24"/>
      <c r="O29" s="25"/>
      <c r="P29" s="25">
        <v>0</v>
      </c>
      <c r="Q29" s="26">
        <v>60</v>
      </c>
      <c r="R29" s="23" t="s">
        <v>11</v>
      </c>
      <c r="S29" s="27"/>
    </row>
    <row r="30" spans="2:26" ht="15" customHeight="1" x14ac:dyDescent="0.25">
      <c r="B30" s="88" t="s">
        <v>67</v>
      </c>
      <c r="C30" s="41" t="s">
        <v>25</v>
      </c>
      <c r="D30" s="22" t="s">
        <v>16</v>
      </c>
      <c r="E30" s="88"/>
      <c r="F30" s="88" t="s">
        <v>89</v>
      </c>
      <c r="G30" s="23" t="s">
        <v>11</v>
      </c>
      <c r="H30" s="47">
        <v>21.984543026713599</v>
      </c>
      <c r="I30" s="47">
        <v>22.096855782638901</v>
      </c>
      <c r="J30" s="47">
        <v>22.096468715323699</v>
      </c>
      <c r="K30" s="37">
        <f t="shared" si="1"/>
        <v>22.059289174892069</v>
      </c>
      <c r="L30" s="24">
        <v>0</v>
      </c>
      <c r="M30" s="25"/>
      <c r="N30" s="24"/>
      <c r="O30" s="25"/>
      <c r="P30" s="25">
        <v>0</v>
      </c>
      <c r="Q30" s="26">
        <v>60</v>
      </c>
      <c r="R30" s="23" t="s">
        <v>11</v>
      </c>
      <c r="S30" s="27"/>
    </row>
    <row r="31" spans="2:26" ht="15" customHeight="1" x14ac:dyDescent="0.25">
      <c r="B31" s="88" t="s">
        <v>67</v>
      </c>
      <c r="C31" s="41" t="s">
        <v>25</v>
      </c>
      <c r="D31" s="22" t="s">
        <v>17</v>
      </c>
      <c r="E31" s="88"/>
      <c r="F31" s="88" t="s">
        <v>89</v>
      </c>
      <c r="G31" s="23" t="s">
        <v>11</v>
      </c>
      <c r="H31" s="47">
        <v>22.011581987166998</v>
      </c>
      <c r="I31" s="47">
        <v>22.070532104427802</v>
      </c>
      <c r="J31" s="47">
        <v>22.061600676163</v>
      </c>
      <c r="K31" s="37">
        <f t="shared" si="1"/>
        <v>22.047904922585932</v>
      </c>
      <c r="L31" s="24">
        <v>0</v>
      </c>
      <c r="M31" s="25"/>
      <c r="N31" s="24"/>
      <c r="O31" s="25"/>
      <c r="P31" s="25">
        <v>0</v>
      </c>
      <c r="Q31" s="26">
        <v>60</v>
      </c>
      <c r="R31" s="23" t="s">
        <v>11</v>
      </c>
      <c r="S31" s="28">
        <f t="shared" ref="S31" si="8">AVERAGE(K29:K31)</f>
        <v>22.024487044984145</v>
      </c>
      <c r="U31" s="141">
        <f>AVERAGE(H29:J31)</f>
        <v>22.024487044984145</v>
      </c>
      <c r="W31" s="144">
        <f>STDEV(G29:J31)</f>
        <v>6.0615174975134169E-2</v>
      </c>
      <c r="Y31" s="142">
        <f>STDEV(H29:J31)/SQRT(COUNT(H29:J31))</f>
        <v>2.0205058325044722E-2</v>
      </c>
    </row>
    <row r="32" spans="2:26" ht="15" customHeight="1" x14ac:dyDescent="0.25">
      <c r="B32" s="89" t="s">
        <v>66</v>
      </c>
      <c r="C32" s="43" t="s">
        <v>27</v>
      </c>
      <c r="D32" s="29" t="s">
        <v>15</v>
      </c>
      <c r="E32" s="99" t="s">
        <v>92</v>
      </c>
      <c r="F32" s="99" t="s">
        <v>89</v>
      </c>
      <c r="G32" s="30" t="s">
        <v>11</v>
      </c>
      <c r="H32" s="44">
        <v>20.790752399045399</v>
      </c>
      <c r="I32" s="44">
        <v>21.040149274199202</v>
      </c>
      <c r="J32" s="44">
        <v>20.9813954083914</v>
      </c>
      <c r="K32" s="38">
        <f t="shared" ref="K32:K55" si="9">SUM(H32:J32)/3</f>
        <v>20.937432360545333</v>
      </c>
      <c r="L32" s="31">
        <v>0</v>
      </c>
      <c r="M32" s="32"/>
      <c r="N32" s="31"/>
      <c r="O32" s="32"/>
      <c r="P32" s="32">
        <v>0</v>
      </c>
      <c r="Q32" s="33">
        <v>60</v>
      </c>
      <c r="R32" s="30" t="s">
        <v>11</v>
      </c>
      <c r="S32" s="34"/>
    </row>
    <row r="33" spans="2:26" ht="15" customHeight="1" x14ac:dyDescent="0.25">
      <c r="B33" s="89" t="s">
        <v>66</v>
      </c>
      <c r="C33" s="43" t="s">
        <v>27</v>
      </c>
      <c r="D33" s="29" t="s">
        <v>16</v>
      </c>
      <c r="E33" s="99"/>
      <c r="F33" s="99" t="s">
        <v>89</v>
      </c>
      <c r="G33" s="30" t="s">
        <v>11</v>
      </c>
      <c r="H33" s="44">
        <v>21.081334572483801</v>
      </c>
      <c r="I33" s="44">
        <v>21.1466204076305</v>
      </c>
      <c r="J33" s="44">
        <v>21.086636829789001</v>
      </c>
      <c r="K33" s="38">
        <f t="shared" si="9"/>
        <v>21.104863936634434</v>
      </c>
      <c r="L33" s="31">
        <v>0</v>
      </c>
      <c r="M33" s="32"/>
      <c r="N33" s="31"/>
      <c r="O33" s="32"/>
      <c r="P33" s="32">
        <v>0</v>
      </c>
      <c r="Q33" s="33">
        <v>60</v>
      </c>
      <c r="R33" s="30" t="s">
        <v>11</v>
      </c>
      <c r="S33" s="34"/>
    </row>
    <row r="34" spans="2:26" ht="15" customHeight="1" x14ac:dyDescent="0.25">
      <c r="B34" s="89" t="s">
        <v>66</v>
      </c>
      <c r="C34" s="43" t="s">
        <v>27</v>
      </c>
      <c r="D34" s="29" t="s">
        <v>17</v>
      </c>
      <c r="E34" s="99"/>
      <c r="F34" s="99" t="s">
        <v>89</v>
      </c>
      <c r="G34" s="30" t="s">
        <v>11</v>
      </c>
      <c r="H34" s="44">
        <v>21.055182246984501</v>
      </c>
      <c r="I34" s="44">
        <v>21.073252626238801</v>
      </c>
      <c r="J34" s="44">
        <v>20.793155721919899</v>
      </c>
      <c r="K34" s="38">
        <f t="shared" si="9"/>
        <v>20.9738635317144</v>
      </c>
      <c r="L34" s="31">
        <v>0</v>
      </c>
      <c r="M34" s="32"/>
      <c r="N34" s="31"/>
      <c r="O34" s="32"/>
      <c r="P34" s="32">
        <v>0</v>
      </c>
      <c r="Q34" s="33">
        <v>60</v>
      </c>
      <c r="R34" s="30" t="s">
        <v>11</v>
      </c>
      <c r="S34" s="35">
        <f t="shared" ref="S34" si="10">AVERAGE(K32:K34)</f>
        <v>21.00538660963139</v>
      </c>
      <c r="V34" s="142">
        <f>AVERAGE(H32:J34)</f>
        <v>21.005386609631387</v>
      </c>
      <c r="X34" s="144">
        <f>STDEV(H32:J34)</f>
        <v>0.1285962156234467</v>
      </c>
      <c r="Z34" s="142">
        <f>STDEV(H32:J34)/SQRT(COUNT(H32:J34))</f>
        <v>4.2865405207815566E-2</v>
      </c>
    </row>
    <row r="35" spans="2:26" ht="15" customHeight="1" x14ac:dyDescent="0.25">
      <c r="B35" s="89" t="s">
        <v>67</v>
      </c>
      <c r="C35" s="43" t="s">
        <v>25</v>
      </c>
      <c r="D35" s="29" t="s">
        <v>15</v>
      </c>
      <c r="E35" s="99"/>
      <c r="F35" s="99" t="s">
        <v>89</v>
      </c>
      <c r="G35" s="30" t="s">
        <v>11</v>
      </c>
      <c r="H35" s="45">
        <v>23.004764836444</v>
      </c>
      <c r="I35" s="45">
        <v>22.999089163307399</v>
      </c>
      <c r="J35" s="45">
        <v>22.828831772482602</v>
      </c>
      <c r="K35" s="38">
        <f t="shared" si="9"/>
        <v>22.944228590744668</v>
      </c>
      <c r="L35" s="31">
        <v>0</v>
      </c>
      <c r="M35" s="32"/>
      <c r="N35" s="31"/>
      <c r="O35" s="32"/>
      <c r="P35" s="32">
        <v>0</v>
      </c>
      <c r="Q35" s="33">
        <v>60</v>
      </c>
      <c r="R35" s="30" t="s">
        <v>11</v>
      </c>
      <c r="S35" s="34"/>
    </row>
    <row r="36" spans="2:26" ht="15" customHeight="1" x14ac:dyDescent="0.25">
      <c r="B36" s="89" t="s">
        <v>67</v>
      </c>
      <c r="C36" s="43" t="s">
        <v>25</v>
      </c>
      <c r="D36" s="29" t="s">
        <v>16</v>
      </c>
      <c r="E36" s="99"/>
      <c r="F36" s="99" t="s">
        <v>89</v>
      </c>
      <c r="G36" s="30" t="s">
        <v>11</v>
      </c>
      <c r="H36" s="45">
        <v>23.0707555168594</v>
      </c>
      <c r="I36" s="45">
        <v>23.098902510126798</v>
      </c>
      <c r="J36" s="45">
        <v>23.0799549663626</v>
      </c>
      <c r="K36" s="38">
        <f t="shared" si="9"/>
        <v>23.083204331116264</v>
      </c>
      <c r="L36" s="31">
        <v>0</v>
      </c>
      <c r="M36" s="32"/>
      <c r="N36" s="31"/>
      <c r="O36" s="32"/>
      <c r="P36" s="32">
        <v>0</v>
      </c>
      <c r="Q36" s="33">
        <v>60</v>
      </c>
      <c r="R36" s="30" t="s">
        <v>11</v>
      </c>
      <c r="S36" s="34"/>
    </row>
    <row r="37" spans="2:26" ht="15" customHeight="1" x14ac:dyDescent="0.25">
      <c r="B37" s="89" t="s">
        <v>67</v>
      </c>
      <c r="C37" s="43" t="s">
        <v>25</v>
      </c>
      <c r="D37" s="29" t="s">
        <v>17</v>
      </c>
      <c r="E37" s="99"/>
      <c r="F37" s="99" t="s">
        <v>89</v>
      </c>
      <c r="G37" s="30" t="s">
        <v>11</v>
      </c>
      <c r="H37" s="45">
        <v>23.034255286990899</v>
      </c>
      <c r="I37" s="45">
        <v>23.102369476140701</v>
      </c>
      <c r="J37" s="45">
        <v>23.054024777667902</v>
      </c>
      <c r="K37" s="38">
        <f t="shared" si="9"/>
        <v>23.063549846933167</v>
      </c>
      <c r="L37" s="31">
        <v>0</v>
      </c>
      <c r="M37" s="32"/>
      <c r="N37" s="31"/>
      <c r="O37" s="32"/>
      <c r="P37" s="32">
        <v>0</v>
      </c>
      <c r="Q37" s="33">
        <v>60</v>
      </c>
      <c r="R37" s="30" t="s">
        <v>11</v>
      </c>
      <c r="S37" s="35">
        <f t="shared" ref="S37" si="11">AVERAGE(K35:K37)</f>
        <v>23.030327589598034</v>
      </c>
      <c r="U37" s="141">
        <f>AVERAGE(H35:J37)</f>
        <v>23.030327589598031</v>
      </c>
      <c r="W37" s="144">
        <f>STDEV(G35:J37)</f>
        <v>8.4259041383928993E-2</v>
      </c>
      <c r="Y37" s="142">
        <f>STDEV(H35:J37)/SQRT(COUNT(H35:J37))</f>
        <v>2.8086347127976332E-2</v>
      </c>
    </row>
    <row r="38" spans="2:26" ht="15" customHeight="1" x14ac:dyDescent="0.25">
      <c r="B38" s="88" t="s">
        <v>66</v>
      </c>
      <c r="C38" s="41" t="s">
        <v>27</v>
      </c>
      <c r="D38" s="22" t="s">
        <v>15</v>
      </c>
      <c r="E38" s="88" t="s">
        <v>93</v>
      </c>
      <c r="F38" s="88" t="s">
        <v>89</v>
      </c>
      <c r="G38" s="23" t="s">
        <v>11</v>
      </c>
      <c r="H38" s="46">
        <v>20.331463052096002</v>
      </c>
      <c r="I38" s="46">
        <v>20.2300606993375</v>
      </c>
      <c r="J38" s="46">
        <v>20.145392209029701</v>
      </c>
      <c r="K38" s="37">
        <f t="shared" si="9"/>
        <v>20.235638653487733</v>
      </c>
      <c r="L38" s="24">
        <v>0</v>
      </c>
      <c r="M38" s="25"/>
      <c r="N38" s="24"/>
      <c r="O38" s="25"/>
      <c r="P38" s="25">
        <v>0</v>
      </c>
      <c r="Q38" s="26">
        <v>60</v>
      </c>
      <c r="R38" s="23" t="s">
        <v>11</v>
      </c>
      <c r="S38" s="27"/>
    </row>
    <row r="39" spans="2:26" ht="15" customHeight="1" x14ac:dyDescent="0.25">
      <c r="B39" s="88" t="s">
        <v>66</v>
      </c>
      <c r="C39" s="41" t="s">
        <v>27</v>
      </c>
      <c r="D39" s="22" t="s">
        <v>16</v>
      </c>
      <c r="E39" s="88"/>
      <c r="F39" s="88" t="s">
        <v>89</v>
      </c>
      <c r="G39" s="23" t="s">
        <v>11</v>
      </c>
      <c r="H39" s="46">
        <v>20.4255263514798</v>
      </c>
      <c r="I39" s="46">
        <v>20.258602693348799</v>
      </c>
      <c r="J39" s="46">
        <v>20.350943291819</v>
      </c>
      <c r="K39" s="37">
        <f t="shared" si="9"/>
        <v>20.345024112215864</v>
      </c>
      <c r="L39" s="24">
        <v>0</v>
      </c>
      <c r="M39" s="25"/>
      <c r="N39" s="24"/>
      <c r="O39" s="25"/>
      <c r="P39" s="25">
        <v>0</v>
      </c>
      <c r="Q39" s="26">
        <v>60</v>
      </c>
      <c r="R39" s="23" t="s">
        <v>11</v>
      </c>
      <c r="S39" s="27"/>
    </row>
    <row r="40" spans="2:26" ht="15" customHeight="1" x14ac:dyDescent="0.25">
      <c r="B40" s="88" t="s">
        <v>66</v>
      </c>
      <c r="C40" s="41" t="s">
        <v>27</v>
      </c>
      <c r="D40" s="22" t="s">
        <v>17</v>
      </c>
      <c r="E40" s="88"/>
      <c r="F40" s="88" t="s">
        <v>89</v>
      </c>
      <c r="G40" s="23" t="s">
        <v>11</v>
      </c>
      <c r="H40" s="46">
        <v>20.326553864912601</v>
      </c>
      <c r="I40" s="46">
        <v>20.192513997388598</v>
      </c>
      <c r="J40" s="46">
        <v>20.176364866041101</v>
      </c>
      <c r="K40" s="37">
        <f t="shared" si="9"/>
        <v>20.231810909447432</v>
      </c>
      <c r="L40" s="24">
        <v>0</v>
      </c>
      <c r="M40" s="25"/>
      <c r="N40" s="24"/>
      <c r="O40" s="25"/>
      <c r="P40" s="25">
        <v>0</v>
      </c>
      <c r="Q40" s="26">
        <v>60</v>
      </c>
      <c r="R40" s="23" t="s">
        <v>11</v>
      </c>
      <c r="S40" s="28">
        <f t="shared" ref="S40" si="12">AVERAGE(K38:K40)</f>
        <v>20.270824558383676</v>
      </c>
      <c r="V40" s="142">
        <f>AVERAGE(H38:J40)</f>
        <v>20.270824558383676</v>
      </c>
      <c r="X40" s="144">
        <f>STDEV(H38:J40)</f>
        <v>9.3363507763253917E-2</v>
      </c>
      <c r="Z40" s="142">
        <f>STDEV(H38:J40)/SQRT(COUNT(H38:J40))</f>
        <v>3.1121169254417973E-2</v>
      </c>
    </row>
    <row r="41" spans="2:26" ht="15" customHeight="1" x14ac:dyDescent="0.25">
      <c r="B41" s="88" t="s">
        <v>67</v>
      </c>
      <c r="C41" s="41" t="s">
        <v>25</v>
      </c>
      <c r="D41" s="22" t="s">
        <v>15</v>
      </c>
      <c r="E41" s="88"/>
      <c r="F41" s="88" t="s">
        <v>89</v>
      </c>
      <c r="G41" s="23" t="s">
        <v>11</v>
      </c>
      <c r="H41" s="47">
        <v>22.110039358555401</v>
      </c>
      <c r="I41" s="47">
        <v>22.232651146855801</v>
      </c>
      <c r="J41" s="47">
        <v>22.241776194710301</v>
      </c>
      <c r="K41" s="37">
        <f t="shared" si="9"/>
        <v>22.194822233373831</v>
      </c>
      <c r="L41" s="24">
        <v>0</v>
      </c>
      <c r="M41" s="25"/>
      <c r="N41" s="24"/>
      <c r="O41" s="25"/>
      <c r="P41" s="25">
        <v>0</v>
      </c>
      <c r="Q41" s="26">
        <v>60</v>
      </c>
      <c r="R41" s="23" t="s">
        <v>11</v>
      </c>
      <c r="S41" s="27"/>
    </row>
    <row r="42" spans="2:26" ht="15" customHeight="1" x14ac:dyDescent="0.25">
      <c r="B42" s="88" t="s">
        <v>67</v>
      </c>
      <c r="C42" s="41" t="s">
        <v>25</v>
      </c>
      <c r="D42" s="22" t="s">
        <v>16</v>
      </c>
      <c r="E42" s="88"/>
      <c r="F42" s="88" t="s">
        <v>89</v>
      </c>
      <c r="G42" s="23" t="s">
        <v>11</v>
      </c>
      <c r="H42" s="47">
        <v>22.291042685729099</v>
      </c>
      <c r="I42" s="47">
        <v>22.2495538448185</v>
      </c>
      <c r="J42" s="47">
        <v>22.244470319444499</v>
      </c>
      <c r="K42" s="37">
        <f t="shared" si="9"/>
        <v>22.261688949997367</v>
      </c>
      <c r="L42" s="24">
        <v>0</v>
      </c>
      <c r="M42" s="25"/>
      <c r="N42" s="24"/>
      <c r="O42" s="25"/>
      <c r="P42" s="25">
        <v>0</v>
      </c>
      <c r="Q42" s="26">
        <v>60</v>
      </c>
      <c r="R42" s="23" t="s">
        <v>11</v>
      </c>
      <c r="S42" s="27"/>
    </row>
    <row r="43" spans="2:26" ht="15" customHeight="1" x14ac:dyDescent="0.25">
      <c r="B43" s="88" t="s">
        <v>67</v>
      </c>
      <c r="C43" s="41" t="s">
        <v>25</v>
      </c>
      <c r="D43" s="22" t="s">
        <v>17</v>
      </c>
      <c r="E43" s="88"/>
      <c r="F43" s="88" t="s">
        <v>89</v>
      </c>
      <c r="G43" s="23" t="s">
        <v>11</v>
      </c>
      <c r="H43" s="47">
        <v>22.182246517526998</v>
      </c>
      <c r="I43" s="47">
        <v>22.4065983952183</v>
      </c>
      <c r="J43" s="47">
        <v>22.233044674496899</v>
      </c>
      <c r="K43" s="37">
        <f t="shared" si="9"/>
        <v>22.273963195747399</v>
      </c>
      <c r="L43" s="24">
        <v>0</v>
      </c>
      <c r="M43" s="25"/>
      <c r="N43" s="24"/>
      <c r="O43" s="25"/>
      <c r="P43" s="25">
        <v>0</v>
      </c>
      <c r="Q43" s="26">
        <v>60</v>
      </c>
      <c r="R43" s="23" t="s">
        <v>11</v>
      </c>
      <c r="S43" s="28">
        <f t="shared" ref="S43" si="13">AVERAGE(K41:K43)</f>
        <v>22.243491459706195</v>
      </c>
      <c r="U43" s="141">
        <f>AVERAGE(H41:J43)</f>
        <v>22.243491459706203</v>
      </c>
      <c r="W43" s="144">
        <f>STDEV(G41:J43)</f>
        <v>7.9602683897963683E-2</v>
      </c>
      <c r="Y43" s="142">
        <f>STDEV(H41:J43)/SQRT(COUNT(H41:J43))</f>
        <v>2.6534227965987894E-2</v>
      </c>
    </row>
    <row r="44" spans="2:26" ht="15" customHeight="1" x14ac:dyDescent="0.25">
      <c r="B44" s="89" t="s">
        <v>66</v>
      </c>
      <c r="C44" s="43" t="s">
        <v>27</v>
      </c>
      <c r="D44" s="29" t="s">
        <v>15</v>
      </c>
      <c r="E44" s="99" t="s">
        <v>74</v>
      </c>
      <c r="F44" s="99" t="s">
        <v>89</v>
      </c>
      <c r="G44" s="30" t="s">
        <v>11</v>
      </c>
      <c r="H44" s="44">
        <v>20.219113987381601</v>
      </c>
      <c r="I44" s="44">
        <v>20.110644514840299</v>
      </c>
      <c r="J44" s="44">
        <v>20.0590980012988</v>
      </c>
      <c r="K44" s="38">
        <f t="shared" si="9"/>
        <v>20.1296188345069</v>
      </c>
      <c r="L44" s="31">
        <v>0</v>
      </c>
      <c r="M44" s="32"/>
      <c r="N44" s="31"/>
      <c r="O44" s="32"/>
      <c r="P44" s="32">
        <v>0</v>
      </c>
      <c r="Q44" s="33">
        <v>60</v>
      </c>
      <c r="R44" s="30" t="s">
        <v>11</v>
      </c>
      <c r="S44" s="34"/>
    </row>
    <row r="45" spans="2:26" ht="15" customHeight="1" x14ac:dyDescent="0.25">
      <c r="B45" s="89" t="s">
        <v>66</v>
      </c>
      <c r="C45" s="43" t="s">
        <v>27</v>
      </c>
      <c r="D45" s="29" t="s">
        <v>16</v>
      </c>
      <c r="E45" s="99"/>
      <c r="F45" s="99" t="s">
        <v>89</v>
      </c>
      <c r="G45" s="30" t="s">
        <v>11</v>
      </c>
      <c r="H45" s="44">
        <v>20.143533406261302</v>
      </c>
      <c r="I45" s="44">
        <v>20.157086573781399</v>
      </c>
      <c r="J45" s="44">
        <v>20.133722801025399</v>
      </c>
      <c r="K45" s="38">
        <f t="shared" si="9"/>
        <v>20.144780927022698</v>
      </c>
      <c r="L45" s="31">
        <v>0</v>
      </c>
      <c r="M45" s="32"/>
      <c r="N45" s="31"/>
      <c r="O45" s="32"/>
      <c r="P45" s="32">
        <v>0</v>
      </c>
      <c r="Q45" s="33">
        <v>60</v>
      </c>
      <c r="R45" s="30" t="s">
        <v>11</v>
      </c>
      <c r="S45" s="34"/>
    </row>
    <row r="46" spans="2:26" ht="15" customHeight="1" x14ac:dyDescent="0.25">
      <c r="B46" s="89" t="s">
        <v>66</v>
      </c>
      <c r="C46" s="43" t="s">
        <v>27</v>
      </c>
      <c r="D46" s="29" t="s">
        <v>17</v>
      </c>
      <c r="E46" s="99"/>
      <c r="F46" s="99" t="s">
        <v>89</v>
      </c>
      <c r="G46" s="30" t="s">
        <v>11</v>
      </c>
      <c r="H46" s="44">
        <v>20.252295763615301</v>
      </c>
      <c r="I46" s="44">
        <v>20.027885485867099</v>
      </c>
      <c r="J46" s="44">
        <v>19.891917240202101</v>
      </c>
      <c r="K46" s="38">
        <f t="shared" si="9"/>
        <v>20.057366163228167</v>
      </c>
      <c r="L46" s="31">
        <v>0</v>
      </c>
      <c r="M46" s="32"/>
      <c r="N46" s="31"/>
      <c r="O46" s="32"/>
      <c r="P46" s="32">
        <v>0</v>
      </c>
      <c r="Q46" s="33">
        <v>60</v>
      </c>
      <c r="R46" s="30" t="s">
        <v>11</v>
      </c>
      <c r="S46" s="35">
        <f t="shared" ref="S46" si="14">AVERAGE(K44:K46)</f>
        <v>20.11058864158592</v>
      </c>
      <c r="V46" s="142">
        <f>AVERAGE(H44:J46)</f>
        <v>20.11058864158592</v>
      </c>
      <c r="X46" s="144">
        <f>STDEV(H44:J46)</f>
        <v>0.10779004277580427</v>
      </c>
      <c r="Z46" s="142">
        <f>STDEV(H44:J46)/SQRT(COUNT(H44:J46))</f>
        <v>3.5930014258601421E-2</v>
      </c>
    </row>
    <row r="47" spans="2:26" ht="15" customHeight="1" x14ac:dyDescent="0.25">
      <c r="B47" s="89" t="s">
        <v>67</v>
      </c>
      <c r="C47" s="43" t="s">
        <v>25</v>
      </c>
      <c r="D47" s="29" t="s">
        <v>15</v>
      </c>
      <c r="E47" s="99"/>
      <c r="F47" s="99" t="s">
        <v>89</v>
      </c>
      <c r="G47" s="30" t="s">
        <v>11</v>
      </c>
      <c r="H47" s="45">
        <v>21.455975563387302</v>
      </c>
      <c r="I47" s="45">
        <v>21.484459431268402</v>
      </c>
      <c r="J47" s="45">
        <v>21.504884338781899</v>
      </c>
      <c r="K47" s="38">
        <f t="shared" si="9"/>
        <v>21.481773111145866</v>
      </c>
      <c r="L47" s="31">
        <v>0</v>
      </c>
      <c r="M47" s="32"/>
      <c r="N47" s="31"/>
      <c r="O47" s="32"/>
      <c r="P47" s="32">
        <v>0</v>
      </c>
      <c r="Q47" s="33">
        <v>60</v>
      </c>
      <c r="R47" s="30" t="s">
        <v>11</v>
      </c>
      <c r="S47" s="34"/>
    </row>
    <row r="48" spans="2:26" ht="15" customHeight="1" x14ac:dyDescent="0.25">
      <c r="B48" s="89" t="s">
        <v>67</v>
      </c>
      <c r="C48" s="43" t="s">
        <v>25</v>
      </c>
      <c r="D48" s="29" t="s">
        <v>16</v>
      </c>
      <c r="E48" s="99"/>
      <c r="F48" s="99" t="s">
        <v>89</v>
      </c>
      <c r="G48" s="30" t="s">
        <v>11</v>
      </c>
      <c r="H48" s="45">
        <v>21.474002911567599</v>
      </c>
      <c r="I48" s="45">
        <v>21.463794384865398</v>
      </c>
      <c r="J48" s="45">
        <v>21.532514273213401</v>
      </c>
      <c r="K48" s="38">
        <f t="shared" si="9"/>
        <v>21.490103856548799</v>
      </c>
      <c r="L48" s="31">
        <v>0</v>
      </c>
      <c r="M48" s="32"/>
      <c r="N48" s="31"/>
      <c r="O48" s="32"/>
      <c r="P48" s="32">
        <v>0</v>
      </c>
      <c r="Q48" s="33">
        <v>60</v>
      </c>
      <c r="R48" s="30" t="s">
        <v>11</v>
      </c>
      <c r="S48" s="34"/>
    </row>
    <row r="49" spans="2:26" ht="15" customHeight="1" x14ac:dyDescent="0.25">
      <c r="B49" s="89" t="s">
        <v>67</v>
      </c>
      <c r="C49" s="43" t="s">
        <v>25</v>
      </c>
      <c r="D49" s="29" t="s">
        <v>17</v>
      </c>
      <c r="E49" s="99"/>
      <c r="F49" s="99" t="s">
        <v>89</v>
      </c>
      <c r="G49" s="30" t="s">
        <v>11</v>
      </c>
      <c r="H49" s="45">
        <v>21.422293100349801</v>
      </c>
      <c r="I49" s="45">
        <v>21.491977922451898</v>
      </c>
      <c r="J49" s="45">
        <v>21.440789482551999</v>
      </c>
      <c r="K49" s="38">
        <f t="shared" si="9"/>
        <v>21.451686835117897</v>
      </c>
      <c r="L49" s="31">
        <v>0</v>
      </c>
      <c r="M49" s="32"/>
      <c r="N49" s="31"/>
      <c r="O49" s="32"/>
      <c r="P49" s="32">
        <v>0</v>
      </c>
      <c r="Q49" s="33">
        <v>60</v>
      </c>
      <c r="R49" s="30" t="s">
        <v>11</v>
      </c>
      <c r="S49" s="35">
        <f t="shared" ref="S49" si="15">AVERAGE(K47:K49)</f>
        <v>21.474521267604189</v>
      </c>
      <c r="U49" s="141">
        <f>AVERAGE(H47:J49)</f>
        <v>21.474521267604185</v>
      </c>
      <c r="W49" s="144">
        <f>STDEV(G47:J49)</f>
        <v>3.3566164725720646E-2</v>
      </c>
      <c r="Y49" s="142">
        <f>STDEV(H47:J49)/SQRT(COUNT(H47:J49))</f>
        <v>1.1188721575240215E-2</v>
      </c>
    </row>
    <row r="50" spans="2:26" ht="15" customHeight="1" x14ac:dyDescent="0.25">
      <c r="B50" s="88" t="s">
        <v>66</v>
      </c>
      <c r="C50" s="41" t="s">
        <v>27</v>
      </c>
      <c r="D50" s="22" t="s">
        <v>15</v>
      </c>
      <c r="E50" s="88" t="s">
        <v>94</v>
      </c>
      <c r="F50" s="88" t="s">
        <v>89</v>
      </c>
      <c r="G50" s="23" t="s">
        <v>11</v>
      </c>
      <c r="H50" s="46">
        <v>20.926230201265199</v>
      </c>
      <c r="I50" s="46">
        <v>21.0050225141925</v>
      </c>
      <c r="J50" s="46">
        <v>20.690367668217</v>
      </c>
      <c r="K50" s="37">
        <f t="shared" si="9"/>
        <v>20.8738734612249</v>
      </c>
      <c r="L50" s="24">
        <v>0</v>
      </c>
      <c r="M50" s="25"/>
      <c r="N50" s="24"/>
      <c r="O50" s="25"/>
      <c r="P50" s="25">
        <v>0</v>
      </c>
      <c r="Q50" s="26">
        <v>60</v>
      </c>
      <c r="R50" s="23" t="s">
        <v>11</v>
      </c>
      <c r="S50" s="27"/>
    </row>
    <row r="51" spans="2:26" ht="15" customHeight="1" x14ac:dyDescent="0.25">
      <c r="B51" s="88" t="s">
        <v>66</v>
      </c>
      <c r="C51" s="41" t="s">
        <v>27</v>
      </c>
      <c r="D51" s="22" t="s">
        <v>16</v>
      </c>
      <c r="E51" s="88"/>
      <c r="F51" s="88" t="s">
        <v>89</v>
      </c>
      <c r="G51" s="23" t="s">
        <v>11</v>
      </c>
      <c r="H51" s="46">
        <v>20.896154147252101</v>
      </c>
      <c r="I51" s="46">
        <v>21.0066105418733</v>
      </c>
      <c r="J51" s="46">
        <v>20.813074996284701</v>
      </c>
      <c r="K51" s="37">
        <f t="shared" si="9"/>
        <v>20.905279895136701</v>
      </c>
      <c r="L51" s="24">
        <v>0</v>
      </c>
      <c r="M51" s="25"/>
      <c r="N51" s="24"/>
      <c r="O51" s="25"/>
      <c r="P51" s="25">
        <v>0</v>
      </c>
      <c r="Q51" s="26">
        <v>60</v>
      </c>
      <c r="R51" s="23" t="s">
        <v>11</v>
      </c>
      <c r="S51" s="27"/>
    </row>
    <row r="52" spans="2:26" ht="15" customHeight="1" x14ac:dyDescent="0.25">
      <c r="B52" s="88" t="s">
        <v>66</v>
      </c>
      <c r="C52" s="41" t="s">
        <v>27</v>
      </c>
      <c r="D52" s="22" t="s">
        <v>17</v>
      </c>
      <c r="E52" s="88"/>
      <c r="F52" s="88" t="s">
        <v>89</v>
      </c>
      <c r="G52" s="23" t="s">
        <v>11</v>
      </c>
      <c r="H52" s="46">
        <v>20.785590399820599</v>
      </c>
      <c r="I52" s="46">
        <v>20.520489767885799</v>
      </c>
      <c r="J52" s="46">
        <v>20.567996733322399</v>
      </c>
      <c r="K52" s="37">
        <f t="shared" si="9"/>
        <v>20.624692300342932</v>
      </c>
      <c r="L52" s="24">
        <v>0</v>
      </c>
      <c r="M52" s="25"/>
      <c r="N52" s="24"/>
      <c r="O52" s="25"/>
      <c r="P52" s="25">
        <v>0</v>
      </c>
      <c r="Q52" s="26">
        <v>60</v>
      </c>
      <c r="R52" s="23" t="s">
        <v>11</v>
      </c>
      <c r="S52" s="28">
        <f t="shared" ref="S52" si="16">AVERAGE(K50:K52)</f>
        <v>20.801281885568176</v>
      </c>
      <c r="V52" s="142">
        <f>AVERAGE(H50:J52)</f>
        <v>20.801281885568176</v>
      </c>
      <c r="X52" s="144">
        <f>STDEV(H50:J52)</f>
        <v>0.17826818557011948</v>
      </c>
      <c r="Z52" s="142">
        <f>STDEV(H50:J52)/SQRT(COUNT(H50:J52))</f>
        <v>5.9422728523373158E-2</v>
      </c>
    </row>
    <row r="53" spans="2:26" ht="15" customHeight="1" x14ac:dyDescent="0.25">
      <c r="B53" s="88" t="s">
        <v>67</v>
      </c>
      <c r="C53" s="41" t="s">
        <v>25</v>
      </c>
      <c r="D53" s="22" t="s">
        <v>15</v>
      </c>
      <c r="E53" s="88"/>
      <c r="F53" s="88" t="s">
        <v>89</v>
      </c>
      <c r="G53" s="23" t="s">
        <v>11</v>
      </c>
      <c r="H53" s="47">
        <v>22.300069653179499</v>
      </c>
      <c r="I53" s="47">
        <v>22.1710064930062</v>
      </c>
      <c r="J53" s="47">
        <v>22.260785963361101</v>
      </c>
      <c r="K53" s="37">
        <f t="shared" si="9"/>
        <v>22.2439540365156</v>
      </c>
      <c r="L53" s="24">
        <v>0</v>
      </c>
      <c r="M53" s="25"/>
      <c r="N53" s="24"/>
      <c r="O53" s="25"/>
      <c r="P53" s="25">
        <v>0</v>
      </c>
      <c r="Q53" s="26">
        <v>60</v>
      </c>
      <c r="R53" s="23" t="s">
        <v>11</v>
      </c>
      <c r="S53" s="27"/>
    </row>
    <row r="54" spans="2:26" ht="15" customHeight="1" x14ac:dyDescent="0.25">
      <c r="B54" s="88" t="s">
        <v>67</v>
      </c>
      <c r="C54" s="41" t="s">
        <v>25</v>
      </c>
      <c r="D54" s="22" t="s">
        <v>16</v>
      </c>
      <c r="E54" s="88"/>
      <c r="F54" s="88" t="s">
        <v>89</v>
      </c>
      <c r="G54" s="23" t="s">
        <v>11</v>
      </c>
      <c r="H54" s="47">
        <v>22.183534498370602</v>
      </c>
      <c r="I54" s="47">
        <v>22.305816329367701</v>
      </c>
      <c r="J54" s="47">
        <v>22.4520912410288</v>
      </c>
      <c r="K54" s="37">
        <f t="shared" si="9"/>
        <v>22.313814022922369</v>
      </c>
      <c r="L54" s="24">
        <v>0</v>
      </c>
      <c r="M54" s="25"/>
      <c r="N54" s="24"/>
      <c r="O54" s="25"/>
      <c r="P54" s="25">
        <v>0</v>
      </c>
      <c r="Q54" s="26">
        <v>60</v>
      </c>
      <c r="R54" s="23" t="s">
        <v>11</v>
      </c>
      <c r="S54" s="27"/>
    </row>
    <row r="55" spans="2:26" ht="15" customHeight="1" x14ac:dyDescent="0.25">
      <c r="B55" s="88" t="s">
        <v>67</v>
      </c>
      <c r="C55" s="41" t="s">
        <v>25</v>
      </c>
      <c r="D55" s="22" t="s">
        <v>17</v>
      </c>
      <c r="E55" s="88"/>
      <c r="F55" s="88" t="s">
        <v>89</v>
      </c>
      <c r="G55" s="23" t="s">
        <v>11</v>
      </c>
      <c r="H55" s="47">
        <v>22.189107012271101</v>
      </c>
      <c r="I55" s="47">
        <v>22.184983598791401</v>
      </c>
      <c r="J55" s="47">
        <v>22.179011072173498</v>
      </c>
      <c r="K55" s="37">
        <f t="shared" si="9"/>
        <v>22.18436722774533</v>
      </c>
      <c r="L55" s="24">
        <v>0</v>
      </c>
      <c r="M55" s="25"/>
      <c r="N55" s="24"/>
      <c r="O55" s="25"/>
      <c r="P55" s="25">
        <v>0</v>
      </c>
      <c r="Q55" s="26">
        <v>60</v>
      </c>
      <c r="R55" s="23" t="s">
        <v>11</v>
      </c>
      <c r="S55" s="28">
        <f t="shared" ref="S55" si="17">AVERAGE(K53:K55)</f>
        <v>22.247378429061101</v>
      </c>
      <c r="U55" s="141">
        <f>AVERAGE(H53:J55)</f>
        <v>22.247378429061101</v>
      </c>
      <c r="W55" s="144">
        <f>STDEV(G53:J55)</f>
        <v>9.3641563355134946E-2</v>
      </c>
      <c r="Y55" s="142">
        <f>STDEV(H53:J55)/SQRT(COUNT(H53:J55))</f>
        <v>3.121385445171165E-2</v>
      </c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DC5B-6703-4861-B077-8D514D1CFB8C}">
  <sheetPr>
    <pageSetUpPr fitToPage="1"/>
  </sheetPr>
  <dimension ref="A1:O22"/>
  <sheetViews>
    <sheetView topLeftCell="C1" workbookViewId="0">
      <selection activeCell="J4" sqref="J4"/>
    </sheetView>
  </sheetViews>
  <sheetFormatPr defaultRowHeight="11" x14ac:dyDescent="0.25"/>
  <cols>
    <col min="1" max="1" width="15.6640625" customWidth="1"/>
    <col min="2" max="8" width="15.77734375" customWidth="1"/>
    <col min="9" max="9" width="22.109375" customWidth="1"/>
    <col min="12" max="12" width="30.109375" customWidth="1"/>
    <col min="14" max="14" width="25.109375" customWidth="1"/>
    <col min="15" max="15" width="9.77734375" customWidth="1"/>
  </cols>
  <sheetData>
    <row r="1" spans="1:15" ht="46.5" x14ac:dyDescent="0.35">
      <c r="B1" s="18" t="s">
        <v>18</v>
      </c>
      <c r="C1" s="18" t="s">
        <v>18</v>
      </c>
      <c r="D1" s="18" t="s">
        <v>19</v>
      </c>
      <c r="E1" s="18" t="s">
        <v>19</v>
      </c>
      <c r="F1" s="19" t="s">
        <v>20</v>
      </c>
      <c r="G1" s="19" t="s">
        <v>21</v>
      </c>
      <c r="H1" s="19" t="s">
        <v>22</v>
      </c>
      <c r="I1" s="19" t="s">
        <v>23</v>
      </c>
      <c r="J1" s="14"/>
      <c r="K1" s="14"/>
      <c r="L1" s="14" t="s">
        <v>24</v>
      </c>
      <c r="M1" s="15" t="s">
        <v>25</v>
      </c>
      <c r="N1" s="98" t="s">
        <v>68</v>
      </c>
      <c r="O1" s="15"/>
    </row>
    <row r="2" spans="1:15" ht="15.5" x14ac:dyDescent="0.35">
      <c r="B2" s="20" t="s">
        <v>25</v>
      </c>
      <c r="C2" s="20" t="s">
        <v>26</v>
      </c>
      <c r="D2" s="20" t="s">
        <v>27</v>
      </c>
      <c r="E2" s="20" t="s">
        <v>28</v>
      </c>
      <c r="F2" s="21" t="s">
        <v>29</v>
      </c>
      <c r="G2" s="21" t="s">
        <v>30</v>
      </c>
      <c r="H2" s="21" t="s">
        <v>31</v>
      </c>
      <c r="I2" s="21" t="s">
        <v>32</v>
      </c>
      <c r="J2" s="81" t="s">
        <v>65</v>
      </c>
      <c r="K2" s="14"/>
      <c r="L2" s="14" t="s">
        <v>33</v>
      </c>
      <c r="M2" s="15" t="s">
        <v>27</v>
      </c>
      <c r="N2" s="98" t="s">
        <v>69</v>
      </c>
      <c r="O2" s="15"/>
    </row>
    <row r="3" spans="1:15" ht="15.5" x14ac:dyDescent="0.35">
      <c r="A3" s="72" t="s">
        <v>90</v>
      </c>
      <c r="B3" s="73">
        <v>20.52</v>
      </c>
      <c r="C3" s="73">
        <v>18.670000000000002</v>
      </c>
      <c r="D3" s="73">
        <v>19.57</v>
      </c>
      <c r="E3" s="73">
        <v>17.53</v>
      </c>
      <c r="F3" s="73">
        <f>B3-C3</f>
        <v>1.8499999999999979</v>
      </c>
      <c r="G3" s="73">
        <f>D3-E3</f>
        <v>2.0399999999999991</v>
      </c>
      <c r="H3" s="73">
        <f>F3-G3</f>
        <v>-0.19000000000000128</v>
      </c>
      <c r="I3" s="74">
        <f>2^(-H3)</f>
        <v>1.1407637158684247</v>
      </c>
      <c r="J3" s="81">
        <f>LOG(I3,2)</f>
        <v>0.19000000000000142</v>
      </c>
      <c r="K3" s="97"/>
      <c r="L3" s="14" t="s">
        <v>34</v>
      </c>
      <c r="M3" s="15" t="s">
        <v>26</v>
      </c>
      <c r="N3" s="98" t="s">
        <v>70</v>
      </c>
      <c r="O3" s="15">
        <v>18.670000000000002</v>
      </c>
    </row>
    <row r="4" spans="1:15" ht="15.5" x14ac:dyDescent="0.35">
      <c r="A4" s="72" t="s">
        <v>75</v>
      </c>
      <c r="B4" s="73">
        <v>21.79</v>
      </c>
      <c r="C4" s="73">
        <v>18.670000000000002</v>
      </c>
      <c r="D4" s="73">
        <v>21.3</v>
      </c>
      <c r="E4" s="73">
        <v>17.53</v>
      </c>
      <c r="F4" s="73">
        <f>B4-C4</f>
        <v>3.1199999999999974</v>
      </c>
      <c r="G4" s="73">
        <f t="shared" ref="G4:G6" si="0">D4-E4</f>
        <v>3.7699999999999996</v>
      </c>
      <c r="H4" s="73">
        <f t="shared" ref="H4:H6" si="1">F4-G4</f>
        <v>-0.65000000000000213</v>
      </c>
      <c r="I4" s="74">
        <f t="shared" ref="I4:I6" si="2">2^(-H4)</f>
        <v>1.5691681957935038</v>
      </c>
      <c r="J4" s="81">
        <f t="shared" ref="J4:J10" si="3">LOG(I4,2)</f>
        <v>0.65000000000000213</v>
      </c>
      <c r="K4" s="14"/>
      <c r="L4" s="14" t="s">
        <v>35</v>
      </c>
      <c r="M4" s="15" t="s">
        <v>28</v>
      </c>
      <c r="N4" s="98" t="s">
        <v>71</v>
      </c>
      <c r="O4" s="15">
        <v>17.53</v>
      </c>
    </row>
    <row r="5" spans="1:15" ht="15.5" x14ac:dyDescent="0.35">
      <c r="A5" s="72" t="s">
        <v>91</v>
      </c>
      <c r="B5" s="73">
        <v>22.54</v>
      </c>
      <c r="C5" s="73">
        <v>18.670000000000002</v>
      </c>
      <c r="D5" s="73">
        <v>20.48</v>
      </c>
      <c r="E5" s="73">
        <v>17.53</v>
      </c>
      <c r="F5" s="73">
        <f t="shared" ref="F5:F6" si="4">B5-C5</f>
        <v>3.8699999999999974</v>
      </c>
      <c r="G5" s="73">
        <f t="shared" si="0"/>
        <v>2.9499999999999993</v>
      </c>
      <c r="H5" s="73">
        <f t="shared" si="1"/>
        <v>0.91999999999999815</v>
      </c>
      <c r="I5" s="74">
        <f t="shared" si="2"/>
        <v>0.52850902028069091</v>
      </c>
      <c r="J5" s="81">
        <f t="shared" si="3"/>
        <v>-0.91999999999999804</v>
      </c>
      <c r="K5" s="14"/>
      <c r="L5" s="14"/>
      <c r="M5" s="14"/>
      <c r="N5" s="14"/>
      <c r="O5" s="14"/>
    </row>
    <row r="6" spans="1:15" ht="15.5" x14ac:dyDescent="0.35">
      <c r="A6" s="72" t="s">
        <v>72</v>
      </c>
      <c r="B6" s="73">
        <v>22.02</v>
      </c>
      <c r="C6" s="73">
        <v>18.670000000000002</v>
      </c>
      <c r="D6" s="73">
        <v>20.03</v>
      </c>
      <c r="E6" s="73">
        <v>17.53</v>
      </c>
      <c r="F6" s="73">
        <f t="shared" si="4"/>
        <v>3.3499999999999979</v>
      </c>
      <c r="G6" s="73">
        <f t="shared" si="0"/>
        <v>2.5</v>
      </c>
      <c r="H6" s="73">
        <f t="shared" si="1"/>
        <v>0.84999999999999787</v>
      </c>
      <c r="I6" s="74">
        <f t="shared" si="2"/>
        <v>0.55478473603392331</v>
      </c>
      <c r="J6" s="81">
        <f t="shared" si="3"/>
        <v>-0.84999999999999787</v>
      </c>
      <c r="K6" s="14"/>
      <c r="L6" s="14"/>
      <c r="M6" s="14"/>
      <c r="N6" s="14"/>
      <c r="O6" s="14"/>
    </row>
    <row r="7" spans="1:15" ht="15.5" x14ac:dyDescent="0.35">
      <c r="A7" s="72" t="s">
        <v>92</v>
      </c>
      <c r="B7" s="73">
        <v>23.03</v>
      </c>
      <c r="C7" s="73">
        <v>18.670000000000002</v>
      </c>
      <c r="D7" s="73">
        <v>21.01</v>
      </c>
      <c r="E7" s="73">
        <v>17.53</v>
      </c>
      <c r="F7" s="73">
        <f>B7-C7</f>
        <v>4.3599999999999994</v>
      </c>
      <c r="G7" s="73">
        <f>D7-E7</f>
        <v>3.4800000000000004</v>
      </c>
      <c r="H7" s="73">
        <f>F7-G7</f>
        <v>0.87999999999999901</v>
      </c>
      <c r="I7" s="74">
        <f>2^(-H7)</f>
        <v>0.54336743126302933</v>
      </c>
      <c r="J7" s="81">
        <f>LOG(I7,2)</f>
        <v>-0.87999999999999923</v>
      </c>
    </row>
    <row r="8" spans="1:15" ht="15.5" x14ac:dyDescent="0.35">
      <c r="A8" s="72" t="s">
        <v>73</v>
      </c>
      <c r="B8" s="73">
        <v>22.24</v>
      </c>
      <c r="C8" s="73">
        <v>18.670000000000002</v>
      </c>
      <c r="D8" s="73">
        <v>20.239999999999998</v>
      </c>
      <c r="E8" s="73">
        <v>17.53</v>
      </c>
      <c r="F8" s="73">
        <f>B8-C8</f>
        <v>3.5699999999999967</v>
      </c>
      <c r="G8" s="73">
        <f t="shared" ref="G8:G10" si="5">D8-E8</f>
        <v>2.7099999999999973</v>
      </c>
      <c r="H8" s="73">
        <f t="shared" ref="H8:H10" si="6">F8-G8</f>
        <v>0.85999999999999943</v>
      </c>
      <c r="I8" s="74">
        <f t="shared" ref="I8:I10" si="7">2^(-H8)</f>
        <v>0.55095255793830566</v>
      </c>
      <c r="J8" s="81">
        <f t="shared" si="3"/>
        <v>-0.85999999999999921</v>
      </c>
    </row>
    <row r="9" spans="1:15" ht="15.5" x14ac:dyDescent="0.35">
      <c r="A9" s="72" t="s">
        <v>74</v>
      </c>
      <c r="B9" s="73">
        <v>21.47</v>
      </c>
      <c r="C9" s="73">
        <v>18.670000000000002</v>
      </c>
      <c r="D9" s="73">
        <v>20.11</v>
      </c>
      <c r="E9" s="73">
        <v>17.53</v>
      </c>
      <c r="F9" s="73">
        <f t="shared" ref="F9:F10" si="8">B9-C9</f>
        <v>2.7999999999999972</v>
      </c>
      <c r="G9" s="73">
        <f t="shared" si="5"/>
        <v>2.5799999999999983</v>
      </c>
      <c r="H9" s="73">
        <f t="shared" si="6"/>
        <v>0.21999999999999886</v>
      </c>
      <c r="I9" s="74">
        <f t="shared" si="7"/>
        <v>0.8585654364377544</v>
      </c>
      <c r="J9" s="81">
        <f t="shared" si="3"/>
        <v>-0.21999999999999892</v>
      </c>
    </row>
    <row r="10" spans="1:15" ht="15.5" x14ac:dyDescent="0.35">
      <c r="A10" s="72" t="s">
        <v>94</v>
      </c>
      <c r="B10" s="73">
        <v>22.25</v>
      </c>
      <c r="C10" s="73">
        <v>18.670000000000002</v>
      </c>
      <c r="D10" s="73">
        <v>20.8</v>
      </c>
      <c r="E10" s="73">
        <v>17.53</v>
      </c>
      <c r="F10" s="73">
        <f t="shared" si="8"/>
        <v>3.5799999999999983</v>
      </c>
      <c r="G10" s="73">
        <f t="shared" si="5"/>
        <v>3.2699999999999996</v>
      </c>
      <c r="H10" s="73">
        <f t="shared" si="6"/>
        <v>0.30999999999999872</v>
      </c>
      <c r="I10" s="74">
        <f t="shared" si="7"/>
        <v>0.806641759222127</v>
      </c>
      <c r="J10" s="81">
        <f t="shared" si="3"/>
        <v>-0.30999999999999878</v>
      </c>
    </row>
    <row r="13" spans="1:15" ht="11.5" thickBot="1" x14ac:dyDescent="0.3"/>
    <row r="14" spans="1:15" x14ac:dyDescent="0.25">
      <c r="A14" s="119"/>
      <c r="B14" s="120" t="s">
        <v>41</v>
      </c>
      <c r="C14" s="121" t="s">
        <v>43</v>
      </c>
      <c r="E14" s="110">
        <v>0.25</v>
      </c>
      <c r="F14" s="113" t="s">
        <v>57</v>
      </c>
      <c r="G14" s="113"/>
      <c r="H14" s="113"/>
      <c r="I14" s="113"/>
      <c r="J14" s="114"/>
    </row>
    <row r="15" spans="1:15" x14ac:dyDescent="0.25">
      <c r="A15" s="122" t="s">
        <v>90</v>
      </c>
      <c r="B15" s="124">
        <v>0.47</v>
      </c>
      <c r="C15" s="125">
        <v>0.19</v>
      </c>
      <c r="E15" s="111">
        <v>0.5</v>
      </c>
      <c r="F15" s="115" t="s">
        <v>58</v>
      </c>
      <c r="G15" s="115"/>
      <c r="H15" s="115"/>
      <c r="I15" s="115"/>
      <c r="J15" s="116"/>
    </row>
    <row r="16" spans="1:15" x14ac:dyDescent="0.25">
      <c r="A16" s="122" t="s">
        <v>75</v>
      </c>
      <c r="B16" s="124">
        <v>0.77</v>
      </c>
      <c r="C16" s="125">
        <v>0.65</v>
      </c>
      <c r="E16" s="111">
        <v>0.75</v>
      </c>
      <c r="F16" s="115" t="s">
        <v>56</v>
      </c>
      <c r="G16" s="115"/>
      <c r="H16" s="115"/>
      <c r="I16" s="115"/>
      <c r="J16" s="116"/>
    </row>
    <row r="17" spans="1:10" x14ac:dyDescent="0.25">
      <c r="A17" s="122" t="s">
        <v>92</v>
      </c>
      <c r="B17" s="124">
        <v>-5.38</v>
      </c>
      <c r="C17" s="125">
        <v>-0.88</v>
      </c>
      <c r="E17" s="111">
        <v>1</v>
      </c>
      <c r="F17" s="115" t="s">
        <v>54</v>
      </c>
      <c r="G17" s="115"/>
      <c r="H17" s="115"/>
      <c r="I17" s="115"/>
      <c r="J17" s="116"/>
    </row>
    <row r="18" spans="1:10" ht="11.5" thickBot="1" x14ac:dyDescent="0.3">
      <c r="A18" s="122" t="s">
        <v>73</v>
      </c>
      <c r="B18" s="124">
        <v>-0.78</v>
      </c>
      <c r="C18" s="125">
        <v>-0.86</v>
      </c>
      <c r="E18" s="112">
        <v>2</v>
      </c>
      <c r="F18" s="117" t="s">
        <v>55</v>
      </c>
      <c r="G18" s="117"/>
      <c r="H18" s="117"/>
      <c r="I18" s="117"/>
      <c r="J18" s="118"/>
    </row>
    <row r="19" spans="1:10" x14ac:dyDescent="0.25">
      <c r="A19" s="122" t="s">
        <v>74</v>
      </c>
      <c r="B19" s="124">
        <v>-0.75</v>
      </c>
      <c r="C19" s="125">
        <v>-0.22</v>
      </c>
    </row>
    <row r="20" spans="1:10" x14ac:dyDescent="0.25">
      <c r="A20" s="122" t="s">
        <v>94</v>
      </c>
      <c r="B20" s="124">
        <v>-0.75</v>
      </c>
      <c r="C20" s="125">
        <v>-0.31</v>
      </c>
    </row>
    <row r="21" spans="1:10" x14ac:dyDescent="0.25">
      <c r="A21" s="122" t="s">
        <v>91</v>
      </c>
      <c r="B21" s="126">
        <v>1.04</v>
      </c>
      <c r="C21" s="127">
        <v>-0.92</v>
      </c>
    </row>
    <row r="22" spans="1:10" ht="11.5" thickBot="1" x14ac:dyDescent="0.3">
      <c r="A22" s="123" t="s">
        <v>72</v>
      </c>
      <c r="B22" s="128">
        <v>0.91</v>
      </c>
      <c r="C22" s="129">
        <v>-0.85</v>
      </c>
    </row>
  </sheetData>
  <pageMargins left="0.7" right="0.7" top="0.75" bottom="0.75" header="0.3" footer="0.3"/>
  <pageSetup paperSize="9" scale="63" orientation="landscape" r:id="rId1"/>
  <drawing r:id="rId2"/>
  <legacyDrawing r:id="rId3"/>
  <oleObjects>
    <mc:AlternateContent xmlns:mc="http://schemas.openxmlformats.org/markup-compatibility/2006">
      <mc:Choice Requires="x14">
        <oleObject progId="Prism8.Document" shapeId="8193" r:id="rId4">
          <objectPr defaultSize="0" autoPict="0" r:id="rId5">
            <anchor moveWithCells="1">
              <from>
                <xdr:col>11</xdr:col>
                <xdr:colOff>44450</xdr:colOff>
                <xdr:row>4</xdr:row>
                <xdr:rowOff>171450</xdr:rowOff>
              </from>
              <to>
                <xdr:col>16</xdr:col>
                <xdr:colOff>393700</xdr:colOff>
                <xdr:row>36</xdr:row>
                <xdr:rowOff>19050</xdr:rowOff>
              </to>
            </anchor>
          </objectPr>
        </oleObject>
      </mc:Choice>
      <mc:Fallback>
        <oleObject progId="Prism8.Document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R23&gt;Chrim +-THIP RAW</vt:lpstr>
      <vt:lpstr>R23&gt;Chrim +-THIP RAW 2</vt:lpstr>
      <vt:lpstr>FINAL R23&gt;Chrim +-THIP</vt:lpstr>
      <vt:lpstr>R23 &gt; Chrim +ATR +RL RAW</vt:lpstr>
      <vt:lpstr>Final R23 &gt; Chrim +ATR +RL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 Anthoney (Cancer and Genomic Sciences)</dc:creator>
  <cp:lastModifiedBy>Neil Nairn</cp:lastModifiedBy>
  <cp:lastPrinted>2020-08-12T05:51:39Z</cp:lastPrinted>
  <dcterms:created xsi:type="dcterms:W3CDTF">2019-08-28T13:06:36Z</dcterms:created>
  <dcterms:modified xsi:type="dcterms:W3CDTF">2023-07-25T10:04:07Z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2021-12-06T00:16:05Z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06feceaa-e079-4431-a08b-6009e8a56c77</vt:lpwstr>
  </property>
  <property fmtid="{D5CDD505-2E9C-101B-9397-08002B2CF9AE}" pid="8" name="MSIP_Label_0f488380-630a-4f55-a077-a19445e3f360_ContentBits">
    <vt:lpwstr>0</vt:lpwstr>
  </property>
</Properties>
</file>