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oeeb.WISMAIN\Dropbox (Weizmann Institute)\Milo\Roee MSc &amp; PhD\compact paper\Compact Paper\Data for supplementary\data\"/>
    </mc:Choice>
  </mc:AlternateContent>
  <xr:revisionPtr revIDLastSave="0" documentId="13_ncr:1_{269151C2-2E9A-4F70-81D7-6D854F0637E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190418_run_curated peaks tq03-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Q100" i="1"/>
  <c r="Q101" i="1" s="1"/>
  <c r="R100" i="1"/>
  <c r="R103" i="1" s="1"/>
  <c r="S100" i="1"/>
  <c r="S107" i="1" s="1"/>
  <c r="Q76" i="1"/>
  <c r="Q77" i="1" s="1"/>
  <c r="R76" i="1"/>
  <c r="R81" i="1" s="1"/>
  <c r="S76" i="1"/>
  <c r="S77" i="1" s="1"/>
  <c r="Q51" i="1"/>
  <c r="Q52" i="1" s="1"/>
  <c r="R51" i="1"/>
  <c r="R52" i="1" s="1"/>
  <c r="S51" i="1"/>
  <c r="S53" i="1" s="1"/>
  <c r="S61" i="1" l="1"/>
  <c r="S56" i="1"/>
  <c r="S57" i="1"/>
  <c r="S55" i="1"/>
  <c r="S108" i="1"/>
  <c r="S82" i="1"/>
  <c r="S104" i="1"/>
  <c r="R80" i="1"/>
  <c r="S52" i="1"/>
  <c r="Q80" i="1"/>
  <c r="S79" i="1"/>
  <c r="Q108" i="1"/>
  <c r="S60" i="1"/>
  <c r="R79" i="1"/>
  <c r="S106" i="1"/>
  <c r="R78" i="1"/>
  <c r="S59" i="1"/>
  <c r="Q59" i="1"/>
  <c r="S83" i="1"/>
  <c r="R77" i="1"/>
  <c r="R83" i="1"/>
  <c r="R109" i="1"/>
  <c r="R108" i="1"/>
  <c r="R106" i="1"/>
  <c r="R104" i="1"/>
  <c r="S102" i="1"/>
  <c r="R101" i="1"/>
  <c r="R102" i="1"/>
  <c r="S110" i="1"/>
  <c r="R110" i="1"/>
  <c r="S105" i="1"/>
  <c r="R107" i="1"/>
  <c r="R105" i="1"/>
  <c r="S81" i="1"/>
  <c r="R82" i="1"/>
  <c r="S80" i="1"/>
  <c r="S78" i="1"/>
  <c r="R59" i="1"/>
  <c r="Q84" i="1"/>
  <c r="S54" i="1"/>
  <c r="S86" i="1"/>
  <c r="R86" i="1"/>
  <c r="R55" i="1"/>
  <c r="Q86" i="1"/>
  <c r="S85" i="1"/>
  <c r="S58" i="1"/>
  <c r="Q55" i="1"/>
  <c r="R85" i="1"/>
  <c r="Q85" i="1"/>
  <c r="S84" i="1"/>
  <c r="R84" i="1"/>
  <c r="Q107" i="1"/>
  <c r="Q106" i="1"/>
  <c r="Q105" i="1"/>
  <c r="S103" i="1"/>
  <c r="Q104" i="1"/>
  <c r="S109" i="1"/>
  <c r="Q103" i="1"/>
  <c r="S101" i="1"/>
  <c r="Q110" i="1"/>
  <c r="Q102" i="1"/>
  <c r="Q109" i="1"/>
  <c r="Q83" i="1"/>
  <c r="Q79" i="1"/>
  <c r="Q82" i="1"/>
  <c r="Q78" i="1"/>
  <c r="Q81" i="1"/>
  <c r="R58" i="1"/>
  <c r="R54" i="1"/>
  <c r="Q58" i="1"/>
  <c r="Q54" i="1"/>
  <c r="R61" i="1"/>
  <c r="R57" i="1"/>
  <c r="R53" i="1"/>
  <c r="Q53" i="1"/>
  <c r="Q61" i="1"/>
  <c r="Q57" i="1"/>
  <c r="R60" i="1"/>
  <c r="R56" i="1"/>
  <c r="Q60" i="1"/>
  <c r="Q56" i="1"/>
  <c r="B76" i="1"/>
  <c r="B81" i="1" s="1"/>
  <c r="C76" i="1"/>
  <c r="C81" i="1" s="1"/>
  <c r="D76" i="1"/>
  <c r="D79" i="1" s="1"/>
  <c r="E76" i="1"/>
  <c r="E78" i="1" s="1"/>
  <c r="F76" i="1"/>
  <c r="F77" i="1" s="1"/>
  <c r="B100" i="1"/>
  <c r="B101" i="1" s="1"/>
  <c r="C100" i="1"/>
  <c r="C104" i="1" s="1"/>
  <c r="D100" i="1"/>
  <c r="D107" i="1" s="1"/>
  <c r="E100" i="1"/>
  <c r="E102" i="1" s="1"/>
  <c r="F100" i="1"/>
  <c r="F105" i="1" s="1"/>
  <c r="D102" i="1"/>
  <c r="D106" i="1"/>
  <c r="E106" i="1"/>
  <c r="D108" i="1"/>
  <c r="E108" i="1"/>
  <c r="G100" i="1"/>
  <c r="H100" i="1"/>
  <c r="H109" i="1" s="1"/>
  <c r="I100" i="1"/>
  <c r="I106" i="1" s="1"/>
  <c r="J100" i="1"/>
  <c r="J102" i="1" s="1"/>
  <c r="K100" i="1"/>
  <c r="K102" i="1" s="1"/>
  <c r="L100" i="1"/>
  <c r="L101" i="1" s="1"/>
  <c r="M100" i="1"/>
  <c r="M106" i="1" s="1"/>
  <c r="N100" i="1"/>
  <c r="N103" i="1" s="1"/>
  <c r="O100" i="1"/>
  <c r="O101" i="1" s="1"/>
  <c r="P100" i="1"/>
  <c r="P104" i="1" s="1"/>
  <c r="G101" i="1"/>
  <c r="I101" i="1"/>
  <c r="G102" i="1"/>
  <c r="H102" i="1"/>
  <c r="I102" i="1"/>
  <c r="O102" i="1"/>
  <c r="G103" i="1"/>
  <c r="H103" i="1"/>
  <c r="G104" i="1"/>
  <c r="G105" i="1"/>
  <c r="G106" i="1"/>
  <c r="O106" i="1"/>
  <c r="G107" i="1"/>
  <c r="H107" i="1"/>
  <c r="O107" i="1"/>
  <c r="G108" i="1"/>
  <c r="H108" i="1"/>
  <c r="G109" i="1"/>
  <c r="G110" i="1"/>
  <c r="I110" i="1"/>
  <c r="K110" i="1"/>
  <c r="G76" i="1"/>
  <c r="G83" i="1" s="1"/>
  <c r="H76" i="1"/>
  <c r="H79" i="1" s="1"/>
  <c r="I76" i="1"/>
  <c r="I79" i="1" s="1"/>
  <c r="J76" i="1"/>
  <c r="J78" i="1" s="1"/>
  <c r="K76" i="1"/>
  <c r="K79" i="1" s="1"/>
  <c r="L76" i="1"/>
  <c r="L77" i="1" s="1"/>
  <c r="M76" i="1"/>
  <c r="M77" i="1" s="1"/>
  <c r="N76" i="1"/>
  <c r="N78" i="1" s="1"/>
  <c r="O76" i="1"/>
  <c r="O80" i="1" s="1"/>
  <c r="P76" i="1"/>
  <c r="P79" i="1" s="1"/>
  <c r="O83" i="1"/>
  <c r="S111" i="1" l="1"/>
  <c r="O105" i="1"/>
  <c r="P105" i="1"/>
  <c r="O109" i="1"/>
  <c r="O103" i="1"/>
  <c r="P108" i="1"/>
  <c r="O110" i="1"/>
  <c r="O104" i="1"/>
  <c r="O108" i="1"/>
  <c r="O111" i="1" s="1"/>
  <c r="O6" i="1" s="1"/>
  <c r="K108" i="1"/>
  <c r="P102" i="1"/>
  <c r="L83" i="1"/>
  <c r="E83" i="1"/>
  <c r="G82" i="1"/>
  <c r="L108" i="1"/>
  <c r="S62" i="1"/>
  <c r="L80" i="1"/>
  <c r="J108" i="1"/>
  <c r="L78" i="1"/>
  <c r="I108" i="1"/>
  <c r="L79" i="1"/>
  <c r="K77" i="1"/>
  <c r="I109" i="1"/>
  <c r="J103" i="1"/>
  <c r="C108" i="1"/>
  <c r="N110" i="1"/>
  <c r="N105" i="1"/>
  <c r="I103" i="1"/>
  <c r="B108" i="1"/>
  <c r="R111" i="1"/>
  <c r="R6" i="1" s="1"/>
  <c r="N108" i="1"/>
  <c r="J104" i="1"/>
  <c r="B105" i="1"/>
  <c r="J110" i="1"/>
  <c r="I104" i="1"/>
  <c r="D103" i="1"/>
  <c r="E80" i="1"/>
  <c r="N83" i="1"/>
  <c r="E77" i="1"/>
  <c r="S87" i="1"/>
  <c r="O78" i="1"/>
  <c r="Q62" i="1"/>
  <c r="R87" i="1"/>
  <c r="Q111" i="1"/>
  <c r="Q87" i="1"/>
  <c r="R62" i="1"/>
  <c r="J109" i="1"/>
  <c r="J107" i="1"/>
  <c r="I107" i="1"/>
  <c r="I105" i="1"/>
  <c r="J106" i="1"/>
  <c r="D110" i="1"/>
  <c r="E105" i="1"/>
  <c r="D109" i="1"/>
  <c r="D105" i="1"/>
  <c r="K83" i="1"/>
  <c r="K80" i="1"/>
  <c r="K78" i="1"/>
  <c r="K81" i="1"/>
  <c r="G78" i="1"/>
  <c r="G81" i="1"/>
  <c r="O79" i="1"/>
  <c r="G77" i="1"/>
  <c r="K82" i="1"/>
  <c r="J79" i="1"/>
  <c r="C78" i="1"/>
  <c r="O82" i="1"/>
  <c r="H80" i="1"/>
  <c r="N82" i="1"/>
  <c r="O81" i="1"/>
  <c r="G80" i="1"/>
  <c r="O77" i="1"/>
  <c r="D82" i="1"/>
  <c r="C77" i="1"/>
  <c r="C80" i="1"/>
  <c r="J80" i="1"/>
  <c r="C79" i="1"/>
  <c r="D83" i="1"/>
  <c r="G79" i="1"/>
  <c r="C83" i="1"/>
  <c r="J83" i="1"/>
  <c r="P80" i="1"/>
  <c r="N77" i="1"/>
  <c r="C82" i="1"/>
  <c r="I80" i="1"/>
  <c r="J82" i="1"/>
  <c r="J81" i="1"/>
  <c r="H106" i="1"/>
  <c r="P101" i="1"/>
  <c r="B107" i="1"/>
  <c r="H110" i="1"/>
  <c r="P109" i="1"/>
  <c r="H104" i="1"/>
  <c r="H101" i="1"/>
  <c r="B106" i="1"/>
  <c r="H105" i="1"/>
  <c r="F108" i="1"/>
  <c r="P103" i="1"/>
  <c r="P107" i="1"/>
  <c r="P110" i="1"/>
  <c r="M108" i="1"/>
  <c r="P106" i="1"/>
  <c r="M103" i="1"/>
  <c r="C107" i="1"/>
  <c r="B104" i="1"/>
  <c r="E81" i="1"/>
  <c r="F82" i="1"/>
  <c r="E79" i="1"/>
  <c r="J77" i="1"/>
  <c r="E82" i="1"/>
  <c r="M78" i="1"/>
  <c r="K103" i="1"/>
  <c r="F80" i="1"/>
  <c r="K105" i="1"/>
  <c r="N79" i="1"/>
  <c r="L106" i="1"/>
  <c r="K106" i="1"/>
  <c r="G111" i="1"/>
  <c r="E107" i="1"/>
  <c r="L82" i="1"/>
  <c r="N80" i="1"/>
  <c r="K109" i="1"/>
  <c r="K107" i="1"/>
  <c r="K101" i="1"/>
  <c r="D104" i="1"/>
  <c r="D111" i="1" s="1"/>
  <c r="M82" i="1"/>
  <c r="N81" i="1"/>
  <c r="M80" i="1"/>
  <c r="K104" i="1"/>
  <c r="L103" i="1"/>
  <c r="J101" i="1"/>
  <c r="F83" i="1"/>
  <c r="F81" i="1"/>
  <c r="C110" i="1"/>
  <c r="F103" i="1"/>
  <c r="C102" i="1"/>
  <c r="B79" i="1"/>
  <c r="D77" i="1"/>
  <c r="B110" i="1"/>
  <c r="F106" i="1"/>
  <c r="C105" i="1"/>
  <c r="E103" i="1"/>
  <c r="B102" i="1"/>
  <c r="B82" i="1"/>
  <c r="D80" i="1"/>
  <c r="F78" i="1"/>
  <c r="F109" i="1"/>
  <c r="F101" i="1"/>
  <c r="B80" i="1"/>
  <c r="D78" i="1"/>
  <c r="B77" i="1"/>
  <c r="E109" i="1"/>
  <c r="F104" i="1"/>
  <c r="C103" i="1"/>
  <c r="E101" i="1"/>
  <c r="F107" i="1"/>
  <c r="C106" i="1"/>
  <c r="E104" i="1"/>
  <c r="B103" i="1"/>
  <c r="D101" i="1"/>
  <c r="B83" i="1"/>
  <c r="D81" i="1"/>
  <c r="F79" i="1"/>
  <c r="F110" i="1"/>
  <c r="C109" i="1"/>
  <c r="F102" i="1"/>
  <c r="C101" i="1"/>
  <c r="B78" i="1"/>
  <c r="E110" i="1"/>
  <c r="B109" i="1"/>
  <c r="N102" i="1"/>
  <c r="M110" i="1"/>
  <c r="N107" i="1"/>
  <c r="L105" i="1"/>
  <c r="M102" i="1"/>
  <c r="M105" i="1"/>
  <c r="L110" i="1"/>
  <c r="M107" i="1"/>
  <c r="N104" i="1"/>
  <c r="L102" i="1"/>
  <c r="N109" i="1"/>
  <c r="L107" i="1"/>
  <c r="J105" i="1"/>
  <c r="M104" i="1"/>
  <c r="N101" i="1"/>
  <c r="M109" i="1"/>
  <c r="N106" i="1"/>
  <c r="L104" i="1"/>
  <c r="M101" i="1"/>
  <c r="L109" i="1"/>
  <c r="I82" i="1"/>
  <c r="I78" i="1"/>
  <c r="P82" i="1"/>
  <c r="H82" i="1"/>
  <c r="P78" i="1"/>
  <c r="H78" i="1"/>
  <c r="M83" i="1"/>
  <c r="I81" i="1"/>
  <c r="M79" i="1"/>
  <c r="I77" i="1"/>
  <c r="P81" i="1"/>
  <c r="H81" i="1"/>
  <c r="P77" i="1"/>
  <c r="H77" i="1"/>
  <c r="I83" i="1"/>
  <c r="M81" i="1"/>
  <c r="P83" i="1"/>
  <c r="H83" i="1"/>
  <c r="L81" i="1"/>
  <c r="I249" i="1"/>
  <c r="I251" i="1" s="1"/>
  <c r="J249" i="1"/>
  <c r="J250" i="1" s="1"/>
  <c r="K249" i="1"/>
  <c r="K255" i="1" s="1"/>
  <c r="L249" i="1"/>
  <c r="L250" i="1" s="1"/>
  <c r="M249" i="1"/>
  <c r="M252" i="1" s="1"/>
  <c r="N249" i="1"/>
  <c r="N254" i="1" s="1"/>
  <c r="O249" i="1"/>
  <c r="O254" i="1" s="1"/>
  <c r="P249" i="1"/>
  <c r="P255" i="1" s="1"/>
  <c r="Q249" i="1"/>
  <c r="Q253" i="1" s="1"/>
  <c r="R249" i="1"/>
  <c r="R252" i="1" s="1"/>
  <c r="S249" i="1"/>
  <c r="S252" i="1" s="1"/>
  <c r="L251" i="1"/>
  <c r="O251" i="1"/>
  <c r="B249" i="1"/>
  <c r="B250" i="1" s="1"/>
  <c r="I224" i="1"/>
  <c r="I231" i="1" s="1"/>
  <c r="J224" i="1"/>
  <c r="J231" i="1" s="1"/>
  <c r="K224" i="1"/>
  <c r="K225" i="1" s="1"/>
  <c r="L224" i="1"/>
  <c r="L226" i="1" s="1"/>
  <c r="M224" i="1"/>
  <c r="M227" i="1" s="1"/>
  <c r="N224" i="1"/>
  <c r="N229" i="1" s="1"/>
  <c r="O224" i="1"/>
  <c r="O225" i="1" s="1"/>
  <c r="P224" i="1"/>
  <c r="P231" i="1" s="1"/>
  <c r="Q224" i="1"/>
  <c r="Q231" i="1" s="1"/>
  <c r="R224" i="1"/>
  <c r="R225" i="1" s="1"/>
  <c r="S224" i="1"/>
  <c r="S225" i="1" s="1"/>
  <c r="I225" i="1"/>
  <c r="J225" i="1"/>
  <c r="I227" i="1"/>
  <c r="J227" i="1"/>
  <c r="O228" i="1"/>
  <c r="O229" i="1"/>
  <c r="I230" i="1"/>
  <c r="J230" i="1"/>
  <c r="O230" i="1"/>
  <c r="B224" i="1"/>
  <c r="B225" i="1" s="1"/>
  <c r="I199" i="1"/>
  <c r="I200" i="1" s="1"/>
  <c r="J199" i="1"/>
  <c r="J206" i="1" s="1"/>
  <c r="K199" i="1"/>
  <c r="K200" i="1" s="1"/>
  <c r="L199" i="1"/>
  <c r="L201" i="1" s="1"/>
  <c r="M199" i="1"/>
  <c r="M202" i="1" s="1"/>
  <c r="N199" i="1"/>
  <c r="N203" i="1" s="1"/>
  <c r="O199" i="1"/>
  <c r="O204" i="1" s="1"/>
  <c r="P199" i="1"/>
  <c r="P206" i="1" s="1"/>
  <c r="Q199" i="1"/>
  <c r="Q200" i="1" s="1"/>
  <c r="R199" i="1"/>
  <c r="R200" i="1" s="1"/>
  <c r="S199" i="1"/>
  <c r="S203" i="1" s="1"/>
  <c r="M200" i="1"/>
  <c r="L202" i="1"/>
  <c r="I203" i="1"/>
  <c r="M203" i="1"/>
  <c r="M204" i="1"/>
  <c r="N204" i="1"/>
  <c r="I205" i="1"/>
  <c r="K205" i="1"/>
  <c r="L205" i="1"/>
  <c r="M205" i="1"/>
  <c r="N205" i="1"/>
  <c r="K206" i="1"/>
  <c r="N207" i="1"/>
  <c r="K208" i="1"/>
  <c r="M208" i="1"/>
  <c r="O208" i="1"/>
  <c r="I209" i="1"/>
  <c r="M209" i="1"/>
  <c r="N209" i="1"/>
  <c r="B199" i="1"/>
  <c r="B206" i="1" s="1"/>
  <c r="C174" i="1"/>
  <c r="C180" i="1" s="1"/>
  <c r="D174" i="1"/>
  <c r="D176" i="1" s="1"/>
  <c r="E174" i="1"/>
  <c r="E179" i="1" s="1"/>
  <c r="F174" i="1"/>
  <c r="F175" i="1" s="1"/>
  <c r="G174" i="1"/>
  <c r="G177" i="1" s="1"/>
  <c r="H174" i="1"/>
  <c r="H176" i="1" s="1"/>
  <c r="I174" i="1"/>
  <c r="I176" i="1" s="1"/>
  <c r="J174" i="1"/>
  <c r="J179" i="1" s="1"/>
  <c r="K174" i="1"/>
  <c r="K179" i="1" s="1"/>
  <c r="L174" i="1"/>
  <c r="M174" i="1"/>
  <c r="M177" i="1" s="1"/>
  <c r="N174" i="1"/>
  <c r="N175" i="1" s="1"/>
  <c r="O174" i="1"/>
  <c r="O183" i="1" s="1"/>
  <c r="P174" i="1"/>
  <c r="P178" i="1" s="1"/>
  <c r="Q174" i="1"/>
  <c r="Q176" i="1" s="1"/>
  <c r="R174" i="1"/>
  <c r="R179" i="1" s="1"/>
  <c r="S174" i="1"/>
  <c r="S182" i="1" s="1"/>
  <c r="I175" i="1"/>
  <c r="H177" i="1"/>
  <c r="H179" i="1"/>
  <c r="E183" i="1"/>
  <c r="B174" i="1"/>
  <c r="B183" i="1" s="1"/>
  <c r="C149" i="1"/>
  <c r="C154" i="1" s="1"/>
  <c r="D149" i="1"/>
  <c r="D151" i="1" s="1"/>
  <c r="E149" i="1"/>
  <c r="E158" i="1" s="1"/>
  <c r="F149" i="1"/>
  <c r="F150" i="1" s="1"/>
  <c r="G149" i="1"/>
  <c r="G153" i="1" s="1"/>
  <c r="H149" i="1"/>
  <c r="H159" i="1" s="1"/>
  <c r="I149" i="1"/>
  <c r="I152" i="1" s="1"/>
  <c r="J149" i="1"/>
  <c r="J151" i="1" s="1"/>
  <c r="K149" i="1"/>
  <c r="K154" i="1" s="1"/>
  <c r="L149" i="1"/>
  <c r="L159" i="1" s="1"/>
  <c r="M149" i="1"/>
  <c r="M159" i="1" s="1"/>
  <c r="N149" i="1"/>
  <c r="N152" i="1" s="1"/>
  <c r="O149" i="1"/>
  <c r="O152" i="1" s="1"/>
  <c r="P149" i="1"/>
  <c r="P156" i="1" s="1"/>
  <c r="Q149" i="1"/>
  <c r="Q159" i="1" s="1"/>
  <c r="R149" i="1"/>
  <c r="R151" i="1" s="1"/>
  <c r="S149" i="1"/>
  <c r="S154" i="1" s="1"/>
  <c r="C150" i="1"/>
  <c r="M150" i="1"/>
  <c r="G151" i="1"/>
  <c r="J154" i="1"/>
  <c r="M155" i="1"/>
  <c r="Q155" i="1"/>
  <c r="Q156" i="1"/>
  <c r="O157" i="1"/>
  <c r="S157" i="1"/>
  <c r="O158" i="1"/>
  <c r="B149" i="1"/>
  <c r="B153" i="1" s="1"/>
  <c r="C124" i="1"/>
  <c r="C126" i="1" s="1"/>
  <c r="D124" i="1"/>
  <c r="D127" i="1" s="1"/>
  <c r="E124" i="1"/>
  <c r="E127" i="1" s="1"/>
  <c r="F124" i="1"/>
  <c r="F126" i="1" s="1"/>
  <c r="G124" i="1"/>
  <c r="G126" i="1" s="1"/>
  <c r="H124" i="1"/>
  <c r="H128" i="1" s="1"/>
  <c r="I124" i="1"/>
  <c r="I129" i="1" s="1"/>
  <c r="J124" i="1"/>
  <c r="K124" i="1"/>
  <c r="K126" i="1" s="1"/>
  <c r="L124" i="1"/>
  <c r="L126" i="1" s="1"/>
  <c r="M124" i="1"/>
  <c r="M128" i="1" s="1"/>
  <c r="N124" i="1"/>
  <c r="N125" i="1" s="1"/>
  <c r="O124" i="1"/>
  <c r="O129" i="1" s="1"/>
  <c r="P124" i="1"/>
  <c r="P128" i="1" s="1"/>
  <c r="Q124" i="1"/>
  <c r="Q125" i="1" s="1"/>
  <c r="R124" i="1"/>
  <c r="R126" i="1" s="1"/>
  <c r="S124" i="1"/>
  <c r="C127" i="1"/>
  <c r="R127" i="1"/>
  <c r="Q130" i="1"/>
  <c r="R130" i="1"/>
  <c r="B124" i="1"/>
  <c r="B125" i="1" s="1"/>
  <c r="C51" i="1"/>
  <c r="C56" i="1" s="1"/>
  <c r="D51" i="1"/>
  <c r="D53" i="1" s="1"/>
  <c r="E51" i="1"/>
  <c r="E59" i="1" s="1"/>
  <c r="F51" i="1"/>
  <c r="F53" i="1" s="1"/>
  <c r="G51" i="1"/>
  <c r="G56" i="1" s="1"/>
  <c r="H51" i="1"/>
  <c r="H61" i="1" s="1"/>
  <c r="I51" i="1"/>
  <c r="I61" i="1" s="1"/>
  <c r="J51" i="1"/>
  <c r="J59" i="1" s="1"/>
  <c r="K51" i="1"/>
  <c r="K56" i="1" s="1"/>
  <c r="L51" i="1"/>
  <c r="L52" i="1" s="1"/>
  <c r="M51" i="1"/>
  <c r="M53" i="1" s="1"/>
  <c r="N51" i="1"/>
  <c r="N52" i="1" s="1"/>
  <c r="O51" i="1"/>
  <c r="O61" i="1" s="1"/>
  <c r="P51" i="1"/>
  <c r="P61" i="1" s="1"/>
  <c r="J57" i="1"/>
  <c r="B51" i="1"/>
  <c r="B53" i="1" s="1"/>
  <c r="B26" i="1"/>
  <c r="E26" i="1"/>
  <c r="E32" i="1" s="1"/>
  <c r="F26" i="1"/>
  <c r="F29" i="1" s="1"/>
  <c r="G26" i="1"/>
  <c r="G29" i="1" s="1"/>
  <c r="H26" i="1"/>
  <c r="H27" i="1" s="1"/>
  <c r="I26" i="1"/>
  <c r="J26" i="1"/>
  <c r="J28" i="1" s="1"/>
  <c r="K26" i="1"/>
  <c r="K31" i="1" s="1"/>
  <c r="L26" i="1"/>
  <c r="L36" i="1" s="1"/>
  <c r="M26" i="1"/>
  <c r="M27" i="1" s="1"/>
  <c r="N26" i="1"/>
  <c r="N29" i="1" s="1"/>
  <c r="O26" i="1"/>
  <c r="O29" i="1" s="1"/>
  <c r="P26" i="1"/>
  <c r="P30" i="1" s="1"/>
  <c r="Q26" i="1"/>
  <c r="Q29" i="1" s="1"/>
  <c r="R26" i="1"/>
  <c r="R28" i="1" s="1"/>
  <c r="S26" i="1"/>
  <c r="S28" i="1" s="1"/>
  <c r="J27" i="1"/>
  <c r="K27" i="1"/>
  <c r="K28" i="1"/>
  <c r="K29" i="1"/>
  <c r="H30" i="1"/>
  <c r="K30" i="1"/>
  <c r="K32" i="1"/>
  <c r="P32" i="1"/>
  <c r="K34" i="1"/>
  <c r="K36" i="1"/>
  <c r="Q36" i="1"/>
  <c r="D26" i="1"/>
  <c r="D30" i="1" s="1"/>
  <c r="S36" i="1" l="1"/>
  <c r="S27" i="1"/>
  <c r="C158" i="1"/>
  <c r="E156" i="1"/>
  <c r="R228" i="1"/>
  <c r="Q183" i="1"/>
  <c r="S34" i="1"/>
  <c r="S32" i="1"/>
  <c r="D130" i="1"/>
  <c r="N155" i="1"/>
  <c r="I183" i="1"/>
  <c r="N208" i="1"/>
  <c r="R227" i="1"/>
  <c r="R235" i="1" s="1"/>
  <c r="R10" i="1" s="1"/>
  <c r="R32" i="1"/>
  <c r="K204" i="1"/>
  <c r="O227" i="1"/>
  <c r="R229" i="1"/>
  <c r="Q182" i="1"/>
  <c r="O126" i="1"/>
  <c r="F154" i="1"/>
  <c r="K182" i="1"/>
  <c r="P207" i="1"/>
  <c r="R226" i="1"/>
  <c r="E154" i="1"/>
  <c r="N153" i="1"/>
  <c r="I181" i="1"/>
  <c r="M207" i="1"/>
  <c r="K202" i="1"/>
  <c r="O226" i="1"/>
  <c r="O235" i="1" s="1"/>
  <c r="O10" i="1" s="1"/>
  <c r="E150" i="1"/>
  <c r="S30" i="1"/>
  <c r="L125" i="1"/>
  <c r="F152" i="1"/>
  <c r="I207" i="1"/>
  <c r="N201" i="1"/>
  <c r="R231" i="1"/>
  <c r="J226" i="1"/>
  <c r="S29" i="1"/>
  <c r="F159" i="1"/>
  <c r="E152" i="1"/>
  <c r="N206" i="1"/>
  <c r="K201" i="1"/>
  <c r="O231" i="1"/>
  <c r="L254" i="1"/>
  <c r="L260" i="1" s="1"/>
  <c r="L11" i="1" s="1"/>
  <c r="G36" i="1"/>
  <c r="I182" i="1"/>
  <c r="S158" i="1"/>
  <c r="C152" i="1"/>
  <c r="O175" i="1"/>
  <c r="M206" i="1"/>
  <c r="I201" i="1"/>
  <c r="R230" i="1"/>
  <c r="M225" i="1"/>
  <c r="L253" i="1"/>
  <c r="H34" i="1"/>
  <c r="R206" i="1"/>
  <c r="S229" i="1"/>
  <c r="I111" i="1"/>
  <c r="I6" i="1" s="1"/>
  <c r="S35" i="1"/>
  <c r="S33" i="1"/>
  <c r="S31" i="1"/>
  <c r="P29" i="1"/>
  <c r="R129" i="1"/>
  <c r="M158" i="1"/>
  <c r="F157" i="1"/>
  <c r="I155" i="1"/>
  <c r="I153" i="1"/>
  <c r="Q151" i="1"/>
  <c r="M178" i="1"/>
  <c r="O206" i="1"/>
  <c r="L252" i="1"/>
  <c r="J111" i="1"/>
  <c r="J6" i="1" s="1"/>
  <c r="P35" i="1"/>
  <c r="M129" i="1"/>
  <c r="K158" i="1"/>
  <c r="F155" i="1"/>
  <c r="F153" i="1"/>
  <c r="M151" i="1"/>
  <c r="M184" i="1"/>
  <c r="O177" i="1"/>
  <c r="P31" i="1"/>
  <c r="K35" i="1"/>
  <c r="K33" i="1"/>
  <c r="P59" i="1"/>
  <c r="L129" i="1"/>
  <c r="I158" i="1"/>
  <c r="M156" i="1"/>
  <c r="K152" i="1"/>
  <c r="E184" i="1"/>
  <c r="E182" i="1"/>
  <c r="Q207" i="1"/>
  <c r="K229" i="1"/>
  <c r="P33" i="1"/>
  <c r="H35" i="1"/>
  <c r="H33" i="1"/>
  <c r="H31" i="1"/>
  <c r="P28" i="1"/>
  <c r="H59" i="1"/>
  <c r="B129" i="1"/>
  <c r="R128" i="1"/>
  <c r="F156" i="1"/>
  <c r="I154" i="1"/>
  <c r="F151" i="1"/>
  <c r="D184" i="1"/>
  <c r="E177" i="1"/>
  <c r="K226" i="1"/>
  <c r="M175" i="1"/>
  <c r="D158" i="1"/>
  <c r="E181" i="1"/>
  <c r="E176" i="1"/>
  <c r="E185" i="1" s="1"/>
  <c r="J209" i="1"/>
  <c r="J204" i="1"/>
  <c r="D154" i="1"/>
  <c r="D152" i="1"/>
  <c r="M179" i="1"/>
  <c r="P34" i="1"/>
  <c r="H28" i="1"/>
  <c r="M180" i="1"/>
  <c r="L255" i="1"/>
  <c r="S253" i="1"/>
  <c r="K250" i="1"/>
  <c r="S250" i="1"/>
  <c r="K252" i="1"/>
  <c r="S254" i="1"/>
  <c r="Q227" i="1"/>
  <c r="B231" i="1"/>
  <c r="B230" i="1"/>
  <c r="R205" i="1"/>
  <c r="J205" i="1"/>
  <c r="J202" i="1"/>
  <c r="Q206" i="1"/>
  <c r="R209" i="1"/>
  <c r="J207" i="1"/>
  <c r="Q205" i="1"/>
  <c r="R204" i="1"/>
  <c r="J203" i="1"/>
  <c r="B205" i="1"/>
  <c r="Q209" i="1"/>
  <c r="R208" i="1"/>
  <c r="J201" i="1"/>
  <c r="J200" i="1"/>
  <c r="R203" i="1"/>
  <c r="B202" i="1"/>
  <c r="R202" i="1"/>
  <c r="J208" i="1"/>
  <c r="R201" i="1"/>
  <c r="B201" i="1"/>
  <c r="R207" i="1"/>
  <c r="N178" i="1"/>
  <c r="F180" i="1"/>
  <c r="N181" i="1"/>
  <c r="F181" i="1"/>
  <c r="S152" i="1"/>
  <c r="O154" i="1"/>
  <c r="G155" i="1"/>
  <c r="N151" i="1"/>
  <c r="S150" i="1"/>
  <c r="N150" i="1"/>
  <c r="E128" i="1"/>
  <c r="M130" i="1"/>
  <c r="C130" i="1"/>
  <c r="B130" i="1"/>
  <c r="F127" i="1"/>
  <c r="P111" i="1"/>
  <c r="P6" i="1" s="1"/>
  <c r="E111" i="1"/>
  <c r="I57" i="1"/>
  <c r="R33" i="1"/>
  <c r="R34" i="1"/>
  <c r="R30" i="1"/>
  <c r="R35" i="1"/>
  <c r="J32" i="1"/>
  <c r="J33" i="1"/>
  <c r="J30" i="1"/>
  <c r="J34" i="1"/>
  <c r="J35" i="1"/>
  <c r="R27" i="1"/>
  <c r="N255" i="1"/>
  <c r="M255" i="1"/>
  <c r="M254" i="1"/>
  <c r="L228" i="1"/>
  <c r="L225" i="1"/>
  <c r="S227" i="1"/>
  <c r="L230" i="1"/>
  <c r="B209" i="1"/>
  <c r="I204" i="1"/>
  <c r="I202" i="1"/>
  <c r="I208" i="1"/>
  <c r="O207" i="1"/>
  <c r="I206" i="1"/>
  <c r="Q204" i="1"/>
  <c r="Q202" i="1"/>
  <c r="Q201" i="1"/>
  <c r="S202" i="1"/>
  <c r="O209" i="1"/>
  <c r="Q208" i="1"/>
  <c r="Q203" i="1"/>
  <c r="O202" i="1"/>
  <c r="Q179" i="1"/>
  <c r="E178" i="1"/>
  <c r="M176" i="1"/>
  <c r="E175" i="1"/>
  <c r="Q181" i="1"/>
  <c r="K180" i="1"/>
  <c r="I179" i="1"/>
  <c r="M183" i="1"/>
  <c r="M182" i="1"/>
  <c r="M181" i="1"/>
  <c r="E180" i="1"/>
  <c r="Q175" i="1"/>
  <c r="F158" i="1"/>
  <c r="N157" i="1"/>
  <c r="N159" i="1"/>
  <c r="K157" i="1"/>
  <c r="O156" i="1"/>
  <c r="H151" i="1"/>
  <c r="B158" i="1"/>
  <c r="H157" i="1"/>
  <c r="N156" i="1"/>
  <c r="B154" i="1"/>
  <c r="B152" i="1"/>
  <c r="G159" i="1"/>
  <c r="N158" i="1"/>
  <c r="C157" i="1"/>
  <c r="G156" i="1"/>
  <c r="N154" i="1"/>
  <c r="O153" i="1"/>
  <c r="P157" i="1"/>
  <c r="E130" i="1"/>
  <c r="F129" i="1"/>
  <c r="M125" i="1"/>
  <c r="B127" i="1"/>
  <c r="E129" i="1"/>
  <c r="M126" i="1"/>
  <c r="E125" i="1"/>
  <c r="M127" i="1"/>
  <c r="E126" i="1"/>
  <c r="H111" i="1"/>
  <c r="Q6" i="1"/>
  <c r="N55" i="1"/>
  <c r="E58" i="1"/>
  <c r="E55" i="1"/>
  <c r="N53" i="1"/>
  <c r="M56" i="1"/>
  <c r="E61" i="1"/>
  <c r="M58" i="1"/>
  <c r="E57" i="1"/>
  <c r="B55" i="1"/>
  <c r="B56" i="1"/>
  <c r="I56" i="1"/>
  <c r="O60" i="1"/>
  <c r="G59" i="1"/>
  <c r="O56" i="1"/>
  <c r="B58" i="1"/>
  <c r="O58" i="1"/>
  <c r="O57" i="1"/>
  <c r="G58" i="1"/>
  <c r="F61" i="1"/>
  <c r="O59" i="1"/>
  <c r="F57" i="1"/>
  <c r="N54" i="1"/>
  <c r="O36" i="1"/>
  <c r="M34" i="1"/>
  <c r="L32" i="1"/>
  <c r="N34" i="1"/>
  <c r="F34" i="1"/>
  <c r="R254" i="1"/>
  <c r="S251" i="1"/>
  <c r="S255" i="1"/>
  <c r="K253" i="1"/>
  <c r="R251" i="1"/>
  <c r="J253" i="1"/>
  <c r="K254" i="1"/>
  <c r="K251" i="1"/>
  <c r="N230" i="1"/>
  <c r="B229" i="1"/>
  <c r="M230" i="1"/>
  <c r="B228" i="1"/>
  <c r="B227" i="1"/>
  <c r="B226" i="1"/>
  <c r="L208" i="1"/>
  <c r="L206" i="1"/>
  <c r="L204" i="1"/>
  <c r="K209" i="1"/>
  <c r="S208" i="1"/>
  <c r="S207" i="1"/>
  <c r="K207" i="1"/>
  <c r="S206" i="1"/>
  <c r="L209" i="1"/>
  <c r="L203" i="1"/>
  <c r="L207" i="1"/>
  <c r="K203" i="1"/>
  <c r="O182" i="1"/>
  <c r="C183" i="1"/>
  <c r="N182" i="1"/>
  <c r="K181" i="1"/>
  <c r="N180" i="1"/>
  <c r="C182" i="1"/>
  <c r="S180" i="1"/>
  <c r="S176" i="1"/>
  <c r="S179" i="1"/>
  <c r="K176" i="1"/>
  <c r="G175" i="1"/>
  <c r="S184" i="1"/>
  <c r="S181" i="1"/>
  <c r="G182" i="1"/>
  <c r="S183" i="1"/>
  <c r="O179" i="1"/>
  <c r="C175" i="1"/>
  <c r="G184" i="1"/>
  <c r="F182" i="1"/>
  <c r="O181" i="1"/>
  <c r="F178" i="1"/>
  <c r="B151" i="1"/>
  <c r="J157" i="1"/>
  <c r="B159" i="1"/>
  <c r="B150" i="1"/>
  <c r="R155" i="1"/>
  <c r="B157" i="1"/>
  <c r="R157" i="1"/>
  <c r="B156" i="1"/>
  <c r="R154" i="1"/>
  <c r="K150" i="1"/>
  <c r="B155" i="1"/>
  <c r="J155" i="1"/>
  <c r="D126" i="1"/>
  <c r="I128" i="1"/>
  <c r="D125" i="1"/>
  <c r="B128" i="1"/>
  <c r="D128" i="1"/>
  <c r="I127" i="1"/>
  <c r="L128" i="1"/>
  <c r="L130" i="1"/>
  <c r="C128" i="1"/>
  <c r="L127" i="1"/>
  <c r="K130" i="1"/>
  <c r="Q129" i="1"/>
  <c r="D129" i="1"/>
  <c r="S6" i="1"/>
  <c r="K111" i="1"/>
  <c r="K6" i="1" s="1"/>
  <c r="L158" i="1"/>
  <c r="L152" i="1"/>
  <c r="L153" i="1"/>
  <c r="L154" i="1"/>
  <c r="L155" i="1"/>
  <c r="B180" i="1"/>
  <c r="B176" i="1"/>
  <c r="B184" i="1"/>
  <c r="B177" i="1"/>
  <c r="R182" i="1"/>
  <c r="L177" i="1"/>
  <c r="L182" i="1"/>
  <c r="L183" i="1"/>
  <c r="E34" i="1"/>
  <c r="H29" i="1"/>
  <c r="P27" i="1"/>
  <c r="L30" i="1"/>
  <c r="L27" i="1"/>
  <c r="L28" i="1"/>
  <c r="B36" i="1"/>
  <c r="B31" i="1"/>
  <c r="C55" i="1"/>
  <c r="C129" i="1"/>
  <c r="K128" i="1"/>
  <c r="G127" i="1"/>
  <c r="Q126" i="1"/>
  <c r="G154" i="1"/>
  <c r="L184" i="1"/>
  <c r="D183" i="1"/>
  <c r="P181" i="1"/>
  <c r="L180" i="1"/>
  <c r="G179" i="1"/>
  <c r="H178" i="1"/>
  <c r="P176" i="1"/>
  <c r="S178" i="1"/>
  <c r="S177" i="1"/>
  <c r="K177" i="1"/>
  <c r="K178" i="1"/>
  <c r="K183" i="1"/>
  <c r="K175" i="1"/>
  <c r="K184" i="1"/>
  <c r="C178" i="1"/>
  <c r="C184" i="1"/>
  <c r="C177" i="1"/>
  <c r="C179" i="1"/>
  <c r="C176" i="1"/>
  <c r="C181" i="1"/>
  <c r="S200" i="1"/>
  <c r="S204" i="1"/>
  <c r="D27" i="1"/>
  <c r="P36" i="1"/>
  <c r="L34" i="1"/>
  <c r="H32" i="1"/>
  <c r="G31" i="1"/>
  <c r="Q28" i="1"/>
  <c r="G128" i="1"/>
  <c r="I125" i="1"/>
  <c r="N127" i="1"/>
  <c r="N129" i="1"/>
  <c r="N128" i="1"/>
  <c r="N130" i="1"/>
  <c r="N126" i="1"/>
  <c r="F125" i="1"/>
  <c r="F128" i="1"/>
  <c r="F130" i="1"/>
  <c r="G157" i="1"/>
  <c r="L151" i="1"/>
  <c r="Q150" i="1"/>
  <c r="Q152" i="1"/>
  <c r="Q153" i="1"/>
  <c r="Q154" i="1"/>
  <c r="Q157" i="1"/>
  <c r="Q158" i="1"/>
  <c r="I150" i="1"/>
  <c r="I151" i="1"/>
  <c r="I157" i="1"/>
  <c r="I159" i="1"/>
  <c r="I156" i="1"/>
  <c r="B182" i="1"/>
  <c r="G180" i="1"/>
  <c r="L176" i="1"/>
  <c r="S175" i="1"/>
  <c r="S205" i="1"/>
  <c r="I31" i="1"/>
  <c r="I27" i="1"/>
  <c r="O125" i="1"/>
  <c r="O128" i="1"/>
  <c r="O130" i="1"/>
  <c r="D28" i="1"/>
  <c r="M54" i="1"/>
  <c r="M57" i="1"/>
  <c r="M60" i="1"/>
  <c r="Q127" i="1"/>
  <c r="H153" i="1"/>
  <c r="H156" i="1"/>
  <c r="D29" i="1"/>
  <c r="M61" i="1"/>
  <c r="I60" i="1"/>
  <c r="I54" i="1"/>
  <c r="G129" i="1"/>
  <c r="O127" i="1"/>
  <c r="D157" i="1"/>
  <c r="D153" i="1"/>
  <c r="O155" i="1"/>
  <c r="O151" i="1"/>
  <c r="O159" i="1"/>
  <c r="O150" i="1"/>
  <c r="G150" i="1"/>
  <c r="G158" i="1"/>
  <c r="B179" i="1"/>
  <c r="O178" i="1"/>
  <c r="O184" i="1"/>
  <c r="O176" i="1"/>
  <c r="O180" i="1"/>
  <c r="G178" i="1"/>
  <c r="G176" i="1"/>
  <c r="G181" i="1"/>
  <c r="S209" i="1"/>
  <c r="S201" i="1"/>
  <c r="I53" i="1"/>
  <c r="E52" i="1"/>
  <c r="E56" i="1"/>
  <c r="E53" i="1"/>
  <c r="H175" i="1"/>
  <c r="H180" i="1"/>
  <c r="H182" i="1"/>
  <c r="H184" i="1"/>
  <c r="M29" i="1"/>
  <c r="E60" i="1"/>
  <c r="E54" i="1"/>
  <c r="C52" i="1"/>
  <c r="C59" i="1"/>
  <c r="C53" i="1"/>
  <c r="C54" i="1"/>
  <c r="C58" i="1"/>
  <c r="I130" i="1"/>
  <c r="Q128" i="1"/>
  <c r="I126" i="1"/>
  <c r="S126" i="1"/>
  <c r="S128" i="1"/>
  <c r="S130" i="1"/>
  <c r="S127" i="1"/>
  <c r="S129" i="1"/>
  <c r="K125" i="1"/>
  <c r="K127" i="1"/>
  <c r="K129" i="1"/>
  <c r="D159" i="1"/>
  <c r="L150" i="1"/>
  <c r="B178" i="1"/>
  <c r="H183" i="1"/>
  <c r="J182" i="1"/>
  <c r="P180" i="1"/>
  <c r="G125" i="1"/>
  <c r="P153" i="1"/>
  <c r="P151" i="1"/>
  <c r="P159" i="1"/>
  <c r="B181" i="1"/>
  <c r="P175" i="1"/>
  <c r="P183" i="1"/>
  <c r="P179" i="1"/>
  <c r="P182" i="1"/>
  <c r="M59" i="1"/>
  <c r="M52" i="1"/>
  <c r="K57" i="1"/>
  <c r="K60" i="1"/>
  <c r="H36" i="1"/>
  <c r="L35" i="1"/>
  <c r="G34" i="1"/>
  <c r="M32" i="1"/>
  <c r="L29" i="1"/>
  <c r="C60" i="1"/>
  <c r="K59" i="1"/>
  <c r="M55" i="1"/>
  <c r="K52" i="1"/>
  <c r="G130" i="1"/>
  <c r="S125" i="1"/>
  <c r="C125" i="1"/>
  <c r="J126" i="1"/>
  <c r="J128" i="1"/>
  <c r="J130" i="1"/>
  <c r="J127" i="1"/>
  <c r="J129" i="1"/>
  <c r="L157" i="1"/>
  <c r="L156" i="1"/>
  <c r="D155" i="1"/>
  <c r="G152" i="1"/>
  <c r="M157" i="1"/>
  <c r="M152" i="1"/>
  <c r="M153" i="1"/>
  <c r="M154" i="1"/>
  <c r="E153" i="1"/>
  <c r="E155" i="1"/>
  <c r="E151" i="1"/>
  <c r="E157" i="1"/>
  <c r="E159" i="1"/>
  <c r="B175" i="1"/>
  <c r="P184" i="1"/>
  <c r="G183" i="1"/>
  <c r="H181" i="1"/>
  <c r="P177" i="1"/>
  <c r="B200" i="1"/>
  <c r="B207" i="1"/>
  <c r="B203" i="1"/>
  <c r="B204" i="1"/>
  <c r="E27" i="1"/>
  <c r="E29" i="1"/>
  <c r="I55" i="1"/>
  <c r="I58" i="1"/>
  <c r="I59" i="1"/>
  <c r="D156" i="1"/>
  <c r="D150" i="1"/>
  <c r="D177" i="1"/>
  <c r="D182" i="1"/>
  <c r="D180" i="1"/>
  <c r="I254" i="1"/>
  <c r="Q252" i="1"/>
  <c r="I250" i="1"/>
  <c r="N111" i="1"/>
  <c r="N6" i="1" s="1"/>
  <c r="O200" i="1"/>
  <c r="Q251" i="1"/>
  <c r="N200" i="1"/>
  <c r="M229" i="1"/>
  <c r="Q254" i="1"/>
  <c r="I253" i="1"/>
  <c r="J252" i="1"/>
  <c r="R250" i="1"/>
  <c r="L229" i="1"/>
  <c r="M228" i="1"/>
  <c r="S226" i="1"/>
  <c r="J255" i="1"/>
  <c r="I252" i="1"/>
  <c r="Q250" i="1"/>
  <c r="M231" i="1"/>
  <c r="R255" i="1"/>
  <c r="I255" i="1"/>
  <c r="R253" i="1"/>
  <c r="O250" i="1"/>
  <c r="F111" i="1"/>
  <c r="L231" i="1"/>
  <c r="Q230" i="1"/>
  <c r="J229" i="1"/>
  <c r="J228" i="1"/>
  <c r="L227" i="1"/>
  <c r="Q255" i="1"/>
  <c r="J251" i="1"/>
  <c r="B61" i="1"/>
  <c r="O205" i="1"/>
  <c r="O201" i="1"/>
  <c r="K227" i="1"/>
  <c r="M226" i="1"/>
  <c r="Q225" i="1"/>
  <c r="O255" i="1"/>
  <c r="J254" i="1"/>
  <c r="M253" i="1"/>
  <c r="D61" i="1"/>
  <c r="F59" i="1"/>
  <c r="L54" i="1"/>
  <c r="J56" i="1"/>
  <c r="J84" i="1"/>
  <c r="J86" i="1"/>
  <c r="J85" i="1"/>
  <c r="L61" i="1"/>
  <c r="C61" i="1"/>
  <c r="L58" i="1"/>
  <c r="L57" i="1"/>
  <c r="C57" i="1"/>
  <c r="K55" i="1"/>
  <c r="K54" i="1"/>
  <c r="K53" i="1"/>
  <c r="D52" i="1"/>
  <c r="Q5" i="1"/>
  <c r="I52" i="1"/>
  <c r="I84" i="1"/>
  <c r="I85" i="1"/>
  <c r="I86" i="1"/>
  <c r="B60" i="1"/>
  <c r="B84" i="1"/>
  <c r="B86" i="1"/>
  <c r="B85" i="1"/>
  <c r="N59" i="1"/>
  <c r="D57" i="1"/>
  <c r="L55" i="1"/>
  <c r="L53" i="1"/>
  <c r="B54" i="1"/>
  <c r="K61" i="1"/>
  <c r="G60" i="1"/>
  <c r="L59" i="1"/>
  <c r="D59" i="1"/>
  <c r="K58" i="1"/>
  <c r="P58" i="1"/>
  <c r="P86" i="1"/>
  <c r="P84" i="1"/>
  <c r="P85" i="1"/>
  <c r="H58" i="1"/>
  <c r="H86" i="1"/>
  <c r="H84" i="1"/>
  <c r="H85" i="1"/>
  <c r="F60" i="1"/>
  <c r="F56" i="1"/>
  <c r="F55" i="1"/>
  <c r="F54" i="1"/>
  <c r="O55" i="1"/>
  <c r="O84" i="1"/>
  <c r="O85" i="1"/>
  <c r="O86" i="1"/>
  <c r="G55" i="1"/>
  <c r="G84" i="1"/>
  <c r="G85" i="1"/>
  <c r="G86" i="1"/>
  <c r="N84" i="1"/>
  <c r="N85" i="1"/>
  <c r="N86" i="1"/>
  <c r="F85" i="1"/>
  <c r="F86" i="1"/>
  <c r="F84" i="1"/>
  <c r="B57" i="1"/>
  <c r="G61" i="1"/>
  <c r="N60" i="1"/>
  <c r="D60" i="1"/>
  <c r="F58" i="1"/>
  <c r="G57" i="1"/>
  <c r="N56" i="1"/>
  <c r="D56" i="1"/>
  <c r="D55" i="1"/>
  <c r="D54" i="1"/>
  <c r="M85" i="1"/>
  <c r="M86" i="1"/>
  <c r="M84" i="1"/>
  <c r="E85" i="1"/>
  <c r="E86" i="1"/>
  <c r="E84" i="1"/>
  <c r="L86" i="1"/>
  <c r="L84" i="1"/>
  <c r="L85" i="1"/>
  <c r="D85" i="1"/>
  <c r="D84" i="1"/>
  <c r="D86" i="1"/>
  <c r="N61" i="1"/>
  <c r="L60" i="1"/>
  <c r="N58" i="1"/>
  <c r="D58" i="1"/>
  <c r="N57" i="1"/>
  <c r="L56" i="1"/>
  <c r="F52" i="1"/>
  <c r="K85" i="1"/>
  <c r="K86" i="1"/>
  <c r="K84" i="1"/>
  <c r="C84" i="1"/>
  <c r="C85" i="1"/>
  <c r="C86" i="1"/>
  <c r="Q32" i="1"/>
  <c r="I30" i="1"/>
  <c r="B30" i="1"/>
  <c r="Q33" i="1"/>
  <c r="Q31" i="1"/>
  <c r="O31" i="1"/>
  <c r="I28" i="1"/>
  <c r="Q34" i="1"/>
  <c r="I33" i="1"/>
  <c r="I32" i="1"/>
  <c r="K37" i="1"/>
  <c r="K3" i="1" s="1"/>
  <c r="I35" i="1"/>
  <c r="I34" i="1"/>
  <c r="Q30" i="1"/>
  <c r="I29" i="1"/>
  <c r="Q27" i="1"/>
  <c r="O34" i="1"/>
  <c r="I36" i="1"/>
  <c r="Q35" i="1"/>
  <c r="B29" i="1"/>
  <c r="C111" i="1"/>
  <c r="B111" i="1"/>
  <c r="B6" i="1" s="1"/>
  <c r="L111" i="1"/>
  <c r="L6" i="1" s="1"/>
  <c r="M111" i="1"/>
  <c r="M6" i="1" s="1"/>
  <c r="P250" i="1"/>
  <c r="P251" i="1"/>
  <c r="P252" i="1"/>
  <c r="N250" i="1"/>
  <c r="P253" i="1"/>
  <c r="O252" i="1"/>
  <c r="N251" i="1"/>
  <c r="M250" i="1"/>
  <c r="P254" i="1"/>
  <c r="O253" i="1"/>
  <c r="N252" i="1"/>
  <c r="M251" i="1"/>
  <c r="N253" i="1"/>
  <c r="B255" i="1"/>
  <c r="B254" i="1"/>
  <c r="B252" i="1"/>
  <c r="B253" i="1"/>
  <c r="B251" i="1"/>
  <c r="N231" i="1"/>
  <c r="S228" i="1"/>
  <c r="K228" i="1"/>
  <c r="Q226" i="1"/>
  <c r="I226" i="1"/>
  <c r="P225" i="1"/>
  <c r="P226" i="1"/>
  <c r="S230" i="1"/>
  <c r="K230" i="1"/>
  <c r="Q228" i="1"/>
  <c r="I228" i="1"/>
  <c r="P227" i="1"/>
  <c r="N225" i="1"/>
  <c r="S231" i="1"/>
  <c r="K231" i="1"/>
  <c r="Q229" i="1"/>
  <c r="I229" i="1"/>
  <c r="P228" i="1"/>
  <c r="N226" i="1"/>
  <c r="P229" i="1"/>
  <c r="N227" i="1"/>
  <c r="P230" i="1"/>
  <c r="N228" i="1"/>
  <c r="P208" i="1"/>
  <c r="P200" i="1"/>
  <c r="P209" i="1"/>
  <c r="P201" i="1"/>
  <c r="P202" i="1"/>
  <c r="P203" i="1"/>
  <c r="P204" i="1"/>
  <c r="O203" i="1"/>
  <c r="N202" i="1"/>
  <c r="M201" i="1"/>
  <c r="M210" i="1" s="1"/>
  <c r="L200" i="1"/>
  <c r="P205" i="1"/>
  <c r="B208" i="1"/>
  <c r="J177" i="1"/>
  <c r="L175" i="1"/>
  <c r="D175" i="1"/>
  <c r="R177" i="1"/>
  <c r="N184" i="1"/>
  <c r="F184" i="1"/>
  <c r="R180" i="1"/>
  <c r="J180" i="1"/>
  <c r="L178" i="1"/>
  <c r="D178" i="1"/>
  <c r="Q177" i="1"/>
  <c r="I177" i="1"/>
  <c r="N176" i="1"/>
  <c r="F176" i="1"/>
  <c r="R183" i="1"/>
  <c r="J183" i="1"/>
  <c r="L181" i="1"/>
  <c r="D181" i="1"/>
  <c r="Q180" i="1"/>
  <c r="I180" i="1"/>
  <c r="N179" i="1"/>
  <c r="F179" i="1"/>
  <c r="R175" i="1"/>
  <c r="J175" i="1"/>
  <c r="J178" i="1"/>
  <c r="R178" i="1"/>
  <c r="R181" i="1"/>
  <c r="J181" i="1"/>
  <c r="L179" i="1"/>
  <c r="D179" i="1"/>
  <c r="Q178" i="1"/>
  <c r="I178" i="1"/>
  <c r="N177" i="1"/>
  <c r="F177" i="1"/>
  <c r="R184" i="1"/>
  <c r="J176" i="1"/>
  <c r="J184" i="1"/>
  <c r="R176" i="1"/>
  <c r="Q184" i="1"/>
  <c r="I184" i="1"/>
  <c r="N183" i="1"/>
  <c r="F183" i="1"/>
  <c r="S155" i="1"/>
  <c r="K155" i="1"/>
  <c r="C155" i="1"/>
  <c r="P154" i="1"/>
  <c r="H154" i="1"/>
  <c r="R152" i="1"/>
  <c r="J152" i="1"/>
  <c r="R158" i="1"/>
  <c r="J158" i="1"/>
  <c r="S153" i="1"/>
  <c r="K153" i="1"/>
  <c r="C153" i="1"/>
  <c r="P152" i="1"/>
  <c r="H152" i="1"/>
  <c r="R150" i="1"/>
  <c r="J150" i="1"/>
  <c r="S156" i="1"/>
  <c r="K156" i="1"/>
  <c r="C156" i="1"/>
  <c r="P155" i="1"/>
  <c r="H155" i="1"/>
  <c r="R153" i="1"/>
  <c r="J153" i="1"/>
  <c r="S159" i="1"/>
  <c r="K159" i="1"/>
  <c r="C159" i="1"/>
  <c r="P158" i="1"/>
  <c r="H158" i="1"/>
  <c r="R156" i="1"/>
  <c r="J156" i="1"/>
  <c r="S151" i="1"/>
  <c r="K151" i="1"/>
  <c r="C151" i="1"/>
  <c r="P150" i="1"/>
  <c r="H150" i="1"/>
  <c r="R159" i="1"/>
  <c r="J159" i="1"/>
  <c r="P126" i="1"/>
  <c r="H126" i="1"/>
  <c r="P129" i="1"/>
  <c r="H129" i="1"/>
  <c r="P127" i="1"/>
  <c r="H127" i="1"/>
  <c r="R125" i="1"/>
  <c r="J125" i="1"/>
  <c r="P130" i="1"/>
  <c r="H130" i="1"/>
  <c r="P125" i="1"/>
  <c r="H125" i="1"/>
  <c r="B126" i="1"/>
  <c r="P53" i="1"/>
  <c r="H53" i="1"/>
  <c r="P56" i="1"/>
  <c r="H56" i="1"/>
  <c r="J54" i="1"/>
  <c r="O53" i="1"/>
  <c r="G53" i="1"/>
  <c r="J60" i="1"/>
  <c r="P54" i="1"/>
  <c r="H54" i="1"/>
  <c r="J52" i="1"/>
  <c r="P57" i="1"/>
  <c r="H57" i="1"/>
  <c r="J55" i="1"/>
  <c r="O54" i="1"/>
  <c r="G54" i="1"/>
  <c r="P60" i="1"/>
  <c r="H60" i="1"/>
  <c r="J58" i="1"/>
  <c r="P52" i="1"/>
  <c r="H52" i="1"/>
  <c r="J61" i="1"/>
  <c r="P55" i="1"/>
  <c r="H55" i="1"/>
  <c r="J53" i="1"/>
  <c r="O52" i="1"/>
  <c r="G52" i="1"/>
  <c r="B59" i="1"/>
  <c r="B52" i="1"/>
  <c r="B32" i="1"/>
  <c r="B33" i="1"/>
  <c r="B27" i="1"/>
  <c r="B35" i="1"/>
  <c r="B34" i="1"/>
  <c r="B28" i="1"/>
  <c r="N31" i="1"/>
  <c r="F36" i="1"/>
  <c r="O33" i="1"/>
  <c r="G33" i="1"/>
  <c r="M31" i="1"/>
  <c r="E31" i="1"/>
  <c r="N28" i="1"/>
  <c r="F28" i="1"/>
  <c r="M36" i="1"/>
  <c r="E36" i="1"/>
  <c r="N33" i="1"/>
  <c r="F33" i="1"/>
  <c r="L31" i="1"/>
  <c r="O30" i="1"/>
  <c r="G30" i="1"/>
  <c r="R29" i="1"/>
  <c r="J29" i="1"/>
  <c r="M28" i="1"/>
  <c r="E28" i="1"/>
  <c r="F31" i="1"/>
  <c r="O28" i="1"/>
  <c r="N36" i="1"/>
  <c r="G35" i="1"/>
  <c r="M33" i="1"/>
  <c r="E33" i="1"/>
  <c r="F30" i="1"/>
  <c r="O27" i="1"/>
  <c r="N35" i="1"/>
  <c r="F35" i="1"/>
  <c r="L33" i="1"/>
  <c r="O32" i="1"/>
  <c r="G32" i="1"/>
  <c r="R31" i="1"/>
  <c r="J31" i="1"/>
  <c r="M30" i="1"/>
  <c r="E30" i="1"/>
  <c r="N27" i="1"/>
  <c r="F27" i="1"/>
  <c r="G28" i="1"/>
  <c r="O35" i="1"/>
  <c r="N30" i="1"/>
  <c r="G27" i="1"/>
  <c r="R36" i="1"/>
  <c r="J36" i="1"/>
  <c r="M35" i="1"/>
  <c r="E35" i="1"/>
  <c r="N32" i="1"/>
  <c r="F32" i="1"/>
  <c r="N210" i="1" l="1"/>
  <c r="W6" i="1"/>
  <c r="U6" i="1"/>
  <c r="F160" i="1"/>
  <c r="S37" i="1"/>
  <c r="S3" i="1" s="1"/>
  <c r="N160" i="1"/>
  <c r="N8" i="1" s="1"/>
  <c r="P37" i="1"/>
  <c r="P3" i="1" s="1"/>
  <c r="R135" i="1"/>
  <c r="R7" i="1" s="1"/>
  <c r="J210" i="1"/>
  <c r="R210" i="1"/>
  <c r="S260" i="1"/>
  <c r="S11" i="1" s="1"/>
  <c r="I210" i="1"/>
  <c r="O135" i="1"/>
  <c r="O7" i="1" s="1"/>
  <c r="H37" i="1"/>
  <c r="H3" i="1" s="1"/>
  <c r="B235" i="1"/>
  <c r="B10" i="1" s="1"/>
  <c r="L210" i="1"/>
  <c r="K210" i="1"/>
  <c r="Q210" i="1"/>
  <c r="S210" i="1"/>
  <c r="K185" i="1"/>
  <c r="K9" i="1" s="1"/>
  <c r="M185" i="1"/>
  <c r="M9" i="1" s="1"/>
  <c r="B160" i="1"/>
  <c r="B8" i="1" s="1"/>
  <c r="M160" i="1"/>
  <c r="M8" i="1" s="1"/>
  <c r="D135" i="1"/>
  <c r="M135" i="1"/>
  <c r="M7" i="1" s="1"/>
  <c r="H87" i="1"/>
  <c r="I260" i="1"/>
  <c r="I11" i="1" s="1"/>
  <c r="R260" i="1"/>
  <c r="R11" i="1" s="1"/>
  <c r="R12" i="1" s="1"/>
  <c r="K260" i="1"/>
  <c r="K11" i="1" s="1"/>
  <c r="M260" i="1"/>
  <c r="M11" i="1" s="1"/>
  <c r="L235" i="1"/>
  <c r="L10" i="1" s="1"/>
  <c r="L12" i="1" s="1"/>
  <c r="J235" i="1"/>
  <c r="J10" i="1" s="1"/>
  <c r="K235" i="1"/>
  <c r="K10" i="1" s="1"/>
  <c r="Q160" i="1"/>
  <c r="Q8" i="1" s="1"/>
  <c r="O160" i="1"/>
  <c r="O8" i="1" s="1"/>
  <c r="P160" i="1"/>
  <c r="P8" i="1" s="1"/>
  <c r="K135" i="1"/>
  <c r="K7" i="1" s="1"/>
  <c r="C135" i="1"/>
  <c r="E135" i="1"/>
  <c r="M62" i="1"/>
  <c r="M4" i="1" s="1"/>
  <c r="J87" i="1"/>
  <c r="J5" i="1" s="1"/>
  <c r="I62" i="1"/>
  <c r="I4" i="1" s="1"/>
  <c r="D87" i="1"/>
  <c r="E87" i="1"/>
  <c r="Q4" i="1"/>
  <c r="M87" i="1"/>
  <c r="M5" i="1" s="1"/>
  <c r="F87" i="1"/>
  <c r="S4" i="1"/>
  <c r="E62" i="1"/>
  <c r="E4" i="1" s="1"/>
  <c r="L87" i="1"/>
  <c r="L5" i="1" s="1"/>
  <c r="M235" i="1"/>
  <c r="M10" i="1" s="1"/>
  <c r="B210" i="1"/>
  <c r="O210" i="1"/>
  <c r="S185" i="1"/>
  <c r="S9" i="1" s="1"/>
  <c r="I185" i="1"/>
  <c r="I9" i="1" s="1"/>
  <c r="H185" i="1"/>
  <c r="D160" i="1"/>
  <c r="G160" i="1"/>
  <c r="L135" i="1"/>
  <c r="L7" i="1" s="1"/>
  <c r="B135" i="1"/>
  <c r="B7" i="1" s="1"/>
  <c r="S135" i="1"/>
  <c r="S7" i="1" s="1"/>
  <c r="G135" i="1"/>
  <c r="F135" i="1"/>
  <c r="I135" i="1"/>
  <c r="I7" i="1" s="1"/>
  <c r="P260" i="1"/>
  <c r="P11" i="1" s="1"/>
  <c r="Q37" i="1"/>
  <c r="Q3" i="1" s="1"/>
  <c r="C62" i="1"/>
  <c r="G185" i="1"/>
  <c r="P185" i="1"/>
  <c r="P9" i="1" s="1"/>
  <c r="H160" i="1"/>
  <c r="J160" i="1"/>
  <c r="J8" i="1" s="1"/>
  <c r="J185" i="1"/>
  <c r="J9" i="1" s="1"/>
  <c r="L185" i="1"/>
  <c r="L9" i="1" s="1"/>
  <c r="P87" i="1"/>
  <c r="P5" i="1" s="1"/>
  <c r="L62" i="1"/>
  <c r="L4" i="1" s="1"/>
  <c r="J260" i="1"/>
  <c r="J11" i="1" s="1"/>
  <c r="B185" i="1"/>
  <c r="B9" i="1" s="1"/>
  <c r="Q135" i="1"/>
  <c r="Q7" i="1" s="1"/>
  <c r="R160" i="1"/>
  <c r="R8" i="1" s="1"/>
  <c r="I235" i="1"/>
  <c r="I10" i="1" s="1"/>
  <c r="G87" i="1"/>
  <c r="I87" i="1"/>
  <c r="I5" i="1" s="1"/>
  <c r="N135" i="1"/>
  <c r="N7" i="1" s="1"/>
  <c r="D185" i="1"/>
  <c r="O185" i="1"/>
  <c r="O9" i="1" s="1"/>
  <c r="L160" i="1"/>
  <c r="L8" i="1" s="1"/>
  <c r="C185" i="1"/>
  <c r="N235" i="1"/>
  <c r="N10" i="1" s="1"/>
  <c r="I160" i="1"/>
  <c r="I8" i="1" s="1"/>
  <c r="B62" i="1"/>
  <c r="B4" i="1" s="1"/>
  <c r="Q185" i="1"/>
  <c r="Q9" i="1" s="1"/>
  <c r="F185" i="1"/>
  <c r="N62" i="1"/>
  <c r="N4" i="1" s="1"/>
  <c r="B87" i="1"/>
  <c r="B5" i="1" s="1"/>
  <c r="Q260" i="1"/>
  <c r="Q11" i="1" s="1"/>
  <c r="E160" i="1"/>
  <c r="J135" i="1"/>
  <c r="J7" i="1" s="1"/>
  <c r="S235" i="1"/>
  <c r="S10" i="1" s="1"/>
  <c r="O260" i="1"/>
  <c r="O11" i="1" s="1"/>
  <c r="O12" i="1" s="1"/>
  <c r="S5" i="1"/>
  <c r="O87" i="1"/>
  <c r="O5" i="1" s="1"/>
  <c r="F62" i="1"/>
  <c r="F4" i="1" s="1"/>
  <c r="J62" i="1"/>
  <c r="J4" i="1" s="1"/>
  <c r="G62" i="1"/>
  <c r="G4" i="1" s="1"/>
  <c r="D62" i="1"/>
  <c r="D4" i="1" s="1"/>
  <c r="C87" i="1"/>
  <c r="N87" i="1"/>
  <c r="N5" i="1" s="1"/>
  <c r="R5" i="1"/>
  <c r="K87" i="1"/>
  <c r="K5" i="1" s="1"/>
  <c r="K62" i="1"/>
  <c r="K4" i="1" s="1"/>
  <c r="B37" i="1"/>
  <c r="B3" i="1" s="1"/>
  <c r="I37" i="1"/>
  <c r="I3" i="1" s="1"/>
  <c r="J37" i="1"/>
  <c r="J3" i="1" s="1"/>
  <c r="N37" i="1"/>
  <c r="N3" i="1" s="1"/>
  <c r="R37" i="1"/>
  <c r="R3" i="1" s="1"/>
  <c r="L37" i="1"/>
  <c r="L3" i="1" s="1"/>
  <c r="N260" i="1"/>
  <c r="N11" i="1" s="1"/>
  <c r="B260" i="1"/>
  <c r="B11" i="1" s="1"/>
  <c r="P235" i="1"/>
  <c r="P10" i="1" s="1"/>
  <c r="P12" i="1" s="1"/>
  <c r="Q235" i="1"/>
  <c r="Q10" i="1" s="1"/>
  <c r="P210" i="1"/>
  <c r="N185" i="1"/>
  <c r="N9" i="1" s="1"/>
  <c r="R185" i="1"/>
  <c r="R9" i="1" s="1"/>
  <c r="C160" i="1"/>
  <c r="K160" i="1"/>
  <c r="K8" i="1" s="1"/>
  <c r="S160" i="1"/>
  <c r="S8" i="1" s="1"/>
  <c r="H135" i="1"/>
  <c r="P135" i="1"/>
  <c r="P7" i="1" s="1"/>
  <c r="R4" i="1"/>
  <c r="O62" i="1"/>
  <c r="O4" i="1" s="1"/>
  <c r="P62" i="1"/>
  <c r="P4" i="1" s="1"/>
  <c r="H62" i="1"/>
  <c r="H4" i="1" s="1"/>
  <c r="O37" i="1"/>
  <c r="O3" i="1" s="1"/>
  <c r="E37" i="1"/>
  <c r="E3" i="1" s="1"/>
  <c r="G37" i="1"/>
  <c r="G3" i="1" s="1"/>
  <c r="M37" i="1"/>
  <c r="M3" i="1" s="1"/>
  <c r="F37" i="1"/>
  <c r="F3" i="1" s="1"/>
  <c r="W5" i="1" l="1"/>
  <c r="U5" i="1"/>
  <c r="W9" i="1"/>
  <c r="U9" i="1"/>
  <c r="N12" i="1"/>
  <c r="W10" i="1"/>
  <c r="U10" i="1"/>
  <c r="W4" i="1"/>
  <c r="U4" i="1"/>
  <c r="W8" i="1"/>
  <c r="U8" i="1"/>
  <c r="W11" i="1"/>
  <c r="U11" i="1"/>
  <c r="V4" i="1"/>
  <c r="T4" i="1"/>
  <c r="N14" i="1"/>
  <c r="W7" i="1"/>
  <c r="U7" i="1"/>
  <c r="W3" i="1"/>
  <c r="U3" i="1"/>
  <c r="V3" i="1"/>
  <c r="T3" i="1"/>
  <c r="I12" i="1"/>
  <c r="J12" i="1"/>
  <c r="H224" i="1"/>
  <c r="H227" i="1" s="1"/>
  <c r="H199" i="1"/>
  <c r="H206" i="1" s="1"/>
  <c r="H209" i="1"/>
  <c r="H249" i="1"/>
  <c r="H252" i="1" s="1"/>
  <c r="D249" i="1"/>
  <c r="D250" i="1" s="1"/>
  <c r="G249" i="1"/>
  <c r="G254" i="1" s="1"/>
  <c r="F249" i="1"/>
  <c r="F251" i="1" s="1"/>
  <c r="E249" i="1"/>
  <c r="E252" i="1" s="1"/>
  <c r="C249" i="1"/>
  <c r="C250" i="1" s="1"/>
  <c r="G224" i="1"/>
  <c r="G228" i="1" s="1"/>
  <c r="F224" i="1"/>
  <c r="F225" i="1" s="1"/>
  <c r="E224" i="1"/>
  <c r="E230" i="1" s="1"/>
  <c r="D224" i="1"/>
  <c r="D227" i="1" s="1"/>
  <c r="C224" i="1"/>
  <c r="C227" i="1" s="1"/>
  <c r="G199" i="1"/>
  <c r="G208" i="1" s="1"/>
  <c r="F199" i="1"/>
  <c r="F205" i="1" s="1"/>
  <c r="E199" i="1"/>
  <c r="E202" i="1" s="1"/>
  <c r="D199" i="1"/>
  <c r="D207" i="1" s="1"/>
  <c r="C199" i="1"/>
  <c r="C204" i="1" s="1"/>
  <c r="C26" i="1"/>
  <c r="D32" i="1"/>
  <c r="H207" i="1" l="1"/>
  <c r="U12" i="1"/>
  <c r="W12" i="1"/>
  <c r="C35" i="1"/>
  <c r="C27" i="1"/>
  <c r="D200" i="1"/>
  <c r="D251" i="1"/>
  <c r="D255" i="1"/>
  <c r="H253" i="1"/>
  <c r="H254" i="1"/>
  <c r="H255" i="1"/>
  <c r="G202" i="1"/>
  <c r="G227" i="1"/>
  <c r="G251" i="1"/>
  <c r="H205" i="1"/>
  <c r="F202" i="1"/>
  <c r="E251" i="1"/>
  <c r="C205" i="1"/>
  <c r="C252" i="1"/>
  <c r="H201" i="1"/>
  <c r="H6" i="1"/>
  <c r="G205" i="1"/>
  <c r="D253" i="1"/>
  <c r="D252" i="1"/>
  <c r="H230" i="1"/>
  <c r="H228" i="1"/>
  <c r="E227" i="1"/>
  <c r="H231" i="1"/>
  <c r="H225" i="1"/>
  <c r="H226" i="1"/>
  <c r="H229" i="1"/>
  <c r="H208" i="1"/>
  <c r="H200" i="1"/>
  <c r="H202" i="1"/>
  <c r="H203" i="1"/>
  <c r="H204" i="1"/>
  <c r="H8" i="1"/>
  <c r="H7" i="1"/>
  <c r="H250" i="1"/>
  <c r="H251" i="1"/>
  <c r="C201" i="1"/>
  <c r="F227" i="1"/>
  <c r="E255" i="1"/>
  <c r="D201" i="1"/>
  <c r="C206" i="1"/>
  <c r="C231" i="1"/>
  <c r="C208" i="1"/>
  <c r="C229" i="1"/>
  <c r="G252" i="1"/>
  <c r="C203" i="1"/>
  <c r="D208" i="1"/>
  <c r="C225" i="1"/>
  <c r="C230" i="1"/>
  <c r="E253" i="1"/>
  <c r="D203" i="1"/>
  <c r="C209" i="1"/>
  <c r="G225" i="1"/>
  <c r="F230" i="1"/>
  <c r="E250" i="1"/>
  <c r="E254" i="1"/>
  <c r="D206" i="1"/>
  <c r="C228" i="1"/>
  <c r="C200" i="1"/>
  <c r="D204" i="1"/>
  <c r="D209" i="1"/>
  <c r="C226" i="1"/>
  <c r="G230" i="1"/>
  <c r="C255" i="1"/>
  <c r="F253" i="1"/>
  <c r="F250" i="1"/>
  <c r="G253" i="1"/>
  <c r="G250" i="1"/>
  <c r="C254" i="1"/>
  <c r="F255" i="1"/>
  <c r="C251" i="1"/>
  <c r="F252" i="1"/>
  <c r="D254" i="1"/>
  <c r="G255" i="1"/>
  <c r="C253" i="1"/>
  <c r="F254" i="1"/>
  <c r="E229" i="1"/>
  <c r="E226" i="1"/>
  <c r="F226" i="1"/>
  <c r="E225" i="1"/>
  <c r="F228" i="1"/>
  <c r="D230" i="1"/>
  <c r="G231" i="1"/>
  <c r="D229" i="1"/>
  <c r="D226" i="1"/>
  <c r="F229" i="1"/>
  <c r="D231" i="1"/>
  <c r="D228" i="1"/>
  <c r="G229" i="1"/>
  <c r="E231" i="1"/>
  <c r="D225" i="1"/>
  <c r="G226" i="1"/>
  <c r="E228" i="1"/>
  <c r="F231" i="1"/>
  <c r="E204" i="1"/>
  <c r="G207" i="1"/>
  <c r="G204" i="1"/>
  <c r="F209" i="1"/>
  <c r="G209" i="1"/>
  <c r="E200" i="1"/>
  <c r="C202" i="1"/>
  <c r="F203" i="1"/>
  <c r="D205" i="1"/>
  <c r="G206" i="1"/>
  <c r="E208" i="1"/>
  <c r="E201" i="1"/>
  <c r="F204" i="1"/>
  <c r="E209" i="1"/>
  <c r="F201" i="1"/>
  <c r="F200" i="1"/>
  <c r="D202" i="1"/>
  <c r="G203" i="1"/>
  <c r="E205" i="1"/>
  <c r="C207" i="1"/>
  <c r="F208" i="1"/>
  <c r="E207" i="1"/>
  <c r="F207" i="1"/>
  <c r="E206" i="1"/>
  <c r="G201" i="1"/>
  <c r="E203" i="1"/>
  <c r="F206" i="1"/>
  <c r="G200" i="1"/>
  <c r="C28" i="1"/>
  <c r="C30" i="1"/>
  <c r="C34" i="1"/>
  <c r="D34" i="1"/>
  <c r="D36" i="1"/>
  <c r="C31" i="1"/>
  <c r="D31" i="1"/>
  <c r="D33" i="1"/>
  <c r="D35" i="1"/>
  <c r="C32" i="1"/>
  <c r="C36" i="1"/>
  <c r="C29" i="1"/>
  <c r="C33" i="1"/>
  <c r="V7" i="1" l="1"/>
  <c r="T7" i="1"/>
  <c r="V8" i="1"/>
  <c r="T8" i="1"/>
  <c r="V6" i="1"/>
  <c r="T6" i="1"/>
  <c r="C37" i="1"/>
  <c r="D9" i="1"/>
  <c r="H9" i="1"/>
  <c r="C7" i="1"/>
  <c r="F260" i="1"/>
  <c r="F11" i="1" s="1"/>
  <c r="C210" i="1"/>
  <c r="H210" i="1"/>
  <c r="G8" i="1"/>
  <c r="E5" i="1"/>
  <c r="G260" i="1"/>
  <c r="C4" i="1"/>
  <c r="C9" i="1"/>
  <c r="H260" i="1"/>
  <c r="H11" i="1" s="1"/>
  <c r="E260" i="1"/>
  <c r="E11" i="1" s="1"/>
  <c r="H5" i="1"/>
  <c r="D6" i="1"/>
  <c r="H235" i="1"/>
  <c r="H10" i="1" s="1"/>
  <c r="G235" i="1"/>
  <c r="G10" i="1" s="1"/>
  <c r="C235" i="1"/>
  <c r="C10" i="1" s="1"/>
  <c r="F8" i="1"/>
  <c r="C260" i="1"/>
  <c r="C11" i="1" s="1"/>
  <c r="F7" i="1"/>
  <c r="D5" i="1"/>
  <c r="E210" i="1"/>
  <c r="C6" i="1"/>
  <c r="E7" i="1"/>
  <c r="G9" i="1"/>
  <c r="F9" i="1"/>
  <c r="G7" i="1"/>
  <c r="D210" i="1"/>
  <c r="D260" i="1"/>
  <c r="D11" i="1" s="1"/>
  <c r="F235" i="1"/>
  <c r="F10" i="1" s="1"/>
  <c r="E235" i="1"/>
  <c r="E10" i="1" s="1"/>
  <c r="E12" i="1" s="1"/>
  <c r="D235" i="1"/>
  <c r="D10" i="1" s="1"/>
  <c r="D12" i="1" s="1"/>
  <c r="F210" i="1"/>
  <c r="G210" i="1"/>
  <c r="E9" i="1"/>
  <c r="C8" i="1"/>
  <c r="E8" i="1"/>
  <c r="D8" i="1"/>
  <c r="D7" i="1"/>
  <c r="F6" i="1"/>
  <c r="G6" i="1"/>
  <c r="E6" i="1"/>
  <c r="G5" i="1"/>
  <c r="F5" i="1"/>
  <c r="C5" i="1"/>
  <c r="D37" i="1"/>
  <c r="D3" i="1" s="1"/>
  <c r="C3" i="1"/>
  <c r="V9" i="1" l="1"/>
  <c r="T9" i="1"/>
  <c r="C12" i="1"/>
  <c r="V11" i="1"/>
  <c r="T11" i="1"/>
  <c r="F12" i="1"/>
  <c r="V5" i="1"/>
  <c r="T5" i="1"/>
  <c r="H12" i="1"/>
  <c r="V10" i="1"/>
  <c r="V12" i="1" s="1"/>
  <c r="T10" i="1"/>
  <c r="T12" i="1" s="1"/>
</calcChain>
</file>

<file path=xl/sharedStrings.xml><?xml version="1.0" encoding="utf-8"?>
<sst xmlns="http://schemas.openxmlformats.org/spreadsheetml/2006/main" count="479" uniqueCount="139">
  <si>
    <t>Ser</t>
  </si>
  <si>
    <t>name</t>
  </si>
  <si>
    <t>Ser+1</t>
  </si>
  <si>
    <t>Ser+2</t>
  </si>
  <si>
    <t>Ser+3</t>
  </si>
  <si>
    <t>His</t>
  </si>
  <si>
    <t>His+1</t>
  </si>
  <si>
    <t>His+2</t>
  </si>
  <si>
    <t>His+3</t>
  </si>
  <si>
    <t>His+4</t>
  </si>
  <si>
    <t>His+5</t>
  </si>
  <si>
    <t>His+6</t>
  </si>
  <si>
    <t>Val</t>
  </si>
  <si>
    <t>Val+1</t>
  </si>
  <si>
    <t>Val+2</t>
  </si>
  <si>
    <t>Val+3</t>
  </si>
  <si>
    <t>Val+4</t>
  </si>
  <si>
    <t>Val+5</t>
  </si>
  <si>
    <t>Thr</t>
  </si>
  <si>
    <t>Thr+1</t>
  </si>
  <si>
    <t>Thr+2</t>
  </si>
  <si>
    <t>Thr+3</t>
  </si>
  <si>
    <t>Thr+4</t>
  </si>
  <si>
    <t>Pro</t>
  </si>
  <si>
    <t>Pro+1</t>
  </si>
  <si>
    <t>Pro+2</t>
  </si>
  <si>
    <t>Pro+3</t>
  </si>
  <si>
    <t>Pro+4</t>
  </si>
  <si>
    <t>Pro+5</t>
  </si>
  <si>
    <t>Leu</t>
  </si>
  <si>
    <t>Leu+1</t>
  </si>
  <si>
    <t>Leu+2</t>
  </si>
  <si>
    <t>Leu+3</t>
  </si>
  <si>
    <t>Leu+4</t>
  </si>
  <si>
    <t>Leu+5</t>
  </si>
  <si>
    <t>Leu+6</t>
  </si>
  <si>
    <t>Ile</t>
  </si>
  <si>
    <t>Ile+1</t>
  </si>
  <si>
    <t>Ile+2</t>
  </si>
  <si>
    <t>Ile+3</t>
  </si>
  <si>
    <t>Ile+4</t>
  </si>
  <si>
    <t>Ile+5</t>
  </si>
  <si>
    <t>Ile+6</t>
  </si>
  <si>
    <t>Asp</t>
  </si>
  <si>
    <t>Asp+1</t>
  </si>
  <si>
    <t>Asp+2</t>
  </si>
  <si>
    <t>Asp+3</t>
  </si>
  <si>
    <t>Asp+4</t>
  </si>
  <si>
    <t>Arg</t>
  </si>
  <si>
    <t>Arg+1</t>
  </si>
  <si>
    <t>Arg+2</t>
  </si>
  <si>
    <t>Arg+3</t>
  </si>
  <si>
    <t>Arg+4</t>
  </si>
  <si>
    <t>Arg+5</t>
  </si>
  <si>
    <t>Arg+6</t>
  </si>
  <si>
    <t>Glu</t>
  </si>
  <si>
    <t>Glu+1</t>
  </si>
  <si>
    <t>Glu+2</t>
  </si>
  <si>
    <t>Glu+3</t>
  </si>
  <si>
    <t>Glu+4</t>
  </si>
  <si>
    <t>Glu+5</t>
  </si>
  <si>
    <t>M0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</si>
  <si>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</si>
  <si>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</si>
  <si>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</si>
  <si>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</si>
  <si>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</si>
  <si>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</si>
  <si>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</si>
  <si>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</si>
  <si>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</si>
  <si>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sum</t>
  </si>
  <si>
    <t>frac M0</t>
  </si>
  <si>
    <t>frac M1</t>
  </si>
  <si>
    <t>frac M2</t>
  </si>
  <si>
    <t>frac M3</t>
  </si>
  <si>
    <t>frac M4</t>
  </si>
  <si>
    <t>frac M5</t>
  </si>
  <si>
    <t>frac M6</t>
  </si>
  <si>
    <t>frac M7</t>
  </si>
  <si>
    <t>frac M8</t>
  </si>
  <si>
    <t>frac M9</t>
  </si>
  <si>
    <t>total labeled frac</t>
  </si>
  <si>
    <t>sample</t>
  </si>
  <si>
    <t>ser</t>
  </si>
  <si>
    <t>his</t>
  </si>
  <si>
    <t>val</t>
  </si>
  <si>
    <t>thr</t>
  </si>
  <si>
    <t>pro</t>
  </si>
  <si>
    <t>leu</t>
  </si>
  <si>
    <t>ile</t>
  </si>
  <si>
    <t>arg</t>
  </si>
  <si>
    <t>glu</t>
  </si>
  <si>
    <t>25pc 13C biomass</t>
  </si>
  <si>
    <t>50pc 13C biomass</t>
  </si>
  <si>
    <t>75pc 13C biomass</t>
  </si>
  <si>
    <t>100pc 13C biomass</t>
  </si>
  <si>
    <t>water_blank</t>
  </si>
  <si>
    <t>2021_03_21_TQ_06</t>
  </si>
  <si>
    <t>2021_03_21_TQ_07</t>
  </si>
  <si>
    <t>2021_03_21_TQ_08</t>
  </si>
  <si>
    <t>2021_03_21_TQ_09</t>
  </si>
  <si>
    <t>2021_03_21_TQ_10</t>
  </si>
  <si>
    <t>2021_03_21_TQ_11</t>
  </si>
  <si>
    <t>2021_03_21_TQ_12</t>
  </si>
  <si>
    <t>2021_03_21_TQ_13</t>
  </si>
  <si>
    <t>2021_03_21_TQ_14</t>
  </si>
  <si>
    <t>2021_03_21_TQ_15</t>
  </si>
  <si>
    <t>2021_03_21_TQ_16</t>
  </si>
  <si>
    <t>2021_03_21_TQ_17</t>
  </si>
  <si>
    <t>2021_03_21_TQ_18</t>
  </si>
  <si>
    <t>2021_03_21_TQ_19</t>
  </si>
  <si>
    <t>2021_03_21_TQ_20</t>
  </si>
  <si>
    <t>2021_03_21_TQ_21</t>
  </si>
  <si>
    <t>2021_03_21_TQ_22</t>
  </si>
  <si>
    <t>2021_03_21_TQ_23</t>
  </si>
  <si>
    <t>66 13+13 A 24/9/20</t>
  </si>
  <si>
    <t>66 13+13 B 24/9/20</t>
  </si>
  <si>
    <t>66 13+13 C 24/9/20</t>
  </si>
  <si>
    <t>66 13F 12CO2 24/9/20</t>
  </si>
  <si>
    <t>83 13+13 A 6/10/20</t>
  </si>
  <si>
    <t>83 13+13 B 6/10/20</t>
  </si>
  <si>
    <t>83 13+13 C 6/10/20</t>
  </si>
  <si>
    <t>83 13F 12CO2 6/10/20</t>
  </si>
  <si>
    <t>AC 13-13</t>
  </si>
  <si>
    <t>AC 12-13</t>
  </si>
  <si>
    <t>Compact 13-13</t>
  </si>
  <si>
    <t>Compact 12-13</t>
  </si>
  <si>
    <t>Expected</t>
  </si>
  <si>
    <t>Expected - lb</t>
  </si>
  <si>
    <t>Expected - up</t>
  </si>
  <si>
    <t>STV_AC</t>
  </si>
  <si>
    <t>STV_Compact</t>
  </si>
  <si>
    <t>AVG 66 13-13</t>
  </si>
  <si>
    <t>AVG 83 13-13</t>
  </si>
  <si>
    <t>STV 66 13-13</t>
  </si>
  <si>
    <t xml:space="preserve">STV 83 13-13 </t>
  </si>
  <si>
    <t xml:space="preserve">83 = compact </t>
  </si>
  <si>
    <t>66 = evolved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</si>
</sst>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8"/>
      <name val="Calibri"/>
      <family val="2"/>
      <scheme val="minor"/>
    </font>
    <font>
      <sz val="10"/>
      <color theme="8"/>
      <name val="Arial"/>
      <family val="2"/>
    </font>
    <font>
      <b/>
      <sz val="11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16" fillId="33" borderId="0" xfId="42" applyFont="1" applyFill="1"/>
    <xf numFmtId="164" fontId="16" fillId="33" borderId="0" xfId="0" applyNumberFormat="1" applyFont="1" applyFill="1" applyBorder="1"/>
    <xf numFmtId="164" fontId="16" fillId="33" borderId="0" xfId="42" applyNumberFormat="1" applyFont="1" applyFill="1" applyBorder="1"/>
    <xf numFmtId="0" fontId="18" fillId="0" borderId="10" xfId="0" applyFont="1" applyBorder="1" applyAlignment="1">
      <alignment wrapText="1"/>
    </xf>
    <xf numFmtId="164" fontId="18" fillId="0" borderId="0" xfId="0" applyNumberFormat="1" applyFont="1" applyBorder="1" applyAlignment="1">
      <alignment wrapText="1"/>
    </xf>
    <xf numFmtId="164" fontId="0" fillId="0" borderId="0" xfId="0" applyNumberFormat="1"/>
    <xf numFmtId="9" fontId="0" fillId="0" borderId="0" xfId="42" applyFont="1"/>
    <xf numFmtId="0" fontId="16" fillId="0" borderId="0" xfId="0" applyFont="1" applyAlignment="1">
      <alignment vertical="center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1" fillId="0" borderId="0" xfId="0" applyFont="1"/>
    <xf numFmtId="164" fontId="22" fillId="0" borderId="0" xfId="0" applyNumberFormat="1" applyFont="1" applyBorder="1" applyAlignment="1">
      <alignment wrapText="1"/>
    </xf>
    <xf numFmtId="164" fontId="21" fillId="0" borderId="0" xfId="0" applyNumberFormat="1" applyFont="1"/>
    <xf numFmtId="0" fontId="23" fillId="0" borderId="10" xfId="0" applyFont="1" applyBorder="1" applyAlignment="1">
      <alignment vertical="center" wrapText="1"/>
    </xf>
    <xf numFmtId="0" fontId="24" fillId="0" borderId="0" xfId="0" applyFont="1"/>
    <xf numFmtId="164" fontId="25" fillId="0" borderId="0" xfId="0" applyNumberFormat="1" applyFont="1" applyBorder="1" applyAlignment="1">
      <alignment wrapText="1"/>
    </xf>
    <xf numFmtId="164" fontId="24" fillId="0" borderId="0" xfId="0" applyNumberFormat="1" applyFont="1"/>
    <xf numFmtId="10" fontId="16" fillId="0" borderId="0" xfId="0" applyNumberFormat="1" applyFont="1" applyAlignment="1">
      <alignment vertical="center"/>
    </xf>
    <xf numFmtId="10" fontId="0" fillId="0" borderId="0" xfId="0" applyNumberFormat="1"/>
    <xf numFmtId="10" fontId="0" fillId="0" borderId="0" xfId="42" applyNumberFormat="1" applyFont="1"/>
    <xf numFmtId="165" fontId="0" fillId="0" borderId="0" xfId="0" applyNumberFormat="1"/>
    <xf numFmtId="0" fontId="19" fillId="0" borderId="11" xfId="0" applyFont="1" applyBorder="1" applyAlignment="1">
      <alignment vertical="center" wrapText="1"/>
    </xf>
    <xf numFmtId="164" fontId="0" fillId="0" borderId="15" xfId="0" applyNumberFormat="1" applyBorder="1"/>
    <xf numFmtId="164" fontId="0" fillId="0" borderId="0" xfId="0" applyNumberFormat="1" applyBorder="1"/>
    <xf numFmtId="10" fontId="0" fillId="0" borderId="0" xfId="0" applyNumberFormat="1" applyBorder="1"/>
    <xf numFmtId="10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0" fontId="0" fillId="0" borderId="18" xfId="0" applyNumberFormat="1" applyBorder="1"/>
    <xf numFmtId="10" fontId="0" fillId="0" borderId="19" xfId="0" applyNumberFormat="1" applyBorder="1"/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/>
    <xf numFmtId="49" fontId="0" fillId="0" borderId="0" xfId="0" applyNumberFormat="1"/>
    <xf numFmtId="49" fontId="26" fillId="0" borderId="0" xfId="0" applyNumberFormat="1" applyFont="1"/>
    <xf numFmtId="49" fontId="27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2D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800" b="0" i="0" baseline="0">
                <a:effectLst/>
                <a:latin typeface="+mj-lt"/>
              </a:rPr>
              <a:t>Original Vs. Compact</a:t>
            </a:r>
            <a:endParaRPr lang="en-US">
              <a:effectLst/>
              <a:latin typeface="+mj-lt"/>
            </a:endParaRPr>
          </a:p>
          <a:p>
            <a:pPr>
              <a:defRPr>
                <a:latin typeface="+mj-lt"/>
              </a:defRPr>
            </a:pPr>
            <a:r>
              <a:rPr lang="en-US" sz="1800" b="0" i="0" baseline="0">
                <a:effectLst/>
                <a:latin typeface="+mj-lt"/>
              </a:rPr>
              <a:t> </a:t>
            </a:r>
            <a:r>
              <a:rPr lang="en-US" sz="1800" b="0" i="0" baseline="30000">
                <a:effectLst/>
                <a:latin typeface="+mj-lt"/>
              </a:rPr>
              <a:t>13</a:t>
            </a:r>
            <a:r>
              <a:rPr lang="en-US" sz="1800" b="0" i="0" baseline="0">
                <a:effectLst/>
                <a:latin typeface="+mj-lt"/>
              </a:rPr>
              <a:t>CO</a:t>
            </a:r>
            <a:r>
              <a:rPr lang="en-US" sz="1800" b="0" i="0" baseline="-25000">
                <a:effectLst/>
                <a:latin typeface="+mj-lt"/>
              </a:rPr>
              <a:t>2</a:t>
            </a:r>
            <a:r>
              <a:rPr lang="en-US" sz="1800" b="0" i="0" baseline="0">
                <a:effectLst/>
                <a:latin typeface="+mj-lt"/>
              </a:rPr>
              <a:t> + </a:t>
            </a:r>
            <a:r>
              <a:rPr lang="en-US" sz="1800" b="0" i="0" baseline="30000">
                <a:effectLst/>
                <a:latin typeface="+mj-lt"/>
              </a:rPr>
              <a:t>13</a:t>
            </a:r>
            <a:r>
              <a:rPr lang="en-US" sz="1800" b="0" i="0" baseline="0">
                <a:effectLst/>
                <a:latin typeface="+mj-lt"/>
              </a:rPr>
              <a:t>C-Formate Experiment </a:t>
            </a:r>
            <a:endParaRPr lang="en-US"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AC 13-13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Sheet1!$B$2:$B$10</c:f>
              <c:numCache>
                <c:formatCode>0.00%</c:formatCode>
                <c:ptCount val="9"/>
                <c:pt idx="0">
                  <c:v>0.97301459498241838</c:v>
                </c:pt>
                <c:pt idx="1">
                  <c:v>0.93677684660038008</c:v>
                </c:pt>
                <c:pt idx="2">
                  <c:v>0.95508423916774543</c:v>
                </c:pt>
                <c:pt idx="3">
                  <c:v>0.95818257670139506</c:v>
                </c:pt>
                <c:pt idx="4">
                  <c:v>0.92012211707337832</c:v>
                </c:pt>
                <c:pt idx="5">
                  <c:v>0.92844380048409558</c:v>
                </c:pt>
                <c:pt idx="6">
                  <c:v>0.93816765814395964</c:v>
                </c:pt>
                <c:pt idx="7">
                  <c:v>0.95812575825628477</c:v>
                </c:pt>
                <c:pt idx="8">
                  <c:v>0.94556186987912694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3-4CD2-935F-32DF8F62045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Compact 13-13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Sheet1!$C$2:$C$10</c:f>
              <c:numCache>
                <c:formatCode>0.00%</c:formatCode>
                <c:ptCount val="9"/>
                <c:pt idx="0">
                  <c:v>0.96184627404861056</c:v>
                </c:pt>
                <c:pt idx="1">
                  <c:v>0.90639645544527425</c:v>
                </c:pt>
                <c:pt idx="2">
                  <c:v>0.92757565133543352</c:v>
                </c:pt>
                <c:pt idx="3">
                  <c:v>0.93585838349956696</c:v>
                </c:pt>
                <c:pt idx="4">
                  <c:v>0.85419801852110755</c:v>
                </c:pt>
                <c:pt idx="5">
                  <c:v>0.87654940733424003</c:v>
                </c:pt>
                <c:pt idx="6">
                  <c:v>0.90310666162698372</c:v>
                </c:pt>
                <c:pt idx="7">
                  <c:v>0.91840408964203724</c:v>
                </c:pt>
                <c:pt idx="8">
                  <c:v>0.8976500401573162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3-4CD2-935F-32DF8F62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771328"/>
        <c:axId val="603772312"/>
      </c:barChart>
      <c:lineChart>
        <c:grouping val="standard"/>
        <c:varyColors val="0"/>
        <c:ser>
          <c:idx val="2"/>
          <c:order val="2"/>
          <c:tx>
            <c:strRef>
              <c:f>Sheet1!$F$1</c:f>
              <c:strCache>
                <c:ptCount val="1"/>
                <c:pt idx="0">
                  <c:v>Expected - lb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Sheet1!$F$2:$F$10</c:f>
              <c:numCache>
                <c:formatCode>0.00%</c:formatCode>
                <c:ptCount val="9"/>
                <c:pt idx="0">
                  <c:v>0.875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A3-4CD2-935F-32DF8F620457}"/>
            </c:ext>
          </c:extLst>
        </c:ser>
        <c:ser>
          <c:idx val="3"/>
          <c:order val="3"/>
          <c:tx>
            <c:strRef>
              <c:f>Sheet1!$G$1</c:f>
              <c:strCache>
                <c:ptCount val="1"/>
                <c:pt idx="0">
                  <c:v>Expected - up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Sheet1!$G$2:$G$10</c:f>
              <c:numCache>
                <c:formatCode>0.000%</c:formatCode>
                <c:ptCount val="9"/>
                <c:pt idx="0">
                  <c:v>0.96799999999999997</c:v>
                </c:pt>
                <c:pt idx="1">
                  <c:v>0.96799999999999997</c:v>
                </c:pt>
                <c:pt idx="2">
                  <c:v>0.96799999999999997</c:v>
                </c:pt>
                <c:pt idx="3">
                  <c:v>0.96799999999999997</c:v>
                </c:pt>
                <c:pt idx="4">
                  <c:v>0.96799999999999997</c:v>
                </c:pt>
                <c:pt idx="5">
                  <c:v>0.96799999999999997</c:v>
                </c:pt>
                <c:pt idx="6">
                  <c:v>0.96799999999999997</c:v>
                </c:pt>
                <c:pt idx="7">
                  <c:v>0.96799999999999997</c:v>
                </c:pt>
                <c:pt idx="8">
                  <c:v>0.96799999999999997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A3-4CD2-935F-32DF8F62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771328"/>
        <c:axId val="603772312"/>
      </c:lineChart>
      <c:catAx>
        <c:axId val="60377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772312"/>
        <c:crosses val="autoZero"/>
        <c:auto val="1"/>
        <c:lblAlgn val="ctr"/>
        <c:lblOffset val="100"/>
        <c:noMultiLvlLbl val="0"/>
      </c:catAx>
      <c:valAx>
        <c:axId val="6037723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77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800" b="0" i="0" baseline="0">
                <a:effectLst/>
                <a:latin typeface="+mj-lt"/>
              </a:rPr>
              <a:t>Original Vs. Compact</a:t>
            </a:r>
            <a:endParaRPr lang="en-US">
              <a:effectLst/>
              <a:latin typeface="+mj-lt"/>
            </a:endParaRPr>
          </a:p>
          <a:p>
            <a:pPr>
              <a:defRPr>
                <a:latin typeface="+mj-lt"/>
              </a:defRPr>
            </a:pPr>
            <a:r>
              <a:rPr lang="en-US" sz="1800" b="0" i="0" baseline="0">
                <a:effectLst/>
                <a:latin typeface="+mj-lt"/>
              </a:rPr>
              <a:t> </a:t>
            </a:r>
            <a:r>
              <a:rPr lang="en-US" sz="1800" b="0" i="0" baseline="30000">
                <a:effectLst/>
                <a:latin typeface="+mj-lt"/>
              </a:rPr>
              <a:t>12</a:t>
            </a:r>
            <a:r>
              <a:rPr lang="en-US" sz="1800" b="0" i="0" baseline="0">
                <a:effectLst/>
                <a:latin typeface="+mj-lt"/>
              </a:rPr>
              <a:t>CO</a:t>
            </a:r>
            <a:r>
              <a:rPr lang="en-US" sz="1800" b="0" i="0" baseline="-25000">
                <a:effectLst/>
                <a:latin typeface="+mj-lt"/>
              </a:rPr>
              <a:t>2</a:t>
            </a:r>
            <a:r>
              <a:rPr lang="en-US" sz="1800" b="0" i="0" baseline="0">
                <a:effectLst/>
                <a:latin typeface="+mj-lt"/>
              </a:rPr>
              <a:t> + </a:t>
            </a:r>
            <a:r>
              <a:rPr lang="en-US" sz="1800" b="0" i="0" baseline="30000">
                <a:effectLst/>
                <a:latin typeface="+mj-lt"/>
              </a:rPr>
              <a:t>13</a:t>
            </a:r>
            <a:r>
              <a:rPr lang="en-US" sz="1800" b="0" i="0" baseline="0">
                <a:effectLst/>
                <a:latin typeface="+mj-lt"/>
              </a:rPr>
              <a:t>C-Formate Experiment </a:t>
            </a:r>
            <a:endParaRPr lang="en-US"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AC 12-13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Sheet1!$H$2:$H$10</c:f>
              <c:numCache>
                <c:formatCode>0.00%</c:formatCode>
                <c:ptCount val="9"/>
                <c:pt idx="0">
                  <c:v>3.0976907490800867E-2</c:v>
                </c:pt>
                <c:pt idx="1">
                  <c:v>2.3607183916969629E-2</c:v>
                </c:pt>
                <c:pt idx="2">
                  <c:v>2.89237655077767E-2</c:v>
                </c:pt>
                <c:pt idx="3">
                  <c:v>2.7149574890340748E-2</c:v>
                </c:pt>
                <c:pt idx="4">
                  <c:v>3.8573763441229925E-2</c:v>
                </c:pt>
                <c:pt idx="5">
                  <c:v>2.2130456197462001E-2</c:v>
                </c:pt>
                <c:pt idx="6">
                  <c:v>2.4174204523268961E-2</c:v>
                </c:pt>
                <c:pt idx="7">
                  <c:v>3.4147615403921215E-2</c:v>
                </c:pt>
                <c:pt idx="8">
                  <c:v>2.7679634789076878E-2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8-487E-8476-41713B491AE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Compact 12-13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Sheet1!$I$2:$I$10</c:f>
              <c:numCache>
                <c:formatCode>0.00%</c:formatCode>
                <c:ptCount val="9"/>
                <c:pt idx="0">
                  <c:v>5.0882902515286176E-2</c:v>
                </c:pt>
                <c:pt idx="1">
                  <c:v>2.8730052162102893E-2</c:v>
                </c:pt>
                <c:pt idx="2">
                  <c:v>4.5436273862782699E-2</c:v>
                </c:pt>
                <c:pt idx="3">
                  <c:v>4.4539854674783282E-2</c:v>
                </c:pt>
                <c:pt idx="4">
                  <c:v>5.6174952503485934E-2</c:v>
                </c:pt>
                <c:pt idx="5">
                  <c:v>3.39484708896454E-2</c:v>
                </c:pt>
                <c:pt idx="6">
                  <c:v>3.8091704428022878E-2</c:v>
                </c:pt>
                <c:pt idx="7">
                  <c:v>4.5200214004044149E-2</c:v>
                </c:pt>
                <c:pt idx="8">
                  <c:v>4.1892266689547888E-2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8-487E-8476-41713B49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254728"/>
        <c:axId val="547257680"/>
      </c:barChart>
      <c:lineChart>
        <c:grouping val="standard"/>
        <c:varyColors val="0"/>
        <c:ser>
          <c:idx val="2"/>
          <c:order val="2"/>
          <c:tx>
            <c:strRef>
              <c:f>Sheet1!$J$1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Sheet1!$A$2:$A$10</c:f>
              <c:strCache>
                <c:ptCount val="9"/>
                <c:pt idx="0">
                  <c:v>ser</c:v>
                </c:pt>
                <c:pt idx="1">
                  <c:v>his</c:v>
                </c:pt>
                <c:pt idx="2">
                  <c:v>val</c:v>
                </c:pt>
                <c:pt idx="3">
                  <c:v>thr</c:v>
                </c:pt>
                <c:pt idx="4">
                  <c:v>pro</c:v>
                </c:pt>
                <c:pt idx="5">
                  <c:v>leu</c:v>
                </c:pt>
                <c:pt idx="6">
                  <c:v>ile</c:v>
                </c:pt>
                <c:pt idx="7">
                  <c:v>arg</c:v>
                </c:pt>
                <c:pt idx="8">
                  <c:v>glu</c:v>
                </c:pt>
              </c:strCache>
            </c:strRef>
          </c:cat>
          <c:val>
            <c:numRef>
              <c:f>Sheet1!$J$2:$J$10</c:f>
              <c:numCache>
                <c:formatCode>0.00%</c:formatCode>
                <c:ptCount val="9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8-487E-8476-41713B49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54728"/>
        <c:axId val="547257680"/>
      </c:lineChart>
      <c:catAx>
        <c:axId val="54725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57680"/>
        <c:crosses val="autoZero"/>
        <c:auto val="1"/>
        <c:lblAlgn val="ctr"/>
        <c:lblOffset val="100"/>
        <c:noMultiLvlLbl val="0"/>
      </c:catAx>
      <c:valAx>
        <c:axId val="5472576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5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251690</xdr:colOff>
      <xdr:row>11</xdr:row>
      <xdr:rowOff>48491</xdr:rowOff>
    </xdr:from>
    <xdr:to>
      <xdr:col>5</xdr:col>
      <xdr:colOff>1125104</xdr:colOff>
      <xdr:row>33</xdr:row>
      <xdr:rowOff>32616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39832</xdr:colOff>
      <xdr:row>11</xdr:row>
      <xdr:rowOff>49934</xdr:rowOff>
    </xdr:from>
    <xdr:to>
      <xdr:col>9</xdr:col>
      <xdr:colOff>991178</xdr:colOff>
      <xdr:row>26</xdr:row>
      <xdr:rowOff>30884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0"/>
  <sheetViews>
    <sheetView tabSelected="1" zoomScale="70" zoomScaleNormal="70" workbookViewId="0">
      <pane xSplit="1" topLeftCell="D1" activePane="topRight" state="frozen"/>
      <selection pane="topRight" activeCell="AE16" sqref="AE16"/>
    </sheetView>
  </sheetViews>
  <sheetFormatPr defaultRowHeight="14.5" x14ac:dyDescent="0.35"/>
  <cols>
    <col min="1" max="1" width="15.08984375" bestFit="1" customWidth="1"/>
    <col min="2" max="5" width="17.36328125" bestFit="1" customWidth="1"/>
    <col min="6" max="6" width="18.36328125" customWidth="1"/>
    <col min="7" max="7" width="17.36328125" bestFit="1" customWidth="1"/>
    <col min="8" max="8" width="18.1796875" bestFit="1" customWidth="1"/>
    <col min="9" max="10" width="18.36328125" bestFit="1" customWidth="1"/>
    <col min="11" max="11" width="17.36328125" bestFit="1" customWidth="1"/>
    <col min="12" max="12" width="21.08984375" customWidth="1"/>
    <col min="13" max="13" width="17.36328125" bestFit="1" customWidth="1"/>
    <col min="14" max="14" width="17.453125" bestFit="1" customWidth="1"/>
    <col min="15" max="15" width="21" bestFit="1" customWidth="1"/>
    <col min="16" max="16" width="18.36328125" bestFit="1" customWidth="1"/>
    <col min="17" max="17" width="17.36328125" bestFit="1" customWidth="1"/>
    <col min="18" max="18" width="21.08984375" bestFit="1" customWidth="1"/>
    <col min="19" max="19" width="17.36328125" bestFit="1" customWidth="1"/>
    <col min="20" max="21" width="12" bestFit="1" customWidth="1"/>
    <col min="22" max="22" width="11.453125" bestFit="1" customWidth="1"/>
    <col min="23" max="23" width="11.90625" bestFit="1" customWidth="1"/>
    <col min="24" max="25" width="8.81640625" style="19"/>
  </cols>
  <sheetData>
    <row r="1" spans="1:29" s="8" customFormat="1" ht="28.5" thickBot="1" x14ac:dyDescent="0.4">
      <c r="B1" s="9" t="s">
        <v>97</v>
      </c>
      <c r="C1" s="9" t="s">
        <v>93</v>
      </c>
      <c r="D1" s="9" t="s">
        <v>94</v>
      </c>
      <c r="E1" s="9" t="s">
        <v>95</v>
      </c>
      <c r="F1" s="9" t="s">
        <v>96</v>
      </c>
      <c r="G1" s="9" t="s">
        <v>97</v>
      </c>
      <c r="H1" s="14" t="s">
        <v>116</v>
      </c>
      <c r="I1" s="14" t="s">
        <v>117</v>
      </c>
      <c r="J1" s="14" t="s">
        <v>118</v>
      </c>
      <c r="K1" s="9" t="s">
        <v>97</v>
      </c>
      <c r="L1" s="10" t="s">
        <v>119</v>
      </c>
      <c r="M1" s="9" t="s">
        <v>97</v>
      </c>
      <c r="N1" s="14" t="s">
        <v>120</v>
      </c>
      <c r="O1" s="14" t="s">
        <v>121</v>
      </c>
      <c r="P1" s="14" t="s">
        <v>122</v>
      </c>
      <c r="Q1" s="9" t="s">
        <v>97</v>
      </c>
      <c r="R1" s="10" t="s">
        <v>123</v>
      </c>
      <c r="S1" s="22" t="s">
        <v>97</v>
      </c>
      <c r="T1" s="31" t="s">
        <v>133</v>
      </c>
      <c r="U1" s="33" t="s">
        <v>134</v>
      </c>
      <c r="V1" s="33" t="s">
        <v>135</v>
      </c>
      <c r="W1" s="35" t="s">
        <v>136</v>
      </c>
      <c r="X1" s="18"/>
      <c r="Y1" s="18"/>
    </row>
    <row r="2" spans="1:29" x14ac:dyDescent="0.35">
      <c r="A2" t="s">
        <v>83</v>
      </c>
      <c r="B2" t="s">
        <v>98</v>
      </c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s="15" t="s">
        <v>104</v>
      </c>
      <c r="I2" s="15" t="s">
        <v>105</v>
      </c>
      <c r="J2" s="15" t="s">
        <v>106</v>
      </c>
      <c r="K2" t="s">
        <v>107</v>
      </c>
      <c r="L2" s="11" t="s">
        <v>108</v>
      </c>
      <c r="M2" t="s">
        <v>109</v>
      </c>
      <c r="N2" s="15" t="s">
        <v>110</v>
      </c>
      <c r="O2" s="15" t="s">
        <v>111</v>
      </c>
      <c r="P2" s="15" t="s">
        <v>112</v>
      </c>
      <c r="Q2" t="s">
        <v>113</v>
      </c>
      <c r="R2" s="11" t="s">
        <v>114</v>
      </c>
      <c r="S2" t="s">
        <v>115</v>
      </c>
      <c r="T2" s="32"/>
      <c r="U2" s="34"/>
      <c r="V2" s="34"/>
      <c r="W2" s="36"/>
    </row>
    <row r="3" spans="1:29" x14ac:dyDescent="0.35">
      <c r="A3" t="s">
        <v>84</v>
      </c>
      <c r="B3" s="5" t="e">
        <f>B37</f>
        <v>#DIV/0!</v>
      </c>
      <c r="C3" s="5">
        <f>C37</f>
        <v>0.27571775950158356</v>
      </c>
      <c r="D3" s="5">
        <f t="shared" ref="D3:S3" si="0">D37</f>
        <v>0.5313288868511864</v>
      </c>
      <c r="E3" s="5">
        <f t="shared" si="0"/>
        <v>0.77750781148199488</v>
      </c>
      <c r="F3" s="5">
        <f t="shared" si="0"/>
        <v>0.98864369096402027</v>
      </c>
      <c r="G3" s="5" t="e">
        <f t="shared" si="0"/>
        <v>#DIV/0!</v>
      </c>
      <c r="H3" s="16">
        <f t="shared" si="0"/>
        <v>0.97520356619854109</v>
      </c>
      <c r="I3" s="16">
        <f t="shared" si="0"/>
        <v>0.97200096335152741</v>
      </c>
      <c r="J3" s="16">
        <f t="shared" si="0"/>
        <v>0.97183925539718652</v>
      </c>
      <c r="K3" s="5" t="e">
        <f t="shared" si="0"/>
        <v>#DIV/0!</v>
      </c>
      <c r="L3" s="12">
        <f t="shared" si="0"/>
        <v>3.0976907490800867E-2</v>
      </c>
      <c r="M3" s="5" t="e">
        <f t="shared" si="0"/>
        <v>#DIV/0!</v>
      </c>
      <c r="N3" s="16">
        <f t="shared" si="0"/>
        <v>0.96460589932483887</v>
      </c>
      <c r="O3" s="16">
        <f t="shared" si="0"/>
        <v>0.97167111632312508</v>
      </c>
      <c r="P3" s="16">
        <f t="shared" si="0"/>
        <v>0.94926180649786807</v>
      </c>
      <c r="Q3" s="5" t="e">
        <f t="shared" si="0"/>
        <v>#DIV/0!</v>
      </c>
      <c r="R3" s="12">
        <f t="shared" si="0"/>
        <v>5.0882902515286176E-2</v>
      </c>
      <c r="S3" s="5" t="e">
        <f t="shared" si="0"/>
        <v>#DIV/0!</v>
      </c>
      <c r="T3" s="23">
        <f t="shared" ref="T3:T11" si="1">AVERAGE(H3:J3)</f>
        <v>0.97301459498241838</v>
      </c>
      <c r="U3" s="24">
        <f t="shared" ref="U3:U11" si="2">AVERAGE(N3:P3)</f>
        <v>0.96184627404861056</v>
      </c>
      <c r="V3" s="25">
        <f t="shared" ref="V3:V11" si="3">STDEV(H3:J3)/SQRT(3)</f>
        <v>1.0954806562090632E-3</v>
      </c>
      <c r="W3" s="26">
        <f t="shared" ref="W3:W11" si="4">STDEV(N3:P3)/SQRT(3)</f>
        <v>6.6145279614897275E-3</v>
      </c>
    </row>
    <row r="4" spans="1:29" x14ac:dyDescent="0.35">
      <c r="A4" t="s">
        <v>85</v>
      </c>
      <c r="B4" s="5" t="e">
        <f>B62</f>
        <v>#DIV/0!</v>
      </c>
      <c r="C4" s="5">
        <f>C62</f>
        <v>0.17777520866236782</v>
      </c>
      <c r="D4" s="5">
        <f t="shared" ref="D4:S4" si="5">D62</f>
        <v>0.39629869393704725</v>
      </c>
      <c r="E4" s="5">
        <f t="shared" si="5"/>
        <v>0.65795716912812352</v>
      </c>
      <c r="F4" s="5">
        <f t="shared" si="5"/>
        <v>0.98137845544978575</v>
      </c>
      <c r="G4" s="5" t="e">
        <f t="shared" si="5"/>
        <v>#DIV/0!</v>
      </c>
      <c r="H4" s="16">
        <f t="shared" si="5"/>
        <v>0.93466722619209275</v>
      </c>
      <c r="I4" s="16">
        <f t="shared" si="5"/>
        <v>0.93298603293481586</v>
      </c>
      <c r="J4" s="16">
        <f t="shared" si="5"/>
        <v>0.94267728067423151</v>
      </c>
      <c r="K4" s="5">
        <f t="shared" si="5"/>
        <v>0.23255739805161113</v>
      </c>
      <c r="L4" s="12">
        <f t="shared" si="5"/>
        <v>2.3607183916969629E-2</v>
      </c>
      <c r="M4" s="5" t="e">
        <f t="shared" si="5"/>
        <v>#DIV/0!</v>
      </c>
      <c r="N4" s="16">
        <f t="shared" si="5"/>
        <v>0.91094777196981669</v>
      </c>
      <c r="O4" s="16">
        <f t="shared" si="5"/>
        <v>0.92431517869876367</v>
      </c>
      <c r="P4" s="16">
        <f t="shared" si="5"/>
        <v>0.88392641566724217</v>
      </c>
      <c r="Q4" s="5" t="e">
        <f t="shared" si="5"/>
        <v>#DIV/0!</v>
      </c>
      <c r="R4" s="12">
        <f t="shared" si="5"/>
        <v>2.8730052162102893E-2</v>
      </c>
      <c r="S4" s="5" t="e">
        <f t="shared" si="5"/>
        <v>#DIV/0!</v>
      </c>
      <c r="T4" s="23">
        <f t="shared" si="1"/>
        <v>0.93677684660038008</v>
      </c>
      <c r="U4" s="24">
        <f t="shared" si="2"/>
        <v>0.90639645544527425</v>
      </c>
      <c r="V4" s="25">
        <f t="shared" si="3"/>
        <v>2.9898686920431213E-3</v>
      </c>
      <c r="W4" s="26">
        <f t="shared" si="4"/>
        <v>1.1879238280631041E-2</v>
      </c>
    </row>
    <row r="5" spans="1:29" x14ac:dyDescent="0.35">
      <c r="A5" t="s">
        <v>86</v>
      </c>
      <c r="B5" s="5" t="e">
        <f>B87</f>
        <v>#DIV/0!</v>
      </c>
      <c r="C5" s="5">
        <f>C87</f>
        <v>0.21941407902969018</v>
      </c>
      <c r="D5" s="5">
        <f t="shared" ref="D5:S5" si="6">D87</f>
        <v>0.44687085958395212</v>
      </c>
      <c r="E5" s="5">
        <f t="shared" si="6"/>
        <v>0.69729861952706407</v>
      </c>
      <c r="F5" s="5">
        <f t="shared" si="6"/>
        <v>0.98639791356431261</v>
      </c>
      <c r="G5" s="5" t="e">
        <f t="shared" si="6"/>
        <v>#DIV/0!</v>
      </c>
      <c r="H5" s="16">
        <f t="shared" si="6"/>
        <v>0.9595985314255735</v>
      </c>
      <c r="I5" s="16">
        <f t="shared" si="6"/>
        <v>0.95179596453532689</v>
      </c>
      <c r="J5" s="16">
        <f t="shared" si="6"/>
        <v>0.95385822154233613</v>
      </c>
      <c r="K5" s="5" t="e">
        <f t="shared" si="6"/>
        <v>#DIV/0!</v>
      </c>
      <c r="L5" s="12">
        <f t="shared" si="6"/>
        <v>2.89237655077767E-2</v>
      </c>
      <c r="M5" s="5" t="e">
        <f t="shared" si="6"/>
        <v>#DIV/0!</v>
      </c>
      <c r="N5" s="16">
        <f t="shared" si="6"/>
        <v>0.93509409682243594</v>
      </c>
      <c r="O5" s="16">
        <f t="shared" si="6"/>
        <v>0.94168580386203948</v>
      </c>
      <c r="P5" s="16">
        <f t="shared" si="6"/>
        <v>0.90594705332182512</v>
      </c>
      <c r="Q5" s="5" t="e">
        <f t="shared" si="6"/>
        <v>#DIV/0!</v>
      </c>
      <c r="R5" s="12">
        <f t="shared" si="6"/>
        <v>4.5436273862782699E-2</v>
      </c>
      <c r="S5" s="5" t="e">
        <f t="shared" si="6"/>
        <v>#DIV/0!</v>
      </c>
      <c r="T5" s="23">
        <f t="shared" si="1"/>
        <v>0.95508423916774543</v>
      </c>
      <c r="U5" s="24">
        <f t="shared" si="2"/>
        <v>0.92757565133543352</v>
      </c>
      <c r="V5" s="25">
        <f t="shared" si="3"/>
        <v>2.3343344470857928E-3</v>
      </c>
      <c r="W5" s="26">
        <f t="shared" si="4"/>
        <v>1.0980434712853105E-2</v>
      </c>
      <c r="AB5" s="37"/>
    </row>
    <row r="6" spans="1:29" x14ac:dyDescent="0.35">
      <c r="A6" t="s">
        <v>87</v>
      </c>
      <c r="B6" s="5" t="e">
        <f>B111</f>
        <v>#DIV/0!</v>
      </c>
      <c r="C6" s="5">
        <f>C111</f>
        <v>0.21811030154668515</v>
      </c>
      <c r="D6" s="5">
        <f t="shared" ref="D6:S6" si="7">D111</f>
        <v>0.45146631128948445</v>
      </c>
      <c r="E6" s="5">
        <f t="shared" si="7"/>
        <v>0.69426509187375385</v>
      </c>
      <c r="F6" s="5">
        <f t="shared" si="7"/>
        <v>0.969734851552427</v>
      </c>
      <c r="G6" s="5" t="e">
        <f t="shared" si="7"/>
        <v>#DIV/0!</v>
      </c>
      <c r="H6" s="16">
        <f t="shared" si="7"/>
        <v>0.9621820676626649</v>
      </c>
      <c r="I6" s="16">
        <f t="shared" si="7"/>
        <v>0.95573188899446493</v>
      </c>
      <c r="J6" s="16">
        <f t="shared" si="7"/>
        <v>0.95663377344705547</v>
      </c>
      <c r="K6" s="5" t="e">
        <f t="shared" si="7"/>
        <v>#DIV/0!</v>
      </c>
      <c r="L6" s="12">
        <f t="shared" si="7"/>
        <v>2.7149574890340748E-2</v>
      </c>
      <c r="M6" s="5" t="e">
        <f t="shared" si="7"/>
        <v>#DIV/0!</v>
      </c>
      <c r="N6" s="16">
        <f t="shared" si="7"/>
        <v>0.93889385913918144</v>
      </c>
      <c r="O6" s="16">
        <f t="shared" si="7"/>
        <v>0.94365511871173946</v>
      </c>
      <c r="P6" s="16">
        <f t="shared" si="7"/>
        <v>0.92502617264778009</v>
      </c>
      <c r="Q6" s="5" t="e">
        <f t="shared" si="7"/>
        <v>#DIV/0!</v>
      </c>
      <c r="R6" s="12">
        <f t="shared" si="7"/>
        <v>4.4539854674783282E-2</v>
      </c>
      <c r="S6" s="5" t="e">
        <f t="shared" si="7"/>
        <v>#DIV/0!</v>
      </c>
      <c r="T6" s="23">
        <f t="shared" si="1"/>
        <v>0.95818257670139506</v>
      </c>
      <c r="U6" s="24">
        <f t="shared" si="2"/>
        <v>0.93585838349956696</v>
      </c>
      <c r="V6" s="25">
        <f t="shared" si="3"/>
        <v>2.0166221637030611E-3</v>
      </c>
      <c r="W6" s="26">
        <f t="shared" si="4"/>
        <v>5.5877840608627794E-3</v>
      </c>
    </row>
    <row r="7" spans="1:29" x14ac:dyDescent="0.35">
      <c r="A7" t="s">
        <v>88</v>
      </c>
      <c r="B7" s="6" t="e">
        <f>B135</f>
        <v>#DIV/0!</v>
      </c>
      <c r="C7" s="6">
        <f>C135</f>
        <v>0.23011401123167946</v>
      </c>
      <c r="D7" s="6">
        <f t="shared" ref="D7:S7" si="8">D135</f>
        <v>0.44701491726571241</v>
      </c>
      <c r="E7" s="6">
        <f t="shared" si="8"/>
        <v>0.69053857144751363</v>
      </c>
      <c r="F7" s="6">
        <f t="shared" si="8"/>
        <v>0.95735532350765629</v>
      </c>
      <c r="G7" s="6" t="e">
        <f t="shared" si="8"/>
        <v>#DIV/0!</v>
      </c>
      <c r="H7" s="17">
        <f t="shared" si="8"/>
        <v>0.92479985517615049</v>
      </c>
      <c r="I7" s="17">
        <f t="shared" si="8"/>
        <v>0.91966642931967224</v>
      </c>
      <c r="J7" s="17">
        <f t="shared" si="8"/>
        <v>0.91590006672431235</v>
      </c>
      <c r="K7" s="6" t="e">
        <f t="shared" si="8"/>
        <v>#DIV/0!</v>
      </c>
      <c r="L7" s="13">
        <f t="shared" si="8"/>
        <v>3.8573763441229925E-2</v>
      </c>
      <c r="M7" s="6" t="e">
        <f t="shared" si="8"/>
        <v>#DIV/0!</v>
      </c>
      <c r="N7" s="17">
        <f t="shared" si="8"/>
        <v>0.86314215980213727</v>
      </c>
      <c r="O7" s="17">
        <f t="shared" si="8"/>
        <v>0.87328440278749364</v>
      </c>
      <c r="P7" s="17">
        <f t="shared" si="8"/>
        <v>0.82616749297369174</v>
      </c>
      <c r="Q7" s="6" t="e">
        <f t="shared" si="8"/>
        <v>#DIV/0!</v>
      </c>
      <c r="R7" s="13">
        <f t="shared" si="8"/>
        <v>5.6174952503485934E-2</v>
      </c>
      <c r="S7" s="6" t="e">
        <f t="shared" si="8"/>
        <v>#DIV/0!</v>
      </c>
      <c r="T7" s="23">
        <f t="shared" si="1"/>
        <v>0.92012211707337832</v>
      </c>
      <c r="U7" s="24">
        <f t="shared" si="2"/>
        <v>0.85419801852110755</v>
      </c>
      <c r="V7" s="25">
        <f t="shared" si="3"/>
        <v>2.5792309653929913E-3</v>
      </c>
      <c r="W7" s="26">
        <f t="shared" si="4"/>
        <v>1.4317809947075827E-2</v>
      </c>
    </row>
    <row r="8" spans="1:29" x14ac:dyDescent="0.35">
      <c r="A8" t="s">
        <v>89</v>
      </c>
      <c r="B8" s="5" t="e">
        <f>B160</f>
        <v>#DIV/0!</v>
      </c>
      <c r="C8" s="5">
        <f>C160</f>
        <v>0.18565311480522753</v>
      </c>
      <c r="D8" s="5">
        <f t="shared" ref="D8:S8" si="9">D160</f>
        <v>0.40616019558335742</v>
      </c>
      <c r="E8" s="5">
        <f t="shared" si="9"/>
        <v>0.66491593866001708</v>
      </c>
      <c r="F8" s="5">
        <f t="shared" si="9"/>
        <v>0.9796237997161702</v>
      </c>
      <c r="G8" s="5" t="e">
        <f t="shared" si="9"/>
        <v>#DIV/0!</v>
      </c>
      <c r="H8" s="16">
        <f t="shared" si="9"/>
        <v>0.93293965863301331</v>
      </c>
      <c r="I8" s="16">
        <f t="shared" si="9"/>
        <v>0.92651766899607202</v>
      </c>
      <c r="J8" s="16">
        <f t="shared" si="9"/>
        <v>0.9258740738232013</v>
      </c>
      <c r="K8" s="5" t="e">
        <f t="shared" si="9"/>
        <v>#DIV/0!</v>
      </c>
      <c r="L8" s="12">
        <f t="shared" si="9"/>
        <v>2.2130456197462001E-2</v>
      </c>
      <c r="M8" s="5" t="e">
        <f t="shared" si="9"/>
        <v>#DIV/0!</v>
      </c>
      <c r="N8" s="16">
        <f t="shared" si="9"/>
        <v>0.88351614014590318</v>
      </c>
      <c r="O8" s="16">
        <f t="shared" si="9"/>
        <v>0.89675294862100552</v>
      </c>
      <c r="P8" s="16">
        <f t="shared" si="9"/>
        <v>0.8493791332358116</v>
      </c>
      <c r="Q8" s="5" t="e">
        <f t="shared" si="9"/>
        <v>#DIV/0!</v>
      </c>
      <c r="R8" s="12">
        <f t="shared" si="9"/>
        <v>3.39484708896454E-2</v>
      </c>
      <c r="S8" s="5" t="e">
        <f t="shared" si="9"/>
        <v>#DIV/0!</v>
      </c>
      <c r="T8" s="23">
        <f t="shared" si="1"/>
        <v>0.92844380048409558</v>
      </c>
      <c r="U8" s="24">
        <f t="shared" si="2"/>
        <v>0.87654940733424003</v>
      </c>
      <c r="V8" s="25">
        <f t="shared" si="3"/>
        <v>2.2555937177033418E-3</v>
      </c>
      <c r="W8" s="26">
        <f t="shared" si="4"/>
        <v>1.4112301024158986E-2</v>
      </c>
    </row>
    <row r="9" spans="1:29" x14ac:dyDescent="0.35">
      <c r="A9" t="s">
        <v>90</v>
      </c>
      <c r="B9" s="5" t="e">
        <f>B185</f>
        <v>#DIV/0!</v>
      </c>
      <c r="C9" s="5">
        <f>C185</f>
        <v>0.19918312132667959</v>
      </c>
      <c r="D9" s="5">
        <f t="shared" ref="D9:S9" si="10">D185</f>
        <v>0.41570977134274251</v>
      </c>
      <c r="E9" s="5">
        <f t="shared" si="10"/>
        <v>0.66491975032280226</v>
      </c>
      <c r="F9" s="5">
        <f t="shared" si="10"/>
        <v>0.97432193320260774</v>
      </c>
      <c r="G9" s="5" t="e">
        <f t="shared" si="10"/>
        <v>#DIV/0!</v>
      </c>
      <c r="H9" s="16">
        <f t="shared" si="10"/>
        <v>0.94246023594693706</v>
      </c>
      <c r="I9" s="16">
        <f t="shared" si="10"/>
        <v>0.93574356815561555</v>
      </c>
      <c r="J9" s="16">
        <f t="shared" si="10"/>
        <v>0.93629917032932619</v>
      </c>
      <c r="K9" s="5" t="e">
        <f t="shared" si="10"/>
        <v>#DIV/0!</v>
      </c>
      <c r="L9" s="12">
        <f t="shared" si="10"/>
        <v>2.4174204523268961E-2</v>
      </c>
      <c r="M9" s="5" t="e">
        <f t="shared" si="10"/>
        <v>#DIV/0!</v>
      </c>
      <c r="N9" s="16">
        <f t="shared" si="10"/>
        <v>0.91247153730938679</v>
      </c>
      <c r="O9" s="16">
        <f t="shared" si="10"/>
        <v>0.92158965824513273</v>
      </c>
      <c r="P9" s="16">
        <f t="shared" si="10"/>
        <v>0.87525878932643197</v>
      </c>
      <c r="Q9" s="5" t="e">
        <f t="shared" si="10"/>
        <v>#DIV/0!</v>
      </c>
      <c r="R9" s="12">
        <f t="shared" si="10"/>
        <v>3.8091704428022878E-2</v>
      </c>
      <c r="S9" s="5" t="e">
        <f t="shared" si="10"/>
        <v>#DIV/0!</v>
      </c>
      <c r="T9" s="23">
        <f t="shared" si="1"/>
        <v>0.93816765814395964</v>
      </c>
      <c r="U9" s="24">
        <f t="shared" si="2"/>
        <v>0.90310666162698372</v>
      </c>
      <c r="V9" s="25">
        <f t="shared" si="3"/>
        <v>2.1522733399686263E-3</v>
      </c>
      <c r="W9" s="26">
        <f t="shared" si="4"/>
        <v>1.4170544874264182E-2</v>
      </c>
    </row>
    <row r="10" spans="1:29" x14ac:dyDescent="0.35">
      <c r="A10" t="s">
        <v>91</v>
      </c>
      <c r="B10" s="5" t="e">
        <f>B235</f>
        <v>#DIV/0!</v>
      </c>
      <c r="C10" s="5">
        <f>C235</f>
        <v>0.24957053680099694</v>
      </c>
      <c r="D10" s="5">
        <f t="shared" ref="D10:S10" si="11">D235</f>
        <v>0.48350409705331687</v>
      </c>
      <c r="E10" s="5">
        <f t="shared" si="11"/>
        <v>0.71183863646383427</v>
      </c>
      <c r="F10" s="5">
        <f t="shared" si="11"/>
        <v>0.9655378432375824</v>
      </c>
      <c r="G10" s="5" t="e">
        <f t="shared" si="11"/>
        <v>#DIV/0!</v>
      </c>
      <c r="H10" s="16">
        <f t="shared" si="11"/>
        <v>0.96238288181314491</v>
      </c>
      <c r="I10" s="16">
        <f t="shared" si="11"/>
        <v>0.9613849459934497</v>
      </c>
      <c r="J10" s="16">
        <f t="shared" si="11"/>
        <v>0.95060944696225957</v>
      </c>
      <c r="K10" s="5" t="e">
        <f t="shared" si="11"/>
        <v>#DIV/0!</v>
      </c>
      <c r="L10" s="12">
        <f t="shared" si="11"/>
        <v>3.4147615403921215E-2</v>
      </c>
      <c r="M10" s="5" t="e">
        <f t="shared" si="11"/>
        <v>#DIV/0!</v>
      </c>
      <c r="N10" s="16">
        <f t="shared" si="11"/>
        <v>0.92395384624781152</v>
      </c>
      <c r="O10" s="16">
        <f t="shared" si="11"/>
        <v>0.9305654672808007</v>
      </c>
      <c r="P10" s="16">
        <f t="shared" si="11"/>
        <v>0.90069295539749972</v>
      </c>
      <c r="Q10" s="5" t="e">
        <f t="shared" si="11"/>
        <v>#DIV/0!</v>
      </c>
      <c r="R10" s="12">
        <f t="shared" si="11"/>
        <v>4.5200214004044149E-2</v>
      </c>
      <c r="S10" s="5" t="e">
        <f t="shared" si="11"/>
        <v>#DIV/0!</v>
      </c>
      <c r="T10" s="23">
        <f t="shared" si="1"/>
        <v>0.95812575825628477</v>
      </c>
      <c r="U10" s="24">
        <f t="shared" si="2"/>
        <v>0.91840408964203724</v>
      </c>
      <c r="V10" s="25">
        <f t="shared" si="3"/>
        <v>3.7691807499143741E-3</v>
      </c>
      <c r="W10" s="26">
        <f t="shared" si="4"/>
        <v>9.0589107207947554E-3</v>
      </c>
    </row>
    <row r="11" spans="1:29" ht="15" thickBot="1" x14ac:dyDescent="0.4">
      <c r="A11" t="s">
        <v>92</v>
      </c>
      <c r="B11" s="5" t="e">
        <f>B260</f>
        <v>#DIV/0!</v>
      </c>
      <c r="C11" s="5">
        <f>C260</f>
        <v>0.22137043527817854</v>
      </c>
      <c r="D11" s="5">
        <f t="shared" ref="D11:S11" si="12">D260</f>
        <v>0.45974082105816239</v>
      </c>
      <c r="E11" s="5">
        <f t="shared" si="12"/>
        <v>0.69567224821815221</v>
      </c>
      <c r="F11" s="5">
        <f t="shared" si="12"/>
        <v>0.96686680058801644</v>
      </c>
      <c r="G11" s="5">
        <f>G260</f>
        <v>0.7928767658313991</v>
      </c>
      <c r="H11" s="16">
        <f t="shared" si="12"/>
        <v>0.9487065874175048</v>
      </c>
      <c r="I11" s="16">
        <f t="shared" si="12"/>
        <v>0.94364287839057415</v>
      </c>
      <c r="J11" s="16">
        <f t="shared" si="12"/>
        <v>0.94433614382930153</v>
      </c>
      <c r="K11" s="5" t="e">
        <f t="shared" si="12"/>
        <v>#DIV/0!</v>
      </c>
      <c r="L11" s="12">
        <f t="shared" si="12"/>
        <v>2.7679634789076878E-2</v>
      </c>
      <c r="M11" s="5" t="e">
        <f t="shared" si="12"/>
        <v>#DIV/0!</v>
      </c>
      <c r="N11" s="16">
        <f t="shared" si="12"/>
        <v>0.90828447341688334</v>
      </c>
      <c r="O11" s="16">
        <f t="shared" si="12"/>
        <v>0.91428296514906626</v>
      </c>
      <c r="P11" s="16">
        <f t="shared" si="12"/>
        <v>0.87038268190599921</v>
      </c>
      <c r="Q11" s="5">
        <f t="shared" si="12"/>
        <v>0.2</v>
      </c>
      <c r="R11" s="12">
        <f t="shared" si="12"/>
        <v>4.1892266689547888E-2</v>
      </c>
      <c r="S11" s="5">
        <f t="shared" si="12"/>
        <v>0</v>
      </c>
      <c r="T11" s="27">
        <f t="shared" si="1"/>
        <v>0.94556186987912694</v>
      </c>
      <c r="U11" s="28">
        <f t="shared" si="2"/>
        <v>0.8976500401573162</v>
      </c>
      <c r="V11" s="29">
        <f t="shared" si="3"/>
        <v>1.5850436943787996E-3</v>
      </c>
      <c r="W11" s="30">
        <f t="shared" si="4"/>
        <v>1.3743205536670576E-2</v>
      </c>
    </row>
    <row r="12" spans="1:29" s="7" customFormat="1" ht="15" thickBot="1" x14ac:dyDescent="0.4">
      <c r="C12" s="7">
        <f>C10*6-C11*5</f>
        <v>0.39057104441508894</v>
      </c>
      <c r="D12" s="7">
        <f t="shared" ref="D12:R12" si="13">D10*6-D11*5</f>
        <v>0.60232047702908931</v>
      </c>
      <c r="E12" s="7">
        <f t="shared" si="13"/>
        <v>0.79267057769224447</v>
      </c>
      <c r="F12" s="7">
        <f t="shared" si="13"/>
        <v>0.95889305648541256</v>
      </c>
      <c r="H12" s="7">
        <f t="shared" si="13"/>
        <v>1.0307643537913451</v>
      </c>
      <c r="I12" s="7">
        <f t="shared" si="13"/>
        <v>1.0500952840078277</v>
      </c>
      <c r="J12" s="7">
        <f t="shared" si="13"/>
        <v>0.98197596262704945</v>
      </c>
      <c r="L12" s="7">
        <f t="shared" si="13"/>
        <v>6.6487518478142882E-2</v>
      </c>
      <c r="N12" s="7">
        <f t="shared" si="13"/>
        <v>1.0023007104024524</v>
      </c>
      <c r="O12" s="7">
        <f t="shared" si="13"/>
        <v>1.0119779779394724</v>
      </c>
      <c r="P12" s="7">
        <f t="shared" si="13"/>
        <v>1.0522443228550022</v>
      </c>
      <c r="R12" s="7">
        <f t="shared" si="13"/>
        <v>6.1739950576525482E-2</v>
      </c>
      <c r="T12" s="7">
        <f t="shared" ref="T12" si="14">T10*6-T11*5</f>
        <v>1.0209452001420738</v>
      </c>
      <c r="U12" s="7">
        <f t="shared" ref="U12" si="15">U10*6-U11*5</f>
        <v>1.0221743370656426</v>
      </c>
      <c r="V12" s="7">
        <f t="shared" ref="V12:W12" si="16">V10*6-V11*5</f>
        <v>1.4689866027592247E-2</v>
      </c>
      <c r="W12" s="7">
        <f t="shared" si="16"/>
        <v>-1.4362563358584338E-2</v>
      </c>
      <c r="X12" s="20"/>
      <c r="Y12" s="20"/>
    </row>
    <row r="13" spans="1:29" ht="15" thickBot="1" x14ac:dyDescent="0.4">
      <c r="J13" s="4"/>
      <c r="AB13" s="38"/>
      <c r="AC13" s="38"/>
    </row>
    <row r="14" spans="1:29" x14ac:dyDescent="0.35">
      <c r="N14">
        <f>STDEV(N7:P7)*100</f>
        <v>2.4799174281450389</v>
      </c>
      <c r="AB14" s="38"/>
      <c r="AC14" s="38"/>
    </row>
    <row r="15" spans="1:29" ht="92" x14ac:dyDescent="2">
      <c r="A15" t="s">
        <v>1</v>
      </c>
      <c r="B15" t="s">
        <v>98</v>
      </c>
      <c r="C15" t="s">
        <v>99</v>
      </c>
      <c r="D15" t="s">
        <v>100</v>
      </c>
      <c r="E15" t="s">
        <v>101</v>
      </c>
      <c r="F15" t="s">
        <v>102</v>
      </c>
      <c r="G15" t="s">
        <v>103</v>
      </c>
      <c r="H15" t="s">
        <v>104</v>
      </c>
      <c r="I15" t="s">
        <v>105</v>
      </c>
      <c r="J15" t="s">
        <v>106</v>
      </c>
      <c r="K15" t="s">
        <v>107</v>
      </c>
      <c r="L15" t="s">
        <v>108</v>
      </c>
      <c r="M15" t="s">
        <v>109</v>
      </c>
      <c r="N15" t="s">
        <v>110</v>
      </c>
      <c r="O15" t="s">
        <v>111</v>
      </c>
      <c r="P15" t="s">
        <v>112</v>
      </c>
      <c r="Q15" t="s">
        <v>113</v>
      </c>
      <c r="R15" t="s">
        <v>114</v>
      </c>
      <c r="S15" t="s">
        <v>115</v>
      </c>
      <c r="AB15" s="39"/>
      <c r="AC15" s="38"/>
    </row>
    <row r="16" spans="1:29" ht="92" x14ac:dyDescent="2">
      <c r="A16" t="s">
        <v>0</v>
      </c>
      <c r="C16">
        <v>89540.383000000002</v>
      </c>
      <c r="D16">
        <v>51137.366999999998</v>
      </c>
      <c r="E16">
        <v>17482.098000000002</v>
      </c>
      <c r="H16">
        <v>1169.9559999999999</v>
      </c>
      <c r="I16">
        <v>831.28700000000003</v>
      </c>
      <c r="J16">
        <v>962.48099999999999</v>
      </c>
      <c r="L16">
        <v>166127.984</v>
      </c>
      <c r="N16">
        <v>1676.7570000000001</v>
      </c>
      <c r="O16">
        <v>988.13699999999994</v>
      </c>
      <c r="P16">
        <v>3244.7530000000002</v>
      </c>
      <c r="R16">
        <v>88048.07</v>
      </c>
      <c r="AB16" s="39"/>
      <c r="AC16" s="38"/>
    </row>
    <row r="17" spans="1:29" x14ac:dyDescent="0.35">
      <c r="A17" t="s">
        <v>2</v>
      </c>
      <c r="C17">
        <v>17530.511999999999</v>
      </c>
      <c r="D17">
        <v>18030.263999999999</v>
      </c>
      <c r="E17">
        <v>11736.492</v>
      </c>
      <c r="H17">
        <v>562.81100000000004</v>
      </c>
      <c r="I17">
        <v>1035.2729999999999</v>
      </c>
      <c r="J17">
        <v>667.79499999999996</v>
      </c>
      <c r="L17">
        <v>14699.826999999999</v>
      </c>
      <c r="P17">
        <v>4309.1149999999998</v>
      </c>
      <c r="R17">
        <v>13508.574000000001</v>
      </c>
      <c r="AB17" s="38"/>
      <c r="AC17" s="38"/>
    </row>
    <row r="18" spans="1:29" x14ac:dyDescent="0.35">
      <c r="A18" t="s">
        <v>3</v>
      </c>
      <c r="C18">
        <v>12246.995999999999</v>
      </c>
      <c r="D18">
        <v>19692.234</v>
      </c>
      <c r="E18">
        <v>17370.432000000001</v>
      </c>
      <c r="F18">
        <v>5750.92</v>
      </c>
      <c r="H18">
        <v>13230.877</v>
      </c>
      <c r="I18">
        <v>16856.486000000001</v>
      </c>
      <c r="J18">
        <v>15651.688</v>
      </c>
      <c r="L18">
        <v>1103.595</v>
      </c>
      <c r="N18">
        <v>20667.605</v>
      </c>
      <c r="O18">
        <v>19700.955000000002</v>
      </c>
      <c r="P18">
        <v>23499.49</v>
      </c>
      <c r="R18">
        <v>1079.338</v>
      </c>
      <c r="AB18" s="38"/>
      <c r="AC18" s="38"/>
    </row>
    <row r="19" spans="1:29" x14ac:dyDescent="0.35">
      <c r="A19" t="s">
        <v>4</v>
      </c>
      <c r="C19">
        <v>26080.846000000001</v>
      </c>
      <c r="D19">
        <v>59904.629000000001</v>
      </c>
      <c r="E19">
        <v>93175.75</v>
      </c>
      <c r="F19">
        <v>163051.57800000001</v>
      </c>
      <c r="H19">
        <v>225210.234</v>
      </c>
      <c r="I19">
        <v>236296.359</v>
      </c>
      <c r="J19">
        <v>217971.29699999999</v>
      </c>
      <c r="N19">
        <v>219672.20300000001</v>
      </c>
      <c r="O19">
        <v>246004.15599999999</v>
      </c>
      <c r="P19">
        <v>243900.45300000001</v>
      </c>
      <c r="AB19" s="38"/>
      <c r="AC19" s="38"/>
    </row>
    <row r="20" spans="1:29" x14ac:dyDescent="0.35">
      <c r="A20" t="s">
        <v>65</v>
      </c>
    </row>
    <row r="21" spans="1:29" ht="92" x14ac:dyDescent="2">
      <c r="A21" t="s">
        <v>66</v>
      </c>
      <c r="T21" s="40" t="s">
        <v>138</v>
      </c>
    </row>
    <row r="22" spans="1:29" ht="92" x14ac:dyDescent="2">
      <c r="A22" t="s">
        <v>67</v>
      </c>
      <c r="T22" s="40" t="s">
        <v>137</v>
      </c>
    </row>
    <row r="23" spans="1:29" x14ac:dyDescent="0.35">
      <c r="A23" t="s">
        <v>68</v>
      </c>
    </row>
    <row r="24" spans="1:29" x14ac:dyDescent="0.35">
      <c r="A24" t="s">
        <v>69</v>
      </c>
    </row>
    <row r="25" spans="1:29" x14ac:dyDescent="0.35">
      <c r="A25" t="s">
        <v>70</v>
      </c>
    </row>
    <row r="26" spans="1:29" x14ac:dyDescent="0.35">
      <c r="A26" t="s">
        <v>71</v>
      </c>
      <c r="B26">
        <f>SUM(B16:B25)</f>
        <v>0</v>
      </c>
      <c r="C26">
        <f>SUM(C16:C25)</f>
        <v>145398.73699999999</v>
      </c>
      <c r="D26">
        <f>SUM(D16:D25)</f>
        <v>148764.49400000001</v>
      </c>
      <c r="E26">
        <f t="shared" ref="E26:S26" si="17">SUM(E16:E25)</f>
        <v>139764.772</v>
      </c>
      <c r="F26">
        <f t="shared" si="17"/>
        <v>168802.49800000002</v>
      </c>
      <c r="G26">
        <f t="shared" si="17"/>
        <v>0</v>
      </c>
      <c r="H26">
        <f t="shared" si="17"/>
        <v>240173.878</v>
      </c>
      <c r="I26">
        <f t="shared" si="17"/>
        <v>255019.405</v>
      </c>
      <c r="J26">
        <f t="shared" si="17"/>
        <v>235253.261</v>
      </c>
      <c r="K26">
        <f t="shared" si="17"/>
        <v>0</v>
      </c>
      <c r="L26">
        <f t="shared" si="17"/>
        <v>181931.40599999999</v>
      </c>
      <c r="M26">
        <f t="shared" si="17"/>
        <v>0</v>
      </c>
      <c r="N26">
        <f t="shared" si="17"/>
        <v>242016.565</v>
      </c>
      <c r="O26">
        <f t="shared" si="17"/>
        <v>266693.24799999996</v>
      </c>
      <c r="P26">
        <f t="shared" si="17"/>
        <v>274953.81099999999</v>
      </c>
      <c r="Q26">
        <f t="shared" si="17"/>
        <v>0</v>
      </c>
      <c r="R26">
        <f t="shared" si="17"/>
        <v>102635.982</v>
      </c>
      <c r="S26">
        <f t="shared" si="17"/>
        <v>0</v>
      </c>
    </row>
    <row r="27" spans="1:29" x14ac:dyDescent="0.35">
      <c r="A27" t="s">
        <v>72</v>
      </c>
      <c r="B27" t="e">
        <f>B16/B$26</f>
        <v>#DIV/0!</v>
      </c>
      <c r="C27">
        <f>C16/C$26</f>
        <v>0.61582641532849081</v>
      </c>
      <c r="D27">
        <f>D16/D$26</f>
        <v>0.34374712422979098</v>
      </c>
      <c r="E27">
        <f t="shared" ref="E27:S27" si="18">E16/E$26</f>
        <v>0.1250822918381751</v>
      </c>
      <c r="F27">
        <f t="shared" si="18"/>
        <v>0</v>
      </c>
      <c r="G27" t="e">
        <f t="shared" si="18"/>
        <v>#DIV/0!</v>
      </c>
      <c r="H27">
        <f t="shared" si="18"/>
        <v>4.8712874594963231E-3</v>
      </c>
      <c r="I27">
        <f t="shared" si="18"/>
        <v>3.2597009627561482E-3</v>
      </c>
      <c r="J27">
        <f t="shared" si="18"/>
        <v>4.091254658527348E-3</v>
      </c>
      <c r="K27" t="e">
        <f t="shared" si="18"/>
        <v>#DIV/0!</v>
      </c>
      <c r="L27">
        <f t="shared" si="18"/>
        <v>0.91313527253233018</v>
      </c>
      <c r="M27" t="e">
        <f t="shared" si="18"/>
        <v>#DIV/0!</v>
      </c>
      <c r="N27">
        <f t="shared" si="18"/>
        <v>6.9282736906872474E-3</v>
      </c>
      <c r="O27">
        <f t="shared" si="18"/>
        <v>3.7051444212040947E-3</v>
      </c>
      <c r="P27">
        <f t="shared" si="18"/>
        <v>1.1801083928238407E-2</v>
      </c>
      <c r="Q27" t="e">
        <f t="shared" si="18"/>
        <v>#DIV/0!</v>
      </c>
      <c r="R27">
        <f t="shared" si="18"/>
        <v>0.85786746796070024</v>
      </c>
      <c r="S27" t="e">
        <f t="shared" si="18"/>
        <v>#DIV/0!</v>
      </c>
    </row>
    <row r="28" spans="1:29" x14ac:dyDescent="0.35">
      <c r="A28" t="s">
        <v>73</v>
      </c>
      <c r="B28" t="e">
        <f t="shared" ref="B28" si="19">B17/B$26</f>
        <v>#DIV/0!</v>
      </c>
      <c r="C28">
        <f t="shared" ref="C28:D36" si="20">C17/C$26</f>
        <v>0.12056853011040941</v>
      </c>
      <c r="D28">
        <f t="shared" si="20"/>
        <v>0.12120004925368817</v>
      </c>
      <c r="E28">
        <f t="shared" ref="E28:S28" si="21">E17/E$26</f>
        <v>8.3973177447032227E-2</v>
      </c>
      <c r="F28">
        <f t="shared" si="21"/>
        <v>0</v>
      </c>
      <c r="G28" t="e">
        <f t="shared" si="21"/>
        <v>#DIV/0!</v>
      </c>
      <c r="H28">
        <f t="shared" si="21"/>
        <v>2.3433480971648385E-3</v>
      </c>
      <c r="I28">
        <f t="shared" si="21"/>
        <v>4.0595851911739813E-3</v>
      </c>
      <c r="J28">
        <f t="shared" si="21"/>
        <v>2.8386216503923402E-3</v>
      </c>
      <c r="K28" t="e">
        <f t="shared" si="21"/>
        <v>#DIV/0!</v>
      </c>
      <c r="L28">
        <f t="shared" si="21"/>
        <v>8.0798732462937159E-2</v>
      </c>
      <c r="M28" t="e">
        <f t="shared" si="21"/>
        <v>#DIV/0!</v>
      </c>
      <c r="N28">
        <f t="shared" si="21"/>
        <v>0</v>
      </c>
      <c r="O28">
        <f t="shared" si="21"/>
        <v>0</v>
      </c>
      <c r="P28">
        <f t="shared" si="21"/>
        <v>1.5672141383775911E-2</v>
      </c>
      <c r="Q28" t="e">
        <f t="shared" si="21"/>
        <v>#DIV/0!</v>
      </c>
      <c r="R28">
        <f t="shared" si="21"/>
        <v>0.13161635653274112</v>
      </c>
      <c r="S28" t="e">
        <f t="shared" si="21"/>
        <v>#DIV/0!</v>
      </c>
    </row>
    <row r="29" spans="1:29" x14ac:dyDescent="0.35">
      <c r="A29" t="s">
        <v>74</v>
      </c>
      <c r="B29" t="e">
        <f t="shared" ref="B29" si="22">B18/B$26</f>
        <v>#DIV/0!</v>
      </c>
      <c r="C29">
        <f t="shared" si="20"/>
        <v>8.423041528895811E-2</v>
      </c>
      <c r="D29">
        <f t="shared" si="20"/>
        <v>0.13237186824969135</v>
      </c>
      <c r="E29">
        <f t="shared" ref="E29:S29" si="23">E18/E$26</f>
        <v>0.12428333514542564</v>
      </c>
      <c r="F29">
        <f t="shared" si="23"/>
        <v>3.4068927107938886E-2</v>
      </c>
      <c r="G29" t="e">
        <f t="shared" si="23"/>
        <v>#DIV/0!</v>
      </c>
      <c r="H29">
        <f t="shared" si="23"/>
        <v>5.5088742831558062E-2</v>
      </c>
      <c r="I29">
        <f t="shared" si="23"/>
        <v>6.6098836674801278E-2</v>
      </c>
      <c r="J29">
        <f t="shared" si="23"/>
        <v>6.6531226532073454E-2</v>
      </c>
      <c r="K29" t="e">
        <f t="shared" si="23"/>
        <v>#DIV/0!</v>
      </c>
      <c r="L29">
        <f t="shared" si="23"/>
        <v>6.0659950047327179E-3</v>
      </c>
      <c r="M29" t="e">
        <f t="shared" si="23"/>
        <v>#DIV/0!</v>
      </c>
      <c r="N29">
        <f t="shared" si="23"/>
        <v>8.5397480953421506E-2</v>
      </c>
      <c r="O29">
        <f t="shared" si="23"/>
        <v>7.3871217767012998E-2</v>
      </c>
      <c r="P29">
        <f t="shared" si="23"/>
        <v>8.5467045954129378E-2</v>
      </c>
      <c r="Q29" t="e">
        <f t="shared" si="23"/>
        <v>#DIV/0!</v>
      </c>
      <c r="R29">
        <f t="shared" si="23"/>
        <v>1.0516175506558704E-2</v>
      </c>
      <c r="S29" t="e">
        <f t="shared" si="23"/>
        <v>#DIV/0!</v>
      </c>
    </row>
    <row r="30" spans="1:29" x14ac:dyDescent="0.35">
      <c r="A30" t="s">
        <v>75</v>
      </c>
      <c r="B30" t="e">
        <f t="shared" ref="B30" si="24">B19/B$26</f>
        <v>#DIV/0!</v>
      </c>
      <c r="C30">
        <f t="shared" si="20"/>
        <v>0.1793746392721417</v>
      </c>
      <c r="D30">
        <f t="shared" si="20"/>
        <v>0.40268095826682943</v>
      </c>
      <c r="E30">
        <f t="shared" ref="E30:S30" si="25">E19/E$26</f>
        <v>0.66666119556936709</v>
      </c>
      <c r="F30">
        <f t="shared" si="25"/>
        <v>0.96593107289206104</v>
      </c>
      <c r="G30" t="e">
        <f t="shared" si="25"/>
        <v>#DIV/0!</v>
      </c>
      <c r="H30">
        <f t="shared" si="25"/>
        <v>0.9376966216117808</v>
      </c>
      <c r="I30">
        <f t="shared" si="25"/>
        <v>0.92658187717126861</v>
      </c>
      <c r="J30">
        <f t="shared" si="25"/>
        <v>0.92653889715900684</v>
      </c>
      <c r="K30" t="e">
        <f t="shared" si="25"/>
        <v>#DIV/0!</v>
      </c>
      <c r="L30">
        <f t="shared" si="25"/>
        <v>0</v>
      </c>
      <c r="M30" t="e">
        <f t="shared" si="25"/>
        <v>#DIV/0!</v>
      </c>
      <c r="N30">
        <f t="shared" si="25"/>
        <v>0.90767424535589125</v>
      </c>
      <c r="O30">
        <f t="shared" si="25"/>
        <v>0.92242363781178305</v>
      </c>
      <c r="P30">
        <f t="shared" si="25"/>
        <v>0.88705972873385641</v>
      </c>
      <c r="Q30" t="e">
        <f t="shared" si="25"/>
        <v>#DIV/0!</v>
      </c>
      <c r="R30">
        <f t="shared" si="25"/>
        <v>0</v>
      </c>
      <c r="S30" t="e">
        <f t="shared" si="25"/>
        <v>#DIV/0!</v>
      </c>
    </row>
    <row r="31" spans="1:29" x14ac:dyDescent="0.35">
      <c r="A31" t="s">
        <v>76</v>
      </c>
      <c r="B31" t="e">
        <f t="shared" ref="B31" si="26">B20/B$26</f>
        <v>#DIV/0!</v>
      </c>
      <c r="C31">
        <f t="shared" si="20"/>
        <v>0</v>
      </c>
      <c r="D31">
        <f t="shared" si="20"/>
        <v>0</v>
      </c>
      <c r="E31">
        <f t="shared" ref="E31:S31" si="27">E20/E$26</f>
        <v>0</v>
      </c>
      <c r="F31">
        <f t="shared" si="27"/>
        <v>0</v>
      </c>
      <c r="G31" t="e">
        <f t="shared" si="27"/>
        <v>#DIV/0!</v>
      </c>
      <c r="H31">
        <f t="shared" si="27"/>
        <v>0</v>
      </c>
      <c r="I31">
        <f t="shared" si="27"/>
        <v>0</v>
      </c>
      <c r="J31">
        <f t="shared" si="27"/>
        <v>0</v>
      </c>
      <c r="K31" t="e">
        <f t="shared" si="27"/>
        <v>#DIV/0!</v>
      </c>
      <c r="L31">
        <f t="shared" si="27"/>
        <v>0</v>
      </c>
      <c r="M31" t="e">
        <f t="shared" si="27"/>
        <v>#DIV/0!</v>
      </c>
      <c r="N31">
        <f t="shared" si="27"/>
        <v>0</v>
      </c>
      <c r="O31">
        <f t="shared" si="27"/>
        <v>0</v>
      </c>
      <c r="P31">
        <f t="shared" si="27"/>
        <v>0</v>
      </c>
      <c r="Q31" t="e">
        <f t="shared" si="27"/>
        <v>#DIV/0!</v>
      </c>
      <c r="R31">
        <f t="shared" si="27"/>
        <v>0</v>
      </c>
      <c r="S31" t="e">
        <f t="shared" si="27"/>
        <v>#DIV/0!</v>
      </c>
    </row>
    <row r="32" spans="1:29" x14ac:dyDescent="0.35">
      <c r="A32" t="s">
        <v>77</v>
      </c>
      <c r="B32" t="e">
        <f t="shared" ref="B32" si="28">B21/B$26</f>
        <v>#DIV/0!</v>
      </c>
      <c r="C32">
        <f t="shared" si="20"/>
        <v>0</v>
      </c>
      <c r="D32">
        <f t="shared" si="20"/>
        <v>0</v>
      </c>
      <c r="E32">
        <f t="shared" ref="E32:S32" si="29">E21/E$26</f>
        <v>0</v>
      </c>
      <c r="F32">
        <f t="shared" si="29"/>
        <v>0</v>
      </c>
      <c r="G32" t="e">
        <f t="shared" si="29"/>
        <v>#DIV/0!</v>
      </c>
      <c r="H32">
        <f t="shared" si="29"/>
        <v>0</v>
      </c>
      <c r="I32">
        <f t="shared" si="29"/>
        <v>0</v>
      </c>
      <c r="J32">
        <f t="shared" si="29"/>
        <v>0</v>
      </c>
      <c r="K32" t="e">
        <f t="shared" si="29"/>
        <v>#DIV/0!</v>
      </c>
      <c r="L32">
        <f t="shared" si="29"/>
        <v>0</v>
      </c>
      <c r="M32" t="e">
        <f t="shared" si="29"/>
        <v>#DIV/0!</v>
      </c>
      <c r="N32">
        <f t="shared" si="29"/>
        <v>0</v>
      </c>
      <c r="O32">
        <f t="shared" si="29"/>
        <v>0</v>
      </c>
      <c r="P32">
        <f t="shared" si="29"/>
        <v>0</v>
      </c>
      <c r="Q32" t="e">
        <f t="shared" si="29"/>
        <v>#DIV/0!</v>
      </c>
      <c r="R32">
        <f t="shared" si="29"/>
        <v>0</v>
      </c>
      <c r="S32" t="e">
        <f t="shared" si="29"/>
        <v>#DIV/0!</v>
      </c>
    </row>
    <row r="33" spans="1:19" x14ac:dyDescent="0.35">
      <c r="A33" t="s">
        <v>78</v>
      </c>
      <c r="B33" t="e">
        <f t="shared" ref="B33" si="30">B22/B$26</f>
        <v>#DIV/0!</v>
      </c>
      <c r="C33">
        <f t="shared" si="20"/>
        <v>0</v>
      </c>
      <c r="D33">
        <f t="shared" si="20"/>
        <v>0</v>
      </c>
      <c r="E33">
        <f t="shared" ref="E33:S33" si="31">E22/E$26</f>
        <v>0</v>
      </c>
      <c r="F33">
        <f t="shared" si="31"/>
        <v>0</v>
      </c>
      <c r="G33" t="e">
        <f t="shared" si="31"/>
        <v>#DIV/0!</v>
      </c>
      <c r="H33">
        <f t="shared" si="31"/>
        <v>0</v>
      </c>
      <c r="I33">
        <f t="shared" si="31"/>
        <v>0</v>
      </c>
      <c r="J33">
        <f t="shared" si="31"/>
        <v>0</v>
      </c>
      <c r="K33" t="e">
        <f t="shared" si="31"/>
        <v>#DIV/0!</v>
      </c>
      <c r="L33">
        <f t="shared" si="31"/>
        <v>0</v>
      </c>
      <c r="M33" t="e">
        <f t="shared" si="31"/>
        <v>#DIV/0!</v>
      </c>
      <c r="N33">
        <f t="shared" si="31"/>
        <v>0</v>
      </c>
      <c r="O33">
        <f t="shared" si="31"/>
        <v>0</v>
      </c>
      <c r="P33">
        <f t="shared" si="31"/>
        <v>0</v>
      </c>
      <c r="Q33" t="e">
        <f t="shared" si="31"/>
        <v>#DIV/0!</v>
      </c>
      <c r="R33">
        <f t="shared" si="31"/>
        <v>0</v>
      </c>
      <c r="S33" t="e">
        <f t="shared" si="31"/>
        <v>#DIV/0!</v>
      </c>
    </row>
    <row r="34" spans="1:19" x14ac:dyDescent="0.35">
      <c r="A34" t="s">
        <v>79</v>
      </c>
      <c r="B34" t="e">
        <f t="shared" ref="B34" si="32">B23/B$26</f>
        <v>#DIV/0!</v>
      </c>
      <c r="C34">
        <f t="shared" si="20"/>
        <v>0</v>
      </c>
      <c r="D34">
        <f t="shared" si="20"/>
        <v>0</v>
      </c>
      <c r="E34">
        <f t="shared" ref="E34:S34" si="33">E23/E$26</f>
        <v>0</v>
      </c>
      <c r="F34">
        <f t="shared" si="33"/>
        <v>0</v>
      </c>
      <c r="G34" t="e">
        <f t="shared" si="33"/>
        <v>#DIV/0!</v>
      </c>
      <c r="H34">
        <f t="shared" si="33"/>
        <v>0</v>
      </c>
      <c r="I34">
        <f t="shared" si="33"/>
        <v>0</v>
      </c>
      <c r="J34">
        <f t="shared" si="33"/>
        <v>0</v>
      </c>
      <c r="K34" t="e">
        <f t="shared" si="33"/>
        <v>#DIV/0!</v>
      </c>
      <c r="L34">
        <f t="shared" si="33"/>
        <v>0</v>
      </c>
      <c r="M34" t="e">
        <f t="shared" si="33"/>
        <v>#DIV/0!</v>
      </c>
      <c r="N34">
        <f t="shared" si="33"/>
        <v>0</v>
      </c>
      <c r="O34">
        <f t="shared" si="33"/>
        <v>0</v>
      </c>
      <c r="P34">
        <f t="shared" si="33"/>
        <v>0</v>
      </c>
      <c r="Q34" t="e">
        <f t="shared" si="33"/>
        <v>#DIV/0!</v>
      </c>
      <c r="R34">
        <f t="shared" si="33"/>
        <v>0</v>
      </c>
      <c r="S34" t="e">
        <f t="shared" si="33"/>
        <v>#DIV/0!</v>
      </c>
    </row>
    <row r="35" spans="1:19" x14ac:dyDescent="0.35">
      <c r="A35" t="s">
        <v>80</v>
      </c>
      <c r="B35" t="e">
        <f t="shared" ref="B35" si="34">B24/B$26</f>
        <v>#DIV/0!</v>
      </c>
      <c r="C35">
        <f t="shared" si="20"/>
        <v>0</v>
      </c>
      <c r="D35">
        <f t="shared" si="20"/>
        <v>0</v>
      </c>
      <c r="E35">
        <f t="shared" ref="E35:S35" si="35">E24/E$26</f>
        <v>0</v>
      </c>
      <c r="F35">
        <f t="shared" si="35"/>
        <v>0</v>
      </c>
      <c r="G35" t="e">
        <f t="shared" si="35"/>
        <v>#DIV/0!</v>
      </c>
      <c r="H35">
        <f t="shared" si="35"/>
        <v>0</v>
      </c>
      <c r="I35">
        <f t="shared" si="35"/>
        <v>0</v>
      </c>
      <c r="J35">
        <f t="shared" si="35"/>
        <v>0</v>
      </c>
      <c r="K35" t="e">
        <f t="shared" si="35"/>
        <v>#DIV/0!</v>
      </c>
      <c r="L35">
        <f t="shared" si="35"/>
        <v>0</v>
      </c>
      <c r="M35" t="e">
        <f t="shared" si="35"/>
        <v>#DIV/0!</v>
      </c>
      <c r="N35">
        <f t="shared" si="35"/>
        <v>0</v>
      </c>
      <c r="O35">
        <f t="shared" si="35"/>
        <v>0</v>
      </c>
      <c r="P35">
        <f t="shared" si="35"/>
        <v>0</v>
      </c>
      <c r="Q35" t="e">
        <f t="shared" si="35"/>
        <v>#DIV/0!</v>
      </c>
      <c r="R35">
        <f t="shared" si="35"/>
        <v>0</v>
      </c>
      <c r="S35" t="e">
        <f t="shared" si="35"/>
        <v>#DIV/0!</v>
      </c>
    </row>
    <row r="36" spans="1:19" x14ac:dyDescent="0.35">
      <c r="A36" t="s">
        <v>81</v>
      </c>
      <c r="B36" t="e">
        <f t="shared" ref="B36" si="36">B25/B$26</f>
        <v>#DIV/0!</v>
      </c>
      <c r="C36">
        <f t="shared" si="20"/>
        <v>0</v>
      </c>
      <c r="D36">
        <f t="shared" si="20"/>
        <v>0</v>
      </c>
      <c r="E36">
        <f t="shared" ref="E36:S36" si="37">E25/E$26</f>
        <v>0</v>
      </c>
      <c r="F36">
        <f t="shared" si="37"/>
        <v>0</v>
      </c>
      <c r="G36" t="e">
        <f t="shared" si="37"/>
        <v>#DIV/0!</v>
      </c>
      <c r="H36">
        <f t="shared" si="37"/>
        <v>0</v>
      </c>
      <c r="I36">
        <f t="shared" si="37"/>
        <v>0</v>
      </c>
      <c r="J36">
        <f t="shared" si="37"/>
        <v>0</v>
      </c>
      <c r="K36" t="e">
        <f t="shared" si="37"/>
        <v>#DIV/0!</v>
      </c>
      <c r="L36">
        <f t="shared" si="37"/>
        <v>0</v>
      </c>
      <c r="M36" t="e">
        <f t="shared" si="37"/>
        <v>#DIV/0!</v>
      </c>
      <c r="N36">
        <f t="shared" si="37"/>
        <v>0</v>
      </c>
      <c r="O36">
        <f t="shared" si="37"/>
        <v>0</v>
      </c>
      <c r="P36">
        <f t="shared" si="37"/>
        <v>0</v>
      </c>
      <c r="Q36" t="e">
        <f t="shared" si="37"/>
        <v>#DIV/0!</v>
      </c>
      <c r="R36">
        <f t="shared" si="37"/>
        <v>0</v>
      </c>
      <c r="S36" t="e">
        <f t="shared" si="37"/>
        <v>#DIV/0!</v>
      </c>
    </row>
    <row r="37" spans="1:19" x14ac:dyDescent="0.35">
      <c r="A37" s="1" t="s">
        <v>82</v>
      </c>
      <c r="B37" s="2" t="e">
        <f>(B28+B29*2+B30*3+B31*4+B32*5+B33*6+B34*7+B35*8+B36*9)/3</f>
        <v>#DIV/0!</v>
      </c>
      <c r="C37" s="2">
        <f>(C28+C29*2+C30*3+C31*4+C32*5+C33*6+C34*7+C35*8+C36*9)/3</f>
        <v>0.27571775950158356</v>
      </c>
      <c r="D37" s="1">
        <f t="shared" ref="D37" si="38">(D28+D29*2+D30*3+D31*4+D32*5+D33*6+D34*7+D35*8+D36*9)/3</f>
        <v>0.5313288868511864</v>
      </c>
      <c r="E37" s="1">
        <f t="shared" ref="E37:S37" si="39">(E28+E29*2+E30*3+E31*4+E32*5+E33*6+E34*7+E35*8+E36*9)/3</f>
        <v>0.77750781148199488</v>
      </c>
      <c r="F37" s="1">
        <f t="shared" si="39"/>
        <v>0.98864369096402027</v>
      </c>
      <c r="G37" s="1" t="e">
        <f t="shared" si="39"/>
        <v>#DIV/0!</v>
      </c>
      <c r="H37" s="1">
        <f t="shared" si="39"/>
        <v>0.97520356619854109</v>
      </c>
      <c r="I37" s="1">
        <f t="shared" si="39"/>
        <v>0.97200096335152741</v>
      </c>
      <c r="J37" s="1">
        <f t="shared" si="39"/>
        <v>0.97183925539718652</v>
      </c>
      <c r="K37" s="1" t="e">
        <f t="shared" si="39"/>
        <v>#DIV/0!</v>
      </c>
      <c r="L37" s="1">
        <f t="shared" si="39"/>
        <v>3.0976907490800867E-2</v>
      </c>
      <c r="M37" s="1" t="e">
        <f t="shared" si="39"/>
        <v>#DIV/0!</v>
      </c>
      <c r="N37" s="1">
        <f t="shared" si="39"/>
        <v>0.96460589932483887</v>
      </c>
      <c r="O37" s="1">
        <f t="shared" si="39"/>
        <v>0.97167111632312508</v>
      </c>
      <c r="P37" s="1">
        <f t="shared" si="39"/>
        <v>0.94926180649786807</v>
      </c>
      <c r="Q37" s="1" t="e">
        <f t="shared" si="39"/>
        <v>#DIV/0!</v>
      </c>
      <c r="R37" s="1">
        <f t="shared" si="39"/>
        <v>5.0882902515286176E-2</v>
      </c>
      <c r="S37" s="1" t="e">
        <f t="shared" si="39"/>
        <v>#DIV/0!</v>
      </c>
    </row>
    <row r="40" spans="1:19" x14ac:dyDescent="0.35">
      <c r="A40" t="s">
        <v>1</v>
      </c>
      <c r="B40" t="s">
        <v>98</v>
      </c>
      <c r="C40" t="s">
        <v>99</v>
      </c>
      <c r="D40" t="s">
        <v>100</v>
      </c>
      <c r="E40" t="s">
        <v>101</v>
      </c>
      <c r="F40" t="s">
        <v>102</v>
      </c>
      <c r="G40" t="s">
        <v>103</v>
      </c>
      <c r="H40" t="s">
        <v>104</v>
      </c>
      <c r="I40" t="s">
        <v>105</v>
      </c>
      <c r="J40" t="s">
        <v>106</v>
      </c>
      <c r="K40" t="s">
        <v>107</v>
      </c>
      <c r="L40" t="s">
        <v>108</v>
      </c>
      <c r="M40" t="s">
        <v>109</v>
      </c>
      <c r="N40" t="s">
        <v>110</v>
      </c>
      <c r="O40" t="s">
        <v>111</v>
      </c>
      <c r="P40" t="s">
        <v>112</v>
      </c>
      <c r="Q40" t="s">
        <v>113</v>
      </c>
      <c r="R40" t="s">
        <v>114</v>
      </c>
      <c r="S40" t="s">
        <v>115</v>
      </c>
    </row>
    <row r="41" spans="1:19" x14ac:dyDescent="0.35">
      <c r="A41" t="s">
        <v>5</v>
      </c>
      <c r="C41">
        <v>195530.34400000001</v>
      </c>
      <c r="D41">
        <v>60175.987999999998</v>
      </c>
      <c r="E41">
        <v>14570.725</v>
      </c>
      <c r="F41">
        <v>1456.5139999999999</v>
      </c>
      <c r="H41">
        <v>13537.968000000001</v>
      </c>
      <c r="I41">
        <v>16772.400000000001</v>
      </c>
      <c r="J41">
        <v>15417.625</v>
      </c>
      <c r="K41">
        <v>369.07400000000001</v>
      </c>
      <c r="L41">
        <v>868055.625</v>
      </c>
      <c r="N41">
        <v>22493.359</v>
      </c>
      <c r="O41">
        <v>17755.692999999999</v>
      </c>
      <c r="P41">
        <v>26548.636999999999</v>
      </c>
      <c r="R41">
        <v>513512.125</v>
      </c>
    </row>
    <row r="42" spans="1:19" x14ac:dyDescent="0.35">
      <c r="A42" t="s">
        <v>6</v>
      </c>
      <c r="C42">
        <v>66708.733999999997</v>
      </c>
      <c r="D42">
        <v>50804.983999999997</v>
      </c>
      <c r="E42">
        <v>30321.16</v>
      </c>
      <c r="H42">
        <v>1196.671</v>
      </c>
      <c r="I42">
        <v>2056.942</v>
      </c>
      <c r="J42">
        <v>1241.973</v>
      </c>
      <c r="L42">
        <v>124740.617</v>
      </c>
      <c r="N42">
        <v>976.71900000000005</v>
      </c>
      <c r="O42">
        <v>1262.655</v>
      </c>
      <c r="P42">
        <v>7411.027</v>
      </c>
      <c r="R42">
        <v>74403.070000000007</v>
      </c>
    </row>
    <row r="43" spans="1:19" x14ac:dyDescent="0.35">
      <c r="A43" t="s">
        <v>7</v>
      </c>
      <c r="C43">
        <v>33785.167999999998</v>
      </c>
      <c r="D43">
        <v>32993.535000000003</v>
      </c>
      <c r="E43">
        <v>17414.537</v>
      </c>
      <c r="L43">
        <v>8546.3259999999991</v>
      </c>
      <c r="N43">
        <v>1087.548</v>
      </c>
      <c r="O43">
        <v>646.65899999999999</v>
      </c>
      <c r="P43">
        <v>3993.8969999999999</v>
      </c>
      <c r="R43">
        <v>12021.09</v>
      </c>
    </row>
    <row r="44" spans="1:19" x14ac:dyDescent="0.35">
      <c r="A44" t="s">
        <v>8</v>
      </c>
      <c r="C44">
        <v>34363.055</v>
      </c>
      <c r="D44">
        <v>45553.34</v>
      </c>
      <c r="E44">
        <v>39729.917999999998</v>
      </c>
      <c r="H44">
        <v>819.47</v>
      </c>
      <c r="I44">
        <v>826.08799999999997</v>
      </c>
      <c r="J44">
        <v>957.07299999999998</v>
      </c>
      <c r="K44">
        <v>320.93200000000002</v>
      </c>
      <c r="N44">
        <v>2633.7510000000002</v>
      </c>
      <c r="O44">
        <v>1811.8620000000001</v>
      </c>
      <c r="P44">
        <v>2513.0929999999998</v>
      </c>
      <c r="R44">
        <v>715.07299999999998</v>
      </c>
    </row>
    <row r="45" spans="1:19" x14ac:dyDescent="0.35">
      <c r="A45" t="s">
        <v>9</v>
      </c>
      <c r="C45">
        <v>11440.397000000001</v>
      </c>
      <c r="D45">
        <v>24890.021000000001</v>
      </c>
      <c r="E45">
        <v>28592.715</v>
      </c>
      <c r="F45">
        <v>490.59899999999999</v>
      </c>
      <c r="H45">
        <v>5497.6040000000003</v>
      </c>
      <c r="I45">
        <v>8375.1859999999997</v>
      </c>
      <c r="J45">
        <v>6939.1239999999998</v>
      </c>
      <c r="N45">
        <v>12577.475</v>
      </c>
      <c r="O45">
        <v>11224.459000000001</v>
      </c>
      <c r="P45">
        <v>10447.661</v>
      </c>
      <c r="R45">
        <v>770.71400000000006</v>
      </c>
    </row>
    <row r="46" spans="1:19" x14ac:dyDescent="0.35">
      <c r="A46" t="s">
        <v>10</v>
      </c>
      <c r="C46">
        <v>16504.373</v>
      </c>
      <c r="D46">
        <v>32314.383000000002</v>
      </c>
      <c r="E46">
        <v>50153.957000000002</v>
      </c>
      <c r="F46">
        <v>14217.218000000001</v>
      </c>
      <c r="H46">
        <v>60177.082000000002</v>
      </c>
      <c r="I46">
        <v>86713.601999999999</v>
      </c>
      <c r="J46">
        <v>79885.508000000002</v>
      </c>
      <c r="N46">
        <v>79405.679999999993</v>
      </c>
      <c r="O46">
        <v>86350.008000000002</v>
      </c>
      <c r="P46">
        <v>86674.366999999998</v>
      </c>
    </row>
    <row r="47" spans="1:19" x14ac:dyDescent="0.35">
      <c r="A47" t="s">
        <v>11</v>
      </c>
      <c r="C47">
        <v>3357.489</v>
      </c>
      <c r="D47">
        <v>19903.313999999998</v>
      </c>
      <c r="E47">
        <v>80011.539000000004</v>
      </c>
      <c r="F47">
        <v>198081.234</v>
      </c>
      <c r="H47">
        <v>329085.59399999998</v>
      </c>
      <c r="I47">
        <v>424599.43800000002</v>
      </c>
      <c r="J47">
        <v>463543.46899999998</v>
      </c>
      <c r="N47">
        <v>361172.46899999998</v>
      </c>
      <c r="O47">
        <v>386705.25</v>
      </c>
      <c r="P47">
        <v>332560.65600000002</v>
      </c>
    </row>
    <row r="48" spans="1:19" x14ac:dyDescent="0.35">
      <c r="A48" t="s">
        <v>68</v>
      </c>
    </row>
    <row r="49" spans="1:19" x14ac:dyDescent="0.35">
      <c r="A49" t="s">
        <v>69</v>
      </c>
    </row>
    <row r="50" spans="1:19" x14ac:dyDescent="0.35">
      <c r="A50" t="s">
        <v>70</v>
      </c>
    </row>
    <row r="51" spans="1:19" x14ac:dyDescent="0.35">
      <c r="A51" t="s">
        <v>71</v>
      </c>
      <c r="B51">
        <f t="shared" ref="B51:P51" si="40">SUM(B41:B50)</f>
        <v>0</v>
      </c>
      <c r="C51">
        <f t="shared" si="40"/>
        <v>361689.56</v>
      </c>
      <c r="D51">
        <f t="shared" si="40"/>
        <v>266635.565</v>
      </c>
      <c r="E51">
        <f t="shared" si="40"/>
        <v>260794.55099999998</v>
      </c>
      <c r="F51">
        <f t="shared" si="40"/>
        <v>214245.565</v>
      </c>
      <c r="G51">
        <f t="shared" si="40"/>
        <v>0</v>
      </c>
      <c r="H51">
        <f t="shared" si="40"/>
        <v>410314.38899999997</v>
      </c>
      <c r="I51">
        <f t="shared" si="40"/>
        <v>539343.65599999996</v>
      </c>
      <c r="J51">
        <f t="shared" si="40"/>
        <v>567984.772</v>
      </c>
      <c r="K51">
        <f t="shared" si="40"/>
        <v>690.00600000000009</v>
      </c>
      <c r="L51">
        <f t="shared" si="40"/>
        <v>1001342.568</v>
      </c>
      <c r="M51">
        <f t="shared" si="40"/>
        <v>0</v>
      </c>
      <c r="N51">
        <f t="shared" si="40"/>
        <v>480347.00099999999</v>
      </c>
      <c r="O51">
        <f t="shared" si="40"/>
        <v>505756.58600000001</v>
      </c>
      <c r="P51">
        <f t="shared" si="40"/>
        <v>470149.33799999999</v>
      </c>
      <c r="Q51">
        <f t="shared" ref="Q51:S51" si="41">SUM(Q41:Q50)</f>
        <v>0</v>
      </c>
      <c r="R51">
        <f t="shared" si="41"/>
        <v>601422.07200000004</v>
      </c>
      <c r="S51">
        <f t="shared" si="41"/>
        <v>0</v>
      </c>
    </row>
    <row r="52" spans="1:19" x14ac:dyDescent="0.35">
      <c r="A52" t="s">
        <v>61</v>
      </c>
      <c r="B52" t="e">
        <f t="shared" ref="B52:P52" si="42">B41/B$51</f>
        <v>#DIV/0!</v>
      </c>
      <c r="C52">
        <f t="shared" si="42"/>
        <v>0.54060267595227252</v>
      </c>
      <c r="D52">
        <f t="shared" si="42"/>
        <v>0.2256862770726028</v>
      </c>
      <c r="E52">
        <f t="shared" si="42"/>
        <v>5.5870511650375709E-2</v>
      </c>
      <c r="F52">
        <f t="shared" si="42"/>
        <v>6.7983390928068911E-3</v>
      </c>
      <c r="G52" t="e">
        <f t="shared" si="42"/>
        <v>#DIV/0!</v>
      </c>
      <c r="H52">
        <f t="shared" si="42"/>
        <v>3.2994134163791176E-2</v>
      </c>
      <c r="I52">
        <f t="shared" si="42"/>
        <v>3.1097797876016926E-2</v>
      </c>
      <c r="J52">
        <f t="shared" si="42"/>
        <v>2.7144433724360484E-2</v>
      </c>
      <c r="K52">
        <f t="shared" si="42"/>
        <v>0.53488520389677763</v>
      </c>
      <c r="L52">
        <f t="shared" si="42"/>
        <v>0.86689176385838018</v>
      </c>
      <c r="M52" t="e">
        <f t="shared" si="42"/>
        <v>#DIV/0!</v>
      </c>
      <c r="N52">
        <f t="shared" si="42"/>
        <v>4.6827312241301995E-2</v>
      </c>
      <c r="O52">
        <f t="shared" si="42"/>
        <v>3.5107190873041837E-2</v>
      </c>
      <c r="P52">
        <f t="shared" si="42"/>
        <v>5.6468519370753638E-2</v>
      </c>
      <c r="Q52" t="e">
        <f t="shared" ref="Q52:S52" si="43">Q41/Q$51</f>
        <v>#DIV/0!</v>
      </c>
      <c r="R52">
        <f t="shared" si="43"/>
        <v>0.85382986243311665</v>
      </c>
      <c r="S52" t="e">
        <f t="shared" si="43"/>
        <v>#DIV/0!</v>
      </c>
    </row>
    <row r="53" spans="1:19" x14ac:dyDescent="0.35">
      <c r="A53" t="s">
        <v>62</v>
      </c>
      <c r="B53" t="e">
        <f t="shared" ref="B53:P53" si="44">B42/B$51</f>
        <v>#DIV/0!</v>
      </c>
      <c r="C53">
        <f t="shared" si="44"/>
        <v>0.18443643770088358</v>
      </c>
      <c r="D53">
        <f t="shared" si="44"/>
        <v>0.19054091302486223</v>
      </c>
      <c r="E53">
        <f t="shared" si="44"/>
        <v>0.11626454572664749</v>
      </c>
      <c r="F53">
        <f t="shared" si="44"/>
        <v>0</v>
      </c>
      <c r="G53" t="e">
        <f t="shared" si="44"/>
        <v>#DIV/0!</v>
      </c>
      <c r="H53">
        <f t="shared" si="44"/>
        <v>2.9164733971832513E-3</v>
      </c>
      <c r="I53">
        <f t="shared" si="44"/>
        <v>3.8137873267206838E-3</v>
      </c>
      <c r="J53">
        <f t="shared" si="44"/>
        <v>2.1866308063625338E-3</v>
      </c>
      <c r="K53">
        <f t="shared" si="44"/>
        <v>0</v>
      </c>
      <c r="L53">
        <f t="shared" si="44"/>
        <v>0.12457336878142186</v>
      </c>
      <c r="M53" t="e">
        <f t="shared" si="44"/>
        <v>#DIV/0!</v>
      </c>
      <c r="N53">
        <f t="shared" si="44"/>
        <v>2.0333612949943246E-3</v>
      </c>
      <c r="O53">
        <f t="shared" si="44"/>
        <v>2.4965665993324304E-3</v>
      </c>
      <c r="P53">
        <f t="shared" si="44"/>
        <v>1.5763133968296688E-2</v>
      </c>
      <c r="Q53" t="e">
        <f t="shared" ref="Q53:S53" si="45">Q42/Q$51</f>
        <v>#DIV/0!</v>
      </c>
      <c r="R53">
        <f t="shared" si="45"/>
        <v>0.12371190460731878</v>
      </c>
      <c r="S53" t="e">
        <f t="shared" si="45"/>
        <v>#DIV/0!</v>
      </c>
    </row>
    <row r="54" spans="1:19" x14ac:dyDescent="0.35">
      <c r="A54" t="s">
        <v>63</v>
      </c>
      <c r="B54" t="e">
        <f t="shared" ref="B54:P54" si="46">B43/B$51</f>
        <v>#DIV/0!</v>
      </c>
      <c r="C54">
        <f t="shared" si="46"/>
        <v>9.3409298294371557E-2</v>
      </c>
      <c r="D54">
        <f t="shared" si="46"/>
        <v>0.12374018822282767</v>
      </c>
      <c r="E54">
        <f t="shared" si="46"/>
        <v>6.6774926597296891E-2</v>
      </c>
      <c r="F54">
        <f t="shared" si="46"/>
        <v>0</v>
      </c>
      <c r="G54" t="e">
        <f t="shared" si="46"/>
        <v>#DIV/0!</v>
      </c>
      <c r="H54">
        <f t="shared" si="46"/>
        <v>0</v>
      </c>
      <c r="I54">
        <f t="shared" si="46"/>
        <v>0</v>
      </c>
      <c r="J54">
        <f t="shared" si="46"/>
        <v>0</v>
      </c>
      <c r="K54">
        <f t="shared" si="46"/>
        <v>0</v>
      </c>
      <c r="L54">
        <f t="shared" si="46"/>
        <v>8.5348673601979529E-3</v>
      </c>
      <c r="M54" t="e">
        <f t="shared" si="46"/>
        <v>#DIV/0!</v>
      </c>
      <c r="N54">
        <f t="shared" si="46"/>
        <v>2.264088248153755E-3</v>
      </c>
      <c r="O54">
        <f t="shared" si="46"/>
        <v>1.2785972894873978E-3</v>
      </c>
      <c r="P54">
        <f t="shared" si="46"/>
        <v>8.4949540011901494E-3</v>
      </c>
      <c r="Q54" t="e">
        <f t="shared" ref="Q54:S54" si="47">Q43/Q$51</f>
        <v>#DIV/0!</v>
      </c>
      <c r="R54">
        <f t="shared" si="47"/>
        <v>1.9987776570993557E-2</v>
      </c>
      <c r="S54" t="e">
        <f t="shared" si="47"/>
        <v>#DIV/0!</v>
      </c>
    </row>
    <row r="55" spans="1:19" x14ac:dyDescent="0.35">
      <c r="A55" t="s">
        <v>64</v>
      </c>
      <c r="B55" t="e">
        <f t="shared" ref="B55:P55" si="48">B44/B$51</f>
        <v>#DIV/0!</v>
      </c>
      <c r="C55">
        <f t="shared" si="48"/>
        <v>9.5007041397600744E-2</v>
      </c>
      <c r="D55">
        <f t="shared" si="48"/>
        <v>0.17084495086017501</v>
      </c>
      <c r="E55">
        <f t="shared" si="48"/>
        <v>0.15234182557748302</v>
      </c>
      <c r="F55">
        <f t="shared" si="48"/>
        <v>0</v>
      </c>
      <c r="G55" t="e">
        <f t="shared" si="48"/>
        <v>#DIV/0!</v>
      </c>
      <c r="H55">
        <f t="shared" si="48"/>
        <v>1.99717587773896E-3</v>
      </c>
      <c r="I55">
        <f t="shared" si="48"/>
        <v>1.5316542445805649E-3</v>
      </c>
      <c r="J55">
        <f t="shared" si="48"/>
        <v>1.6850328515497595E-3</v>
      </c>
      <c r="K55">
        <f t="shared" si="48"/>
        <v>0.46511479610322226</v>
      </c>
      <c r="L55">
        <f t="shared" si="48"/>
        <v>0</v>
      </c>
      <c r="M55" t="e">
        <f t="shared" si="48"/>
        <v>#DIV/0!</v>
      </c>
      <c r="N55">
        <f t="shared" si="48"/>
        <v>5.4830174738615687E-3</v>
      </c>
      <c r="O55">
        <f t="shared" si="48"/>
        <v>3.5824783110189693E-3</v>
      </c>
      <c r="P55">
        <f t="shared" si="48"/>
        <v>5.3453079625521028E-3</v>
      </c>
      <c r="Q55" t="e">
        <f t="shared" ref="Q55:S55" si="49">Q44/Q$51</f>
        <v>#DIV/0!</v>
      </c>
      <c r="R55">
        <f t="shared" si="49"/>
        <v>1.1889703309724887E-3</v>
      </c>
      <c r="S55" t="e">
        <f t="shared" si="49"/>
        <v>#DIV/0!</v>
      </c>
    </row>
    <row r="56" spans="1:19" x14ac:dyDescent="0.35">
      <c r="A56" t="s">
        <v>65</v>
      </c>
      <c r="B56" t="e">
        <f t="shared" ref="B56:P56" si="50">B45/B$51</f>
        <v>#DIV/0!</v>
      </c>
      <c r="C56">
        <f t="shared" si="50"/>
        <v>3.1630431909618846E-2</v>
      </c>
      <c r="D56">
        <f t="shared" si="50"/>
        <v>9.3348466098286634E-2</v>
      </c>
      <c r="E56">
        <f t="shared" si="50"/>
        <v>0.10963693409376488</v>
      </c>
      <c r="F56">
        <f t="shared" si="50"/>
        <v>2.2898910416185277E-3</v>
      </c>
      <c r="G56" t="e">
        <f t="shared" si="50"/>
        <v>#DIV/0!</v>
      </c>
      <c r="H56">
        <f t="shared" si="50"/>
        <v>1.3398516228978752E-2</v>
      </c>
      <c r="I56">
        <f t="shared" si="50"/>
        <v>1.5528477820827469E-2</v>
      </c>
      <c r="J56">
        <f t="shared" si="50"/>
        <v>1.2217095144233902E-2</v>
      </c>
      <c r="K56">
        <f t="shared" si="50"/>
        <v>0</v>
      </c>
      <c r="L56">
        <f t="shared" si="50"/>
        <v>0</v>
      </c>
      <c r="M56" t="e">
        <f t="shared" si="50"/>
        <v>#DIV/0!</v>
      </c>
      <c r="N56">
        <f t="shared" si="50"/>
        <v>2.6184143908082817E-2</v>
      </c>
      <c r="O56">
        <f t="shared" si="50"/>
        <v>2.2193401550681932E-2</v>
      </c>
      <c r="P56">
        <f t="shared" si="50"/>
        <v>2.222200512808124E-2</v>
      </c>
      <c r="Q56" t="e">
        <f t="shared" ref="Q56:S56" si="51">Q45/Q$51</f>
        <v>#DIV/0!</v>
      </c>
      <c r="R56">
        <f t="shared" si="51"/>
        <v>1.2814860575984979E-3</v>
      </c>
      <c r="S56" t="e">
        <f t="shared" si="51"/>
        <v>#DIV/0!</v>
      </c>
    </row>
    <row r="57" spans="1:19" x14ac:dyDescent="0.35">
      <c r="A57" t="s">
        <v>66</v>
      </c>
      <c r="B57" t="e">
        <f t="shared" ref="B57:P57" si="52">B46/B$51</f>
        <v>#DIV/0!</v>
      </c>
      <c r="C57">
        <f t="shared" si="52"/>
        <v>4.5631322618214357E-2</v>
      </c>
      <c r="D57">
        <f t="shared" si="52"/>
        <v>0.12119307114937949</v>
      </c>
      <c r="E57">
        <f t="shared" si="52"/>
        <v>0.19231213538660172</v>
      </c>
      <c r="F57">
        <f t="shared" si="52"/>
        <v>6.6359450661207395E-2</v>
      </c>
      <c r="G57" t="e">
        <f t="shared" si="52"/>
        <v>#DIV/0!</v>
      </c>
      <c r="H57">
        <f t="shared" si="52"/>
        <v>0.14666091078760585</v>
      </c>
      <c r="I57">
        <f t="shared" si="52"/>
        <v>0.16077616012600324</v>
      </c>
      <c r="J57">
        <f t="shared" si="52"/>
        <v>0.1406472707335189</v>
      </c>
      <c r="K57">
        <f t="shared" si="52"/>
        <v>0</v>
      </c>
      <c r="L57">
        <f t="shared" si="52"/>
        <v>0</v>
      </c>
      <c r="M57" t="e">
        <f t="shared" si="52"/>
        <v>#DIV/0!</v>
      </c>
      <c r="N57">
        <f t="shared" si="52"/>
        <v>0.16530899502795063</v>
      </c>
      <c r="O57">
        <f t="shared" si="52"/>
        <v>0.17073432238013406</v>
      </c>
      <c r="P57">
        <f t="shared" si="52"/>
        <v>0.1843549697819632</v>
      </c>
      <c r="Q57" t="e">
        <f t="shared" ref="Q57:S57" si="53">Q46/Q$51</f>
        <v>#DIV/0!</v>
      </c>
      <c r="R57">
        <f t="shared" si="53"/>
        <v>0</v>
      </c>
      <c r="S57" t="e">
        <f t="shared" si="53"/>
        <v>#DIV/0!</v>
      </c>
    </row>
    <row r="58" spans="1:19" x14ac:dyDescent="0.35">
      <c r="A58" t="s">
        <v>67</v>
      </c>
      <c r="B58" t="e">
        <f t="shared" ref="B58:P58" si="54">B47/B$51</f>
        <v>#DIV/0!</v>
      </c>
      <c r="C58">
        <f t="shared" si="54"/>
        <v>9.2827921270384472E-3</v>
      </c>
      <c r="D58">
        <f t="shared" si="54"/>
        <v>7.4646133571866141E-2</v>
      </c>
      <c r="E58">
        <f t="shared" si="54"/>
        <v>0.30679912096783041</v>
      </c>
      <c r="F58">
        <f t="shared" si="54"/>
        <v>0.9245523192043672</v>
      </c>
      <c r="G58" t="e">
        <f t="shared" si="54"/>
        <v>#DIV/0!</v>
      </c>
      <c r="H58">
        <f t="shared" si="54"/>
        <v>0.80203278954470203</v>
      </c>
      <c r="I58">
        <f t="shared" si="54"/>
        <v>0.7872521226058512</v>
      </c>
      <c r="J58">
        <f t="shared" si="54"/>
        <v>0.81611953673997439</v>
      </c>
      <c r="K58">
        <f t="shared" si="54"/>
        <v>0</v>
      </c>
      <c r="L58">
        <f t="shared" si="54"/>
        <v>0</v>
      </c>
      <c r="M58" t="e">
        <f t="shared" si="54"/>
        <v>#DIV/0!</v>
      </c>
      <c r="N58">
        <f t="shared" si="54"/>
        <v>0.7518990818056549</v>
      </c>
      <c r="O58">
        <f t="shared" si="54"/>
        <v>0.76460744299630334</v>
      </c>
      <c r="P58">
        <f t="shared" si="54"/>
        <v>0.70735110978716309</v>
      </c>
      <c r="Q58" t="e">
        <f t="shared" ref="Q58:S58" si="55">Q47/Q$51</f>
        <v>#DIV/0!</v>
      </c>
      <c r="R58">
        <f t="shared" si="55"/>
        <v>0</v>
      </c>
      <c r="S58" t="e">
        <f t="shared" si="55"/>
        <v>#DIV/0!</v>
      </c>
    </row>
    <row r="59" spans="1:19" x14ac:dyDescent="0.35">
      <c r="A59" t="s">
        <v>68</v>
      </c>
      <c r="B59" t="e">
        <f t="shared" ref="B59:P59" si="56">B48/B$51</f>
        <v>#DIV/0!</v>
      </c>
      <c r="C59">
        <f t="shared" si="56"/>
        <v>0</v>
      </c>
      <c r="D59">
        <f t="shared" si="56"/>
        <v>0</v>
      </c>
      <c r="E59">
        <f t="shared" si="56"/>
        <v>0</v>
      </c>
      <c r="F59">
        <f t="shared" si="56"/>
        <v>0</v>
      </c>
      <c r="G59" t="e">
        <f t="shared" si="56"/>
        <v>#DIV/0!</v>
      </c>
      <c r="H59">
        <f t="shared" si="56"/>
        <v>0</v>
      </c>
      <c r="I59">
        <f t="shared" si="56"/>
        <v>0</v>
      </c>
      <c r="J59">
        <f t="shared" si="56"/>
        <v>0</v>
      </c>
      <c r="K59">
        <f t="shared" si="56"/>
        <v>0</v>
      </c>
      <c r="L59">
        <f t="shared" si="56"/>
        <v>0</v>
      </c>
      <c r="M59" t="e">
        <f t="shared" si="56"/>
        <v>#DIV/0!</v>
      </c>
      <c r="N59">
        <f t="shared" si="56"/>
        <v>0</v>
      </c>
      <c r="O59">
        <f t="shared" si="56"/>
        <v>0</v>
      </c>
      <c r="P59">
        <f t="shared" si="56"/>
        <v>0</v>
      </c>
      <c r="Q59" t="e">
        <f t="shared" ref="Q59:S59" si="57">Q48/Q$51</f>
        <v>#DIV/0!</v>
      </c>
      <c r="R59">
        <f t="shared" si="57"/>
        <v>0</v>
      </c>
      <c r="S59" t="e">
        <f t="shared" si="57"/>
        <v>#DIV/0!</v>
      </c>
    </row>
    <row r="60" spans="1:19" x14ac:dyDescent="0.35">
      <c r="A60" t="s">
        <v>69</v>
      </c>
      <c r="B60" t="e">
        <f t="shared" ref="B60:P60" si="58">B49/B$51</f>
        <v>#DIV/0!</v>
      </c>
      <c r="C60">
        <f t="shared" si="58"/>
        <v>0</v>
      </c>
      <c r="D60">
        <f t="shared" si="58"/>
        <v>0</v>
      </c>
      <c r="E60">
        <f t="shared" si="58"/>
        <v>0</v>
      </c>
      <c r="F60">
        <f t="shared" si="58"/>
        <v>0</v>
      </c>
      <c r="G60" t="e">
        <f t="shared" si="58"/>
        <v>#DIV/0!</v>
      </c>
      <c r="H60">
        <f t="shared" si="58"/>
        <v>0</v>
      </c>
      <c r="I60">
        <f t="shared" si="58"/>
        <v>0</v>
      </c>
      <c r="J60">
        <f t="shared" si="58"/>
        <v>0</v>
      </c>
      <c r="K60">
        <f t="shared" si="58"/>
        <v>0</v>
      </c>
      <c r="L60">
        <f t="shared" si="58"/>
        <v>0</v>
      </c>
      <c r="M60" t="e">
        <f t="shared" si="58"/>
        <v>#DIV/0!</v>
      </c>
      <c r="N60">
        <f t="shared" si="58"/>
        <v>0</v>
      </c>
      <c r="O60">
        <f t="shared" si="58"/>
        <v>0</v>
      </c>
      <c r="P60">
        <f t="shared" si="58"/>
        <v>0</v>
      </c>
      <c r="Q60" t="e">
        <f t="shared" ref="Q60:S60" si="59">Q49/Q$51</f>
        <v>#DIV/0!</v>
      </c>
      <c r="R60">
        <f t="shared" si="59"/>
        <v>0</v>
      </c>
      <c r="S60" t="e">
        <f t="shared" si="59"/>
        <v>#DIV/0!</v>
      </c>
    </row>
    <row r="61" spans="1:19" x14ac:dyDescent="0.35">
      <c r="A61" t="s">
        <v>70</v>
      </c>
      <c r="B61" t="e">
        <f t="shared" ref="B61:P61" si="60">B50/B$51</f>
        <v>#DIV/0!</v>
      </c>
      <c r="C61">
        <f t="shared" si="60"/>
        <v>0</v>
      </c>
      <c r="D61">
        <f t="shared" si="60"/>
        <v>0</v>
      </c>
      <c r="E61">
        <f t="shared" si="60"/>
        <v>0</v>
      </c>
      <c r="F61">
        <f t="shared" si="60"/>
        <v>0</v>
      </c>
      <c r="G61" t="e">
        <f t="shared" si="60"/>
        <v>#DIV/0!</v>
      </c>
      <c r="H61">
        <f t="shared" si="60"/>
        <v>0</v>
      </c>
      <c r="I61">
        <f t="shared" si="60"/>
        <v>0</v>
      </c>
      <c r="J61">
        <f t="shared" si="60"/>
        <v>0</v>
      </c>
      <c r="K61">
        <f t="shared" si="60"/>
        <v>0</v>
      </c>
      <c r="L61">
        <f t="shared" si="60"/>
        <v>0</v>
      </c>
      <c r="M61" t="e">
        <f t="shared" si="60"/>
        <v>#DIV/0!</v>
      </c>
      <c r="N61">
        <f t="shared" si="60"/>
        <v>0</v>
      </c>
      <c r="O61">
        <f t="shared" si="60"/>
        <v>0</v>
      </c>
      <c r="P61">
        <f t="shared" si="60"/>
        <v>0</v>
      </c>
      <c r="Q61" t="e">
        <f t="shared" ref="Q61:S61" si="61">Q50/Q$51</f>
        <v>#DIV/0!</v>
      </c>
      <c r="R61">
        <f t="shared" si="61"/>
        <v>0</v>
      </c>
      <c r="S61" t="e">
        <f t="shared" si="61"/>
        <v>#DIV/0!</v>
      </c>
    </row>
    <row r="62" spans="1:19" x14ac:dyDescent="0.35">
      <c r="A62" s="1" t="s">
        <v>82</v>
      </c>
      <c r="B62" s="3" t="e">
        <f>(B53+B54*2+B55*3+B56*4+B57*5+B58*6+B59*7+B60*8+B61*9)/6</f>
        <v>#DIV/0!</v>
      </c>
      <c r="C62" s="3">
        <f t="shared" ref="C62:P62" si="62">(C53+C54*2+C55*3+C56*4+C57*5+C58*6+C59*7+C60*8+C61*9)/6</f>
        <v>0.17777520866236782</v>
      </c>
      <c r="D62" s="3">
        <f t="shared" si="62"/>
        <v>0.39629869393704725</v>
      </c>
      <c r="E62" s="3">
        <f t="shared" si="62"/>
        <v>0.65795716912812352</v>
      </c>
      <c r="F62" s="3">
        <f t="shared" si="62"/>
        <v>0.98137845544978575</v>
      </c>
      <c r="G62" s="3" t="e">
        <f t="shared" si="62"/>
        <v>#DIV/0!</v>
      </c>
      <c r="H62" s="3">
        <f t="shared" si="62"/>
        <v>0.93466722619209275</v>
      </c>
      <c r="I62" s="3">
        <f t="shared" si="62"/>
        <v>0.93298603293481586</v>
      </c>
      <c r="J62" s="3">
        <f t="shared" si="62"/>
        <v>0.94267728067423151</v>
      </c>
      <c r="K62" s="3">
        <f t="shared" si="62"/>
        <v>0.23255739805161113</v>
      </c>
      <c r="L62" s="3">
        <f t="shared" si="62"/>
        <v>2.3607183916969629E-2</v>
      </c>
      <c r="M62" s="3" t="e">
        <f t="shared" si="62"/>
        <v>#DIV/0!</v>
      </c>
      <c r="N62" s="3">
        <f t="shared" si="62"/>
        <v>0.91094777196981669</v>
      </c>
      <c r="O62" s="3">
        <f t="shared" si="62"/>
        <v>0.92431517869876367</v>
      </c>
      <c r="P62" s="3">
        <f t="shared" si="62"/>
        <v>0.88392641566724217</v>
      </c>
      <c r="Q62" s="3" t="e">
        <f t="shared" ref="Q62:S62" si="63">(Q53+Q54*2+Q55*3+Q56*4+Q57*5+Q58*6+Q59*7+Q60*8+Q61*9)/6</f>
        <v>#DIV/0!</v>
      </c>
      <c r="R62" s="3">
        <f t="shared" si="63"/>
        <v>2.8730052162102893E-2</v>
      </c>
      <c r="S62" s="3" t="e">
        <f t="shared" si="63"/>
        <v>#DIV/0!</v>
      </c>
    </row>
    <row r="66" spans="1:19" x14ac:dyDescent="0.35">
      <c r="A66" t="s">
        <v>1</v>
      </c>
      <c r="B66" t="s">
        <v>98</v>
      </c>
      <c r="C66" t="s">
        <v>99</v>
      </c>
      <c r="D66" t="s">
        <v>100</v>
      </c>
      <c r="E66" t="s">
        <v>101</v>
      </c>
      <c r="F66" t="s">
        <v>102</v>
      </c>
      <c r="G66" t="s">
        <v>103</v>
      </c>
      <c r="H66" t="s">
        <v>104</v>
      </c>
      <c r="I66" t="s">
        <v>105</v>
      </c>
      <c r="J66" t="s">
        <v>106</v>
      </c>
      <c r="K66" t="s">
        <v>107</v>
      </c>
      <c r="L66" t="s">
        <v>108</v>
      </c>
      <c r="M66" t="s">
        <v>109</v>
      </c>
      <c r="N66" t="s">
        <v>110</v>
      </c>
      <c r="O66" t="s">
        <v>111</v>
      </c>
      <c r="P66" t="s">
        <v>112</v>
      </c>
      <c r="Q66" t="s">
        <v>113</v>
      </c>
      <c r="R66" t="s">
        <v>114</v>
      </c>
      <c r="S66" t="s">
        <v>115</v>
      </c>
    </row>
    <row r="67" spans="1:19" x14ac:dyDescent="0.35">
      <c r="A67" t="s">
        <v>12</v>
      </c>
      <c r="C67">
        <v>3590036</v>
      </c>
      <c r="D67">
        <v>1556686.375</v>
      </c>
      <c r="E67">
        <v>467658.96899999998</v>
      </c>
      <c r="F67">
        <v>1946.5840000000001</v>
      </c>
      <c r="H67">
        <v>128374.219</v>
      </c>
      <c r="I67">
        <v>152863.59400000001</v>
      </c>
      <c r="J67">
        <v>156042.141</v>
      </c>
      <c r="L67">
        <v>8897267</v>
      </c>
      <c r="N67">
        <v>262069.09400000001</v>
      </c>
      <c r="O67">
        <v>224882.54699999999</v>
      </c>
      <c r="P67">
        <v>494415.625</v>
      </c>
      <c r="R67">
        <v>8258013</v>
      </c>
    </row>
    <row r="68" spans="1:19" x14ac:dyDescent="0.35">
      <c r="A68" t="s">
        <v>13</v>
      </c>
      <c r="C68">
        <v>401215.09399999998</v>
      </c>
      <c r="D68">
        <v>250431.625</v>
      </c>
      <c r="E68">
        <v>94623.702999999994</v>
      </c>
      <c r="H68">
        <v>6445.8410000000003</v>
      </c>
      <c r="I68">
        <v>13265.221</v>
      </c>
      <c r="J68">
        <v>7273.625</v>
      </c>
      <c r="L68">
        <v>1340135.125</v>
      </c>
      <c r="N68">
        <v>19440.738000000001</v>
      </c>
      <c r="O68">
        <v>12256.046</v>
      </c>
      <c r="P68">
        <v>119332.133</v>
      </c>
      <c r="R68">
        <v>1900994.875</v>
      </c>
    </row>
    <row r="69" spans="1:19" x14ac:dyDescent="0.35">
      <c r="A69" t="s">
        <v>14</v>
      </c>
      <c r="C69">
        <v>1083124.5</v>
      </c>
      <c r="D69">
        <v>1409460</v>
      </c>
      <c r="E69">
        <v>1264666.375</v>
      </c>
      <c r="H69">
        <v>9861.8809999999994</v>
      </c>
      <c r="I69">
        <v>10130.325999999999</v>
      </c>
      <c r="J69">
        <v>11053.716</v>
      </c>
      <c r="L69">
        <v>75664.218999999997</v>
      </c>
      <c r="N69">
        <v>34481.445</v>
      </c>
      <c r="O69">
        <v>19820.248</v>
      </c>
      <c r="P69">
        <v>33223.012000000002</v>
      </c>
      <c r="R69">
        <v>209350.09400000001</v>
      </c>
    </row>
    <row r="70" spans="1:19" x14ac:dyDescent="0.35">
      <c r="A70" t="s">
        <v>15</v>
      </c>
      <c r="C70">
        <v>1001196.813</v>
      </c>
      <c r="D70">
        <v>1434748.5</v>
      </c>
      <c r="E70">
        <v>1359057.5</v>
      </c>
      <c r="F70">
        <v>1936.1210000000001</v>
      </c>
      <c r="I70">
        <v>30068.581999999999</v>
      </c>
      <c r="J70">
        <v>28934.6</v>
      </c>
      <c r="N70">
        <v>96336.648000000001</v>
      </c>
      <c r="O70">
        <v>69137.008000000002</v>
      </c>
      <c r="P70">
        <v>71515.812999999995</v>
      </c>
      <c r="R70">
        <v>12912.022999999999</v>
      </c>
    </row>
    <row r="71" spans="1:19" x14ac:dyDescent="0.35">
      <c r="A71" t="s">
        <v>16</v>
      </c>
      <c r="C71">
        <v>73894.281000000003</v>
      </c>
      <c r="D71">
        <v>199302.54699999999</v>
      </c>
      <c r="E71">
        <v>382846.25</v>
      </c>
      <c r="F71">
        <v>352356.46899999998</v>
      </c>
      <c r="H71">
        <v>924003.43799999997</v>
      </c>
      <c r="I71">
        <v>1136845.125</v>
      </c>
      <c r="J71">
        <v>1212281.625</v>
      </c>
      <c r="N71">
        <v>1738628.875</v>
      </c>
      <c r="O71">
        <v>1704135</v>
      </c>
      <c r="P71">
        <v>1738128.375</v>
      </c>
    </row>
    <row r="72" spans="1:19" x14ac:dyDescent="0.35">
      <c r="A72" t="s">
        <v>17</v>
      </c>
      <c r="C72">
        <v>225411.75</v>
      </c>
      <c r="D72">
        <v>964410.06299999997</v>
      </c>
      <c r="E72">
        <v>2781795.5</v>
      </c>
      <c r="F72">
        <v>5024724</v>
      </c>
      <c r="H72">
        <v>6956981</v>
      </c>
      <c r="I72">
        <v>7140565.5</v>
      </c>
      <c r="J72">
        <v>7741483</v>
      </c>
      <c r="N72">
        <v>8396173</v>
      </c>
      <c r="O72">
        <v>8517138</v>
      </c>
      <c r="P72">
        <v>8027343</v>
      </c>
    </row>
    <row r="73" spans="1:19" x14ac:dyDescent="0.35">
      <c r="A73" t="s">
        <v>68</v>
      </c>
    </row>
    <row r="74" spans="1:19" x14ac:dyDescent="0.35">
      <c r="A74" t="s">
        <v>69</v>
      </c>
    </row>
    <row r="75" spans="1:19" x14ac:dyDescent="0.35">
      <c r="A75" t="s">
        <v>70</v>
      </c>
    </row>
    <row r="76" spans="1:19" x14ac:dyDescent="0.35">
      <c r="A76" t="s">
        <v>71</v>
      </c>
      <c r="B76">
        <f>SUM(B67:B75)</f>
        <v>0</v>
      </c>
      <c r="C76">
        <f t="shared" ref="C76:E76" si="64">SUM(C67:C75)</f>
        <v>6374878.438000001</v>
      </c>
      <c r="D76">
        <f t="shared" si="64"/>
        <v>5815039.1100000003</v>
      </c>
      <c r="E76">
        <f t="shared" si="64"/>
        <v>6350648.2970000003</v>
      </c>
      <c r="F76">
        <f t="shared" ref="F76" si="65">SUM(F67:F75)</f>
        <v>5380963.1739999996</v>
      </c>
      <c r="G76">
        <f t="shared" ref="G76" si="66">SUM(G67:G75)</f>
        <v>0</v>
      </c>
      <c r="H76">
        <f t="shared" ref="H76" si="67">SUM(H67:H75)</f>
        <v>8025666.3789999997</v>
      </c>
      <c r="I76">
        <f t="shared" ref="I76" si="68">SUM(I67:I75)</f>
        <v>8483738.3479999993</v>
      </c>
      <c r="J76">
        <f t="shared" ref="J76" si="69">SUM(J67:J75)</f>
        <v>9157068.7070000004</v>
      </c>
      <c r="K76">
        <f t="shared" ref="K76" si="70">SUM(K67:K75)</f>
        <v>0</v>
      </c>
      <c r="L76">
        <f t="shared" ref="L76" si="71">SUM(L67:L75)</f>
        <v>10313066.344000001</v>
      </c>
      <c r="M76">
        <f t="shared" ref="M76" si="72">SUM(M67:M75)</f>
        <v>0</v>
      </c>
      <c r="N76">
        <f t="shared" ref="N76" si="73">SUM(N67:N75)</f>
        <v>10547129.800000001</v>
      </c>
      <c r="O76">
        <f t="shared" ref="O76" si="74">SUM(O67:O75)</f>
        <v>10547368.848999999</v>
      </c>
      <c r="P76">
        <f t="shared" ref="P76:S76" si="75">SUM(P67:P75)</f>
        <v>10483957.958000001</v>
      </c>
      <c r="Q76">
        <f t="shared" si="75"/>
        <v>0</v>
      </c>
      <c r="R76">
        <f t="shared" si="75"/>
        <v>10381269.992000001</v>
      </c>
      <c r="S76">
        <f t="shared" si="75"/>
        <v>0</v>
      </c>
    </row>
    <row r="77" spans="1:19" x14ac:dyDescent="0.35">
      <c r="A77" t="s">
        <v>61</v>
      </c>
      <c r="B77" t="e">
        <f>B67/B$76</f>
        <v>#DIV/0!</v>
      </c>
      <c r="C77">
        <f t="shared" ref="C77:E77" si="76">C67/C$76</f>
        <v>0.56315364048358341</v>
      </c>
      <c r="D77">
        <f t="shared" si="76"/>
        <v>0.26770006969050292</v>
      </c>
      <c r="E77">
        <f t="shared" si="76"/>
        <v>7.3639563573520306E-2</v>
      </c>
      <c r="F77">
        <f t="shared" ref="F77:P77" si="77">F67/F$76</f>
        <v>3.6175382307123002E-4</v>
      </c>
      <c r="G77" t="e">
        <f t="shared" si="77"/>
        <v>#DIV/0!</v>
      </c>
      <c r="H77">
        <f t="shared" si="77"/>
        <v>1.5995459185283934E-2</v>
      </c>
      <c r="I77">
        <f t="shared" si="77"/>
        <v>1.8018423922283845E-2</v>
      </c>
      <c r="J77">
        <f t="shared" si="77"/>
        <v>1.7040621403300781E-2</v>
      </c>
      <c r="K77" t="e">
        <f t="shared" si="77"/>
        <v>#DIV/0!</v>
      </c>
      <c r="L77">
        <f t="shared" si="77"/>
        <v>0.86271790592875486</v>
      </c>
      <c r="M77" t="e">
        <f t="shared" si="77"/>
        <v>#DIV/0!</v>
      </c>
      <c r="N77">
        <f t="shared" si="77"/>
        <v>2.4847432331779967E-2</v>
      </c>
      <c r="O77">
        <f t="shared" si="77"/>
        <v>2.1321198700785096E-2</v>
      </c>
      <c r="P77">
        <f t="shared" si="77"/>
        <v>4.7159252925344473E-2</v>
      </c>
      <c r="Q77" t="e">
        <f t="shared" ref="Q77:S77" si="78">Q67/Q$76</f>
        <v>#DIV/0!</v>
      </c>
      <c r="R77">
        <f t="shared" si="78"/>
        <v>0.79547232721659089</v>
      </c>
      <c r="S77" t="e">
        <f t="shared" si="78"/>
        <v>#DIV/0!</v>
      </c>
    </row>
    <row r="78" spans="1:19" x14ac:dyDescent="0.35">
      <c r="A78" t="s">
        <v>62</v>
      </c>
      <c r="B78" t="e">
        <f>B68/B$76</f>
        <v>#DIV/0!</v>
      </c>
      <c r="C78">
        <f t="shared" ref="C78:E78" si="79">C68/C$76</f>
        <v>6.2936901134992271E-2</v>
      </c>
      <c r="D78">
        <f t="shared" si="79"/>
        <v>4.3066197881513474E-2</v>
      </c>
      <c r="E78">
        <f t="shared" si="79"/>
        <v>1.4899849365725313E-2</v>
      </c>
      <c r="F78">
        <f t="shared" ref="F78:P78" si="80">F68/F$76</f>
        <v>0</v>
      </c>
      <c r="G78" t="e">
        <f t="shared" si="80"/>
        <v>#DIV/0!</v>
      </c>
      <c r="H78">
        <f t="shared" si="80"/>
        <v>8.0315337015082278E-4</v>
      </c>
      <c r="I78">
        <f t="shared" si="80"/>
        <v>1.5636056247688511E-3</v>
      </c>
      <c r="J78">
        <f t="shared" si="80"/>
        <v>7.9431805447083444E-4</v>
      </c>
      <c r="K78" t="e">
        <f t="shared" si="80"/>
        <v>#DIV/0!</v>
      </c>
      <c r="L78">
        <f t="shared" si="80"/>
        <v>0.1299453606036067</v>
      </c>
      <c r="M78" t="e">
        <f t="shared" si="80"/>
        <v>#DIV/0!</v>
      </c>
      <c r="N78">
        <f t="shared" si="80"/>
        <v>1.8432254431911892E-3</v>
      </c>
      <c r="O78">
        <f t="shared" si="80"/>
        <v>1.1620003221146477E-3</v>
      </c>
      <c r="P78">
        <f t="shared" si="80"/>
        <v>1.1382355163771059E-2</v>
      </c>
      <c r="Q78" t="e">
        <f t="shared" ref="Q78:S78" si="81">Q68/Q$76</f>
        <v>#DIV/0!</v>
      </c>
      <c r="R78">
        <f t="shared" si="81"/>
        <v>0.18311775692809665</v>
      </c>
      <c r="S78" t="e">
        <f t="shared" si="81"/>
        <v>#DIV/0!</v>
      </c>
    </row>
    <row r="79" spans="1:19" x14ac:dyDescent="0.35">
      <c r="A79" t="s">
        <v>63</v>
      </c>
      <c r="B79" t="e">
        <f t="shared" ref="B79:E82" si="82">B69/B$76</f>
        <v>#DIV/0!</v>
      </c>
      <c r="C79">
        <f t="shared" si="82"/>
        <v>0.16990512219709245</v>
      </c>
      <c r="D79">
        <f t="shared" si="82"/>
        <v>0.24238186078167234</v>
      </c>
      <c r="E79">
        <f t="shared" si="82"/>
        <v>0.19913972808058339</v>
      </c>
      <c r="F79">
        <f t="shared" ref="F79:P79" si="83">F69/F$76</f>
        <v>0</v>
      </c>
      <c r="G79" t="e">
        <f t="shared" si="83"/>
        <v>#DIV/0!</v>
      </c>
      <c r="H79">
        <f t="shared" si="83"/>
        <v>1.2287927923100128E-3</v>
      </c>
      <c r="I79">
        <f t="shared" si="83"/>
        <v>1.1940875100642601E-3</v>
      </c>
      <c r="J79">
        <f t="shared" si="83"/>
        <v>1.2071238464717571E-3</v>
      </c>
      <c r="K79" t="e">
        <f t="shared" si="83"/>
        <v>#DIV/0!</v>
      </c>
      <c r="L79">
        <f t="shared" si="83"/>
        <v>7.3367334676384E-3</v>
      </c>
      <c r="M79" t="e">
        <f t="shared" si="83"/>
        <v>#DIV/0!</v>
      </c>
      <c r="N79">
        <f t="shared" si="83"/>
        <v>3.26927284046509E-3</v>
      </c>
      <c r="O79">
        <f t="shared" si="83"/>
        <v>1.8791651532959488E-3</v>
      </c>
      <c r="P79">
        <f t="shared" si="83"/>
        <v>3.1689379271736297E-3</v>
      </c>
      <c r="Q79" t="e">
        <f t="shared" ref="Q79:S79" si="84">Q69/Q$76</f>
        <v>#DIV/0!</v>
      </c>
      <c r="R79">
        <f t="shared" si="84"/>
        <v>2.0166135180120455E-2</v>
      </c>
      <c r="S79" t="e">
        <f t="shared" si="84"/>
        <v>#DIV/0!</v>
      </c>
    </row>
    <row r="80" spans="1:19" x14ac:dyDescent="0.35">
      <c r="A80" t="s">
        <v>64</v>
      </c>
      <c r="B80" t="e">
        <f t="shared" si="82"/>
        <v>#DIV/0!</v>
      </c>
      <c r="C80">
        <f t="shared" si="82"/>
        <v>0.15705347525247976</v>
      </c>
      <c r="D80">
        <f t="shared" si="82"/>
        <v>0.24673067074178284</v>
      </c>
      <c r="E80">
        <f t="shared" si="82"/>
        <v>0.21400295472857611</v>
      </c>
      <c r="F80">
        <f t="shared" ref="F80:P80" si="85">F70/F$76</f>
        <v>3.5980937564394493E-4</v>
      </c>
      <c r="G80" t="e">
        <f t="shared" si="85"/>
        <v>#DIV/0!</v>
      </c>
      <c r="H80">
        <f t="shared" si="85"/>
        <v>0</v>
      </c>
      <c r="I80">
        <f t="shared" si="85"/>
        <v>3.5442608867220101E-3</v>
      </c>
      <c r="J80">
        <f t="shared" si="85"/>
        <v>3.1598102980139623E-3</v>
      </c>
      <c r="K80" t="e">
        <f t="shared" si="85"/>
        <v>#DIV/0!</v>
      </c>
      <c r="L80">
        <f t="shared" si="85"/>
        <v>0</v>
      </c>
      <c r="M80" t="e">
        <f t="shared" si="85"/>
        <v>#DIV/0!</v>
      </c>
      <c r="N80">
        <f t="shared" si="85"/>
        <v>9.1339207752994551E-3</v>
      </c>
      <c r="O80">
        <f t="shared" si="85"/>
        <v>6.5549056821460183E-3</v>
      </c>
      <c r="P80">
        <f t="shared" si="85"/>
        <v>6.8214517157070796E-3</v>
      </c>
      <c r="Q80" t="e">
        <f t="shared" ref="Q80:S80" si="86">Q70/Q$76</f>
        <v>#DIV/0!</v>
      </c>
      <c r="R80">
        <f t="shared" si="86"/>
        <v>1.2437806751919797E-3</v>
      </c>
      <c r="S80" t="e">
        <f t="shared" si="86"/>
        <v>#DIV/0!</v>
      </c>
    </row>
    <row r="81" spans="1:19" x14ac:dyDescent="0.35">
      <c r="A81" t="s">
        <v>65</v>
      </c>
      <c r="B81" t="e">
        <f t="shared" si="82"/>
        <v>#DIV/0!</v>
      </c>
      <c r="C81">
        <f t="shared" si="82"/>
        <v>1.1591480797425677E-2</v>
      </c>
      <c r="D81">
        <f t="shared" si="82"/>
        <v>3.4273638273088068E-2</v>
      </c>
      <c r="E81">
        <f t="shared" si="82"/>
        <v>6.0284593335274722E-2</v>
      </c>
      <c r="F81">
        <f t="shared" ref="F81:P81" si="87">F71/F$76</f>
        <v>6.5482044311794066E-2</v>
      </c>
      <c r="G81" t="e">
        <f t="shared" si="87"/>
        <v>#DIV/0!</v>
      </c>
      <c r="H81">
        <f t="shared" si="87"/>
        <v>0.11513105508817961</v>
      </c>
      <c r="I81">
        <f t="shared" si="87"/>
        <v>0.13400285090923458</v>
      </c>
      <c r="J81">
        <f t="shared" si="87"/>
        <v>0.1323875209184886</v>
      </c>
      <c r="K81" t="e">
        <f t="shared" si="87"/>
        <v>#DIV/0!</v>
      </c>
      <c r="L81">
        <f t="shared" si="87"/>
        <v>0</v>
      </c>
      <c r="M81" t="e">
        <f t="shared" si="87"/>
        <v>#DIV/0!</v>
      </c>
      <c r="N81">
        <f t="shared" si="87"/>
        <v>0.16484379238416122</v>
      </c>
      <c r="O81">
        <f t="shared" si="87"/>
        <v>0.16156967907323824</v>
      </c>
      <c r="P81">
        <f t="shared" si="87"/>
        <v>0.16578933089613215</v>
      </c>
      <c r="Q81" t="e">
        <f t="shared" ref="Q81:S81" si="88">Q71/Q$76</f>
        <v>#DIV/0!</v>
      </c>
      <c r="R81">
        <f t="shared" si="88"/>
        <v>0</v>
      </c>
      <c r="S81" t="e">
        <f t="shared" si="88"/>
        <v>#DIV/0!</v>
      </c>
    </row>
    <row r="82" spans="1:19" x14ac:dyDescent="0.35">
      <c r="A82" t="s">
        <v>66</v>
      </c>
      <c r="B82" t="e">
        <f t="shared" si="82"/>
        <v>#DIV/0!</v>
      </c>
      <c r="C82">
        <f t="shared" si="82"/>
        <v>3.5359380134426334E-2</v>
      </c>
      <c r="D82">
        <f t="shared" si="82"/>
        <v>0.16584756263144032</v>
      </c>
      <c r="E82">
        <f t="shared" si="82"/>
        <v>0.43803331091632014</v>
      </c>
      <c r="F82">
        <f t="shared" ref="F82:P82" si="89">F72/F$76</f>
        <v>0.93379639248949087</v>
      </c>
      <c r="G82" t="e">
        <f t="shared" si="89"/>
        <v>#DIV/0!</v>
      </c>
      <c r="H82">
        <f t="shared" si="89"/>
        <v>0.86684153956407561</v>
      </c>
      <c r="I82">
        <f t="shared" si="89"/>
        <v>0.84167677114692652</v>
      </c>
      <c r="J82">
        <f t="shared" si="89"/>
        <v>0.84541060547925406</v>
      </c>
      <c r="K82" t="e">
        <f t="shared" si="89"/>
        <v>#DIV/0!</v>
      </c>
      <c r="L82">
        <f t="shared" si="89"/>
        <v>0</v>
      </c>
      <c r="M82" t="e">
        <f t="shared" si="89"/>
        <v>#DIV/0!</v>
      </c>
      <c r="N82">
        <f t="shared" si="89"/>
        <v>0.79606235622510302</v>
      </c>
      <c r="O82">
        <f t="shared" si="89"/>
        <v>0.80751305106842008</v>
      </c>
      <c r="P82">
        <f t="shared" si="89"/>
        <v>0.76567867137187151</v>
      </c>
      <c r="Q82" t="e">
        <f t="shared" ref="Q82:S82" si="90">Q72/Q$76</f>
        <v>#DIV/0!</v>
      </c>
      <c r="R82">
        <f t="shared" si="90"/>
        <v>0</v>
      </c>
      <c r="S82" t="e">
        <f t="shared" si="90"/>
        <v>#DIV/0!</v>
      </c>
    </row>
    <row r="83" spans="1:19" x14ac:dyDescent="0.35">
      <c r="A83" t="s">
        <v>67</v>
      </c>
      <c r="B83" t="e">
        <f>B73/B$76</f>
        <v>#DIV/0!</v>
      </c>
      <c r="C83">
        <f t="shared" ref="C83:E83" si="91">C73/C$76</f>
        <v>0</v>
      </c>
      <c r="D83">
        <f t="shared" si="91"/>
        <v>0</v>
      </c>
      <c r="E83">
        <f t="shared" si="91"/>
        <v>0</v>
      </c>
      <c r="F83">
        <f t="shared" ref="F83:P83" si="92">F73/F$76</f>
        <v>0</v>
      </c>
      <c r="G83" t="e">
        <f t="shared" si="92"/>
        <v>#DIV/0!</v>
      </c>
      <c r="H83">
        <f t="shared" si="92"/>
        <v>0</v>
      </c>
      <c r="I83">
        <f t="shared" si="92"/>
        <v>0</v>
      </c>
      <c r="J83">
        <f t="shared" si="92"/>
        <v>0</v>
      </c>
      <c r="K83" t="e">
        <f t="shared" si="92"/>
        <v>#DIV/0!</v>
      </c>
      <c r="L83">
        <f t="shared" si="92"/>
        <v>0</v>
      </c>
      <c r="M83" t="e">
        <f t="shared" si="92"/>
        <v>#DIV/0!</v>
      </c>
      <c r="N83">
        <f t="shared" si="92"/>
        <v>0</v>
      </c>
      <c r="O83">
        <f t="shared" si="92"/>
        <v>0</v>
      </c>
      <c r="P83">
        <f t="shared" si="92"/>
        <v>0</v>
      </c>
      <c r="Q83" t="e">
        <f t="shared" ref="Q83:S83" si="93">Q73/Q$76</f>
        <v>#DIV/0!</v>
      </c>
      <c r="R83">
        <f t="shared" si="93"/>
        <v>0</v>
      </c>
      <c r="S83" t="e">
        <f t="shared" si="93"/>
        <v>#DIV/0!</v>
      </c>
    </row>
    <row r="84" spans="1:19" x14ac:dyDescent="0.35">
      <c r="A84" t="s">
        <v>68</v>
      </c>
      <c r="B84" t="e">
        <f t="shared" ref="B84" si="94">B73/B$51</f>
        <v>#DIV/0!</v>
      </c>
      <c r="C84">
        <f t="shared" ref="C84:E84" si="95">C73/C$51</f>
        <v>0</v>
      </c>
      <c r="D84">
        <f t="shared" si="95"/>
        <v>0</v>
      </c>
      <c r="E84">
        <f t="shared" si="95"/>
        <v>0</v>
      </c>
      <c r="F84">
        <f t="shared" ref="F84:P84" si="96">F73/F$51</f>
        <v>0</v>
      </c>
      <c r="G84" t="e">
        <f t="shared" si="96"/>
        <v>#DIV/0!</v>
      </c>
      <c r="H84">
        <f t="shared" si="96"/>
        <v>0</v>
      </c>
      <c r="I84">
        <f t="shared" si="96"/>
        <v>0</v>
      </c>
      <c r="J84">
        <f t="shared" si="96"/>
        <v>0</v>
      </c>
      <c r="K84">
        <f t="shared" si="96"/>
        <v>0</v>
      </c>
      <c r="L84">
        <f t="shared" si="96"/>
        <v>0</v>
      </c>
      <c r="M84" t="e">
        <f t="shared" si="96"/>
        <v>#DIV/0!</v>
      </c>
      <c r="N84">
        <f t="shared" si="96"/>
        <v>0</v>
      </c>
      <c r="O84">
        <f t="shared" si="96"/>
        <v>0</v>
      </c>
      <c r="P84">
        <f t="shared" si="96"/>
        <v>0</v>
      </c>
      <c r="Q84" t="e">
        <f t="shared" ref="Q84:S84" si="97">Q73/Q$51</f>
        <v>#DIV/0!</v>
      </c>
      <c r="R84">
        <f t="shared" si="97"/>
        <v>0</v>
      </c>
      <c r="S84" t="e">
        <f t="shared" si="97"/>
        <v>#DIV/0!</v>
      </c>
    </row>
    <row r="85" spans="1:19" x14ac:dyDescent="0.35">
      <c r="A85" t="s">
        <v>69</v>
      </c>
      <c r="B85" t="e">
        <f t="shared" ref="B85" si="98">B74/B$51</f>
        <v>#DIV/0!</v>
      </c>
      <c r="C85">
        <f t="shared" ref="C85:E85" si="99">C74/C$51</f>
        <v>0</v>
      </c>
      <c r="D85">
        <f t="shared" si="99"/>
        <v>0</v>
      </c>
      <c r="E85">
        <f t="shared" si="99"/>
        <v>0</v>
      </c>
      <c r="F85">
        <f t="shared" ref="F85:P85" si="100">F74/F$51</f>
        <v>0</v>
      </c>
      <c r="G85" t="e">
        <f t="shared" si="100"/>
        <v>#DIV/0!</v>
      </c>
      <c r="H85">
        <f t="shared" si="100"/>
        <v>0</v>
      </c>
      <c r="I85">
        <f t="shared" si="100"/>
        <v>0</v>
      </c>
      <c r="J85">
        <f t="shared" si="100"/>
        <v>0</v>
      </c>
      <c r="K85">
        <f t="shared" si="100"/>
        <v>0</v>
      </c>
      <c r="L85">
        <f t="shared" si="100"/>
        <v>0</v>
      </c>
      <c r="M85" t="e">
        <f t="shared" si="100"/>
        <v>#DIV/0!</v>
      </c>
      <c r="N85">
        <f t="shared" si="100"/>
        <v>0</v>
      </c>
      <c r="O85">
        <f t="shared" si="100"/>
        <v>0</v>
      </c>
      <c r="P85">
        <f t="shared" si="100"/>
        <v>0</v>
      </c>
      <c r="Q85" t="e">
        <f t="shared" ref="Q85:S85" si="101">Q74/Q$51</f>
        <v>#DIV/0!</v>
      </c>
      <c r="R85">
        <f t="shared" si="101"/>
        <v>0</v>
      </c>
      <c r="S85" t="e">
        <f t="shared" si="101"/>
        <v>#DIV/0!</v>
      </c>
    </row>
    <row r="86" spans="1:19" x14ac:dyDescent="0.35">
      <c r="A86" t="s">
        <v>70</v>
      </c>
      <c r="B86" t="e">
        <f t="shared" ref="B86" si="102">B75/B$51</f>
        <v>#DIV/0!</v>
      </c>
      <c r="C86">
        <f t="shared" ref="C86:E86" si="103">C75/C$51</f>
        <v>0</v>
      </c>
      <c r="D86">
        <f t="shared" si="103"/>
        <v>0</v>
      </c>
      <c r="E86">
        <f t="shared" si="103"/>
        <v>0</v>
      </c>
      <c r="F86">
        <f t="shared" ref="F86:P86" si="104">F75/F$51</f>
        <v>0</v>
      </c>
      <c r="G86" t="e">
        <f t="shared" si="104"/>
        <v>#DIV/0!</v>
      </c>
      <c r="H86">
        <f t="shared" si="104"/>
        <v>0</v>
      </c>
      <c r="I86">
        <f t="shared" si="104"/>
        <v>0</v>
      </c>
      <c r="J86">
        <f t="shared" si="104"/>
        <v>0</v>
      </c>
      <c r="K86">
        <f t="shared" si="104"/>
        <v>0</v>
      </c>
      <c r="L86">
        <f t="shared" si="104"/>
        <v>0</v>
      </c>
      <c r="M86" t="e">
        <f t="shared" si="104"/>
        <v>#DIV/0!</v>
      </c>
      <c r="N86">
        <f t="shared" si="104"/>
        <v>0</v>
      </c>
      <c r="O86">
        <f t="shared" si="104"/>
        <v>0</v>
      </c>
      <c r="P86">
        <f t="shared" si="104"/>
        <v>0</v>
      </c>
      <c r="Q86" t="e">
        <f t="shared" ref="Q86:S86" si="105">Q75/Q$51</f>
        <v>#DIV/0!</v>
      </c>
      <c r="R86">
        <f t="shared" si="105"/>
        <v>0</v>
      </c>
      <c r="S86" t="e">
        <f t="shared" si="105"/>
        <v>#DIV/0!</v>
      </c>
    </row>
    <row r="87" spans="1:19" x14ac:dyDescent="0.35">
      <c r="A87" s="1" t="s">
        <v>82</v>
      </c>
      <c r="B87" s="3" t="e">
        <f>(B78+B79*2+B80*3+B81*4+B82*5+B83*6+B84*7+B85*8+B86*9)/5</f>
        <v>#DIV/0!</v>
      </c>
      <c r="C87" s="3">
        <f t="shared" ref="C87:E87" si="106">(C78+C79*2+C80*3+C81*4+C82*5+C83*6+C84*7+C85*8+C86*9)/5</f>
        <v>0.21941407902969018</v>
      </c>
      <c r="D87" s="3">
        <f t="shared" si="106"/>
        <v>0.44687085958395212</v>
      </c>
      <c r="E87" s="3">
        <f t="shared" si="106"/>
        <v>0.69729861952706407</v>
      </c>
      <c r="F87" s="3">
        <f t="shared" ref="F87" si="107">(F78+F79*2+F80*3+F81*4+F82*5+F83*6+F84*7+F85*8+F86*9)/5</f>
        <v>0.98639791356431261</v>
      </c>
      <c r="G87" s="3" t="e">
        <f t="shared" ref="G87" si="108">(G78+G79*2+G80*3+G81*4+G82*5+G83*6+G84*7+G85*8+G86*9)/5</f>
        <v>#DIV/0!</v>
      </c>
      <c r="H87" s="3">
        <f t="shared" ref="H87" si="109">(H78+H79*2+H80*3+H81*4+H82*5+H83*6+H84*7+H85*8+H86*9)/5</f>
        <v>0.9595985314255735</v>
      </c>
      <c r="I87" s="3">
        <f t="shared" ref="I87" si="110">(I78+I79*2+I80*3+I81*4+I82*5+I83*6+I84*7+I85*8+I86*9)/5</f>
        <v>0.95179596453532689</v>
      </c>
      <c r="J87" s="3">
        <f t="shared" ref="J87" si="111">(J78+J79*2+J80*3+J81*4+J82*5+J83*6+J84*7+J85*8+J86*9)/5</f>
        <v>0.95385822154233613</v>
      </c>
      <c r="K87" s="3" t="e">
        <f t="shared" ref="K87" si="112">(K78+K79*2+K80*3+K81*4+K82*5+K83*6+K84*7+K85*8+K86*9)/5</f>
        <v>#DIV/0!</v>
      </c>
      <c r="L87" s="3">
        <f t="shared" ref="L87" si="113">(L78+L79*2+L80*3+L81*4+L82*5+L83*6+L84*7+L85*8+L86*9)/5</f>
        <v>2.89237655077767E-2</v>
      </c>
      <c r="M87" s="3" t="e">
        <f t="shared" ref="M87" si="114">(M78+M79*2+M80*3+M81*4+M82*5+M83*6+M84*7+M85*8+M86*9)/5</f>
        <v>#DIV/0!</v>
      </c>
      <c r="N87" s="3">
        <f t="shared" ref="N87" si="115">(N78+N79*2+N80*3+N81*4+N82*5+N83*6+N84*7+N85*8+N86*9)/5</f>
        <v>0.93509409682243594</v>
      </c>
      <c r="O87" s="3">
        <f t="shared" ref="O87" si="116">(O78+O79*2+O80*3+O81*4+O82*5+O83*6+O84*7+O85*8+O86*9)/5</f>
        <v>0.94168580386203948</v>
      </c>
      <c r="P87" s="3">
        <f t="shared" ref="P87:S87" si="117">(P78+P79*2+P80*3+P81*4+P82*5+P83*6+P84*7+P85*8+P86*9)/5</f>
        <v>0.90594705332182512</v>
      </c>
      <c r="Q87" s="3" t="e">
        <f t="shared" si="117"/>
        <v>#DIV/0!</v>
      </c>
      <c r="R87" s="3">
        <f t="shared" si="117"/>
        <v>4.5436273862782699E-2</v>
      </c>
      <c r="S87" s="3" t="e">
        <f t="shared" si="117"/>
        <v>#DIV/0!</v>
      </c>
    </row>
    <row r="89" spans="1:19" x14ac:dyDescent="0.35">
      <c r="A89" t="s">
        <v>1</v>
      </c>
      <c r="B89" t="s">
        <v>98</v>
      </c>
      <c r="C89" t="s">
        <v>99</v>
      </c>
      <c r="D89" t="s">
        <v>100</v>
      </c>
      <c r="E89" t="s">
        <v>101</v>
      </c>
      <c r="F89" t="s">
        <v>102</v>
      </c>
      <c r="G89" t="s">
        <v>103</v>
      </c>
      <c r="H89" t="s">
        <v>104</v>
      </c>
      <c r="I89" t="s">
        <v>105</v>
      </c>
      <c r="J89" t="s">
        <v>106</v>
      </c>
      <c r="K89" t="s">
        <v>107</v>
      </c>
      <c r="L89" t="s">
        <v>108</v>
      </c>
      <c r="M89" t="s">
        <v>109</v>
      </c>
      <c r="N89" t="s">
        <v>110</v>
      </c>
      <c r="O89" t="s">
        <v>111</v>
      </c>
      <c r="P89" t="s">
        <v>112</v>
      </c>
      <c r="Q89" t="s">
        <v>113</v>
      </c>
      <c r="R89" t="s">
        <v>114</v>
      </c>
      <c r="S89" t="s">
        <v>115</v>
      </c>
    </row>
    <row r="90" spans="1:19" x14ac:dyDescent="0.35">
      <c r="A90" t="s">
        <v>18</v>
      </c>
      <c r="C90">
        <v>868451.18799999997</v>
      </c>
      <c r="D90">
        <v>356161.40600000002</v>
      </c>
      <c r="E90">
        <v>105509.789</v>
      </c>
      <c r="F90">
        <v>2470.9870000000001</v>
      </c>
      <c r="H90">
        <v>30332.32</v>
      </c>
      <c r="I90">
        <v>34151.398000000001</v>
      </c>
      <c r="J90">
        <v>38700.917999999998</v>
      </c>
      <c r="L90">
        <v>2330979</v>
      </c>
      <c r="N90">
        <v>57414.987999999998</v>
      </c>
      <c r="O90">
        <v>49617.758000000002</v>
      </c>
      <c r="P90">
        <v>91312.141000000003</v>
      </c>
      <c r="R90">
        <v>1582975.75</v>
      </c>
    </row>
    <row r="91" spans="1:19" x14ac:dyDescent="0.35">
      <c r="A91" t="s">
        <v>19</v>
      </c>
      <c r="C91">
        <v>292544.65600000002</v>
      </c>
      <c r="D91">
        <v>305225.68800000002</v>
      </c>
      <c r="E91">
        <v>205488.859</v>
      </c>
      <c r="L91">
        <v>251890.516</v>
      </c>
      <c r="R91">
        <v>279318.21899999998</v>
      </c>
    </row>
    <row r="92" spans="1:19" x14ac:dyDescent="0.35">
      <c r="A92" t="s">
        <v>20</v>
      </c>
      <c r="C92">
        <v>211239.06299999999</v>
      </c>
      <c r="D92">
        <v>298616.71899999998</v>
      </c>
      <c r="E92">
        <v>274553.06300000002</v>
      </c>
      <c r="F92">
        <v>18463.768</v>
      </c>
      <c r="H92">
        <v>31611.013999999999</v>
      </c>
      <c r="I92">
        <v>34537.082000000002</v>
      </c>
      <c r="J92">
        <v>37770.519999999997</v>
      </c>
      <c r="L92">
        <v>15123.557000000001</v>
      </c>
      <c r="N92">
        <v>80648.445000000007</v>
      </c>
      <c r="O92">
        <v>76672.726999999999</v>
      </c>
      <c r="P92">
        <v>79395.491999999998</v>
      </c>
      <c r="R92">
        <v>28798.893</v>
      </c>
    </row>
    <row r="93" spans="1:19" x14ac:dyDescent="0.35">
      <c r="A93" t="s">
        <v>21</v>
      </c>
      <c r="C93">
        <v>153071.79699999999</v>
      </c>
      <c r="D93">
        <v>285188.96899999998</v>
      </c>
      <c r="E93">
        <v>370562.28100000002</v>
      </c>
      <c r="F93">
        <v>131439.70300000001</v>
      </c>
      <c r="H93">
        <v>187984.40599999999</v>
      </c>
      <c r="I93">
        <v>237452.484</v>
      </c>
      <c r="J93">
        <v>244613.40599999999</v>
      </c>
      <c r="N93">
        <v>305280.125</v>
      </c>
      <c r="O93">
        <v>294761.68800000002</v>
      </c>
      <c r="P93">
        <v>308216.65600000002</v>
      </c>
    </row>
    <row r="94" spans="1:19" x14ac:dyDescent="0.35">
      <c r="A94" t="s">
        <v>22</v>
      </c>
      <c r="C94">
        <v>50039.745999999999</v>
      </c>
      <c r="D94">
        <v>223607.20300000001</v>
      </c>
      <c r="E94">
        <v>645088.625</v>
      </c>
      <c r="F94">
        <v>1320038.5</v>
      </c>
      <c r="H94">
        <v>2212764.5</v>
      </c>
      <c r="I94">
        <v>2196406.75</v>
      </c>
      <c r="J94">
        <v>2416979.75</v>
      </c>
      <c r="N94">
        <v>2405130.25</v>
      </c>
      <c r="O94">
        <v>2447789.5</v>
      </c>
      <c r="P94">
        <v>2296231.5</v>
      </c>
    </row>
    <row r="95" spans="1:19" x14ac:dyDescent="0.35">
      <c r="A95" t="s">
        <v>66</v>
      </c>
    </row>
    <row r="96" spans="1:19" x14ac:dyDescent="0.35">
      <c r="A96" t="s">
        <v>67</v>
      </c>
    </row>
    <row r="97" spans="1:19" x14ac:dyDescent="0.35">
      <c r="A97" t="s">
        <v>68</v>
      </c>
    </row>
    <row r="98" spans="1:19" x14ac:dyDescent="0.35">
      <c r="A98" t="s">
        <v>69</v>
      </c>
    </row>
    <row r="99" spans="1:19" x14ac:dyDescent="0.35">
      <c r="A99" t="s">
        <v>70</v>
      </c>
    </row>
    <row r="100" spans="1:19" x14ac:dyDescent="0.35">
      <c r="A100" t="s">
        <v>71</v>
      </c>
      <c r="B100">
        <f t="shared" ref="B100" si="118">SUM(B90:B99)</f>
        <v>0</v>
      </c>
      <c r="C100">
        <f t="shared" ref="C100:D100" si="119">SUM(C90:C99)</f>
        <v>1575346.4500000002</v>
      </c>
      <c r="D100">
        <f t="shared" si="119"/>
        <v>1468799.9850000001</v>
      </c>
      <c r="E100">
        <f t="shared" ref="E100:S100" si="120">SUM(E90:E99)</f>
        <v>1601202.6170000001</v>
      </c>
      <c r="F100">
        <f t="shared" si="120"/>
        <v>1472412.9580000001</v>
      </c>
      <c r="G100">
        <f t="shared" si="120"/>
        <v>0</v>
      </c>
      <c r="H100">
        <f t="shared" si="120"/>
        <v>2462692.2400000002</v>
      </c>
      <c r="I100">
        <f t="shared" si="120"/>
        <v>2502547.7140000002</v>
      </c>
      <c r="J100">
        <f t="shared" si="120"/>
        <v>2738064.594</v>
      </c>
      <c r="K100">
        <f t="shared" si="120"/>
        <v>0</v>
      </c>
      <c r="L100">
        <f t="shared" si="120"/>
        <v>2597993.0729999999</v>
      </c>
      <c r="M100">
        <f t="shared" si="120"/>
        <v>0</v>
      </c>
      <c r="N100">
        <f t="shared" si="120"/>
        <v>2848473.8080000002</v>
      </c>
      <c r="O100">
        <f t="shared" si="120"/>
        <v>2868841.673</v>
      </c>
      <c r="P100">
        <f t="shared" si="120"/>
        <v>2775155.7889999999</v>
      </c>
      <c r="Q100">
        <f t="shared" si="120"/>
        <v>0</v>
      </c>
      <c r="R100">
        <f t="shared" si="120"/>
        <v>1891092.862</v>
      </c>
      <c r="S100">
        <f t="shared" si="120"/>
        <v>0</v>
      </c>
    </row>
    <row r="101" spans="1:19" x14ac:dyDescent="0.35">
      <c r="A101" t="s">
        <v>61</v>
      </c>
      <c r="B101" t="e">
        <f t="shared" ref="B101" si="121">B90/B$100</f>
        <v>#DIV/0!</v>
      </c>
      <c r="C101">
        <f t="shared" ref="C101:D110" si="122">C90/C$100</f>
        <v>0.5512763163937684</v>
      </c>
      <c r="D101">
        <f t="shared" si="122"/>
        <v>0.24248461985108202</v>
      </c>
      <c r="E101">
        <f t="shared" ref="E101:S101" si="123">E90/E$100</f>
        <v>6.5894089779644671E-2</v>
      </c>
      <c r="F101">
        <f t="shared" si="123"/>
        <v>1.6781888440837805E-3</v>
      </c>
      <c r="G101" t="e">
        <f t="shared" si="123"/>
        <v>#DIV/0!</v>
      </c>
      <c r="H101">
        <f t="shared" si="123"/>
        <v>1.231673187064576E-2</v>
      </c>
      <c r="I101">
        <f t="shared" si="123"/>
        <v>1.3646652093363442E-2</v>
      </c>
      <c r="J101">
        <f t="shared" si="123"/>
        <v>1.4134406501879625E-2</v>
      </c>
      <c r="K101" t="e">
        <f t="shared" si="123"/>
        <v>#DIV/0!</v>
      </c>
      <c r="L101">
        <f t="shared" si="123"/>
        <v>0.89722294652168999</v>
      </c>
      <c r="M101" t="e">
        <f t="shared" si="123"/>
        <v>#DIV/0!</v>
      </c>
      <c r="N101">
        <f t="shared" si="123"/>
        <v>2.0156403698973382E-2</v>
      </c>
      <c r="O101">
        <f t="shared" si="123"/>
        <v>1.7295397814029174E-2</v>
      </c>
      <c r="P101">
        <f t="shared" si="123"/>
        <v>3.2903428831612888E-2</v>
      </c>
      <c r="Q101" t="e">
        <f t="shared" si="123"/>
        <v>#DIV/0!</v>
      </c>
      <c r="R101">
        <f t="shared" si="123"/>
        <v>0.83706928507247469</v>
      </c>
      <c r="S101" t="e">
        <f t="shared" si="123"/>
        <v>#DIV/0!</v>
      </c>
    </row>
    <row r="102" spans="1:19" x14ac:dyDescent="0.35">
      <c r="A102" t="s">
        <v>62</v>
      </c>
      <c r="B102" t="e">
        <f t="shared" ref="B102" si="124">B91/B$100</f>
        <v>#DIV/0!</v>
      </c>
      <c r="C102">
        <f t="shared" si="122"/>
        <v>0.18570179023160269</v>
      </c>
      <c r="D102">
        <f t="shared" si="122"/>
        <v>0.20780616225292242</v>
      </c>
      <c r="E102">
        <f t="shared" ref="E102:S102" si="125">E91/E$100</f>
        <v>0.12833407641126782</v>
      </c>
      <c r="F102">
        <f t="shared" si="125"/>
        <v>0</v>
      </c>
      <c r="G102" t="e">
        <f t="shared" si="125"/>
        <v>#DIV/0!</v>
      </c>
      <c r="H102">
        <f t="shared" si="125"/>
        <v>0</v>
      </c>
      <c r="I102">
        <f t="shared" si="125"/>
        <v>0</v>
      </c>
      <c r="J102">
        <f t="shared" si="125"/>
        <v>0</v>
      </c>
      <c r="K102" t="e">
        <f t="shared" si="125"/>
        <v>#DIV/0!</v>
      </c>
      <c r="L102">
        <f t="shared" si="125"/>
        <v>9.6955807395257054E-2</v>
      </c>
      <c r="M102" t="e">
        <f t="shared" si="125"/>
        <v>#DIV/0!</v>
      </c>
      <c r="N102">
        <f t="shared" si="125"/>
        <v>0</v>
      </c>
      <c r="O102">
        <f t="shared" si="125"/>
        <v>0</v>
      </c>
      <c r="P102">
        <f t="shared" si="125"/>
        <v>0</v>
      </c>
      <c r="Q102" t="e">
        <f t="shared" si="125"/>
        <v>#DIV/0!</v>
      </c>
      <c r="R102">
        <f t="shared" si="125"/>
        <v>0.14770201115591752</v>
      </c>
      <c r="S102" t="e">
        <f t="shared" si="125"/>
        <v>#DIV/0!</v>
      </c>
    </row>
    <row r="103" spans="1:19" x14ac:dyDescent="0.35">
      <c r="A103" t="s">
        <v>63</v>
      </c>
      <c r="B103" t="e">
        <f t="shared" ref="B103" si="126">B92/B$100</f>
        <v>#DIV/0!</v>
      </c>
      <c r="C103">
        <f t="shared" si="122"/>
        <v>0.1340905443370885</v>
      </c>
      <c r="D103">
        <f t="shared" si="122"/>
        <v>0.20330659180936742</v>
      </c>
      <c r="E103">
        <f t="shared" ref="E103:S103" si="127">E92/E$100</f>
        <v>0.17146678383176789</v>
      </c>
      <c r="F103">
        <f t="shared" si="127"/>
        <v>1.2539802709342903E-2</v>
      </c>
      <c r="G103" t="e">
        <f t="shared" si="127"/>
        <v>#DIV/0!</v>
      </c>
      <c r="H103">
        <f t="shared" si="127"/>
        <v>1.2835957935206714E-2</v>
      </c>
      <c r="I103">
        <f t="shared" si="127"/>
        <v>1.3800768635414717E-2</v>
      </c>
      <c r="J103">
        <f t="shared" si="127"/>
        <v>1.3794605168471053E-2</v>
      </c>
      <c r="K103" t="e">
        <f t="shared" si="127"/>
        <v>#DIV/0!</v>
      </c>
      <c r="L103">
        <f t="shared" si="127"/>
        <v>5.8212460830529712E-3</v>
      </c>
      <c r="M103" t="e">
        <f t="shared" si="127"/>
        <v>#DIV/0!</v>
      </c>
      <c r="N103">
        <f t="shared" si="127"/>
        <v>2.8312861706327474E-2</v>
      </c>
      <c r="O103">
        <f t="shared" si="127"/>
        <v>2.6726022464607441E-2</v>
      </c>
      <c r="P103">
        <f t="shared" si="127"/>
        <v>2.8609381972249343E-2</v>
      </c>
      <c r="Q103" t="e">
        <f t="shared" si="127"/>
        <v>#DIV/0!</v>
      </c>
      <c r="R103">
        <f t="shared" si="127"/>
        <v>1.5228703771607807E-2</v>
      </c>
      <c r="S103" t="e">
        <f t="shared" si="127"/>
        <v>#DIV/0!</v>
      </c>
    </row>
    <row r="104" spans="1:19" x14ac:dyDescent="0.35">
      <c r="A104" t="s">
        <v>64</v>
      </c>
      <c r="B104" t="e">
        <f t="shared" ref="B104" si="128">B93/B$100</f>
        <v>#DIV/0!</v>
      </c>
      <c r="C104">
        <f t="shared" si="122"/>
        <v>9.7167068869200152E-2</v>
      </c>
      <c r="D104">
        <f t="shared" si="122"/>
        <v>0.1941646050602322</v>
      </c>
      <c r="E104">
        <f t="shared" ref="E104:S104" si="129">E93/E$100</f>
        <v>0.23142747648906697</v>
      </c>
      <c r="F104">
        <f t="shared" si="129"/>
        <v>8.9268232995270883E-2</v>
      </c>
      <c r="G104" t="e">
        <f t="shared" si="129"/>
        <v>#DIV/0!</v>
      </c>
      <c r="H104">
        <f t="shared" si="129"/>
        <v>7.6332885996343566E-2</v>
      </c>
      <c r="I104">
        <f t="shared" si="129"/>
        <v>9.4884298377857015E-2</v>
      </c>
      <c r="J104">
        <f t="shared" si="129"/>
        <v>8.9338069867317377E-2</v>
      </c>
      <c r="K104" t="e">
        <f t="shared" si="129"/>
        <v>#DIV/0!</v>
      </c>
      <c r="L104">
        <f t="shared" si="129"/>
        <v>0</v>
      </c>
      <c r="M104" t="e">
        <f t="shared" si="129"/>
        <v>#DIV/0!</v>
      </c>
      <c r="N104">
        <f t="shared" si="129"/>
        <v>0.1071732252347254</v>
      </c>
      <c r="O104">
        <f t="shared" si="129"/>
        <v>0.10274588896771092</v>
      </c>
      <c r="P104">
        <f t="shared" si="129"/>
        <v>0.11106283013792997</v>
      </c>
      <c r="Q104" t="e">
        <f t="shared" si="129"/>
        <v>#DIV/0!</v>
      </c>
      <c r="R104">
        <f t="shared" si="129"/>
        <v>0</v>
      </c>
      <c r="S104" t="e">
        <f t="shared" si="129"/>
        <v>#DIV/0!</v>
      </c>
    </row>
    <row r="105" spans="1:19" x14ac:dyDescent="0.35">
      <c r="A105" t="s">
        <v>65</v>
      </c>
      <c r="B105" t="e">
        <f t="shared" ref="B105" si="130">B94/B$100</f>
        <v>#DIV/0!</v>
      </c>
      <c r="C105">
        <f t="shared" si="122"/>
        <v>3.1764280168340112E-2</v>
      </c>
      <c r="D105">
        <f t="shared" si="122"/>
        <v>0.15223802102639591</v>
      </c>
      <c r="E105">
        <f t="shared" ref="E105:S105" si="131">E94/E$100</f>
        <v>0.40287757348825265</v>
      </c>
      <c r="F105">
        <f t="shared" si="131"/>
        <v>0.8965137754513024</v>
      </c>
      <c r="G105" t="e">
        <f t="shared" si="131"/>
        <v>#DIV/0!</v>
      </c>
      <c r="H105">
        <f t="shared" si="131"/>
        <v>0.89851442419780392</v>
      </c>
      <c r="I105">
        <f t="shared" si="131"/>
        <v>0.87766828089336479</v>
      </c>
      <c r="J105">
        <f t="shared" si="131"/>
        <v>0.88273291846233193</v>
      </c>
      <c r="K105" t="e">
        <f t="shared" si="131"/>
        <v>#DIV/0!</v>
      </c>
      <c r="L105">
        <f t="shared" si="131"/>
        <v>0</v>
      </c>
      <c r="M105" t="e">
        <f t="shared" si="131"/>
        <v>#DIV/0!</v>
      </c>
      <c r="N105">
        <f t="shared" si="131"/>
        <v>0.84435750935997367</v>
      </c>
      <c r="O105">
        <f t="shared" si="131"/>
        <v>0.85323269075365249</v>
      </c>
      <c r="P105">
        <f t="shared" si="131"/>
        <v>0.82742435905820788</v>
      </c>
      <c r="Q105" t="e">
        <f t="shared" si="131"/>
        <v>#DIV/0!</v>
      </c>
      <c r="R105">
        <f t="shared" si="131"/>
        <v>0</v>
      </c>
      <c r="S105" t="e">
        <f t="shared" si="131"/>
        <v>#DIV/0!</v>
      </c>
    </row>
    <row r="106" spans="1:19" x14ac:dyDescent="0.35">
      <c r="A106" t="s">
        <v>66</v>
      </c>
      <c r="B106" t="e">
        <f t="shared" ref="B106" si="132">B95/B$100</f>
        <v>#DIV/0!</v>
      </c>
      <c r="C106">
        <f t="shared" si="122"/>
        <v>0</v>
      </c>
      <c r="D106">
        <f t="shared" si="122"/>
        <v>0</v>
      </c>
      <c r="E106">
        <f t="shared" ref="E106:S106" si="133">E95/E$100</f>
        <v>0</v>
      </c>
      <c r="F106">
        <f t="shared" si="133"/>
        <v>0</v>
      </c>
      <c r="G106" t="e">
        <f t="shared" si="133"/>
        <v>#DIV/0!</v>
      </c>
      <c r="H106">
        <f t="shared" si="133"/>
        <v>0</v>
      </c>
      <c r="I106">
        <f t="shared" si="133"/>
        <v>0</v>
      </c>
      <c r="J106">
        <f t="shared" si="133"/>
        <v>0</v>
      </c>
      <c r="K106" t="e">
        <f t="shared" si="133"/>
        <v>#DIV/0!</v>
      </c>
      <c r="L106">
        <f t="shared" si="133"/>
        <v>0</v>
      </c>
      <c r="M106" t="e">
        <f t="shared" si="133"/>
        <v>#DIV/0!</v>
      </c>
      <c r="N106">
        <f t="shared" si="133"/>
        <v>0</v>
      </c>
      <c r="O106">
        <f t="shared" si="133"/>
        <v>0</v>
      </c>
      <c r="P106">
        <f t="shared" si="133"/>
        <v>0</v>
      </c>
      <c r="Q106" t="e">
        <f t="shared" si="133"/>
        <v>#DIV/0!</v>
      </c>
      <c r="R106">
        <f t="shared" si="133"/>
        <v>0</v>
      </c>
      <c r="S106" t="e">
        <f t="shared" si="133"/>
        <v>#DIV/0!</v>
      </c>
    </row>
    <row r="107" spans="1:19" x14ac:dyDescent="0.35">
      <c r="A107" t="s">
        <v>67</v>
      </c>
      <c r="B107" t="e">
        <f t="shared" ref="B107" si="134">B96/B$100</f>
        <v>#DIV/0!</v>
      </c>
      <c r="C107">
        <f t="shared" si="122"/>
        <v>0</v>
      </c>
      <c r="D107">
        <f t="shared" si="122"/>
        <v>0</v>
      </c>
      <c r="E107">
        <f t="shared" ref="E107:S107" si="135">E96/E$100</f>
        <v>0</v>
      </c>
      <c r="F107">
        <f t="shared" si="135"/>
        <v>0</v>
      </c>
      <c r="G107" t="e">
        <f t="shared" si="135"/>
        <v>#DIV/0!</v>
      </c>
      <c r="H107">
        <f t="shared" si="135"/>
        <v>0</v>
      </c>
      <c r="I107">
        <f t="shared" si="135"/>
        <v>0</v>
      </c>
      <c r="J107">
        <f t="shared" si="135"/>
        <v>0</v>
      </c>
      <c r="K107" t="e">
        <f t="shared" si="135"/>
        <v>#DIV/0!</v>
      </c>
      <c r="L107">
        <f t="shared" si="135"/>
        <v>0</v>
      </c>
      <c r="M107" t="e">
        <f t="shared" si="135"/>
        <v>#DIV/0!</v>
      </c>
      <c r="N107">
        <f t="shared" si="135"/>
        <v>0</v>
      </c>
      <c r="O107">
        <f t="shared" si="135"/>
        <v>0</v>
      </c>
      <c r="P107">
        <f t="shared" si="135"/>
        <v>0</v>
      </c>
      <c r="Q107" t="e">
        <f t="shared" si="135"/>
        <v>#DIV/0!</v>
      </c>
      <c r="R107">
        <f t="shared" si="135"/>
        <v>0</v>
      </c>
      <c r="S107" t="e">
        <f t="shared" si="135"/>
        <v>#DIV/0!</v>
      </c>
    </row>
    <row r="108" spans="1:19" x14ac:dyDescent="0.35">
      <c r="A108" t="s">
        <v>68</v>
      </c>
      <c r="B108" t="e">
        <f t="shared" ref="B108" si="136">B97/B$100</f>
        <v>#DIV/0!</v>
      </c>
      <c r="C108">
        <f t="shared" si="122"/>
        <v>0</v>
      </c>
      <c r="D108">
        <f t="shared" si="122"/>
        <v>0</v>
      </c>
      <c r="E108">
        <f t="shared" ref="E108:S108" si="137">E97/E$100</f>
        <v>0</v>
      </c>
      <c r="F108">
        <f t="shared" si="137"/>
        <v>0</v>
      </c>
      <c r="G108" t="e">
        <f t="shared" si="137"/>
        <v>#DIV/0!</v>
      </c>
      <c r="H108">
        <f t="shared" si="137"/>
        <v>0</v>
      </c>
      <c r="I108">
        <f t="shared" si="137"/>
        <v>0</v>
      </c>
      <c r="J108">
        <f t="shared" si="137"/>
        <v>0</v>
      </c>
      <c r="K108" t="e">
        <f t="shared" si="137"/>
        <v>#DIV/0!</v>
      </c>
      <c r="L108">
        <f t="shared" si="137"/>
        <v>0</v>
      </c>
      <c r="M108" t="e">
        <f t="shared" si="137"/>
        <v>#DIV/0!</v>
      </c>
      <c r="N108">
        <f t="shared" si="137"/>
        <v>0</v>
      </c>
      <c r="O108">
        <f t="shared" si="137"/>
        <v>0</v>
      </c>
      <c r="P108">
        <f t="shared" si="137"/>
        <v>0</v>
      </c>
      <c r="Q108" t="e">
        <f t="shared" si="137"/>
        <v>#DIV/0!</v>
      </c>
      <c r="R108">
        <f t="shared" si="137"/>
        <v>0</v>
      </c>
      <c r="S108" t="e">
        <f t="shared" si="137"/>
        <v>#DIV/0!</v>
      </c>
    </row>
    <row r="109" spans="1:19" x14ac:dyDescent="0.35">
      <c r="A109" t="s">
        <v>69</v>
      </c>
      <c r="B109" t="e">
        <f t="shared" ref="B109" si="138">B98/B$100</f>
        <v>#DIV/0!</v>
      </c>
      <c r="C109">
        <f t="shared" si="122"/>
        <v>0</v>
      </c>
      <c r="D109">
        <f t="shared" si="122"/>
        <v>0</v>
      </c>
      <c r="E109">
        <f t="shared" ref="E109:S109" si="139">E98/E$100</f>
        <v>0</v>
      </c>
      <c r="F109">
        <f t="shared" si="139"/>
        <v>0</v>
      </c>
      <c r="G109" t="e">
        <f t="shared" si="139"/>
        <v>#DIV/0!</v>
      </c>
      <c r="H109">
        <f t="shared" si="139"/>
        <v>0</v>
      </c>
      <c r="I109">
        <f t="shared" si="139"/>
        <v>0</v>
      </c>
      <c r="J109">
        <f t="shared" si="139"/>
        <v>0</v>
      </c>
      <c r="K109" t="e">
        <f t="shared" si="139"/>
        <v>#DIV/0!</v>
      </c>
      <c r="L109">
        <f t="shared" si="139"/>
        <v>0</v>
      </c>
      <c r="M109" t="e">
        <f t="shared" si="139"/>
        <v>#DIV/0!</v>
      </c>
      <c r="N109">
        <f t="shared" si="139"/>
        <v>0</v>
      </c>
      <c r="O109">
        <f t="shared" si="139"/>
        <v>0</v>
      </c>
      <c r="P109">
        <f t="shared" si="139"/>
        <v>0</v>
      </c>
      <c r="Q109" t="e">
        <f t="shared" si="139"/>
        <v>#DIV/0!</v>
      </c>
      <c r="R109">
        <f t="shared" si="139"/>
        <v>0</v>
      </c>
      <c r="S109" t="e">
        <f t="shared" si="139"/>
        <v>#DIV/0!</v>
      </c>
    </row>
    <row r="110" spans="1:19" x14ac:dyDescent="0.35">
      <c r="A110" t="s">
        <v>70</v>
      </c>
      <c r="B110" t="e">
        <f t="shared" ref="B110" si="140">B99/B$100</f>
        <v>#DIV/0!</v>
      </c>
      <c r="C110">
        <f t="shared" si="122"/>
        <v>0</v>
      </c>
      <c r="D110">
        <f t="shared" si="122"/>
        <v>0</v>
      </c>
      <c r="E110">
        <f t="shared" ref="E110:S110" si="141">E99/E$100</f>
        <v>0</v>
      </c>
      <c r="F110">
        <f t="shared" si="141"/>
        <v>0</v>
      </c>
      <c r="G110" t="e">
        <f t="shared" si="141"/>
        <v>#DIV/0!</v>
      </c>
      <c r="H110">
        <f t="shared" si="141"/>
        <v>0</v>
      </c>
      <c r="I110">
        <f t="shared" si="141"/>
        <v>0</v>
      </c>
      <c r="J110">
        <f t="shared" si="141"/>
        <v>0</v>
      </c>
      <c r="K110" t="e">
        <f t="shared" si="141"/>
        <v>#DIV/0!</v>
      </c>
      <c r="L110">
        <f t="shared" si="141"/>
        <v>0</v>
      </c>
      <c r="M110" t="e">
        <f t="shared" si="141"/>
        <v>#DIV/0!</v>
      </c>
      <c r="N110">
        <f t="shared" si="141"/>
        <v>0</v>
      </c>
      <c r="O110">
        <f t="shared" si="141"/>
        <v>0</v>
      </c>
      <c r="P110">
        <f t="shared" si="141"/>
        <v>0</v>
      </c>
      <c r="Q110" t="e">
        <f t="shared" si="141"/>
        <v>#DIV/0!</v>
      </c>
      <c r="R110">
        <f t="shared" si="141"/>
        <v>0</v>
      </c>
      <c r="S110" t="e">
        <f t="shared" si="141"/>
        <v>#DIV/0!</v>
      </c>
    </row>
    <row r="111" spans="1:19" x14ac:dyDescent="0.35">
      <c r="A111" s="1" t="s">
        <v>82</v>
      </c>
      <c r="B111" s="3" t="e">
        <f>(B102+B103*2+B104*3+B105*4+B106*5+B107*6+B108*7+B109*8+B110*9)/4</f>
        <v>#DIV/0!</v>
      </c>
      <c r="C111" s="3">
        <f>(C102+C103*2+C104*3+C105*4+C106*5+C107*6+C108*7+C109*8+C110*9)/4</f>
        <v>0.21811030154668515</v>
      </c>
      <c r="D111" s="3">
        <f t="shared" ref="D111" si="142">(D102+D103*2+D104*3+D105*4+D106*5+D107*6+D108*7+D109*8+D110*9)/4</f>
        <v>0.45146631128948445</v>
      </c>
      <c r="E111" s="3">
        <f t="shared" ref="E111:S111" si="143">(E102+E103*2+E104*3+E105*4+E106*5+E107*6+E108*7+E109*8+E110*9)/4</f>
        <v>0.69426509187375385</v>
      </c>
      <c r="F111" s="3">
        <f t="shared" si="143"/>
        <v>0.969734851552427</v>
      </c>
      <c r="G111" s="3" t="e">
        <f t="shared" si="143"/>
        <v>#DIV/0!</v>
      </c>
      <c r="H111" s="3">
        <f t="shared" si="143"/>
        <v>0.9621820676626649</v>
      </c>
      <c r="I111" s="3">
        <f t="shared" si="143"/>
        <v>0.95573188899446493</v>
      </c>
      <c r="J111" s="3">
        <f t="shared" si="143"/>
        <v>0.95663377344705547</v>
      </c>
      <c r="K111" s="3" t="e">
        <f t="shared" si="143"/>
        <v>#DIV/0!</v>
      </c>
      <c r="L111" s="3">
        <f t="shared" si="143"/>
        <v>2.7149574890340748E-2</v>
      </c>
      <c r="M111" s="3" t="e">
        <f t="shared" si="143"/>
        <v>#DIV/0!</v>
      </c>
      <c r="N111" s="3">
        <f t="shared" si="143"/>
        <v>0.93889385913918144</v>
      </c>
      <c r="O111" s="3">
        <f t="shared" si="143"/>
        <v>0.94365511871173946</v>
      </c>
      <c r="P111" s="3">
        <f t="shared" si="143"/>
        <v>0.92502617264778009</v>
      </c>
      <c r="Q111" s="3" t="e">
        <f t="shared" si="143"/>
        <v>#DIV/0!</v>
      </c>
      <c r="R111" s="3">
        <f t="shared" si="143"/>
        <v>4.4539854674783282E-2</v>
      </c>
      <c r="S111" s="3" t="e">
        <f t="shared" si="143"/>
        <v>#DIV/0!</v>
      </c>
    </row>
    <row r="113" spans="1:19" x14ac:dyDescent="0.35">
      <c r="A113" t="s">
        <v>1</v>
      </c>
      <c r="B113" t="s">
        <v>98</v>
      </c>
      <c r="C113" t="s">
        <v>99</v>
      </c>
      <c r="D113" t="s">
        <v>100</v>
      </c>
      <c r="E113" t="s">
        <v>101</v>
      </c>
      <c r="F113" t="s">
        <v>102</v>
      </c>
      <c r="G113" t="s">
        <v>103</v>
      </c>
      <c r="H113" t="s">
        <v>104</v>
      </c>
      <c r="I113" t="s">
        <v>105</v>
      </c>
      <c r="J113" t="s">
        <v>106</v>
      </c>
      <c r="K113" t="s">
        <v>107</v>
      </c>
      <c r="L113" t="s">
        <v>108</v>
      </c>
      <c r="M113" t="s">
        <v>109</v>
      </c>
      <c r="N113" t="s">
        <v>110</v>
      </c>
      <c r="O113" t="s">
        <v>111</v>
      </c>
      <c r="P113" t="s">
        <v>112</v>
      </c>
      <c r="Q113" t="s">
        <v>113</v>
      </c>
      <c r="R113" t="s">
        <v>114</v>
      </c>
      <c r="S113" t="s">
        <v>115</v>
      </c>
    </row>
    <row r="114" spans="1:19" x14ac:dyDescent="0.35">
      <c r="A114" t="s">
        <v>23</v>
      </c>
      <c r="C114">
        <v>3430762</v>
      </c>
      <c r="D114">
        <v>1152344</v>
      </c>
      <c r="E114">
        <v>255395.516</v>
      </c>
      <c r="F114">
        <v>5561.2889999999998</v>
      </c>
      <c r="H114">
        <v>187818.266</v>
      </c>
      <c r="I114">
        <v>218212.516</v>
      </c>
      <c r="J114">
        <v>245008.59400000001</v>
      </c>
      <c r="L114">
        <v>8351611.5</v>
      </c>
      <c r="N114">
        <v>500590.34399999998</v>
      </c>
      <c r="O114">
        <v>403899.90600000002</v>
      </c>
      <c r="P114">
        <v>941541</v>
      </c>
      <c r="R114">
        <v>8045041.5</v>
      </c>
    </row>
    <row r="115" spans="1:19" x14ac:dyDescent="0.35">
      <c r="A115" t="s">
        <v>24</v>
      </c>
      <c r="C115">
        <v>1369316.5</v>
      </c>
      <c r="D115">
        <v>1032963.875</v>
      </c>
      <c r="E115">
        <v>438458.68800000002</v>
      </c>
      <c r="H115">
        <v>30813.879000000001</v>
      </c>
      <c r="I115">
        <v>38301.332000000002</v>
      </c>
      <c r="J115">
        <v>37623.347999999998</v>
      </c>
      <c r="L115">
        <v>1789080.875</v>
      </c>
      <c r="N115">
        <v>185754.016</v>
      </c>
      <c r="O115">
        <v>127394.742</v>
      </c>
      <c r="P115">
        <v>408917.56300000002</v>
      </c>
      <c r="R115">
        <v>2465399.75</v>
      </c>
    </row>
    <row r="116" spans="1:19" x14ac:dyDescent="0.35">
      <c r="A116" t="s">
        <v>25</v>
      </c>
      <c r="C116">
        <v>1931928</v>
      </c>
      <c r="D116">
        <v>2034833.75</v>
      </c>
      <c r="E116">
        <v>1268258.25</v>
      </c>
      <c r="F116">
        <v>16157.790999999999</v>
      </c>
      <c r="H116">
        <v>55322.671999999999</v>
      </c>
      <c r="I116">
        <v>57288.086000000003</v>
      </c>
      <c r="J116">
        <v>68084.766000000003</v>
      </c>
      <c r="L116">
        <v>92269.156000000003</v>
      </c>
      <c r="N116">
        <v>271377.28100000002</v>
      </c>
      <c r="O116">
        <v>223758.53099999999</v>
      </c>
      <c r="P116">
        <v>206184.07800000001</v>
      </c>
      <c r="R116">
        <v>255855.484</v>
      </c>
    </row>
    <row r="117" spans="1:19" x14ac:dyDescent="0.35">
      <c r="A117" t="s">
        <v>26</v>
      </c>
      <c r="C117">
        <v>785972.5</v>
      </c>
      <c r="D117">
        <v>1664468.625</v>
      </c>
      <c r="E117">
        <v>2204545.5</v>
      </c>
      <c r="F117">
        <v>220693.891</v>
      </c>
      <c r="H117">
        <v>520926.06300000002</v>
      </c>
      <c r="I117">
        <v>489785.96899999998</v>
      </c>
      <c r="J117">
        <v>621956.375</v>
      </c>
      <c r="N117">
        <v>1311521</v>
      </c>
      <c r="O117">
        <v>1233538.375</v>
      </c>
      <c r="P117">
        <v>1102438.375</v>
      </c>
      <c r="R117">
        <v>17237.278999999999</v>
      </c>
    </row>
    <row r="118" spans="1:19" x14ac:dyDescent="0.35">
      <c r="A118" t="s">
        <v>27</v>
      </c>
      <c r="C118">
        <v>237027.70300000001</v>
      </c>
      <c r="D118">
        <v>766388.31299999997</v>
      </c>
      <c r="E118">
        <v>1485677.25</v>
      </c>
      <c r="F118">
        <v>669771.625</v>
      </c>
      <c r="H118">
        <v>1361028</v>
      </c>
      <c r="I118">
        <v>1634649.625</v>
      </c>
      <c r="J118">
        <v>1672918.375</v>
      </c>
      <c r="N118">
        <v>2107300.5</v>
      </c>
      <c r="O118">
        <v>2442782.25</v>
      </c>
      <c r="P118">
        <v>2143185</v>
      </c>
    </row>
    <row r="119" spans="1:19" x14ac:dyDescent="0.35">
      <c r="A119" t="s">
        <v>28</v>
      </c>
      <c r="C119">
        <v>99619.343999999997</v>
      </c>
      <c r="D119">
        <v>616250.75</v>
      </c>
      <c r="E119">
        <v>2575091</v>
      </c>
      <c r="F119">
        <v>4656807</v>
      </c>
      <c r="H119">
        <v>7501506</v>
      </c>
      <c r="I119">
        <v>7595808.5</v>
      </c>
      <c r="J119">
        <v>8047929</v>
      </c>
      <c r="N119">
        <v>8469549</v>
      </c>
      <c r="O119">
        <v>8369281</v>
      </c>
      <c r="P119">
        <v>8210247.5</v>
      </c>
    </row>
    <row r="120" spans="1:19" x14ac:dyDescent="0.35">
      <c r="A120" t="s">
        <v>67</v>
      </c>
    </row>
    <row r="121" spans="1:19" x14ac:dyDescent="0.35">
      <c r="A121" t="s">
        <v>68</v>
      </c>
    </row>
    <row r="122" spans="1:19" x14ac:dyDescent="0.35">
      <c r="A122" t="s">
        <v>69</v>
      </c>
    </row>
    <row r="123" spans="1:19" x14ac:dyDescent="0.35">
      <c r="A123" t="s">
        <v>70</v>
      </c>
    </row>
    <row r="124" spans="1:19" x14ac:dyDescent="0.35">
      <c r="A124" t="s">
        <v>71</v>
      </c>
      <c r="B124">
        <f t="shared" ref="B124:S124" si="144">SUM(B114:B123)</f>
        <v>0</v>
      </c>
      <c r="C124">
        <f t="shared" si="144"/>
        <v>7854626.0469999993</v>
      </c>
      <c r="D124">
        <f t="shared" si="144"/>
        <v>7267249.3130000001</v>
      </c>
      <c r="E124">
        <f t="shared" si="144"/>
        <v>8227426.2039999999</v>
      </c>
      <c r="F124">
        <f t="shared" si="144"/>
        <v>5568991.5959999999</v>
      </c>
      <c r="G124">
        <f t="shared" si="144"/>
        <v>0</v>
      </c>
      <c r="H124">
        <f t="shared" si="144"/>
        <v>9657414.879999999</v>
      </c>
      <c r="I124">
        <f t="shared" si="144"/>
        <v>10034046.028000001</v>
      </c>
      <c r="J124">
        <f t="shared" si="144"/>
        <v>10693520.458000001</v>
      </c>
      <c r="K124">
        <f t="shared" si="144"/>
        <v>0</v>
      </c>
      <c r="L124">
        <f t="shared" si="144"/>
        <v>10232961.530999999</v>
      </c>
      <c r="M124">
        <f t="shared" si="144"/>
        <v>0</v>
      </c>
      <c r="N124">
        <f t="shared" si="144"/>
        <v>12846092.140999999</v>
      </c>
      <c r="O124">
        <f t="shared" si="144"/>
        <v>12800654.804</v>
      </c>
      <c r="P124">
        <f t="shared" si="144"/>
        <v>13012513.515999999</v>
      </c>
      <c r="Q124">
        <f t="shared" si="144"/>
        <v>0</v>
      </c>
      <c r="R124">
        <f t="shared" si="144"/>
        <v>10783534.012999998</v>
      </c>
      <c r="S124">
        <f t="shared" si="144"/>
        <v>0</v>
      </c>
    </row>
    <row r="125" spans="1:19" x14ac:dyDescent="0.35">
      <c r="A125" t="s">
        <v>61</v>
      </c>
      <c r="B125" t="e">
        <f t="shared" ref="B125:S125" si="145">B114/B$124</f>
        <v>#DIV/0!</v>
      </c>
      <c r="C125">
        <f t="shared" si="145"/>
        <v>0.43678234704888941</v>
      </c>
      <c r="D125">
        <f t="shared" si="145"/>
        <v>0.15856673555132234</v>
      </c>
      <c r="E125">
        <f t="shared" si="145"/>
        <v>3.104196982962085E-2</v>
      </c>
      <c r="F125">
        <f t="shared" si="145"/>
        <v>9.986168777834873E-4</v>
      </c>
      <c r="G125" t="e">
        <f t="shared" si="145"/>
        <v>#DIV/0!</v>
      </c>
      <c r="H125">
        <f t="shared" si="145"/>
        <v>1.9448089197137197E-2</v>
      </c>
      <c r="I125">
        <f t="shared" si="145"/>
        <v>2.1747210984589673E-2</v>
      </c>
      <c r="J125">
        <f t="shared" si="145"/>
        <v>2.2911874060773409E-2</v>
      </c>
      <c r="K125" t="e">
        <f t="shared" si="145"/>
        <v>#DIV/0!</v>
      </c>
      <c r="L125">
        <f t="shared" si="145"/>
        <v>0.81614804030088561</v>
      </c>
      <c r="M125" t="e">
        <f t="shared" si="145"/>
        <v>#DIV/0!</v>
      </c>
      <c r="N125">
        <f t="shared" si="145"/>
        <v>3.8968297790913382E-2</v>
      </c>
      <c r="O125">
        <f t="shared" si="145"/>
        <v>3.1553066009856599E-2</v>
      </c>
      <c r="P125">
        <f t="shared" si="145"/>
        <v>7.2356581904202813E-2</v>
      </c>
      <c r="Q125" t="e">
        <f t="shared" si="145"/>
        <v>#DIV/0!</v>
      </c>
      <c r="R125">
        <f t="shared" si="145"/>
        <v>0.74604869705064858</v>
      </c>
      <c r="S125" t="e">
        <f t="shared" si="145"/>
        <v>#DIV/0!</v>
      </c>
    </row>
    <row r="126" spans="1:19" x14ac:dyDescent="0.35">
      <c r="A126" t="s">
        <v>62</v>
      </c>
      <c r="B126" t="e">
        <f t="shared" ref="B126:S126" si="146">B115/B$124</f>
        <v>#DIV/0!</v>
      </c>
      <c r="C126">
        <f t="shared" si="146"/>
        <v>0.17433248786210484</v>
      </c>
      <c r="D126">
        <f t="shared" si="146"/>
        <v>0.14213959512193772</v>
      </c>
      <c r="E126">
        <f t="shared" si="146"/>
        <v>5.3292327044736146E-2</v>
      </c>
      <c r="F126">
        <f t="shared" si="146"/>
        <v>0</v>
      </c>
      <c r="G126" t="e">
        <f t="shared" si="146"/>
        <v>#DIV/0!</v>
      </c>
      <c r="H126">
        <f t="shared" si="146"/>
        <v>3.1906964112946969E-3</v>
      </c>
      <c r="I126">
        <f t="shared" si="146"/>
        <v>3.8171373634444325E-3</v>
      </c>
      <c r="J126">
        <f t="shared" si="146"/>
        <v>3.5183313248214106E-3</v>
      </c>
      <c r="K126" t="e">
        <f t="shared" si="146"/>
        <v>#DIV/0!</v>
      </c>
      <c r="L126">
        <f t="shared" si="146"/>
        <v>0.17483510219207918</v>
      </c>
      <c r="M126" t="e">
        <f t="shared" si="146"/>
        <v>#DIV/0!</v>
      </c>
      <c r="N126">
        <f t="shared" si="146"/>
        <v>1.4459962917994456E-2</v>
      </c>
      <c r="O126">
        <f t="shared" si="146"/>
        <v>9.9522050981478843E-3</v>
      </c>
      <c r="P126">
        <f t="shared" si="146"/>
        <v>3.1424948185237299E-2</v>
      </c>
      <c r="Q126" t="e">
        <f t="shared" si="146"/>
        <v>#DIV/0!</v>
      </c>
      <c r="R126">
        <f t="shared" si="146"/>
        <v>0.22862632482337034</v>
      </c>
      <c r="S126" t="e">
        <f t="shared" si="146"/>
        <v>#DIV/0!</v>
      </c>
    </row>
    <row r="127" spans="1:19" x14ac:dyDescent="0.35">
      <c r="A127" t="s">
        <v>63</v>
      </c>
      <c r="B127" t="e">
        <f t="shared" ref="B127:S127" si="147">B116/B$124</f>
        <v>#DIV/0!</v>
      </c>
      <c r="C127">
        <f t="shared" si="147"/>
        <v>0.24596053184962025</v>
      </c>
      <c r="D127">
        <f t="shared" si="147"/>
        <v>0.28000054248310885</v>
      </c>
      <c r="E127">
        <f t="shared" si="147"/>
        <v>0.15415006085176428</v>
      </c>
      <c r="F127">
        <f t="shared" si="147"/>
        <v>2.9013854162763583E-3</v>
      </c>
      <c r="G127" t="e">
        <f t="shared" si="147"/>
        <v>#DIV/0!</v>
      </c>
      <c r="H127">
        <f t="shared" si="147"/>
        <v>5.7285176920969152E-3</v>
      </c>
      <c r="I127">
        <f t="shared" si="147"/>
        <v>5.7093704613410809E-3</v>
      </c>
      <c r="J127">
        <f t="shared" si="147"/>
        <v>6.3669178234998054E-3</v>
      </c>
      <c r="K127" t="e">
        <f t="shared" si="147"/>
        <v>#DIV/0!</v>
      </c>
      <c r="L127">
        <f t="shared" si="147"/>
        <v>9.0168575070352242E-3</v>
      </c>
      <c r="M127" t="e">
        <f t="shared" si="147"/>
        <v>#DIV/0!</v>
      </c>
      <c r="N127">
        <f t="shared" si="147"/>
        <v>2.1125279035938378E-2</v>
      </c>
      <c r="O127">
        <f t="shared" si="147"/>
        <v>1.7480241005333495E-2</v>
      </c>
      <c r="P127">
        <f t="shared" si="147"/>
        <v>1.5845061582182338E-2</v>
      </c>
      <c r="Q127" t="e">
        <f t="shared" si="147"/>
        <v>#DIV/0!</v>
      </c>
      <c r="R127">
        <f t="shared" si="147"/>
        <v>2.3726496683884483E-2</v>
      </c>
      <c r="S127" t="e">
        <f t="shared" si="147"/>
        <v>#DIV/0!</v>
      </c>
    </row>
    <row r="128" spans="1:19" x14ac:dyDescent="0.35">
      <c r="A128" t="s">
        <v>64</v>
      </c>
      <c r="B128" t="e">
        <f t="shared" ref="B128:S128" si="148">B117/B$124</f>
        <v>#DIV/0!</v>
      </c>
      <c r="C128">
        <f t="shared" si="148"/>
        <v>0.10006491655961074</v>
      </c>
      <c r="D128">
        <f t="shared" si="148"/>
        <v>0.22903695102664492</v>
      </c>
      <c r="E128">
        <f t="shared" si="148"/>
        <v>0.26795080810669525</v>
      </c>
      <c r="F128">
        <f t="shared" si="148"/>
        <v>3.9629058007290989E-2</v>
      </c>
      <c r="G128" t="e">
        <f t="shared" si="148"/>
        <v>#DIV/0!</v>
      </c>
      <c r="H128">
        <f t="shared" si="148"/>
        <v>5.3940528544425555E-2</v>
      </c>
      <c r="I128">
        <f t="shared" si="148"/>
        <v>4.8812410032129855E-2</v>
      </c>
      <c r="J128">
        <f t="shared" si="148"/>
        <v>5.8161984862029614E-2</v>
      </c>
      <c r="K128" t="e">
        <f t="shared" si="148"/>
        <v>#DIV/0!</v>
      </c>
      <c r="L128">
        <f t="shared" si="148"/>
        <v>0</v>
      </c>
      <c r="M128" t="e">
        <f t="shared" si="148"/>
        <v>#DIV/0!</v>
      </c>
      <c r="N128">
        <f t="shared" si="148"/>
        <v>0.10209493950413975</v>
      </c>
      <c r="O128">
        <f t="shared" si="148"/>
        <v>9.6365255831642224E-2</v>
      </c>
      <c r="P128">
        <f t="shared" si="148"/>
        <v>8.4721400953355994E-2</v>
      </c>
      <c r="Q128" t="e">
        <f t="shared" si="148"/>
        <v>#DIV/0!</v>
      </c>
      <c r="R128">
        <f t="shared" si="148"/>
        <v>1.5984814420967877E-3</v>
      </c>
      <c r="S128" t="e">
        <f t="shared" si="148"/>
        <v>#DIV/0!</v>
      </c>
    </row>
    <row r="129" spans="1:19" x14ac:dyDescent="0.35">
      <c r="A129" t="s">
        <v>65</v>
      </c>
      <c r="B129" t="e">
        <f t="shared" ref="B129:S129" si="149">B118/B$124</f>
        <v>#DIV/0!</v>
      </c>
      <c r="C129">
        <f t="shared" si="149"/>
        <v>3.017682848065447E-2</v>
      </c>
      <c r="D129">
        <f t="shared" si="149"/>
        <v>0.10545782592445924</v>
      </c>
      <c r="E129">
        <f t="shared" si="149"/>
        <v>0.18057618666669964</v>
      </c>
      <c r="F129">
        <f t="shared" si="149"/>
        <v>0.12026802580938928</v>
      </c>
      <c r="G129" t="e">
        <f t="shared" si="149"/>
        <v>#DIV/0!</v>
      </c>
      <c r="H129">
        <f t="shared" si="149"/>
        <v>0.14093088232324136</v>
      </c>
      <c r="I129">
        <f t="shared" si="149"/>
        <v>0.16291031757662972</v>
      </c>
      <c r="J129">
        <f t="shared" si="149"/>
        <v>0.1564422475807265</v>
      </c>
      <c r="K129" t="e">
        <f t="shared" si="149"/>
        <v>#DIV/0!</v>
      </c>
      <c r="L129">
        <f t="shared" si="149"/>
        <v>0</v>
      </c>
      <c r="M129" t="e">
        <f t="shared" si="149"/>
        <v>#DIV/0!</v>
      </c>
      <c r="N129">
        <f t="shared" si="149"/>
        <v>0.16404214424667501</v>
      </c>
      <c r="O129">
        <f t="shared" si="149"/>
        <v>0.19083260094137292</v>
      </c>
      <c r="P129">
        <f t="shared" si="149"/>
        <v>0.16470184621631867</v>
      </c>
      <c r="Q129" t="e">
        <f t="shared" si="149"/>
        <v>#DIV/0!</v>
      </c>
      <c r="R129">
        <f t="shared" si="149"/>
        <v>0</v>
      </c>
      <c r="S129" t="e">
        <f t="shared" si="149"/>
        <v>#DIV/0!</v>
      </c>
    </row>
    <row r="130" spans="1:19" x14ac:dyDescent="0.35">
      <c r="A130" t="s">
        <v>66</v>
      </c>
      <c r="B130" t="e">
        <f t="shared" ref="B130:S130" si="150">B119/B$124</f>
        <v>#DIV/0!</v>
      </c>
      <c r="C130">
        <f t="shared" si="150"/>
        <v>1.2682888199120399E-2</v>
      </c>
      <c r="D130">
        <f t="shared" si="150"/>
        <v>8.4798349892526936E-2</v>
      </c>
      <c r="E130">
        <f t="shared" si="150"/>
        <v>0.31298864750048389</v>
      </c>
      <c r="F130">
        <f t="shared" si="150"/>
        <v>0.83620291388925994</v>
      </c>
      <c r="G130" t="e">
        <f t="shared" si="150"/>
        <v>#DIV/0!</v>
      </c>
      <c r="H130">
        <f t="shared" si="150"/>
        <v>0.77676128583180437</v>
      </c>
      <c r="I130">
        <f t="shared" si="150"/>
        <v>0.75700355358186522</v>
      </c>
      <c r="J130">
        <f t="shared" si="150"/>
        <v>0.75259864434814916</v>
      </c>
      <c r="K130" t="e">
        <f t="shared" si="150"/>
        <v>#DIV/0!</v>
      </c>
      <c r="L130">
        <f t="shared" si="150"/>
        <v>0</v>
      </c>
      <c r="M130" t="e">
        <f t="shared" si="150"/>
        <v>#DIV/0!</v>
      </c>
      <c r="N130">
        <f t="shared" si="150"/>
        <v>0.65930937650433907</v>
      </c>
      <c r="O130">
        <f t="shared" si="150"/>
        <v>0.65381663111364696</v>
      </c>
      <c r="P130">
        <f t="shared" si="150"/>
        <v>0.63095016115870295</v>
      </c>
      <c r="Q130" t="e">
        <f t="shared" si="150"/>
        <v>#DIV/0!</v>
      </c>
      <c r="R130">
        <f t="shared" si="150"/>
        <v>0</v>
      </c>
      <c r="S130" t="e">
        <f t="shared" si="150"/>
        <v>#DIV/0!</v>
      </c>
    </row>
    <row r="131" spans="1:19" x14ac:dyDescent="0.35">
      <c r="A131" t="s">
        <v>67</v>
      </c>
    </row>
    <row r="132" spans="1:19" x14ac:dyDescent="0.35">
      <c r="A132" t="s">
        <v>68</v>
      </c>
    </row>
    <row r="133" spans="1:19" x14ac:dyDescent="0.35">
      <c r="A133" t="s">
        <v>69</v>
      </c>
    </row>
    <row r="134" spans="1:19" x14ac:dyDescent="0.35">
      <c r="A134" t="s">
        <v>70</v>
      </c>
    </row>
    <row r="135" spans="1:19" x14ac:dyDescent="0.35">
      <c r="A135" s="1" t="s">
        <v>82</v>
      </c>
      <c r="B135" s="3" t="e">
        <f>(B126+B127*2+B128*3+B129*4+B130*5+B131*6+B132*7+B133*8+B134*9)/5</f>
        <v>#DIV/0!</v>
      </c>
      <c r="C135" s="3">
        <f t="shared" ref="C135:S135" si="151">(C126+C127*2+C128*3+C129*4+C130*5+C131*6+C132*7+C133*8+C134*9)/5</f>
        <v>0.23011401123167946</v>
      </c>
      <c r="D135" s="3">
        <f t="shared" si="151"/>
        <v>0.44701491726571241</v>
      </c>
      <c r="E135" s="3">
        <f t="shared" si="151"/>
        <v>0.69053857144751363</v>
      </c>
      <c r="F135" s="3">
        <f t="shared" si="151"/>
        <v>0.95735532350765629</v>
      </c>
      <c r="G135" s="3" t="e">
        <f t="shared" si="151"/>
        <v>#DIV/0!</v>
      </c>
      <c r="H135" s="3">
        <f t="shared" si="151"/>
        <v>0.92479985517615049</v>
      </c>
      <c r="I135" s="3">
        <f t="shared" si="151"/>
        <v>0.91966642931967224</v>
      </c>
      <c r="J135" s="3">
        <f t="shared" si="151"/>
        <v>0.91590006672431235</v>
      </c>
      <c r="K135" s="3" t="e">
        <f t="shared" si="151"/>
        <v>#DIV/0!</v>
      </c>
      <c r="L135" s="3">
        <f t="shared" si="151"/>
        <v>3.8573763441229925E-2</v>
      </c>
      <c r="M135" s="3" t="e">
        <f t="shared" si="151"/>
        <v>#DIV/0!</v>
      </c>
      <c r="N135" s="3">
        <f t="shared" si="151"/>
        <v>0.86314215980213727</v>
      </c>
      <c r="O135" s="3">
        <f t="shared" si="151"/>
        <v>0.87328440278749364</v>
      </c>
      <c r="P135" s="3">
        <f t="shared" si="151"/>
        <v>0.82616749297369174</v>
      </c>
      <c r="Q135" s="3" t="e">
        <f t="shared" si="151"/>
        <v>#DIV/0!</v>
      </c>
      <c r="R135" s="3">
        <f t="shared" si="151"/>
        <v>5.6174952503485934E-2</v>
      </c>
      <c r="S135" s="3" t="e">
        <f t="shared" si="151"/>
        <v>#DIV/0!</v>
      </c>
    </row>
    <row r="138" spans="1:19" x14ac:dyDescent="0.35">
      <c r="A138" t="s">
        <v>1</v>
      </c>
      <c r="B138" t="s">
        <v>98</v>
      </c>
      <c r="C138" t="s">
        <v>99</v>
      </c>
      <c r="D138" t="s">
        <v>100</v>
      </c>
      <c r="E138" t="s">
        <v>101</v>
      </c>
      <c r="F138" t="s">
        <v>102</v>
      </c>
      <c r="G138" t="s">
        <v>103</v>
      </c>
      <c r="H138" t="s">
        <v>104</v>
      </c>
      <c r="I138" t="s">
        <v>105</v>
      </c>
      <c r="J138" t="s">
        <v>106</v>
      </c>
      <c r="K138" t="s">
        <v>107</v>
      </c>
      <c r="L138" t="s">
        <v>108</v>
      </c>
      <c r="M138" t="s">
        <v>109</v>
      </c>
      <c r="N138" t="s">
        <v>110</v>
      </c>
      <c r="O138" t="s">
        <v>111</v>
      </c>
      <c r="P138" t="s">
        <v>112</v>
      </c>
      <c r="Q138" t="s">
        <v>113</v>
      </c>
      <c r="R138" t="s">
        <v>114</v>
      </c>
      <c r="S138" t="s">
        <v>115</v>
      </c>
    </row>
    <row r="139" spans="1:19" x14ac:dyDescent="0.35">
      <c r="A139" t="s">
        <v>29</v>
      </c>
      <c r="C139">
        <v>2745944.75</v>
      </c>
      <c r="D139">
        <v>826098.125</v>
      </c>
      <c r="E139">
        <v>145930.375</v>
      </c>
      <c r="H139">
        <v>162719.484</v>
      </c>
      <c r="I139">
        <v>195391.70300000001</v>
      </c>
      <c r="J139">
        <v>199530.266</v>
      </c>
      <c r="L139">
        <v>8887592</v>
      </c>
      <c r="N139">
        <v>338109.625</v>
      </c>
      <c r="O139">
        <v>289981.21899999998</v>
      </c>
      <c r="P139">
        <v>649184.875</v>
      </c>
      <c r="R139">
        <v>8824726</v>
      </c>
    </row>
    <row r="140" spans="1:19" x14ac:dyDescent="0.35">
      <c r="A140" t="s">
        <v>30</v>
      </c>
      <c r="C140">
        <v>275531.31300000002</v>
      </c>
      <c r="D140">
        <v>128907.836</v>
      </c>
      <c r="E140">
        <v>32688.85</v>
      </c>
      <c r="L140">
        <v>1191332.25</v>
      </c>
      <c r="N140">
        <v>32682.811000000002</v>
      </c>
      <c r="O140">
        <v>18183.868999999999</v>
      </c>
      <c r="P140">
        <v>69076.710999999996</v>
      </c>
      <c r="R140">
        <v>1739906.625</v>
      </c>
    </row>
    <row r="141" spans="1:19" x14ac:dyDescent="0.35">
      <c r="A141" t="s">
        <v>31</v>
      </c>
      <c r="C141">
        <v>1721673.75</v>
      </c>
      <c r="D141">
        <v>1550894.5</v>
      </c>
      <c r="E141">
        <v>806565.06299999997</v>
      </c>
      <c r="H141">
        <v>13440.853999999999</v>
      </c>
      <c r="I141">
        <v>15842.227000000001</v>
      </c>
      <c r="J141">
        <v>17591.993999999999</v>
      </c>
      <c r="L141">
        <v>78713.335999999996</v>
      </c>
      <c r="N141">
        <v>119253.57799999999</v>
      </c>
      <c r="O141">
        <v>79603.960999999996</v>
      </c>
      <c r="P141">
        <v>63379.593999999997</v>
      </c>
      <c r="R141">
        <v>215781.67199999999</v>
      </c>
    </row>
    <row r="142" spans="1:19" x14ac:dyDescent="0.35">
      <c r="A142" t="s">
        <v>32</v>
      </c>
      <c r="C142">
        <v>132511.21900000001</v>
      </c>
      <c r="D142">
        <v>196123.359</v>
      </c>
      <c r="E142">
        <v>175254.70300000001</v>
      </c>
      <c r="H142">
        <v>26212.386999999999</v>
      </c>
      <c r="I142">
        <v>28325.373</v>
      </c>
      <c r="J142">
        <v>37376.027000000002</v>
      </c>
      <c r="N142">
        <v>145652.734</v>
      </c>
      <c r="O142">
        <v>112923.633</v>
      </c>
      <c r="P142">
        <v>88213.766000000003</v>
      </c>
      <c r="R142">
        <v>8726.33</v>
      </c>
    </row>
    <row r="143" spans="1:19" x14ac:dyDescent="0.35">
      <c r="A143" t="s">
        <v>33</v>
      </c>
      <c r="C143">
        <v>386501.18800000002</v>
      </c>
      <c r="D143">
        <v>1086118</v>
      </c>
      <c r="E143">
        <v>1663466.375</v>
      </c>
      <c r="F143">
        <v>81676.804999999993</v>
      </c>
      <c r="H143">
        <v>277947.81300000002</v>
      </c>
      <c r="I143">
        <v>274405.28100000002</v>
      </c>
      <c r="J143">
        <v>349270.06300000002</v>
      </c>
      <c r="N143">
        <v>657606.75</v>
      </c>
      <c r="O143">
        <v>616457.5</v>
      </c>
      <c r="P143">
        <v>570386.5</v>
      </c>
    </row>
    <row r="144" spans="1:19" x14ac:dyDescent="0.35">
      <c r="A144" t="s">
        <v>34</v>
      </c>
      <c r="C144">
        <v>14670.646000000001</v>
      </c>
      <c r="D144">
        <v>70549.593999999997</v>
      </c>
      <c r="E144">
        <v>185290.90599999999</v>
      </c>
      <c r="F144">
        <v>223858</v>
      </c>
      <c r="H144">
        <v>706060.06299999997</v>
      </c>
      <c r="I144">
        <v>867973.43799999997</v>
      </c>
      <c r="J144">
        <v>921482.875</v>
      </c>
      <c r="N144">
        <v>1244202.5</v>
      </c>
      <c r="O144">
        <v>1239957.375</v>
      </c>
      <c r="P144">
        <v>1268249.375</v>
      </c>
    </row>
    <row r="145" spans="1:19" x14ac:dyDescent="0.35">
      <c r="A145" t="s">
        <v>35</v>
      </c>
      <c r="C145">
        <v>29101.5</v>
      </c>
      <c r="D145">
        <v>248999.32800000001</v>
      </c>
      <c r="E145">
        <v>1120749.75</v>
      </c>
      <c r="F145">
        <v>2861653.75</v>
      </c>
      <c r="H145">
        <v>4705510</v>
      </c>
      <c r="I145">
        <v>4826990.5</v>
      </c>
      <c r="J145">
        <v>5219354</v>
      </c>
      <c r="N145">
        <v>5568708.5</v>
      </c>
      <c r="O145">
        <v>5650975.5</v>
      </c>
      <c r="P145">
        <v>5222764</v>
      </c>
    </row>
    <row r="146" spans="1:19" x14ac:dyDescent="0.35">
      <c r="A146" t="s">
        <v>68</v>
      </c>
    </row>
    <row r="147" spans="1:19" x14ac:dyDescent="0.35">
      <c r="A147" t="s">
        <v>69</v>
      </c>
    </row>
    <row r="148" spans="1:19" x14ac:dyDescent="0.35">
      <c r="A148" t="s">
        <v>70</v>
      </c>
    </row>
    <row r="149" spans="1:19" x14ac:dyDescent="0.35">
      <c r="A149" t="s">
        <v>71</v>
      </c>
      <c r="B149">
        <f t="shared" ref="B149:S149" si="152">SUM(B139:B148)</f>
        <v>0</v>
      </c>
      <c r="C149">
        <f t="shared" si="152"/>
        <v>5305934.3659999995</v>
      </c>
      <c r="D149">
        <f t="shared" si="152"/>
        <v>4107690.7420000006</v>
      </c>
      <c r="E149">
        <f t="shared" si="152"/>
        <v>4129946.0219999999</v>
      </c>
      <c r="F149">
        <f t="shared" si="152"/>
        <v>3167188.5550000002</v>
      </c>
      <c r="G149">
        <f t="shared" si="152"/>
        <v>0</v>
      </c>
      <c r="H149">
        <f t="shared" si="152"/>
        <v>5891890.6009999998</v>
      </c>
      <c r="I149">
        <f t="shared" si="152"/>
        <v>6208928.5219999999</v>
      </c>
      <c r="J149">
        <f t="shared" si="152"/>
        <v>6744605.2249999996</v>
      </c>
      <c r="K149">
        <f t="shared" si="152"/>
        <v>0</v>
      </c>
      <c r="L149">
        <f t="shared" si="152"/>
        <v>10157637.585999999</v>
      </c>
      <c r="M149">
        <f t="shared" si="152"/>
        <v>0</v>
      </c>
      <c r="N149">
        <f t="shared" si="152"/>
        <v>8106216.4979999997</v>
      </c>
      <c r="O149">
        <f t="shared" si="152"/>
        <v>8008083.057</v>
      </c>
      <c r="P149">
        <f t="shared" si="152"/>
        <v>7931254.8210000005</v>
      </c>
      <c r="Q149">
        <f t="shared" si="152"/>
        <v>0</v>
      </c>
      <c r="R149">
        <f t="shared" si="152"/>
        <v>10789140.627</v>
      </c>
      <c r="S149">
        <f t="shared" si="152"/>
        <v>0</v>
      </c>
    </row>
    <row r="150" spans="1:19" x14ac:dyDescent="0.35">
      <c r="A150" t="s">
        <v>61</v>
      </c>
      <c r="B150" t="e">
        <f t="shared" ref="B150:S150" si="153">B139/B$149</f>
        <v>#DIV/0!</v>
      </c>
      <c r="C150">
        <f t="shared" si="153"/>
        <v>0.5175233164578501</v>
      </c>
      <c r="D150">
        <f t="shared" si="153"/>
        <v>0.2011101070860509</v>
      </c>
      <c r="E150">
        <f t="shared" si="153"/>
        <v>3.5334693049893812E-2</v>
      </c>
      <c r="F150">
        <f t="shared" si="153"/>
        <v>0</v>
      </c>
      <c r="G150" t="e">
        <f t="shared" si="153"/>
        <v>#DIV/0!</v>
      </c>
      <c r="H150">
        <f t="shared" si="153"/>
        <v>2.7617533151817596E-2</v>
      </c>
      <c r="I150">
        <f t="shared" si="153"/>
        <v>3.14694721170765E-2</v>
      </c>
      <c r="J150">
        <f t="shared" si="153"/>
        <v>2.95836834542084E-2</v>
      </c>
      <c r="K150" t="e">
        <f t="shared" si="153"/>
        <v>#DIV/0!</v>
      </c>
      <c r="L150">
        <f t="shared" si="153"/>
        <v>0.87496644025275427</v>
      </c>
      <c r="M150" t="e">
        <f t="shared" si="153"/>
        <v>#DIV/0!</v>
      </c>
      <c r="N150">
        <f t="shared" si="153"/>
        <v>4.1709917947962513E-2</v>
      </c>
      <c r="O150">
        <f t="shared" si="153"/>
        <v>3.6211065361831198E-2</v>
      </c>
      <c r="P150">
        <f t="shared" si="153"/>
        <v>8.1851471129274406E-2</v>
      </c>
      <c r="Q150" t="e">
        <f t="shared" si="153"/>
        <v>#DIV/0!</v>
      </c>
      <c r="R150">
        <f t="shared" si="153"/>
        <v>0.81792668249368994</v>
      </c>
      <c r="S150" t="e">
        <f t="shared" si="153"/>
        <v>#DIV/0!</v>
      </c>
    </row>
    <row r="151" spans="1:19" x14ac:dyDescent="0.35">
      <c r="A151" t="s">
        <v>62</v>
      </c>
      <c r="B151" t="e">
        <f t="shared" ref="B151:S151" si="154">B140/B$149</f>
        <v>#DIV/0!</v>
      </c>
      <c r="C151">
        <f t="shared" si="154"/>
        <v>5.1928895835120482E-2</v>
      </c>
      <c r="D151">
        <f t="shared" si="154"/>
        <v>3.1382069414806001E-2</v>
      </c>
      <c r="E151">
        <f t="shared" si="154"/>
        <v>7.9150792349024068E-3</v>
      </c>
      <c r="F151">
        <f t="shared" si="154"/>
        <v>0</v>
      </c>
      <c r="G151" t="e">
        <f t="shared" si="154"/>
        <v>#DIV/0!</v>
      </c>
      <c r="H151">
        <f t="shared" si="154"/>
        <v>0</v>
      </c>
      <c r="I151">
        <f t="shared" si="154"/>
        <v>0</v>
      </c>
      <c r="J151">
        <f t="shared" si="154"/>
        <v>0</v>
      </c>
      <c r="K151" t="e">
        <f t="shared" si="154"/>
        <v>#DIV/0!</v>
      </c>
      <c r="L151">
        <f t="shared" si="154"/>
        <v>0.11728438230971948</v>
      </c>
      <c r="M151" t="e">
        <f t="shared" si="154"/>
        <v>#DIV/0!</v>
      </c>
      <c r="N151">
        <f t="shared" si="154"/>
        <v>4.0318206413637783E-3</v>
      </c>
      <c r="O151">
        <f t="shared" si="154"/>
        <v>2.2706893610581588E-3</v>
      </c>
      <c r="P151">
        <f t="shared" si="154"/>
        <v>8.7094302930605574E-3</v>
      </c>
      <c r="Q151" t="e">
        <f t="shared" si="154"/>
        <v>#DIV/0!</v>
      </c>
      <c r="R151">
        <f t="shared" si="154"/>
        <v>0.16126461644645315</v>
      </c>
      <c r="S151" t="e">
        <f t="shared" si="154"/>
        <v>#DIV/0!</v>
      </c>
    </row>
    <row r="152" spans="1:19" x14ac:dyDescent="0.35">
      <c r="A152" t="s">
        <v>63</v>
      </c>
      <c r="B152" t="e">
        <f t="shared" ref="B152:S152" si="155">B141/B$149</f>
        <v>#DIV/0!</v>
      </c>
      <c r="C152">
        <f t="shared" si="155"/>
        <v>0.32448078533205138</v>
      </c>
      <c r="D152">
        <f t="shared" si="155"/>
        <v>0.37755873005300356</v>
      </c>
      <c r="E152">
        <f t="shared" si="155"/>
        <v>0.19529675659281534</v>
      </c>
      <c r="F152">
        <f t="shared" si="155"/>
        <v>0</v>
      </c>
      <c r="G152" t="e">
        <f t="shared" si="155"/>
        <v>#DIV/0!</v>
      </c>
      <c r="H152">
        <f t="shared" si="155"/>
        <v>2.2812463621980274E-3</v>
      </c>
      <c r="I152">
        <f t="shared" si="155"/>
        <v>2.5515234945718062E-3</v>
      </c>
      <c r="J152">
        <f t="shared" si="155"/>
        <v>2.6083059590785761E-3</v>
      </c>
      <c r="K152" t="e">
        <f t="shared" si="155"/>
        <v>#DIV/0!</v>
      </c>
      <c r="L152">
        <f t="shared" si="155"/>
        <v>7.7491774375262699E-3</v>
      </c>
      <c r="M152" t="e">
        <f t="shared" si="155"/>
        <v>#DIV/0!</v>
      </c>
      <c r="N152">
        <f t="shared" si="155"/>
        <v>1.4711373429197549E-2</v>
      </c>
      <c r="O152">
        <f t="shared" si="155"/>
        <v>9.9404514705197563E-3</v>
      </c>
      <c r="P152">
        <f t="shared" si="155"/>
        <v>7.9911181055722126E-3</v>
      </c>
      <c r="Q152" t="e">
        <f t="shared" si="155"/>
        <v>#DIV/0!</v>
      </c>
      <c r="R152">
        <f t="shared" si="155"/>
        <v>1.9999894288151444E-2</v>
      </c>
      <c r="S152" t="e">
        <f t="shared" si="155"/>
        <v>#DIV/0!</v>
      </c>
    </row>
    <row r="153" spans="1:19" x14ac:dyDescent="0.35">
      <c r="A153" t="s">
        <v>64</v>
      </c>
      <c r="B153" t="e">
        <f t="shared" ref="B153:S153" si="156">B142/B$149</f>
        <v>#DIV/0!</v>
      </c>
      <c r="C153">
        <f t="shared" si="156"/>
        <v>2.4974153440178462E-2</v>
      </c>
      <c r="D153">
        <f t="shared" si="156"/>
        <v>4.7745405221160629E-2</v>
      </c>
      <c r="E153">
        <f t="shared" si="156"/>
        <v>4.2435107400055024E-2</v>
      </c>
      <c r="F153">
        <f t="shared" si="156"/>
        <v>0</v>
      </c>
      <c r="G153" t="e">
        <f t="shared" si="156"/>
        <v>#DIV/0!</v>
      </c>
      <c r="H153">
        <f t="shared" si="156"/>
        <v>4.4488923462956201E-3</v>
      </c>
      <c r="I153">
        <f t="shared" si="156"/>
        <v>4.5620388283799931E-3</v>
      </c>
      <c r="J153">
        <f t="shared" si="156"/>
        <v>5.5416181901143079E-3</v>
      </c>
      <c r="K153" t="e">
        <f t="shared" si="156"/>
        <v>#DIV/0!</v>
      </c>
      <c r="L153">
        <f t="shared" si="156"/>
        <v>0</v>
      </c>
      <c r="M153" t="e">
        <f t="shared" si="156"/>
        <v>#DIV/0!</v>
      </c>
      <c r="N153">
        <f t="shared" si="156"/>
        <v>1.7968029109009864E-2</v>
      </c>
      <c r="O153">
        <f t="shared" si="156"/>
        <v>1.4101206517993287E-2</v>
      </c>
      <c r="P153">
        <f t="shared" si="156"/>
        <v>1.1122296281091836E-2</v>
      </c>
      <c r="Q153" t="e">
        <f t="shared" si="156"/>
        <v>#DIV/0!</v>
      </c>
      <c r="R153">
        <f t="shared" si="156"/>
        <v>8.0880677170545141E-4</v>
      </c>
      <c r="S153" t="e">
        <f t="shared" si="156"/>
        <v>#DIV/0!</v>
      </c>
    </row>
    <row r="154" spans="1:19" x14ac:dyDescent="0.35">
      <c r="A154" t="s">
        <v>65</v>
      </c>
      <c r="B154" t="e">
        <f t="shared" ref="B154:S154" si="157">B143/B$149</f>
        <v>#DIV/0!</v>
      </c>
      <c r="C154">
        <f t="shared" si="157"/>
        <v>7.284319053712171E-2</v>
      </c>
      <c r="D154">
        <f t="shared" si="157"/>
        <v>0.2644108498467872</v>
      </c>
      <c r="E154">
        <f t="shared" si="157"/>
        <v>0.40278162623404867</v>
      </c>
      <c r="F154">
        <f t="shared" si="157"/>
        <v>2.5788425154245353E-2</v>
      </c>
      <c r="G154" t="e">
        <f t="shared" si="157"/>
        <v>#DIV/0!</v>
      </c>
      <c r="H154">
        <f t="shared" si="157"/>
        <v>4.7174639147716933E-2</v>
      </c>
      <c r="I154">
        <f t="shared" si="157"/>
        <v>4.419527137858071E-2</v>
      </c>
      <c r="J154">
        <f t="shared" si="157"/>
        <v>5.1785101032358796E-2</v>
      </c>
      <c r="K154" t="e">
        <f t="shared" si="157"/>
        <v>#DIV/0!</v>
      </c>
      <c r="L154">
        <f t="shared" si="157"/>
        <v>0</v>
      </c>
      <c r="M154" t="e">
        <f t="shared" si="157"/>
        <v>#DIV/0!</v>
      </c>
      <c r="N154">
        <f t="shared" si="157"/>
        <v>8.1123758557675771E-2</v>
      </c>
      <c r="O154">
        <f t="shared" si="157"/>
        <v>7.697940888127329E-2</v>
      </c>
      <c r="P154">
        <f t="shared" si="157"/>
        <v>7.1916299863390806E-2</v>
      </c>
      <c r="Q154" t="e">
        <f t="shared" si="157"/>
        <v>#DIV/0!</v>
      </c>
      <c r="R154">
        <f t="shared" si="157"/>
        <v>0</v>
      </c>
      <c r="S154" t="e">
        <f t="shared" si="157"/>
        <v>#DIV/0!</v>
      </c>
    </row>
    <row r="155" spans="1:19" x14ac:dyDescent="0.35">
      <c r="A155" t="s">
        <v>66</v>
      </c>
      <c r="B155" t="e">
        <f t="shared" ref="B155:S155" si="158">B144/B$149</f>
        <v>#DIV/0!</v>
      </c>
      <c r="C155">
        <f t="shared" si="158"/>
        <v>2.7649505229481014E-3</v>
      </c>
      <c r="D155">
        <f t="shared" si="158"/>
        <v>1.7175001340449011E-2</v>
      </c>
      <c r="E155">
        <f t="shared" si="158"/>
        <v>4.4865212526499214E-2</v>
      </c>
      <c r="F155">
        <f t="shared" si="158"/>
        <v>7.0680351394487778E-2</v>
      </c>
      <c r="G155" t="e">
        <f t="shared" si="158"/>
        <v>#DIV/0!</v>
      </c>
      <c r="H155">
        <f t="shared" si="158"/>
        <v>0.11983590850790136</v>
      </c>
      <c r="I155">
        <f t="shared" si="158"/>
        <v>0.13979440010052027</v>
      </c>
      <c r="J155">
        <f t="shared" si="158"/>
        <v>0.13662517586416631</v>
      </c>
      <c r="K155" t="e">
        <f t="shared" si="158"/>
        <v>#DIV/0!</v>
      </c>
      <c r="L155">
        <f t="shared" si="158"/>
        <v>0</v>
      </c>
      <c r="M155" t="e">
        <f t="shared" si="158"/>
        <v>#DIV/0!</v>
      </c>
      <c r="N155">
        <f t="shared" si="158"/>
        <v>0.15348745007081602</v>
      </c>
      <c r="O155">
        <f t="shared" si="158"/>
        <v>0.15483822609908277</v>
      </c>
      <c r="P155">
        <f t="shared" si="158"/>
        <v>0.15990526135183419</v>
      </c>
      <c r="Q155" t="e">
        <f t="shared" si="158"/>
        <v>#DIV/0!</v>
      </c>
      <c r="R155">
        <f t="shared" si="158"/>
        <v>0</v>
      </c>
      <c r="S155" t="e">
        <f t="shared" si="158"/>
        <v>#DIV/0!</v>
      </c>
    </row>
    <row r="156" spans="1:19" x14ac:dyDescent="0.35">
      <c r="A156" t="s">
        <v>67</v>
      </c>
      <c r="B156" t="e">
        <f t="shared" ref="B156:S156" si="159">B145/B$149</f>
        <v>#DIV/0!</v>
      </c>
      <c r="C156">
        <f t="shared" si="159"/>
        <v>5.4847078747298633E-3</v>
      </c>
      <c r="D156">
        <f t="shared" si="159"/>
        <v>6.0617837037742602E-2</v>
      </c>
      <c r="E156">
        <f t="shared" si="159"/>
        <v>0.27137152496178557</v>
      </c>
      <c r="F156">
        <f t="shared" si="159"/>
        <v>0.9035312234512668</v>
      </c>
      <c r="G156" t="e">
        <f t="shared" si="159"/>
        <v>#DIV/0!</v>
      </c>
      <c r="H156">
        <f t="shared" si="159"/>
        <v>0.79864178048407053</v>
      </c>
      <c r="I156">
        <f t="shared" si="159"/>
        <v>0.77742729408087075</v>
      </c>
      <c r="J156">
        <f t="shared" si="159"/>
        <v>0.7738561155000736</v>
      </c>
      <c r="K156" t="e">
        <f t="shared" si="159"/>
        <v>#DIV/0!</v>
      </c>
      <c r="L156">
        <f t="shared" si="159"/>
        <v>0</v>
      </c>
      <c r="M156" t="e">
        <f t="shared" si="159"/>
        <v>#DIV/0!</v>
      </c>
      <c r="N156">
        <f t="shared" si="159"/>
        <v>0.68696765024397455</v>
      </c>
      <c r="O156">
        <f t="shared" si="159"/>
        <v>0.70565895230824149</v>
      </c>
      <c r="P156">
        <f t="shared" si="159"/>
        <v>0.65850412297577587</v>
      </c>
      <c r="Q156" t="e">
        <f t="shared" si="159"/>
        <v>#DIV/0!</v>
      </c>
      <c r="R156">
        <f t="shared" si="159"/>
        <v>0</v>
      </c>
      <c r="S156" t="e">
        <f t="shared" si="159"/>
        <v>#DIV/0!</v>
      </c>
    </row>
    <row r="157" spans="1:19" x14ac:dyDescent="0.35">
      <c r="A157" t="s">
        <v>68</v>
      </c>
      <c r="B157" t="e">
        <f t="shared" ref="B157:S157" si="160">B146/B$149</f>
        <v>#DIV/0!</v>
      </c>
      <c r="C157">
        <f t="shared" si="160"/>
        <v>0</v>
      </c>
      <c r="D157">
        <f t="shared" si="160"/>
        <v>0</v>
      </c>
      <c r="E157">
        <f t="shared" si="160"/>
        <v>0</v>
      </c>
      <c r="F157">
        <f t="shared" si="160"/>
        <v>0</v>
      </c>
      <c r="G157" t="e">
        <f t="shared" si="160"/>
        <v>#DIV/0!</v>
      </c>
      <c r="H157">
        <f t="shared" si="160"/>
        <v>0</v>
      </c>
      <c r="I157">
        <f t="shared" si="160"/>
        <v>0</v>
      </c>
      <c r="J157">
        <f t="shared" si="160"/>
        <v>0</v>
      </c>
      <c r="K157" t="e">
        <f t="shared" si="160"/>
        <v>#DIV/0!</v>
      </c>
      <c r="L157">
        <f t="shared" si="160"/>
        <v>0</v>
      </c>
      <c r="M157" t="e">
        <f t="shared" si="160"/>
        <v>#DIV/0!</v>
      </c>
      <c r="N157">
        <f t="shared" si="160"/>
        <v>0</v>
      </c>
      <c r="O157">
        <f t="shared" si="160"/>
        <v>0</v>
      </c>
      <c r="P157">
        <f t="shared" si="160"/>
        <v>0</v>
      </c>
      <c r="Q157" t="e">
        <f t="shared" si="160"/>
        <v>#DIV/0!</v>
      </c>
      <c r="R157">
        <f t="shared" si="160"/>
        <v>0</v>
      </c>
      <c r="S157" t="e">
        <f t="shared" si="160"/>
        <v>#DIV/0!</v>
      </c>
    </row>
    <row r="158" spans="1:19" x14ac:dyDescent="0.35">
      <c r="A158" t="s">
        <v>69</v>
      </c>
      <c r="B158" t="e">
        <f t="shared" ref="B158:S158" si="161">B147/B$149</f>
        <v>#DIV/0!</v>
      </c>
      <c r="C158">
        <f t="shared" si="161"/>
        <v>0</v>
      </c>
      <c r="D158">
        <f t="shared" si="161"/>
        <v>0</v>
      </c>
      <c r="E158">
        <f t="shared" si="161"/>
        <v>0</v>
      </c>
      <c r="F158">
        <f t="shared" si="161"/>
        <v>0</v>
      </c>
      <c r="G158" t="e">
        <f t="shared" si="161"/>
        <v>#DIV/0!</v>
      </c>
      <c r="H158">
        <f t="shared" si="161"/>
        <v>0</v>
      </c>
      <c r="I158">
        <f t="shared" si="161"/>
        <v>0</v>
      </c>
      <c r="J158">
        <f t="shared" si="161"/>
        <v>0</v>
      </c>
      <c r="K158" t="e">
        <f t="shared" si="161"/>
        <v>#DIV/0!</v>
      </c>
      <c r="L158">
        <f t="shared" si="161"/>
        <v>0</v>
      </c>
      <c r="M158" t="e">
        <f t="shared" si="161"/>
        <v>#DIV/0!</v>
      </c>
      <c r="N158">
        <f t="shared" si="161"/>
        <v>0</v>
      </c>
      <c r="O158">
        <f t="shared" si="161"/>
        <v>0</v>
      </c>
      <c r="P158">
        <f t="shared" si="161"/>
        <v>0</v>
      </c>
      <c r="Q158" t="e">
        <f t="shared" si="161"/>
        <v>#DIV/0!</v>
      </c>
      <c r="R158">
        <f t="shared" si="161"/>
        <v>0</v>
      </c>
      <c r="S158" t="e">
        <f t="shared" si="161"/>
        <v>#DIV/0!</v>
      </c>
    </row>
    <row r="159" spans="1:19" x14ac:dyDescent="0.35">
      <c r="A159" t="s">
        <v>70</v>
      </c>
      <c r="B159" t="e">
        <f t="shared" ref="B159:S159" si="162">B148/B$149</f>
        <v>#DIV/0!</v>
      </c>
      <c r="C159">
        <f t="shared" si="162"/>
        <v>0</v>
      </c>
      <c r="D159">
        <f t="shared" si="162"/>
        <v>0</v>
      </c>
      <c r="E159">
        <f t="shared" si="162"/>
        <v>0</v>
      </c>
      <c r="F159">
        <f t="shared" si="162"/>
        <v>0</v>
      </c>
      <c r="G159" t="e">
        <f t="shared" si="162"/>
        <v>#DIV/0!</v>
      </c>
      <c r="H159">
        <f t="shared" si="162"/>
        <v>0</v>
      </c>
      <c r="I159">
        <f t="shared" si="162"/>
        <v>0</v>
      </c>
      <c r="J159">
        <f t="shared" si="162"/>
        <v>0</v>
      </c>
      <c r="K159" t="e">
        <f t="shared" si="162"/>
        <v>#DIV/0!</v>
      </c>
      <c r="L159">
        <f t="shared" si="162"/>
        <v>0</v>
      </c>
      <c r="M159" t="e">
        <f t="shared" si="162"/>
        <v>#DIV/0!</v>
      </c>
      <c r="N159">
        <f t="shared" si="162"/>
        <v>0</v>
      </c>
      <c r="O159">
        <f t="shared" si="162"/>
        <v>0</v>
      </c>
      <c r="P159">
        <f t="shared" si="162"/>
        <v>0</v>
      </c>
      <c r="Q159" t="e">
        <f t="shared" si="162"/>
        <v>#DIV/0!</v>
      </c>
      <c r="R159">
        <f t="shared" si="162"/>
        <v>0</v>
      </c>
      <c r="S159" t="e">
        <f t="shared" si="162"/>
        <v>#DIV/0!</v>
      </c>
    </row>
    <row r="160" spans="1:19" x14ac:dyDescent="0.35">
      <c r="A160" s="1" t="s">
        <v>82</v>
      </c>
      <c r="B160" s="3" t="e">
        <f>(B151+B152*2+B153*3+B154*4+B155*5+B156*6+B157*7+B158*8+B159*9)/6</f>
        <v>#DIV/0!</v>
      </c>
      <c r="C160" s="3">
        <f t="shared" ref="C160:S160" si="163">(C151+C152*2+C153*3+C154*4+C155*5+C156*6+C157*7+C158*8+C159*9)/6</f>
        <v>0.18565311480522753</v>
      </c>
      <c r="D160" s="3">
        <f t="shared" si="163"/>
        <v>0.40616019558335742</v>
      </c>
      <c r="E160" s="3">
        <f t="shared" si="163"/>
        <v>0.66491593866001708</v>
      </c>
      <c r="F160" s="3">
        <f t="shared" si="163"/>
        <v>0.9796237997161702</v>
      </c>
      <c r="G160" s="3" t="e">
        <f t="shared" si="163"/>
        <v>#DIV/0!</v>
      </c>
      <c r="H160" s="3">
        <f t="shared" si="163"/>
        <v>0.93293965863301331</v>
      </c>
      <c r="I160" s="3">
        <f t="shared" si="163"/>
        <v>0.92651766899607202</v>
      </c>
      <c r="J160" s="3">
        <f t="shared" si="163"/>
        <v>0.9258740738232013</v>
      </c>
      <c r="K160" s="3" t="e">
        <f t="shared" si="163"/>
        <v>#DIV/0!</v>
      </c>
      <c r="L160" s="3">
        <f t="shared" si="163"/>
        <v>2.2130456197462001E-2</v>
      </c>
      <c r="M160" s="3" t="e">
        <f t="shared" si="163"/>
        <v>#DIV/0!</v>
      </c>
      <c r="N160" s="3">
        <f t="shared" si="163"/>
        <v>0.88351614014590318</v>
      </c>
      <c r="O160" s="3">
        <f t="shared" si="163"/>
        <v>0.89675294862100552</v>
      </c>
      <c r="P160" s="3">
        <f t="shared" si="163"/>
        <v>0.8493791332358116</v>
      </c>
      <c r="Q160" s="3" t="e">
        <f t="shared" si="163"/>
        <v>#DIV/0!</v>
      </c>
      <c r="R160" s="3">
        <f t="shared" si="163"/>
        <v>3.39484708896454E-2</v>
      </c>
      <c r="S160" s="3" t="e">
        <f t="shared" si="163"/>
        <v>#DIV/0!</v>
      </c>
    </row>
    <row r="163" spans="1:19" x14ac:dyDescent="0.35">
      <c r="A163" t="s">
        <v>1</v>
      </c>
      <c r="B163" t="s">
        <v>98</v>
      </c>
      <c r="C163" t="s">
        <v>99</v>
      </c>
      <c r="D163" t="s">
        <v>100</v>
      </c>
      <c r="E163" t="s">
        <v>101</v>
      </c>
      <c r="F163" t="s">
        <v>102</v>
      </c>
      <c r="G163" t="s">
        <v>103</v>
      </c>
      <c r="H163" t="s">
        <v>104</v>
      </c>
      <c r="I163" t="s">
        <v>105</v>
      </c>
      <c r="J163" t="s">
        <v>106</v>
      </c>
      <c r="K163" t="s">
        <v>107</v>
      </c>
      <c r="L163" t="s">
        <v>108</v>
      </c>
      <c r="M163" t="s">
        <v>109</v>
      </c>
      <c r="N163" t="s">
        <v>110</v>
      </c>
      <c r="O163" t="s">
        <v>111</v>
      </c>
      <c r="P163" t="s">
        <v>112</v>
      </c>
      <c r="Q163" t="s">
        <v>113</v>
      </c>
      <c r="R163" t="s">
        <v>114</v>
      </c>
      <c r="S163" t="s">
        <v>115</v>
      </c>
    </row>
    <row r="164" spans="1:19" x14ac:dyDescent="0.35">
      <c r="A164" t="s">
        <v>36</v>
      </c>
      <c r="C164">
        <v>1717999.875</v>
      </c>
      <c r="D164">
        <v>495786.40600000002</v>
      </c>
      <c r="E164">
        <v>86112.358999999997</v>
      </c>
      <c r="H164">
        <v>102677.781</v>
      </c>
      <c r="I164">
        <v>120783.79700000001</v>
      </c>
      <c r="J164">
        <v>129400.148</v>
      </c>
      <c r="L164">
        <v>5721357</v>
      </c>
      <c r="N164">
        <v>205347.391</v>
      </c>
      <c r="O164">
        <v>178613.734</v>
      </c>
      <c r="P164">
        <v>347493.21899999998</v>
      </c>
      <c r="R164">
        <v>5943416</v>
      </c>
    </row>
    <row r="165" spans="1:19" x14ac:dyDescent="0.35">
      <c r="A165" t="s">
        <v>37</v>
      </c>
      <c r="C165">
        <v>595778.43799999997</v>
      </c>
      <c r="D165">
        <v>390673.125</v>
      </c>
      <c r="E165">
        <v>148776.266</v>
      </c>
      <c r="L165">
        <v>846839.18799999997</v>
      </c>
      <c r="N165">
        <v>17098.684000000001</v>
      </c>
      <c r="O165">
        <v>10645.582</v>
      </c>
      <c r="P165">
        <v>106814.117</v>
      </c>
      <c r="R165">
        <v>1329379.625</v>
      </c>
    </row>
    <row r="166" spans="1:19" x14ac:dyDescent="0.35">
      <c r="A166" t="s">
        <v>38</v>
      </c>
      <c r="C166">
        <v>778984.56299999997</v>
      </c>
      <c r="D166">
        <v>694101.56299999997</v>
      </c>
      <c r="E166">
        <v>363589.90600000002</v>
      </c>
      <c r="H166">
        <v>30788.463</v>
      </c>
      <c r="I166">
        <v>33576.339999999997</v>
      </c>
      <c r="J166">
        <v>41125.777000000002</v>
      </c>
      <c r="L166">
        <v>57061.402000000002</v>
      </c>
      <c r="N166">
        <v>55819.555</v>
      </c>
      <c r="O166">
        <v>40591.879000000001</v>
      </c>
      <c r="P166">
        <v>64395.688000000002</v>
      </c>
      <c r="R166">
        <v>171307.84400000001</v>
      </c>
    </row>
    <row r="167" spans="1:19" x14ac:dyDescent="0.35">
      <c r="A167" t="s">
        <v>39</v>
      </c>
      <c r="C167">
        <v>416528.375</v>
      </c>
      <c r="D167">
        <v>607976.43799999997</v>
      </c>
      <c r="E167">
        <v>550160.875</v>
      </c>
      <c r="H167">
        <v>11148.364</v>
      </c>
      <c r="I167">
        <v>12027.387000000001</v>
      </c>
      <c r="J167">
        <v>15594.1</v>
      </c>
      <c r="N167">
        <v>61507.597999999998</v>
      </c>
      <c r="O167">
        <v>45525.237999999998</v>
      </c>
      <c r="P167">
        <v>36299.074000000001</v>
      </c>
      <c r="R167">
        <v>10592.37</v>
      </c>
    </row>
    <row r="168" spans="1:19" x14ac:dyDescent="0.35">
      <c r="A168" t="s">
        <v>40</v>
      </c>
      <c r="C168">
        <v>166212.266</v>
      </c>
      <c r="D168">
        <v>471571.40600000002</v>
      </c>
      <c r="E168">
        <v>734440.43799999997</v>
      </c>
      <c r="F168">
        <v>41728.300999999999</v>
      </c>
      <c r="H168">
        <v>95999.539000000004</v>
      </c>
      <c r="I168">
        <v>106441.781</v>
      </c>
      <c r="J168">
        <v>122852.29700000001</v>
      </c>
      <c r="N168">
        <v>266778.71899999998</v>
      </c>
      <c r="O168">
        <v>245792.29699999999</v>
      </c>
      <c r="P168">
        <v>224159.79699999999</v>
      </c>
    </row>
    <row r="169" spans="1:19" x14ac:dyDescent="0.35">
      <c r="A169" t="s">
        <v>41</v>
      </c>
      <c r="C169">
        <v>63454.491999999998</v>
      </c>
      <c r="D169">
        <v>233428.75</v>
      </c>
      <c r="E169">
        <v>492410.81300000002</v>
      </c>
      <c r="F169">
        <v>289806.75</v>
      </c>
      <c r="H169">
        <v>487072.46899999998</v>
      </c>
      <c r="I169">
        <v>613775.625</v>
      </c>
      <c r="J169">
        <v>644495.375</v>
      </c>
      <c r="N169">
        <v>958200.125</v>
      </c>
      <c r="O169">
        <v>937549.875</v>
      </c>
      <c r="P169">
        <v>954707.31299999997</v>
      </c>
    </row>
    <row r="170" spans="1:19" x14ac:dyDescent="0.35">
      <c r="A170" t="s">
        <v>42</v>
      </c>
      <c r="C170">
        <v>17267.732</v>
      </c>
      <c r="D170">
        <v>160022.18799999999</v>
      </c>
      <c r="E170">
        <v>771362.18799999997</v>
      </c>
      <c r="F170">
        <v>2091176.875</v>
      </c>
      <c r="H170">
        <v>3477339.25</v>
      </c>
      <c r="I170">
        <v>3579224.25</v>
      </c>
      <c r="J170">
        <v>3959828.5</v>
      </c>
      <c r="N170">
        <v>4561134</v>
      </c>
      <c r="O170">
        <v>4605507</v>
      </c>
      <c r="P170">
        <v>4129652.5</v>
      </c>
    </row>
    <row r="171" spans="1:19" x14ac:dyDescent="0.35">
      <c r="A171" t="s">
        <v>68</v>
      </c>
    </row>
    <row r="172" spans="1:19" x14ac:dyDescent="0.35">
      <c r="A172" t="s">
        <v>69</v>
      </c>
    </row>
    <row r="173" spans="1:19" x14ac:dyDescent="0.35">
      <c r="A173" t="s">
        <v>70</v>
      </c>
    </row>
    <row r="174" spans="1:19" x14ac:dyDescent="0.35">
      <c r="A174" t="s">
        <v>71</v>
      </c>
      <c r="B174">
        <f t="shared" ref="B174:S174" si="164">SUM(B164:B173)</f>
        <v>0</v>
      </c>
      <c r="C174">
        <f t="shared" si="164"/>
        <v>3756225.7409999999</v>
      </c>
      <c r="D174">
        <f t="shared" si="164"/>
        <v>3053559.8760000002</v>
      </c>
      <c r="E174">
        <f t="shared" si="164"/>
        <v>3146852.8450000002</v>
      </c>
      <c r="F174">
        <f t="shared" si="164"/>
        <v>2422711.926</v>
      </c>
      <c r="G174">
        <f t="shared" si="164"/>
        <v>0</v>
      </c>
      <c r="H174">
        <f t="shared" si="164"/>
        <v>4205025.8660000004</v>
      </c>
      <c r="I174">
        <f t="shared" si="164"/>
        <v>4465829.18</v>
      </c>
      <c r="J174">
        <f t="shared" si="164"/>
        <v>4913296.1969999997</v>
      </c>
      <c r="K174">
        <f t="shared" si="164"/>
        <v>0</v>
      </c>
      <c r="L174">
        <f t="shared" si="164"/>
        <v>6625257.5899999999</v>
      </c>
      <c r="M174">
        <f t="shared" si="164"/>
        <v>0</v>
      </c>
      <c r="N174">
        <f t="shared" si="164"/>
        <v>6125886.0719999997</v>
      </c>
      <c r="O174">
        <f t="shared" si="164"/>
        <v>6064225.6050000004</v>
      </c>
      <c r="P174">
        <f t="shared" si="164"/>
        <v>5863521.7080000006</v>
      </c>
      <c r="Q174">
        <f t="shared" si="164"/>
        <v>0</v>
      </c>
      <c r="R174">
        <f t="shared" si="164"/>
        <v>7454695.8389999997</v>
      </c>
      <c r="S174">
        <f t="shared" si="164"/>
        <v>0</v>
      </c>
    </row>
    <row r="175" spans="1:19" x14ac:dyDescent="0.35">
      <c r="A175" t="s">
        <v>61</v>
      </c>
      <c r="B175" t="e">
        <f t="shared" ref="B175:S175" si="165">B164/B$174</f>
        <v>#DIV/0!</v>
      </c>
      <c r="C175">
        <f t="shared" si="165"/>
        <v>0.45737396883463827</v>
      </c>
      <c r="D175">
        <f t="shared" si="165"/>
        <v>0.16236341389494993</v>
      </c>
      <c r="E175">
        <f t="shared" si="165"/>
        <v>2.7364596707095144E-2</v>
      </c>
      <c r="F175">
        <f t="shared" si="165"/>
        <v>0</v>
      </c>
      <c r="G175" t="e">
        <f t="shared" si="165"/>
        <v>#DIV/0!</v>
      </c>
      <c r="H175">
        <f t="shared" si="165"/>
        <v>2.441787144050828E-2</v>
      </c>
      <c r="I175">
        <f t="shared" si="165"/>
        <v>2.7046219667542237E-2</v>
      </c>
      <c r="J175">
        <f t="shared" si="165"/>
        <v>2.6336728503974623E-2</v>
      </c>
      <c r="K175" t="e">
        <f t="shared" si="165"/>
        <v>#DIV/0!</v>
      </c>
      <c r="L175">
        <f t="shared" si="165"/>
        <v>0.86356747979666104</v>
      </c>
      <c r="M175" t="e">
        <f t="shared" si="165"/>
        <v>#DIV/0!</v>
      </c>
      <c r="N175">
        <f t="shared" si="165"/>
        <v>3.352125530681923E-2</v>
      </c>
      <c r="O175">
        <f t="shared" si="165"/>
        <v>2.9453675643718071E-2</v>
      </c>
      <c r="P175">
        <f t="shared" si="165"/>
        <v>5.9263568262379142E-2</v>
      </c>
      <c r="Q175" t="e">
        <f t="shared" si="165"/>
        <v>#DIV/0!</v>
      </c>
      <c r="R175">
        <f t="shared" si="165"/>
        <v>0.79727142842051513</v>
      </c>
      <c r="S175" t="e">
        <f t="shared" si="165"/>
        <v>#DIV/0!</v>
      </c>
    </row>
    <row r="176" spans="1:19" x14ac:dyDescent="0.35">
      <c r="A176" t="s">
        <v>62</v>
      </c>
      <c r="B176" t="e">
        <f t="shared" ref="B176:S176" si="166">B165/B$174</f>
        <v>#DIV/0!</v>
      </c>
      <c r="C176">
        <f t="shared" si="166"/>
        <v>0.1586109246568842</v>
      </c>
      <c r="D176">
        <f t="shared" si="166"/>
        <v>0.12794022087811846</v>
      </c>
      <c r="E176">
        <f t="shared" si="166"/>
        <v>4.727779573054678E-2</v>
      </c>
      <c r="F176">
        <f t="shared" si="166"/>
        <v>0</v>
      </c>
      <c r="G176" t="e">
        <f t="shared" si="166"/>
        <v>#DIV/0!</v>
      </c>
      <c r="H176">
        <f t="shared" si="166"/>
        <v>0</v>
      </c>
      <c r="I176">
        <f t="shared" si="166"/>
        <v>0</v>
      </c>
      <c r="J176">
        <f t="shared" si="166"/>
        <v>0</v>
      </c>
      <c r="K176" t="e">
        <f t="shared" si="166"/>
        <v>#DIV/0!</v>
      </c>
      <c r="L176">
        <f t="shared" si="166"/>
        <v>0.12781981326706424</v>
      </c>
      <c r="M176" t="e">
        <f t="shared" si="166"/>
        <v>#DIV/0!</v>
      </c>
      <c r="N176">
        <f t="shared" si="166"/>
        <v>2.79121808649921E-3</v>
      </c>
      <c r="O176">
        <f t="shared" si="166"/>
        <v>1.7554726181728195E-3</v>
      </c>
      <c r="P176">
        <f t="shared" si="166"/>
        <v>1.8216717242517624E-2</v>
      </c>
      <c r="Q176" t="e">
        <f t="shared" si="166"/>
        <v>#DIV/0!</v>
      </c>
      <c r="R176">
        <f t="shared" si="166"/>
        <v>0.17832781560921845</v>
      </c>
      <c r="S176" t="e">
        <f t="shared" si="166"/>
        <v>#DIV/0!</v>
      </c>
    </row>
    <row r="177" spans="1:19" x14ac:dyDescent="0.35">
      <c r="A177" t="s">
        <v>63</v>
      </c>
      <c r="B177" t="e">
        <f t="shared" ref="B177:S177" si="167">B166/B$174</f>
        <v>#DIV/0!</v>
      </c>
      <c r="C177">
        <f t="shared" si="167"/>
        <v>0.2073849168587549</v>
      </c>
      <c r="D177">
        <f t="shared" si="167"/>
        <v>0.22730897417647361</v>
      </c>
      <c r="E177">
        <f t="shared" si="167"/>
        <v>0.11554080343404173</v>
      </c>
      <c r="F177">
        <f t="shared" si="167"/>
        <v>0</v>
      </c>
      <c r="G177" t="e">
        <f t="shared" si="167"/>
        <v>#DIV/0!</v>
      </c>
      <c r="H177">
        <f t="shared" si="167"/>
        <v>7.3218248784013536E-3</v>
      </c>
      <c r="I177">
        <f t="shared" si="167"/>
        <v>7.5185007412218122E-3</v>
      </c>
      <c r="J177">
        <f t="shared" si="167"/>
        <v>8.3703028173043818E-3</v>
      </c>
      <c r="K177" t="e">
        <f t="shared" si="167"/>
        <v>#DIV/0!</v>
      </c>
      <c r="L177">
        <f t="shared" si="167"/>
        <v>8.6127069362747603E-3</v>
      </c>
      <c r="M177" t="e">
        <f t="shared" si="167"/>
        <v>#DIV/0!</v>
      </c>
      <c r="N177">
        <f t="shared" si="167"/>
        <v>9.1120785375258945E-3</v>
      </c>
      <c r="O177">
        <f t="shared" si="167"/>
        <v>6.6936624136364068E-3</v>
      </c>
      <c r="P177">
        <f t="shared" si="167"/>
        <v>1.0982425103353944E-2</v>
      </c>
      <c r="Q177" t="e">
        <f t="shared" si="167"/>
        <v>#DIV/0!</v>
      </c>
      <c r="R177">
        <f t="shared" si="167"/>
        <v>2.2979856951880664E-2</v>
      </c>
      <c r="S177" t="e">
        <f t="shared" si="167"/>
        <v>#DIV/0!</v>
      </c>
    </row>
    <row r="178" spans="1:19" x14ac:dyDescent="0.35">
      <c r="A178" t="s">
        <v>64</v>
      </c>
      <c r="B178" t="e">
        <f t="shared" ref="B178:S178" si="168">B167/B$174</f>
        <v>#DIV/0!</v>
      </c>
      <c r="C178">
        <f t="shared" si="168"/>
        <v>0.110890133799336</v>
      </c>
      <c r="D178">
        <f t="shared" si="168"/>
        <v>0.19910414817095926</v>
      </c>
      <c r="E178">
        <f t="shared" si="168"/>
        <v>0.17482891704775599</v>
      </c>
      <c r="F178">
        <f t="shared" si="168"/>
        <v>0</v>
      </c>
      <c r="G178" t="e">
        <f t="shared" si="168"/>
        <v>#DIV/0!</v>
      </c>
      <c r="H178">
        <f t="shared" si="168"/>
        <v>2.6511998630355154E-3</v>
      </c>
      <c r="I178">
        <f t="shared" si="168"/>
        <v>2.6932035497157108E-3</v>
      </c>
      <c r="J178">
        <f t="shared" si="168"/>
        <v>3.1738570960817654E-3</v>
      </c>
      <c r="K178" t="e">
        <f t="shared" si="168"/>
        <v>#DIV/0!</v>
      </c>
      <c r="L178">
        <f t="shared" si="168"/>
        <v>0</v>
      </c>
      <c r="M178" t="e">
        <f t="shared" si="168"/>
        <v>#DIV/0!</v>
      </c>
      <c r="N178">
        <f t="shared" si="168"/>
        <v>1.0040604294150509E-2</v>
      </c>
      <c r="O178">
        <f t="shared" si="168"/>
        <v>7.5071807952633044E-3</v>
      </c>
      <c r="P178">
        <f t="shared" si="168"/>
        <v>6.1906608021037443E-3</v>
      </c>
      <c r="Q178" t="e">
        <f t="shared" si="168"/>
        <v>#DIV/0!</v>
      </c>
      <c r="R178">
        <f t="shared" si="168"/>
        <v>1.4208990183858261E-3</v>
      </c>
      <c r="S178" t="e">
        <f t="shared" si="168"/>
        <v>#DIV/0!</v>
      </c>
    </row>
    <row r="179" spans="1:19" x14ac:dyDescent="0.35">
      <c r="A179" t="s">
        <v>65</v>
      </c>
      <c r="B179" t="e">
        <f t="shared" ref="B179:S179" si="169">B168/B$174</f>
        <v>#DIV/0!</v>
      </c>
      <c r="C179">
        <f t="shared" si="169"/>
        <v>4.4249807509106252E-2</v>
      </c>
      <c r="D179">
        <f t="shared" si="169"/>
        <v>0.15443332541352792</v>
      </c>
      <c r="E179">
        <f t="shared" si="169"/>
        <v>0.23338887268495706</v>
      </c>
      <c r="F179">
        <f t="shared" si="169"/>
        <v>1.7223798071979275E-2</v>
      </c>
      <c r="G179" t="e">
        <f t="shared" si="169"/>
        <v>#DIV/0!</v>
      </c>
      <c r="H179">
        <f t="shared" si="169"/>
        <v>2.2829714265543592E-2</v>
      </c>
      <c r="I179">
        <f t="shared" si="169"/>
        <v>2.3834718416166561E-2</v>
      </c>
      <c r="J179">
        <f t="shared" si="169"/>
        <v>2.5004048621170481E-2</v>
      </c>
      <c r="K179" t="e">
        <f t="shared" si="169"/>
        <v>#DIV/0!</v>
      </c>
      <c r="L179">
        <f t="shared" si="169"/>
        <v>0</v>
      </c>
      <c r="M179" t="e">
        <f t="shared" si="169"/>
        <v>#DIV/0!</v>
      </c>
      <c r="N179">
        <f t="shared" si="169"/>
        <v>4.3549409157212941E-2</v>
      </c>
      <c r="O179">
        <f t="shared" si="169"/>
        <v>4.0531522573524041E-2</v>
      </c>
      <c r="P179">
        <f t="shared" si="169"/>
        <v>3.8229550117323444E-2</v>
      </c>
      <c r="Q179" t="e">
        <f t="shared" si="169"/>
        <v>#DIV/0!</v>
      </c>
      <c r="R179">
        <f t="shared" si="169"/>
        <v>0</v>
      </c>
      <c r="S179" t="e">
        <f t="shared" si="169"/>
        <v>#DIV/0!</v>
      </c>
    </row>
    <row r="180" spans="1:19" x14ac:dyDescent="0.35">
      <c r="A180" t="s">
        <v>66</v>
      </c>
      <c r="B180" t="e">
        <f t="shared" ref="B180:S180" si="170">B169/B$174</f>
        <v>#DIV/0!</v>
      </c>
      <c r="C180">
        <f t="shared" si="170"/>
        <v>1.6893151896431775E-2</v>
      </c>
      <c r="D180">
        <f t="shared" si="170"/>
        <v>7.6444792137424583E-2</v>
      </c>
      <c r="E180">
        <f t="shared" si="170"/>
        <v>0.15647722891853241</v>
      </c>
      <c r="F180">
        <f t="shared" si="170"/>
        <v>0.11962080464039454</v>
      </c>
      <c r="G180" t="e">
        <f t="shared" si="170"/>
        <v>#DIV/0!</v>
      </c>
      <c r="H180">
        <f t="shared" si="170"/>
        <v>0.1158310280415288</v>
      </c>
      <c r="I180">
        <f t="shared" si="170"/>
        <v>0.13743822261468586</v>
      </c>
      <c r="J180">
        <f t="shared" si="170"/>
        <v>0.13117372720039172</v>
      </c>
      <c r="K180" t="e">
        <f t="shared" si="170"/>
        <v>#DIV/0!</v>
      </c>
      <c r="L180">
        <f t="shared" si="170"/>
        <v>0</v>
      </c>
      <c r="M180" t="e">
        <f t="shared" si="170"/>
        <v>#DIV/0!</v>
      </c>
      <c r="N180">
        <f t="shared" si="170"/>
        <v>0.15641820852328775</v>
      </c>
      <c r="O180">
        <f t="shared" si="170"/>
        <v>0.15460339638864737</v>
      </c>
      <c r="P180">
        <f t="shared" si="170"/>
        <v>0.1628214852001704</v>
      </c>
      <c r="Q180" t="e">
        <f t="shared" si="170"/>
        <v>#DIV/0!</v>
      </c>
      <c r="R180">
        <f t="shared" si="170"/>
        <v>0</v>
      </c>
      <c r="S180" t="e">
        <f t="shared" si="170"/>
        <v>#DIV/0!</v>
      </c>
    </row>
    <row r="181" spans="1:19" x14ac:dyDescent="0.35">
      <c r="A181" t="s">
        <v>67</v>
      </c>
      <c r="B181" t="e">
        <f t="shared" ref="B181:S181" si="171">B170/B$174</f>
        <v>#DIV/0!</v>
      </c>
      <c r="C181">
        <f t="shared" si="171"/>
        <v>4.5970964448486269E-3</v>
      </c>
      <c r="D181">
        <f t="shared" si="171"/>
        <v>5.2405125328546194E-2</v>
      </c>
      <c r="E181">
        <f t="shared" si="171"/>
        <v>0.24512178547707081</v>
      </c>
      <c r="F181">
        <f t="shared" si="171"/>
        <v>0.86315539728762614</v>
      </c>
      <c r="G181" t="e">
        <f t="shared" si="171"/>
        <v>#DIV/0!</v>
      </c>
      <c r="H181">
        <f t="shared" si="171"/>
        <v>0.82694836151098239</v>
      </c>
      <c r="I181">
        <f t="shared" si="171"/>
        <v>0.80146913501066785</v>
      </c>
      <c r="J181">
        <f t="shared" si="171"/>
        <v>0.80594133576107707</v>
      </c>
      <c r="K181" t="e">
        <f t="shared" si="171"/>
        <v>#DIV/0!</v>
      </c>
      <c r="L181">
        <f t="shared" si="171"/>
        <v>0</v>
      </c>
      <c r="M181" t="e">
        <f t="shared" si="171"/>
        <v>#DIV/0!</v>
      </c>
      <c r="N181">
        <f t="shared" si="171"/>
        <v>0.74456722609450454</v>
      </c>
      <c r="O181">
        <f t="shared" si="171"/>
        <v>0.75945508956703789</v>
      </c>
      <c r="P181">
        <f t="shared" si="171"/>
        <v>0.70429559327215163</v>
      </c>
      <c r="Q181" t="e">
        <f t="shared" si="171"/>
        <v>#DIV/0!</v>
      </c>
      <c r="R181">
        <f t="shared" si="171"/>
        <v>0</v>
      </c>
      <c r="S181" t="e">
        <f t="shared" si="171"/>
        <v>#DIV/0!</v>
      </c>
    </row>
    <row r="182" spans="1:19" x14ac:dyDescent="0.35">
      <c r="A182" t="s">
        <v>68</v>
      </c>
      <c r="B182" t="e">
        <f t="shared" ref="B182:S182" si="172">B171/B$174</f>
        <v>#DIV/0!</v>
      </c>
      <c r="C182">
        <f t="shared" si="172"/>
        <v>0</v>
      </c>
      <c r="D182">
        <f t="shared" si="172"/>
        <v>0</v>
      </c>
      <c r="E182">
        <f t="shared" si="172"/>
        <v>0</v>
      </c>
      <c r="F182">
        <f t="shared" si="172"/>
        <v>0</v>
      </c>
      <c r="G182" t="e">
        <f t="shared" si="172"/>
        <v>#DIV/0!</v>
      </c>
      <c r="H182">
        <f t="shared" si="172"/>
        <v>0</v>
      </c>
      <c r="I182">
        <f t="shared" si="172"/>
        <v>0</v>
      </c>
      <c r="J182">
        <f t="shared" si="172"/>
        <v>0</v>
      </c>
      <c r="K182" t="e">
        <f t="shared" si="172"/>
        <v>#DIV/0!</v>
      </c>
      <c r="L182">
        <f t="shared" si="172"/>
        <v>0</v>
      </c>
      <c r="M182" t="e">
        <f t="shared" si="172"/>
        <v>#DIV/0!</v>
      </c>
      <c r="N182">
        <f t="shared" si="172"/>
        <v>0</v>
      </c>
      <c r="O182">
        <f t="shared" si="172"/>
        <v>0</v>
      </c>
      <c r="P182">
        <f t="shared" si="172"/>
        <v>0</v>
      </c>
      <c r="Q182" t="e">
        <f t="shared" si="172"/>
        <v>#DIV/0!</v>
      </c>
      <c r="R182">
        <f t="shared" si="172"/>
        <v>0</v>
      </c>
      <c r="S182" t="e">
        <f t="shared" si="172"/>
        <v>#DIV/0!</v>
      </c>
    </row>
    <row r="183" spans="1:19" x14ac:dyDescent="0.35">
      <c r="A183" t="s">
        <v>69</v>
      </c>
      <c r="B183" t="e">
        <f t="shared" ref="B183:S183" si="173">B172/B$174</f>
        <v>#DIV/0!</v>
      </c>
      <c r="C183">
        <f t="shared" si="173"/>
        <v>0</v>
      </c>
      <c r="D183">
        <f t="shared" si="173"/>
        <v>0</v>
      </c>
      <c r="E183">
        <f t="shared" si="173"/>
        <v>0</v>
      </c>
      <c r="F183">
        <f t="shared" si="173"/>
        <v>0</v>
      </c>
      <c r="G183" t="e">
        <f t="shared" si="173"/>
        <v>#DIV/0!</v>
      </c>
      <c r="H183">
        <f t="shared" si="173"/>
        <v>0</v>
      </c>
      <c r="I183">
        <f t="shared" si="173"/>
        <v>0</v>
      </c>
      <c r="J183">
        <f t="shared" si="173"/>
        <v>0</v>
      </c>
      <c r="K183" t="e">
        <f t="shared" si="173"/>
        <v>#DIV/0!</v>
      </c>
      <c r="L183">
        <f t="shared" si="173"/>
        <v>0</v>
      </c>
      <c r="M183" t="e">
        <f t="shared" si="173"/>
        <v>#DIV/0!</v>
      </c>
      <c r="N183">
        <f t="shared" si="173"/>
        <v>0</v>
      </c>
      <c r="O183">
        <f t="shared" si="173"/>
        <v>0</v>
      </c>
      <c r="P183">
        <f t="shared" si="173"/>
        <v>0</v>
      </c>
      <c r="Q183" t="e">
        <f t="shared" si="173"/>
        <v>#DIV/0!</v>
      </c>
      <c r="R183">
        <f t="shared" si="173"/>
        <v>0</v>
      </c>
      <c r="S183" t="e">
        <f t="shared" si="173"/>
        <v>#DIV/0!</v>
      </c>
    </row>
    <row r="184" spans="1:19" x14ac:dyDescent="0.35">
      <c r="A184" t="s">
        <v>70</v>
      </c>
      <c r="B184" t="e">
        <f t="shared" ref="B184:S184" si="174">B173/B$174</f>
        <v>#DIV/0!</v>
      </c>
      <c r="C184">
        <f t="shared" si="174"/>
        <v>0</v>
      </c>
      <c r="D184">
        <f t="shared" si="174"/>
        <v>0</v>
      </c>
      <c r="E184">
        <f t="shared" si="174"/>
        <v>0</v>
      </c>
      <c r="F184">
        <f t="shared" si="174"/>
        <v>0</v>
      </c>
      <c r="G184" t="e">
        <f t="shared" si="174"/>
        <v>#DIV/0!</v>
      </c>
      <c r="H184">
        <f t="shared" si="174"/>
        <v>0</v>
      </c>
      <c r="I184">
        <f t="shared" si="174"/>
        <v>0</v>
      </c>
      <c r="J184">
        <f t="shared" si="174"/>
        <v>0</v>
      </c>
      <c r="K184" t="e">
        <f t="shared" si="174"/>
        <v>#DIV/0!</v>
      </c>
      <c r="L184">
        <f t="shared" si="174"/>
        <v>0</v>
      </c>
      <c r="M184" t="e">
        <f t="shared" si="174"/>
        <v>#DIV/0!</v>
      </c>
      <c r="N184">
        <f t="shared" si="174"/>
        <v>0</v>
      </c>
      <c r="O184">
        <f t="shared" si="174"/>
        <v>0</v>
      </c>
      <c r="P184">
        <f t="shared" si="174"/>
        <v>0</v>
      </c>
      <c r="Q184" t="e">
        <f t="shared" si="174"/>
        <v>#DIV/0!</v>
      </c>
      <c r="R184">
        <f t="shared" si="174"/>
        <v>0</v>
      </c>
      <c r="S184" t="e">
        <f t="shared" si="174"/>
        <v>#DIV/0!</v>
      </c>
    </row>
    <row r="185" spans="1:19" x14ac:dyDescent="0.35">
      <c r="A185" s="1" t="s">
        <v>82</v>
      </c>
      <c r="B185" s="3" t="e">
        <f t="shared" ref="B185:S185" si="175">(B176+B177*2+B178*3+B179*4+B180*5+B181*6+B182*7+B183*8+B184*9)/6</f>
        <v>#DIV/0!</v>
      </c>
      <c r="C185" s="3">
        <f t="shared" si="175"/>
        <v>0.19918312132667959</v>
      </c>
      <c r="D185" s="3">
        <f t="shared" si="175"/>
        <v>0.41570977134274251</v>
      </c>
      <c r="E185" s="3">
        <f t="shared" si="175"/>
        <v>0.66491975032280226</v>
      </c>
      <c r="F185" s="3">
        <f t="shared" si="175"/>
        <v>0.97432193320260774</v>
      </c>
      <c r="G185" s="3" t="e">
        <f t="shared" si="175"/>
        <v>#DIV/0!</v>
      </c>
      <c r="H185" s="3">
        <f t="shared" si="175"/>
        <v>0.94246023594693706</v>
      </c>
      <c r="I185" s="3">
        <f t="shared" si="175"/>
        <v>0.93574356815561555</v>
      </c>
      <c r="J185" s="3">
        <f t="shared" si="175"/>
        <v>0.93629917032932619</v>
      </c>
      <c r="K185" s="3" t="e">
        <f t="shared" si="175"/>
        <v>#DIV/0!</v>
      </c>
      <c r="L185" s="3">
        <f t="shared" si="175"/>
        <v>2.4174204523268961E-2</v>
      </c>
      <c r="M185" s="3" t="e">
        <f t="shared" si="175"/>
        <v>#DIV/0!</v>
      </c>
      <c r="N185" s="3">
        <f t="shared" si="175"/>
        <v>0.91247153730938679</v>
      </c>
      <c r="O185" s="3">
        <f t="shared" si="175"/>
        <v>0.92158965824513273</v>
      </c>
      <c r="P185" s="3">
        <f t="shared" si="175"/>
        <v>0.87525878932643197</v>
      </c>
      <c r="Q185" s="3" t="e">
        <f t="shared" si="175"/>
        <v>#DIV/0!</v>
      </c>
      <c r="R185" s="3">
        <f t="shared" si="175"/>
        <v>3.8091704428022878E-2</v>
      </c>
      <c r="S185" s="3" t="e">
        <f t="shared" si="175"/>
        <v>#DIV/0!</v>
      </c>
    </row>
    <row r="189" spans="1:19" x14ac:dyDescent="0.35">
      <c r="A189" t="s">
        <v>1</v>
      </c>
      <c r="B189" t="s">
        <v>98</v>
      </c>
      <c r="C189" t="s">
        <v>99</v>
      </c>
      <c r="D189" t="s">
        <v>100</v>
      </c>
      <c r="E189" t="s">
        <v>101</v>
      </c>
      <c r="F189" t="s">
        <v>102</v>
      </c>
      <c r="G189" t="s">
        <v>103</v>
      </c>
      <c r="H189" t="s">
        <v>104</v>
      </c>
      <c r="I189" t="s">
        <v>105</v>
      </c>
      <c r="J189" t="s">
        <v>106</v>
      </c>
      <c r="K189" t="s">
        <v>107</v>
      </c>
      <c r="L189" t="s">
        <v>108</v>
      </c>
      <c r="M189" t="s">
        <v>109</v>
      </c>
      <c r="N189" t="s">
        <v>110</v>
      </c>
      <c r="O189" t="s">
        <v>111</v>
      </c>
      <c r="P189" t="s">
        <v>112</v>
      </c>
      <c r="Q189" t="s">
        <v>113</v>
      </c>
      <c r="R189" t="s">
        <v>114</v>
      </c>
      <c r="S189" t="s">
        <v>115</v>
      </c>
    </row>
    <row r="190" spans="1:19" x14ac:dyDescent="0.35">
      <c r="A190" t="s">
        <v>43</v>
      </c>
      <c r="C190">
        <v>333378.03100000002</v>
      </c>
      <c r="D190">
        <v>165812.875</v>
      </c>
      <c r="E190">
        <v>41241.957000000002</v>
      </c>
      <c r="H190">
        <v>10599.103999999999</v>
      </c>
      <c r="I190">
        <v>11514.415000000001</v>
      </c>
      <c r="J190">
        <v>8624.4500000000007</v>
      </c>
      <c r="L190">
        <v>714567.25</v>
      </c>
      <c r="N190">
        <v>18056.905999999999</v>
      </c>
      <c r="O190">
        <v>16844.715</v>
      </c>
      <c r="P190">
        <v>31700.865000000002</v>
      </c>
      <c r="R190">
        <v>336915.90600000002</v>
      </c>
    </row>
    <row r="191" spans="1:19" x14ac:dyDescent="0.35">
      <c r="A191" t="s">
        <v>44</v>
      </c>
      <c r="C191">
        <v>120360.773</v>
      </c>
      <c r="D191">
        <v>136954.93799999999</v>
      </c>
      <c r="I191">
        <v>973343.43799999997</v>
      </c>
      <c r="L191">
        <v>73529.875</v>
      </c>
      <c r="R191">
        <v>49186.57</v>
      </c>
    </row>
    <row r="192" spans="1:19" x14ac:dyDescent="0.35">
      <c r="A192" t="s">
        <v>45</v>
      </c>
      <c r="C192">
        <v>83766.233999999997</v>
      </c>
      <c r="D192">
        <v>119089.156</v>
      </c>
      <c r="E192">
        <v>108432.55499999999</v>
      </c>
      <c r="L192">
        <v>5960.1239999999998</v>
      </c>
      <c r="N192">
        <v>9069.7520000000004</v>
      </c>
      <c r="O192">
        <v>9221.2330000000002</v>
      </c>
      <c r="P192">
        <v>8592.74</v>
      </c>
      <c r="R192">
        <v>7072.3559999999998</v>
      </c>
    </row>
    <row r="193" spans="1:19" x14ac:dyDescent="0.35">
      <c r="A193" t="s">
        <v>46</v>
      </c>
      <c r="C193">
        <v>64289.758000000002</v>
      </c>
      <c r="D193">
        <v>107160.82799999999</v>
      </c>
      <c r="E193">
        <v>131665.766</v>
      </c>
      <c r="F193">
        <v>56274.805</v>
      </c>
      <c r="H193">
        <v>61940.245999999999</v>
      </c>
      <c r="I193">
        <v>73405.125</v>
      </c>
      <c r="J193">
        <v>71270.820000000007</v>
      </c>
      <c r="N193">
        <v>82530.273000000001</v>
      </c>
      <c r="O193">
        <v>92030.008000000002</v>
      </c>
      <c r="P193">
        <v>98251.398000000001</v>
      </c>
    </row>
    <row r="194" spans="1:19" x14ac:dyDescent="0.35">
      <c r="A194" t="s">
        <v>47</v>
      </c>
      <c r="C194">
        <v>18137.456999999999</v>
      </c>
      <c r="D194">
        <v>80602.601999999999</v>
      </c>
      <c r="E194">
        <v>224756.70300000001</v>
      </c>
      <c r="F194">
        <v>530338.75</v>
      </c>
      <c r="H194">
        <v>628398.56299999997</v>
      </c>
      <c r="I194">
        <v>653959.625</v>
      </c>
      <c r="J194">
        <v>632007.5</v>
      </c>
      <c r="N194">
        <v>653114.81299999997</v>
      </c>
      <c r="O194">
        <v>720058.06299999997</v>
      </c>
      <c r="P194">
        <v>720716.31299999997</v>
      </c>
    </row>
    <row r="195" spans="1:19" x14ac:dyDescent="0.35">
      <c r="A195" t="s">
        <v>67</v>
      </c>
    </row>
    <row r="196" spans="1:19" x14ac:dyDescent="0.35">
      <c r="A196" t="s">
        <v>68</v>
      </c>
    </row>
    <row r="197" spans="1:19" x14ac:dyDescent="0.35">
      <c r="A197" t="s">
        <v>69</v>
      </c>
    </row>
    <row r="198" spans="1:19" x14ac:dyDescent="0.35">
      <c r="A198" t="s">
        <v>70</v>
      </c>
    </row>
    <row r="199" spans="1:19" x14ac:dyDescent="0.35">
      <c r="A199" t="s">
        <v>71</v>
      </c>
      <c r="B199">
        <f t="shared" ref="B199" si="176">SUM(B189:B198)</f>
        <v>0</v>
      </c>
      <c r="C199">
        <f t="shared" ref="C199:G199" si="177">SUM(C189:C198)</f>
        <v>619932.25300000003</v>
      </c>
      <c r="D199">
        <f t="shared" si="177"/>
        <v>609620.39899999998</v>
      </c>
      <c r="E199">
        <f t="shared" si="177"/>
        <v>506096.98100000003</v>
      </c>
      <c r="F199">
        <f t="shared" si="177"/>
        <v>586613.55500000005</v>
      </c>
      <c r="G199">
        <f t="shared" si="177"/>
        <v>0</v>
      </c>
      <c r="H199">
        <f t="shared" ref="H199:S199" si="178">SUM(H189:H198)</f>
        <v>700937.91299999994</v>
      </c>
      <c r="I199">
        <f t="shared" si="178"/>
        <v>1712222.6030000001</v>
      </c>
      <c r="J199">
        <f t="shared" si="178"/>
        <v>711902.77</v>
      </c>
      <c r="K199">
        <f t="shared" si="178"/>
        <v>0</v>
      </c>
      <c r="L199">
        <f t="shared" si="178"/>
        <v>794057.24899999995</v>
      </c>
      <c r="M199">
        <f t="shared" si="178"/>
        <v>0</v>
      </c>
      <c r="N199">
        <f t="shared" si="178"/>
        <v>762771.74399999995</v>
      </c>
      <c r="O199">
        <f t="shared" si="178"/>
        <v>838154.01899999997</v>
      </c>
      <c r="P199">
        <f t="shared" si="178"/>
        <v>859261.31599999999</v>
      </c>
      <c r="Q199">
        <f t="shared" si="178"/>
        <v>0</v>
      </c>
      <c r="R199">
        <f t="shared" si="178"/>
        <v>393174.83200000005</v>
      </c>
      <c r="S199">
        <f t="shared" si="178"/>
        <v>0</v>
      </c>
    </row>
    <row r="200" spans="1:19" x14ac:dyDescent="0.35">
      <c r="A200" t="s">
        <v>61</v>
      </c>
      <c r="B200" t="e">
        <f t="shared" ref="B200" si="179">B189/B$199</f>
        <v>#VALUE!</v>
      </c>
      <c r="C200" t="e">
        <f t="shared" ref="C200:G209" si="180">C189/C$199</f>
        <v>#VALUE!</v>
      </c>
      <c r="D200" t="e">
        <f t="shared" si="180"/>
        <v>#VALUE!</v>
      </c>
      <c r="E200" t="e">
        <f t="shared" si="180"/>
        <v>#VALUE!</v>
      </c>
      <c r="F200" t="e">
        <f t="shared" si="180"/>
        <v>#VALUE!</v>
      </c>
      <c r="G200" t="e">
        <f t="shared" si="180"/>
        <v>#VALUE!</v>
      </c>
      <c r="H200" t="e">
        <f t="shared" ref="H200:S200" si="181">H189/H$199</f>
        <v>#VALUE!</v>
      </c>
      <c r="I200" t="e">
        <f t="shared" si="181"/>
        <v>#VALUE!</v>
      </c>
      <c r="J200" t="e">
        <f t="shared" si="181"/>
        <v>#VALUE!</v>
      </c>
      <c r="K200" t="e">
        <f t="shared" si="181"/>
        <v>#VALUE!</v>
      </c>
      <c r="L200" t="e">
        <f t="shared" si="181"/>
        <v>#VALUE!</v>
      </c>
      <c r="M200" t="e">
        <f t="shared" si="181"/>
        <v>#VALUE!</v>
      </c>
      <c r="N200" t="e">
        <f t="shared" si="181"/>
        <v>#VALUE!</v>
      </c>
      <c r="O200" t="e">
        <f t="shared" si="181"/>
        <v>#VALUE!</v>
      </c>
      <c r="P200" t="e">
        <f t="shared" si="181"/>
        <v>#VALUE!</v>
      </c>
      <c r="Q200" t="e">
        <f t="shared" si="181"/>
        <v>#VALUE!</v>
      </c>
      <c r="R200" t="e">
        <f t="shared" si="181"/>
        <v>#VALUE!</v>
      </c>
      <c r="S200" t="e">
        <f t="shared" si="181"/>
        <v>#VALUE!</v>
      </c>
    </row>
    <row r="201" spans="1:19" x14ac:dyDescent="0.35">
      <c r="A201" t="s">
        <v>62</v>
      </c>
      <c r="B201" t="e">
        <f t="shared" ref="B201" si="182">B190/B$199</f>
        <v>#DIV/0!</v>
      </c>
      <c r="C201">
        <f t="shared" si="180"/>
        <v>0.53776526287623239</v>
      </c>
      <c r="D201">
        <f t="shared" si="180"/>
        <v>0.27199364600002501</v>
      </c>
      <c r="E201">
        <f t="shared" si="180"/>
        <v>8.149022528944902E-2</v>
      </c>
      <c r="F201">
        <f t="shared" si="180"/>
        <v>0</v>
      </c>
      <c r="G201" t="e">
        <f t="shared" si="180"/>
        <v>#DIV/0!</v>
      </c>
      <c r="H201">
        <f t="shared" ref="H201:S201" si="183">H190/H$199</f>
        <v>1.5121316458166816E-2</v>
      </c>
      <c r="I201">
        <f t="shared" si="183"/>
        <v>6.7248352987663487E-3</v>
      </c>
      <c r="J201">
        <f t="shared" si="183"/>
        <v>1.2114645936832077E-2</v>
      </c>
      <c r="K201" t="e">
        <f t="shared" si="183"/>
        <v>#DIV/0!</v>
      </c>
      <c r="L201">
        <f t="shared" si="183"/>
        <v>0.89989386898727253</v>
      </c>
      <c r="M201" t="e">
        <f t="shared" si="183"/>
        <v>#DIV/0!</v>
      </c>
      <c r="N201">
        <f t="shared" si="183"/>
        <v>2.3672751569570463E-2</v>
      </c>
      <c r="O201">
        <f t="shared" si="183"/>
        <v>2.0097398113174233E-2</v>
      </c>
      <c r="P201">
        <f t="shared" si="183"/>
        <v>3.6893159752114338E-2</v>
      </c>
      <c r="Q201" t="e">
        <f t="shared" si="183"/>
        <v>#DIV/0!</v>
      </c>
      <c r="R201">
        <f t="shared" si="183"/>
        <v>0.85691117177103537</v>
      </c>
      <c r="S201" t="e">
        <f t="shared" si="183"/>
        <v>#DIV/0!</v>
      </c>
    </row>
    <row r="202" spans="1:19" x14ac:dyDescent="0.35">
      <c r="A202" t="s">
        <v>63</v>
      </c>
      <c r="B202" t="e">
        <f t="shared" ref="B202" si="184">B191/B$199</f>
        <v>#DIV/0!</v>
      </c>
      <c r="C202">
        <f t="shared" si="180"/>
        <v>0.19415149384073099</v>
      </c>
      <c r="D202">
        <f t="shared" si="180"/>
        <v>0.22465609455434249</v>
      </c>
      <c r="E202">
        <f t="shared" si="180"/>
        <v>0</v>
      </c>
      <c r="F202">
        <f t="shared" si="180"/>
        <v>0</v>
      </c>
      <c r="G202" t="e">
        <f t="shared" si="180"/>
        <v>#DIV/0!</v>
      </c>
      <c r="H202">
        <f t="shared" ref="H202:S202" si="185">H191/H$199</f>
        <v>0</v>
      </c>
      <c r="I202">
        <f t="shared" si="185"/>
        <v>0.56846781270998081</v>
      </c>
      <c r="J202">
        <f t="shared" si="185"/>
        <v>0</v>
      </c>
      <c r="K202" t="e">
        <f t="shared" si="185"/>
        <v>#DIV/0!</v>
      </c>
      <c r="L202">
        <f t="shared" si="185"/>
        <v>9.2600218803619294E-2</v>
      </c>
      <c r="M202" t="e">
        <f t="shared" si="185"/>
        <v>#DIV/0!</v>
      </c>
      <c r="N202">
        <f t="shared" si="185"/>
        <v>0</v>
      </c>
      <c r="O202">
        <f t="shared" si="185"/>
        <v>0</v>
      </c>
      <c r="P202">
        <f t="shared" si="185"/>
        <v>0</v>
      </c>
      <c r="Q202" t="e">
        <f t="shared" si="185"/>
        <v>#DIV/0!</v>
      </c>
      <c r="R202">
        <f t="shared" si="185"/>
        <v>0.1251010135867496</v>
      </c>
      <c r="S202" t="e">
        <f t="shared" si="185"/>
        <v>#DIV/0!</v>
      </c>
    </row>
    <row r="203" spans="1:19" x14ac:dyDescent="0.35">
      <c r="A203" t="s">
        <v>64</v>
      </c>
      <c r="B203" t="e">
        <f t="shared" ref="B203" si="186">B192/B$199</f>
        <v>#DIV/0!</v>
      </c>
      <c r="C203">
        <f t="shared" si="180"/>
        <v>0.13512159368162444</v>
      </c>
      <c r="D203">
        <f t="shared" si="180"/>
        <v>0.19534969006179861</v>
      </c>
      <c r="E203">
        <f t="shared" si="180"/>
        <v>0.21425252287762608</v>
      </c>
      <c r="F203">
        <f t="shared" si="180"/>
        <v>0</v>
      </c>
      <c r="G203" t="e">
        <f t="shared" si="180"/>
        <v>#DIV/0!</v>
      </c>
      <c r="H203">
        <f t="shared" ref="H203:S203" si="187">H192/H$199</f>
        <v>0</v>
      </c>
      <c r="I203">
        <f t="shared" si="187"/>
        <v>0</v>
      </c>
      <c r="J203">
        <f t="shared" si="187"/>
        <v>0</v>
      </c>
      <c r="K203" t="e">
        <f t="shared" si="187"/>
        <v>#DIV/0!</v>
      </c>
      <c r="L203">
        <f t="shared" si="187"/>
        <v>7.5059122091082377E-3</v>
      </c>
      <c r="M203" t="e">
        <f t="shared" si="187"/>
        <v>#DIV/0!</v>
      </c>
      <c r="N203">
        <f t="shared" si="187"/>
        <v>1.1890519111835376E-2</v>
      </c>
      <c r="O203">
        <f t="shared" si="187"/>
        <v>1.1001835928677926E-2</v>
      </c>
      <c r="P203">
        <f t="shared" si="187"/>
        <v>1.0000147615163907E-2</v>
      </c>
      <c r="Q203" t="e">
        <f t="shared" si="187"/>
        <v>#DIV/0!</v>
      </c>
      <c r="R203">
        <f t="shared" si="187"/>
        <v>1.7987814642214939E-2</v>
      </c>
      <c r="S203" t="e">
        <f t="shared" si="187"/>
        <v>#DIV/0!</v>
      </c>
    </row>
    <row r="204" spans="1:19" x14ac:dyDescent="0.35">
      <c r="A204" t="s">
        <v>65</v>
      </c>
      <c r="B204" t="e">
        <f t="shared" ref="B204" si="188">B193/B$199</f>
        <v>#DIV/0!</v>
      </c>
      <c r="C204">
        <f t="shared" si="180"/>
        <v>0.10370448978720906</v>
      </c>
      <c r="D204">
        <f t="shared" si="180"/>
        <v>0.17578287763300388</v>
      </c>
      <c r="E204">
        <f t="shared" si="180"/>
        <v>0.26015916107588871</v>
      </c>
      <c r="F204">
        <f t="shared" si="180"/>
        <v>9.5931647880178966E-2</v>
      </c>
      <c r="G204" t="e">
        <f t="shared" si="180"/>
        <v>#DIV/0!</v>
      </c>
      <c r="H204">
        <f t="shared" ref="H204:S204" si="189">H193/H$199</f>
        <v>8.8367664027327347E-2</v>
      </c>
      <c r="I204">
        <f t="shared" si="189"/>
        <v>4.2871251011046253E-2</v>
      </c>
      <c r="J204">
        <f t="shared" si="189"/>
        <v>0.10011313764097308</v>
      </c>
      <c r="K204" t="e">
        <f t="shared" si="189"/>
        <v>#DIV/0!</v>
      </c>
      <c r="L204">
        <f t="shared" si="189"/>
        <v>0</v>
      </c>
      <c r="M204" t="e">
        <f t="shared" si="189"/>
        <v>#DIV/0!</v>
      </c>
      <c r="N204">
        <f t="shared" si="189"/>
        <v>0.1081978634489114</v>
      </c>
      <c r="O204">
        <f t="shared" si="189"/>
        <v>0.10980083124793798</v>
      </c>
      <c r="P204">
        <f t="shared" si="189"/>
        <v>0.11434402570032608</v>
      </c>
      <c r="Q204" t="e">
        <f t="shared" si="189"/>
        <v>#DIV/0!</v>
      </c>
      <c r="R204">
        <f t="shared" si="189"/>
        <v>0</v>
      </c>
      <c r="S204" t="e">
        <f t="shared" si="189"/>
        <v>#DIV/0!</v>
      </c>
    </row>
    <row r="205" spans="1:19" x14ac:dyDescent="0.35">
      <c r="A205" t="s">
        <v>66</v>
      </c>
      <c r="B205" t="e">
        <f t="shared" ref="B205" si="190">B194/B$199</f>
        <v>#DIV/0!</v>
      </c>
      <c r="C205">
        <f t="shared" si="180"/>
        <v>2.9257159814203113E-2</v>
      </c>
      <c r="D205">
        <f t="shared" si="180"/>
        <v>0.13221769175083001</v>
      </c>
      <c r="E205">
        <f t="shared" si="180"/>
        <v>0.44409809075703616</v>
      </c>
      <c r="F205">
        <f t="shared" si="180"/>
        <v>0.90406835211982095</v>
      </c>
      <c r="G205" t="e">
        <f t="shared" si="180"/>
        <v>#DIV/0!</v>
      </c>
      <c r="H205">
        <f t="shared" ref="H205:S205" si="191">H194/H$199</f>
        <v>0.89651101951450585</v>
      </c>
      <c r="I205">
        <f t="shared" si="191"/>
        <v>0.38193610098020647</v>
      </c>
      <c r="J205">
        <f t="shared" si="191"/>
        <v>0.88777221642219484</v>
      </c>
      <c r="K205" t="e">
        <f t="shared" si="191"/>
        <v>#DIV/0!</v>
      </c>
      <c r="L205">
        <f t="shared" si="191"/>
        <v>0</v>
      </c>
      <c r="M205" t="e">
        <f t="shared" si="191"/>
        <v>#DIV/0!</v>
      </c>
      <c r="N205">
        <f t="shared" si="191"/>
        <v>0.85623886586968279</v>
      </c>
      <c r="O205">
        <f t="shared" si="191"/>
        <v>0.85909993471020984</v>
      </c>
      <c r="P205">
        <f t="shared" si="191"/>
        <v>0.83876266693239565</v>
      </c>
      <c r="Q205" t="e">
        <f t="shared" si="191"/>
        <v>#DIV/0!</v>
      </c>
      <c r="R205">
        <f t="shared" si="191"/>
        <v>0</v>
      </c>
      <c r="S205" t="e">
        <f t="shared" si="191"/>
        <v>#DIV/0!</v>
      </c>
    </row>
    <row r="206" spans="1:19" x14ac:dyDescent="0.35">
      <c r="A206" t="s">
        <v>67</v>
      </c>
      <c r="B206" t="e">
        <f t="shared" ref="B206" si="192">B195/B$199</f>
        <v>#DIV/0!</v>
      </c>
      <c r="C206">
        <f t="shared" si="180"/>
        <v>0</v>
      </c>
      <c r="D206">
        <f t="shared" si="180"/>
        <v>0</v>
      </c>
      <c r="E206">
        <f t="shared" si="180"/>
        <v>0</v>
      </c>
      <c r="F206">
        <f t="shared" si="180"/>
        <v>0</v>
      </c>
      <c r="G206" t="e">
        <f t="shared" si="180"/>
        <v>#DIV/0!</v>
      </c>
      <c r="H206">
        <f t="shared" ref="H206:S206" si="193">H195/H$199</f>
        <v>0</v>
      </c>
      <c r="I206">
        <f t="shared" si="193"/>
        <v>0</v>
      </c>
      <c r="J206">
        <f t="shared" si="193"/>
        <v>0</v>
      </c>
      <c r="K206" t="e">
        <f t="shared" si="193"/>
        <v>#DIV/0!</v>
      </c>
      <c r="L206">
        <f t="shared" si="193"/>
        <v>0</v>
      </c>
      <c r="M206" t="e">
        <f t="shared" si="193"/>
        <v>#DIV/0!</v>
      </c>
      <c r="N206">
        <f t="shared" si="193"/>
        <v>0</v>
      </c>
      <c r="O206">
        <f t="shared" si="193"/>
        <v>0</v>
      </c>
      <c r="P206">
        <f t="shared" si="193"/>
        <v>0</v>
      </c>
      <c r="Q206" t="e">
        <f t="shared" si="193"/>
        <v>#DIV/0!</v>
      </c>
      <c r="R206">
        <f t="shared" si="193"/>
        <v>0</v>
      </c>
      <c r="S206" t="e">
        <f t="shared" si="193"/>
        <v>#DIV/0!</v>
      </c>
    </row>
    <row r="207" spans="1:19" x14ac:dyDescent="0.35">
      <c r="A207" t="s">
        <v>68</v>
      </c>
      <c r="B207" t="e">
        <f t="shared" ref="B207" si="194">B196/B$199</f>
        <v>#DIV/0!</v>
      </c>
      <c r="C207">
        <f t="shared" si="180"/>
        <v>0</v>
      </c>
      <c r="D207">
        <f t="shared" si="180"/>
        <v>0</v>
      </c>
      <c r="E207">
        <f t="shared" si="180"/>
        <v>0</v>
      </c>
      <c r="F207">
        <f t="shared" si="180"/>
        <v>0</v>
      </c>
      <c r="G207" t="e">
        <f t="shared" si="180"/>
        <v>#DIV/0!</v>
      </c>
      <c r="H207">
        <f t="shared" ref="H207:S207" si="195">H196/H$199</f>
        <v>0</v>
      </c>
      <c r="I207">
        <f t="shared" si="195"/>
        <v>0</v>
      </c>
      <c r="J207">
        <f t="shared" si="195"/>
        <v>0</v>
      </c>
      <c r="K207" t="e">
        <f t="shared" si="195"/>
        <v>#DIV/0!</v>
      </c>
      <c r="L207">
        <f t="shared" si="195"/>
        <v>0</v>
      </c>
      <c r="M207" t="e">
        <f t="shared" si="195"/>
        <v>#DIV/0!</v>
      </c>
      <c r="N207">
        <f t="shared" si="195"/>
        <v>0</v>
      </c>
      <c r="O207">
        <f t="shared" si="195"/>
        <v>0</v>
      </c>
      <c r="P207">
        <f t="shared" si="195"/>
        <v>0</v>
      </c>
      <c r="Q207" t="e">
        <f t="shared" si="195"/>
        <v>#DIV/0!</v>
      </c>
      <c r="R207">
        <f t="shared" si="195"/>
        <v>0</v>
      </c>
      <c r="S207" t="e">
        <f t="shared" si="195"/>
        <v>#DIV/0!</v>
      </c>
    </row>
    <row r="208" spans="1:19" x14ac:dyDescent="0.35">
      <c r="A208" t="s">
        <v>69</v>
      </c>
      <c r="B208" t="e">
        <f t="shared" ref="B208" si="196">B197/B$199</f>
        <v>#DIV/0!</v>
      </c>
      <c r="C208">
        <f t="shared" si="180"/>
        <v>0</v>
      </c>
      <c r="D208">
        <f t="shared" si="180"/>
        <v>0</v>
      </c>
      <c r="E208">
        <f t="shared" si="180"/>
        <v>0</v>
      </c>
      <c r="F208">
        <f t="shared" si="180"/>
        <v>0</v>
      </c>
      <c r="G208" t="e">
        <f t="shared" si="180"/>
        <v>#DIV/0!</v>
      </c>
      <c r="H208">
        <f t="shared" ref="H208:S208" si="197">H197/H$199</f>
        <v>0</v>
      </c>
      <c r="I208">
        <f t="shared" si="197"/>
        <v>0</v>
      </c>
      <c r="J208">
        <f t="shared" si="197"/>
        <v>0</v>
      </c>
      <c r="K208" t="e">
        <f t="shared" si="197"/>
        <v>#DIV/0!</v>
      </c>
      <c r="L208">
        <f t="shared" si="197"/>
        <v>0</v>
      </c>
      <c r="M208" t="e">
        <f t="shared" si="197"/>
        <v>#DIV/0!</v>
      </c>
      <c r="N208">
        <f t="shared" si="197"/>
        <v>0</v>
      </c>
      <c r="O208">
        <f t="shared" si="197"/>
        <v>0</v>
      </c>
      <c r="P208">
        <f t="shared" si="197"/>
        <v>0</v>
      </c>
      <c r="Q208" t="e">
        <f t="shared" si="197"/>
        <v>#DIV/0!</v>
      </c>
      <c r="R208">
        <f t="shared" si="197"/>
        <v>0</v>
      </c>
      <c r="S208" t="e">
        <f t="shared" si="197"/>
        <v>#DIV/0!</v>
      </c>
    </row>
    <row r="209" spans="1:19" x14ac:dyDescent="0.35">
      <c r="A209" t="s">
        <v>70</v>
      </c>
      <c r="B209" t="e">
        <f t="shared" ref="B209" si="198">B198/B$199</f>
        <v>#DIV/0!</v>
      </c>
      <c r="C209">
        <f t="shared" si="180"/>
        <v>0</v>
      </c>
      <c r="D209">
        <f t="shared" si="180"/>
        <v>0</v>
      </c>
      <c r="E209">
        <f t="shared" si="180"/>
        <v>0</v>
      </c>
      <c r="F209">
        <f t="shared" si="180"/>
        <v>0</v>
      </c>
      <c r="G209" t="e">
        <f t="shared" si="180"/>
        <v>#DIV/0!</v>
      </c>
      <c r="H209">
        <f t="shared" ref="H209:S209" si="199">H198/H$199</f>
        <v>0</v>
      </c>
      <c r="I209">
        <f t="shared" si="199"/>
        <v>0</v>
      </c>
      <c r="J209">
        <f t="shared" si="199"/>
        <v>0</v>
      </c>
      <c r="K209" t="e">
        <f t="shared" si="199"/>
        <v>#DIV/0!</v>
      </c>
      <c r="L209">
        <f t="shared" si="199"/>
        <v>0</v>
      </c>
      <c r="M209" t="e">
        <f t="shared" si="199"/>
        <v>#DIV/0!</v>
      </c>
      <c r="N209">
        <f t="shared" si="199"/>
        <v>0</v>
      </c>
      <c r="O209">
        <f t="shared" si="199"/>
        <v>0</v>
      </c>
      <c r="P209">
        <f t="shared" si="199"/>
        <v>0</v>
      </c>
      <c r="Q209" t="e">
        <f t="shared" si="199"/>
        <v>#DIV/0!</v>
      </c>
      <c r="R209">
        <f t="shared" si="199"/>
        <v>0</v>
      </c>
      <c r="S209" t="e">
        <f t="shared" si="199"/>
        <v>#DIV/0!</v>
      </c>
    </row>
    <row r="210" spans="1:19" x14ac:dyDescent="0.35">
      <c r="A210" s="1" t="s">
        <v>82</v>
      </c>
      <c r="B210" s="3" t="e">
        <f>(B201+B202*2+B203*3+B204*4+B205*5+B206*6+B207*7+B208*8+B209*9)/4</f>
        <v>#DIV/0!</v>
      </c>
      <c r="C210" s="3">
        <f>(C201+C202*2+C203*3+C204*4+C205*5+C206*6+C207*7+C208*8+C209*9)/4</f>
        <v>0.47313419745560487</v>
      </c>
      <c r="D210" s="3">
        <f t="shared" ref="D210:G210" si="200">(D201+D202*2+D203*3+D204*4+D205*5+D206*6+D207*7+D208*8+D209*9)/4</f>
        <v>0.66789371864506786</v>
      </c>
      <c r="E210" s="3">
        <f t="shared" si="200"/>
        <v>0.99634372300276575</v>
      </c>
      <c r="F210" s="3">
        <f t="shared" si="200"/>
        <v>1.2260170880299552</v>
      </c>
      <c r="G210" s="3" t="e">
        <f t="shared" si="200"/>
        <v>#DIV/0!</v>
      </c>
      <c r="H210" s="3">
        <f t="shared" ref="H210:S210" si="201">(H201+H202*2+H203*3+H204*4+H205*5+H206*6+H207*7+H208*8+H209*9)/4</f>
        <v>1.2127867675350013</v>
      </c>
      <c r="I210" s="3">
        <f t="shared" si="201"/>
        <v>0.80620649241598641</v>
      </c>
      <c r="J210" s="3">
        <f t="shared" si="201"/>
        <v>1.2128570696529246</v>
      </c>
      <c r="K210" s="3" t="e">
        <f t="shared" si="201"/>
        <v>#DIV/0!</v>
      </c>
      <c r="L210" s="3">
        <f t="shared" si="201"/>
        <v>0.27690301080545898</v>
      </c>
      <c r="M210" s="3" t="e">
        <f t="shared" si="201"/>
        <v>#DIV/0!</v>
      </c>
      <c r="N210" s="3">
        <f t="shared" si="201"/>
        <v>1.193332523012284</v>
      </c>
      <c r="O210" s="3">
        <f t="shared" si="201"/>
        <v>1.1969514761105022</v>
      </c>
      <c r="P210" s="3">
        <f t="shared" si="201"/>
        <v>1.1795207600152222</v>
      </c>
      <c r="Q210" s="3" t="e">
        <f t="shared" si="201"/>
        <v>#DIV/0!</v>
      </c>
      <c r="R210" s="3">
        <f t="shared" si="201"/>
        <v>0.29026916071779485</v>
      </c>
      <c r="S210" s="3" t="e">
        <f t="shared" si="201"/>
        <v>#DIV/0!</v>
      </c>
    </row>
    <row r="213" spans="1:19" x14ac:dyDescent="0.35">
      <c r="A213" t="s">
        <v>1</v>
      </c>
      <c r="B213" t="s">
        <v>98</v>
      </c>
      <c r="C213" t="s">
        <v>99</v>
      </c>
      <c r="D213" t="s">
        <v>100</v>
      </c>
      <c r="E213" t="s">
        <v>101</v>
      </c>
      <c r="F213" t="s">
        <v>102</v>
      </c>
      <c r="G213" t="s">
        <v>103</v>
      </c>
      <c r="H213" t="s">
        <v>104</v>
      </c>
      <c r="I213" t="s">
        <v>105</v>
      </c>
      <c r="J213" t="s">
        <v>106</v>
      </c>
      <c r="K213" t="s">
        <v>107</v>
      </c>
      <c r="L213" t="s">
        <v>108</v>
      </c>
      <c r="M213" t="s">
        <v>109</v>
      </c>
      <c r="N213" t="s">
        <v>110</v>
      </c>
      <c r="O213" t="s">
        <v>111</v>
      </c>
      <c r="P213" t="s">
        <v>112</v>
      </c>
      <c r="Q213" t="s">
        <v>113</v>
      </c>
      <c r="R213" t="s">
        <v>114</v>
      </c>
      <c r="S213" t="s">
        <v>115</v>
      </c>
    </row>
    <row r="214" spans="1:19" x14ac:dyDescent="0.35">
      <c r="A214" t="s">
        <v>48</v>
      </c>
      <c r="C214">
        <v>98063.172000000006</v>
      </c>
      <c r="D214">
        <v>24512.199000000001</v>
      </c>
      <c r="E214">
        <v>3877.299</v>
      </c>
      <c r="H214">
        <v>4584.9750000000004</v>
      </c>
      <c r="I214">
        <v>5111.3059999999996</v>
      </c>
      <c r="J214">
        <v>5623.07</v>
      </c>
      <c r="L214">
        <v>265977.31300000002</v>
      </c>
      <c r="N214">
        <v>8993.8070000000007</v>
      </c>
      <c r="O214">
        <v>8425.1059999999998</v>
      </c>
      <c r="P214">
        <v>8972.4490000000005</v>
      </c>
      <c r="R214">
        <v>223055.734</v>
      </c>
    </row>
    <row r="215" spans="1:19" x14ac:dyDescent="0.35">
      <c r="A215" t="s">
        <v>49</v>
      </c>
      <c r="C215">
        <v>60967.75</v>
      </c>
      <c r="D215">
        <v>39540.476999999999</v>
      </c>
      <c r="E215">
        <v>9398.6180000000004</v>
      </c>
      <c r="H215">
        <v>1109.874</v>
      </c>
      <c r="I215">
        <v>1048.6369999999999</v>
      </c>
      <c r="J215">
        <v>1106.896</v>
      </c>
      <c r="L215">
        <v>54255.434000000001</v>
      </c>
      <c r="N215">
        <v>6013.3239999999996</v>
      </c>
      <c r="O215">
        <v>3259.3130000000001</v>
      </c>
      <c r="P215">
        <v>21657.101999999999</v>
      </c>
      <c r="R215">
        <v>57481.703000000001</v>
      </c>
    </row>
    <row r="216" spans="1:19" x14ac:dyDescent="0.35">
      <c r="A216" t="s">
        <v>50</v>
      </c>
      <c r="C216">
        <v>78690.085999999996</v>
      </c>
      <c r="D216">
        <v>66246.141000000003</v>
      </c>
      <c r="E216">
        <v>24395.506000000001</v>
      </c>
      <c r="I216">
        <v>865.971</v>
      </c>
      <c r="L216">
        <v>6325.8779999999997</v>
      </c>
      <c r="N216">
        <v>4152.0559999999996</v>
      </c>
      <c r="O216">
        <v>3032.5839999999998</v>
      </c>
      <c r="P216">
        <v>12230.901</v>
      </c>
      <c r="R216">
        <v>9446.8680000000004</v>
      </c>
    </row>
    <row r="217" spans="1:19" x14ac:dyDescent="0.35">
      <c r="A217" t="s">
        <v>51</v>
      </c>
      <c r="C217">
        <v>44895.082000000002</v>
      </c>
      <c r="D217">
        <v>81636.968999999997</v>
      </c>
      <c r="E217">
        <v>62500.663999999997</v>
      </c>
      <c r="H217">
        <v>2367.5990000000002</v>
      </c>
      <c r="I217">
        <v>2241.0990000000002</v>
      </c>
      <c r="J217">
        <v>2955.4380000000001</v>
      </c>
      <c r="N217">
        <v>8752.41</v>
      </c>
      <c r="O217">
        <v>8023.1490000000003</v>
      </c>
      <c r="P217">
        <v>6573.3379999999997</v>
      </c>
      <c r="R217">
        <v>831.38300000000004</v>
      </c>
    </row>
    <row r="218" spans="1:19" x14ac:dyDescent="0.35">
      <c r="A218" t="s">
        <v>52</v>
      </c>
      <c r="C218">
        <v>17460.266</v>
      </c>
      <c r="D218">
        <v>59065.652000000002</v>
      </c>
      <c r="E218">
        <v>77423.202999999994</v>
      </c>
      <c r="F218">
        <v>11908.103999999999</v>
      </c>
      <c r="H218">
        <v>20045.567999999999</v>
      </c>
      <c r="I218">
        <v>18012.662</v>
      </c>
      <c r="J218">
        <v>22601.646000000001</v>
      </c>
      <c r="N218">
        <v>46616.559000000001</v>
      </c>
      <c r="O218">
        <v>50770.964999999997</v>
      </c>
      <c r="P218">
        <v>42985.593999999997</v>
      </c>
    </row>
    <row r="219" spans="1:19" x14ac:dyDescent="0.35">
      <c r="A219" t="s">
        <v>53</v>
      </c>
      <c r="C219">
        <v>7272.8029999999999</v>
      </c>
      <c r="D219">
        <v>38441.987999999998</v>
      </c>
      <c r="E219">
        <v>79677.422000000006</v>
      </c>
      <c r="F219">
        <v>49972.07</v>
      </c>
      <c r="H219">
        <v>61011.421999999999</v>
      </c>
      <c r="I219">
        <v>68926.5</v>
      </c>
      <c r="J219">
        <v>75045.547000000006</v>
      </c>
      <c r="N219">
        <v>86409.702999999994</v>
      </c>
      <c r="O219">
        <v>96071.226999999999</v>
      </c>
      <c r="P219">
        <v>92771.922000000006</v>
      </c>
    </row>
    <row r="220" spans="1:19" x14ac:dyDescent="0.35">
      <c r="A220" t="s">
        <v>54</v>
      </c>
      <c r="C220">
        <v>220.65600000000001</v>
      </c>
      <c r="D220">
        <v>16872.276999999998</v>
      </c>
      <c r="E220">
        <v>83893.039000000004</v>
      </c>
      <c r="F220">
        <v>294976.375</v>
      </c>
      <c r="H220">
        <v>536768.375</v>
      </c>
      <c r="I220">
        <v>555741.75</v>
      </c>
      <c r="J220">
        <v>460886.90600000002</v>
      </c>
      <c r="N220">
        <v>510886.03100000002</v>
      </c>
      <c r="O220">
        <v>552105</v>
      </c>
      <c r="P220">
        <v>502082.75</v>
      </c>
    </row>
    <row r="221" spans="1:19" x14ac:dyDescent="0.35">
      <c r="A221" t="s">
        <v>68</v>
      </c>
    </row>
    <row r="222" spans="1:19" x14ac:dyDescent="0.35">
      <c r="A222" t="s">
        <v>69</v>
      </c>
    </row>
    <row r="223" spans="1:19" x14ac:dyDescent="0.35">
      <c r="A223" t="s">
        <v>70</v>
      </c>
    </row>
    <row r="224" spans="1:19" x14ac:dyDescent="0.35">
      <c r="A224" t="s">
        <v>71</v>
      </c>
      <c r="B224">
        <f t="shared" ref="B224" si="202">SUM(B214:B223)</f>
        <v>0</v>
      </c>
      <c r="C224">
        <f t="shared" ref="C224:G224" si="203">SUM(C214:C223)</f>
        <v>307569.81500000006</v>
      </c>
      <c r="D224">
        <f t="shared" si="203"/>
        <v>326315.70300000004</v>
      </c>
      <c r="E224">
        <f t="shared" si="203"/>
        <v>341165.75099999999</v>
      </c>
      <c r="F224">
        <f t="shared" si="203"/>
        <v>356856.549</v>
      </c>
      <c r="G224">
        <f t="shared" si="203"/>
        <v>0</v>
      </c>
      <c r="H224">
        <f t="shared" ref="H224:S224" si="204">SUM(H214:H223)</f>
        <v>625887.81299999997</v>
      </c>
      <c r="I224">
        <f t="shared" si="204"/>
        <v>651947.92500000005</v>
      </c>
      <c r="J224">
        <f t="shared" si="204"/>
        <v>568219.50300000003</v>
      </c>
      <c r="K224">
        <f t="shared" si="204"/>
        <v>0</v>
      </c>
      <c r="L224">
        <f t="shared" si="204"/>
        <v>326558.62500000006</v>
      </c>
      <c r="M224">
        <f t="shared" si="204"/>
        <v>0</v>
      </c>
      <c r="N224">
        <f t="shared" si="204"/>
        <v>671823.89</v>
      </c>
      <c r="O224">
        <f t="shared" si="204"/>
        <v>721687.34400000004</v>
      </c>
      <c r="P224">
        <f t="shared" si="204"/>
        <v>687274.05599999998</v>
      </c>
      <c r="Q224">
        <f t="shared" si="204"/>
        <v>0</v>
      </c>
      <c r="R224">
        <f t="shared" si="204"/>
        <v>290815.68799999997</v>
      </c>
      <c r="S224">
        <f t="shared" si="204"/>
        <v>0</v>
      </c>
    </row>
    <row r="225" spans="1:19" x14ac:dyDescent="0.35">
      <c r="A225" t="s">
        <v>61</v>
      </c>
      <c r="B225" t="e">
        <f t="shared" ref="B225" si="205">B214/B$224</f>
        <v>#DIV/0!</v>
      </c>
      <c r="C225">
        <f t="shared" ref="C225:G231" si="206">C214/C$224</f>
        <v>0.31883223651189563</v>
      </c>
      <c r="D225">
        <f t="shared" si="206"/>
        <v>7.5118049099831385E-2</v>
      </c>
      <c r="E225">
        <f t="shared" si="206"/>
        <v>1.1364854146804437E-2</v>
      </c>
      <c r="F225">
        <f t="shared" si="206"/>
        <v>0</v>
      </c>
      <c r="G225" t="e">
        <f t="shared" si="206"/>
        <v>#DIV/0!</v>
      </c>
      <c r="H225">
        <f t="shared" ref="H225:S225" si="207">H214/H$224</f>
        <v>7.3255540446191762E-3</v>
      </c>
      <c r="I225">
        <f t="shared" si="207"/>
        <v>7.8400525624803541E-3</v>
      </c>
      <c r="J225">
        <f t="shared" si="207"/>
        <v>9.895946848554403E-3</v>
      </c>
      <c r="K225" t="e">
        <f t="shared" si="207"/>
        <v>#DIV/0!</v>
      </c>
      <c r="L225">
        <f t="shared" si="207"/>
        <v>0.81448564710241533</v>
      </c>
      <c r="M225" t="e">
        <f t="shared" si="207"/>
        <v>#DIV/0!</v>
      </c>
      <c r="N225">
        <f t="shared" si="207"/>
        <v>1.3387149718656181E-2</v>
      </c>
      <c r="O225">
        <f t="shared" si="207"/>
        <v>1.1674177287498614E-2</v>
      </c>
      <c r="P225">
        <f t="shared" si="207"/>
        <v>1.3055125421466513E-2</v>
      </c>
      <c r="Q225" t="e">
        <f t="shared" si="207"/>
        <v>#DIV/0!</v>
      </c>
      <c r="R225">
        <f t="shared" si="207"/>
        <v>0.76700034834434383</v>
      </c>
      <c r="S225" t="e">
        <f t="shared" si="207"/>
        <v>#DIV/0!</v>
      </c>
    </row>
    <row r="226" spans="1:19" x14ac:dyDescent="0.35">
      <c r="A226" t="s">
        <v>62</v>
      </c>
      <c r="B226" t="e">
        <f t="shared" ref="B226" si="208">B215/B$224</f>
        <v>#DIV/0!</v>
      </c>
      <c r="C226">
        <f t="shared" si="206"/>
        <v>0.19822410076229355</v>
      </c>
      <c r="D226">
        <f t="shared" si="206"/>
        <v>0.12117246162683135</v>
      </c>
      <c r="E226">
        <f t="shared" si="206"/>
        <v>2.7548539009122287E-2</v>
      </c>
      <c r="F226">
        <f t="shared" si="206"/>
        <v>0</v>
      </c>
      <c r="G226" t="e">
        <f t="shared" si="206"/>
        <v>#DIV/0!</v>
      </c>
      <c r="H226">
        <f t="shared" ref="H226:S226" si="209">H215/H$224</f>
        <v>1.7732794551153853E-3</v>
      </c>
      <c r="I226">
        <f t="shared" si="209"/>
        <v>1.6084674247563559E-3</v>
      </c>
      <c r="J226">
        <f t="shared" si="209"/>
        <v>1.9480077578400189E-3</v>
      </c>
      <c r="K226" t="e">
        <f t="shared" si="209"/>
        <v>#DIV/0!</v>
      </c>
      <c r="L226">
        <f t="shared" si="209"/>
        <v>0.16614301337164189</v>
      </c>
      <c r="M226" t="e">
        <f t="shared" si="209"/>
        <v>#DIV/0!</v>
      </c>
      <c r="N226">
        <f t="shared" si="209"/>
        <v>8.9507445172871108E-3</v>
      </c>
      <c r="O226">
        <f t="shared" si="209"/>
        <v>4.5162396529431171E-3</v>
      </c>
      <c r="P226">
        <f t="shared" si="209"/>
        <v>3.1511595426788525E-2</v>
      </c>
      <c r="Q226" t="e">
        <f t="shared" si="209"/>
        <v>#DIV/0!</v>
      </c>
      <c r="R226">
        <f t="shared" si="209"/>
        <v>0.19765681623062922</v>
      </c>
      <c r="S226" t="e">
        <f t="shared" si="209"/>
        <v>#DIV/0!</v>
      </c>
    </row>
    <row r="227" spans="1:19" x14ac:dyDescent="0.35">
      <c r="A227" t="s">
        <v>63</v>
      </c>
      <c r="B227" t="e">
        <f t="shared" ref="B227" si="210">B216/B$224</f>
        <v>#DIV/0!</v>
      </c>
      <c r="C227">
        <f t="shared" si="206"/>
        <v>0.25584463156763282</v>
      </c>
      <c r="D227">
        <f t="shared" si="206"/>
        <v>0.20301242137893682</v>
      </c>
      <c r="E227">
        <f t="shared" si="206"/>
        <v>7.1506316001807582E-2</v>
      </c>
      <c r="F227">
        <f t="shared" si="206"/>
        <v>0</v>
      </c>
      <c r="G227" t="e">
        <f t="shared" si="206"/>
        <v>#DIV/0!</v>
      </c>
      <c r="H227">
        <f t="shared" ref="H227:S227" si="211">H216/H$224</f>
        <v>0</v>
      </c>
      <c r="I227">
        <f t="shared" si="211"/>
        <v>1.3282824698000227E-3</v>
      </c>
      <c r="J227">
        <f t="shared" si="211"/>
        <v>0</v>
      </c>
      <c r="K227" t="e">
        <f t="shared" si="211"/>
        <v>#DIV/0!</v>
      </c>
      <c r="L227">
        <f t="shared" si="211"/>
        <v>1.9371339525942697E-2</v>
      </c>
      <c r="M227" t="e">
        <f t="shared" si="211"/>
        <v>#DIV/0!</v>
      </c>
      <c r="N227">
        <f t="shared" si="211"/>
        <v>6.1802744168564759E-3</v>
      </c>
      <c r="O227">
        <f t="shared" si="211"/>
        <v>4.2020745205142455E-3</v>
      </c>
      <c r="P227">
        <f t="shared" si="211"/>
        <v>1.7796250117725964E-2</v>
      </c>
      <c r="Q227" t="e">
        <f t="shared" si="211"/>
        <v>#DIV/0!</v>
      </c>
      <c r="R227">
        <f t="shared" si="211"/>
        <v>3.2484038481445342E-2</v>
      </c>
      <c r="S227" t="e">
        <f t="shared" si="211"/>
        <v>#DIV/0!</v>
      </c>
    </row>
    <row r="228" spans="1:19" x14ac:dyDescent="0.35">
      <c r="A228" t="s">
        <v>64</v>
      </c>
      <c r="B228" t="e">
        <f t="shared" ref="B228" si="212">B217/B$224</f>
        <v>#DIV/0!</v>
      </c>
      <c r="C228">
        <f t="shared" si="206"/>
        <v>0.14596712619539728</v>
      </c>
      <c r="D228">
        <f t="shared" si="206"/>
        <v>0.25017787452294316</v>
      </c>
      <c r="E228">
        <f t="shared" si="206"/>
        <v>0.18319735734552089</v>
      </c>
      <c r="F228">
        <f t="shared" si="206"/>
        <v>0</v>
      </c>
      <c r="G228" t="e">
        <f t="shared" si="206"/>
        <v>#DIV/0!</v>
      </c>
      <c r="H228">
        <f t="shared" ref="H228:S228" si="213">H217/H$224</f>
        <v>3.7827849509509469E-3</v>
      </c>
      <c r="I228">
        <f t="shared" si="213"/>
        <v>3.4375429601988532E-3</v>
      </c>
      <c r="J228">
        <f t="shared" si="213"/>
        <v>5.2012259072353592E-3</v>
      </c>
      <c r="K228" t="e">
        <f t="shared" si="213"/>
        <v>#DIV/0!</v>
      </c>
      <c r="L228">
        <f t="shared" si="213"/>
        <v>0</v>
      </c>
      <c r="M228" t="e">
        <f t="shared" si="213"/>
        <v>#DIV/0!</v>
      </c>
      <c r="N228">
        <f t="shared" si="213"/>
        <v>1.3027833827106088E-2</v>
      </c>
      <c r="O228">
        <f t="shared" si="213"/>
        <v>1.1117208950251454E-2</v>
      </c>
      <c r="P228">
        <f t="shared" si="213"/>
        <v>9.5643621967304408E-3</v>
      </c>
      <c r="Q228" t="e">
        <f t="shared" si="213"/>
        <v>#DIV/0!</v>
      </c>
      <c r="R228">
        <f t="shared" si="213"/>
        <v>2.8587969435816688E-3</v>
      </c>
      <c r="S228" t="e">
        <f t="shared" si="213"/>
        <v>#DIV/0!</v>
      </c>
    </row>
    <row r="229" spans="1:19" x14ac:dyDescent="0.35">
      <c r="A229" t="s">
        <v>65</v>
      </c>
      <c r="B229" t="e">
        <f t="shared" ref="B229" si="214">B218/B$224</f>
        <v>#DIV/0!</v>
      </c>
      <c r="C229">
        <f t="shared" si="206"/>
        <v>5.6768464096517389E-2</v>
      </c>
      <c r="D229">
        <f t="shared" si="206"/>
        <v>0.1810076911928446</v>
      </c>
      <c r="E229">
        <f t="shared" si="206"/>
        <v>0.22693720800831499</v>
      </c>
      <c r="F229">
        <f t="shared" si="206"/>
        <v>3.3369442240500959E-2</v>
      </c>
      <c r="G229" t="e">
        <f t="shared" si="206"/>
        <v>#DIV/0!</v>
      </c>
      <c r="H229">
        <f t="shared" ref="H229:S229" si="215">H218/H$224</f>
        <v>3.2027413833028255E-2</v>
      </c>
      <c r="I229">
        <f t="shared" si="215"/>
        <v>2.7628988925764278E-2</v>
      </c>
      <c r="J229">
        <f t="shared" si="215"/>
        <v>3.9776258788498497E-2</v>
      </c>
      <c r="K229" t="e">
        <f t="shared" si="215"/>
        <v>#DIV/0!</v>
      </c>
      <c r="L229">
        <f t="shared" si="215"/>
        <v>0</v>
      </c>
      <c r="M229" t="e">
        <f t="shared" si="215"/>
        <v>#DIV/0!</v>
      </c>
      <c r="N229">
        <f t="shared" si="215"/>
        <v>6.9388063886802243E-2</v>
      </c>
      <c r="O229">
        <f t="shared" si="215"/>
        <v>7.0350360751234117E-2</v>
      </c>
      <c r="P229">
        <f t="shared" si="215"/>
        <v>6.2545055534585753E-2</v>
      </c>
      <c r="Q229" t="e">
        <f t="shared" si="215"/>
        <v>#DIV/0!</v>
      </c>
      <c r="R229">
        <f t="shared" si="215"/>
        <v>0</v>
      </c>
      <c r="S229" t="e">
        <f t="shared" si="215"/>
        <v>#DIV/0!</v>
      </c>
    </row>
    <row r="230" spans="1:19" x14ac:dyDescent="0.35">
      <c r="A230" t="s">
        <v>66</v>
      </c>
      <c r="B230" t="e">
        <f t="shared" ref="B230" si="216">B219/B$224</f>
        <v>#DIV/0!</v>
      </c>
      <c r="C230">
        <f t="shared" si="206"/>
        <v>2.3646023261417893E-2</v>
      </c>
      <c r="D230">
        <f t="shared" si="206"/>
        <v>0.11780612347668722</v>
      </c>
      <c r="E230">
        <f t="shared" si="206"/>
        <v>0.23354460923013345</v>
      </c>
      <c r="F230">
        <f t="shared" si="206"/>
        <v>0.14003405609350328</v>
      </c>
      <c r="G230" t="e">
        <f t="shared" si="206"/>
        <v>#DIV/0!</v>
      </c>
      <c r="H230">
        <f t="shared" ref="H230:S230" si="217">H219/H$224</f>
        <v>9.7479805058929947E-2</v>
      </c>
      <c r="I230">
        <f t="shared" si="217"/>
        <v>0.10572393492931202</v>
      </c>
      <c r="J230">
        <f t="shared" si="217"/>
        <v>0.1320714030472129</v>
      </c>
      <c r="K230" t="e">
        <f t="shared" si="217"/>
        <v>#DIV/0!</v>
      </c>
      <c r="L230">
        <f t="shared" si="217"/>
        <v>0</v>
      </c>
      <c r="M230" t="e">
        <f t="shared" si="217"/>
        <v>#DIV/0!</v>
      </c>
      <c r="N230">
        <f t="shared" si="217"/>
        <v>0.12861957469240934</v>
      </c>
      <c r="O230">
        <f t="shared" si="217"/>
        <v>0.13312028789020858</v>
      </c>
      <c r="P230">
        <f t="shared" si="217"/>
        <v>0.13498533982199382</v>
      </c>
      <c r="Q230" t="e">
        <f t="shared" si="217"/>
        <v>#DIV/0!</v>
      </c>
      <c r="R230">
        <f t="shared" si="217"/>
        <v>0</v>
      </c>
      <c r="S230" t="e">
        <f t="shared" si="217"/>
        <v>#DIV/0!</v>
      </c>
    </row>
    <row r="231" spans="1:19" x14ac:dyDescent="0.35">
      <c r="A231" t="s">
        <v>67</v>
      </c>
      <c r="B231" t="e">
        <f t="shared" ref="B231" si="218">B220/B$224</f>
        <v>#DIV/0!</v>
      </c>
      <c r="C231">
        <f t="shared" si="206"/>
        <v>7.1741760484526082E-4</v>
      </c>
      <c r="D231">
        <f t="shared" si="206"/>
        <v>5.1705378701925347E-2</v>
      </c>
      <c r="E231">
        <f t="shared" si="206"/>
        <v>0.24590111625829641</v>
      </c>
      <c r="F231">
        <f t="shared" si="206"/>
        <v>0.82659650166599574</v>
      </c>
      <c r="G231" t="e">
        <f t="shared" si="206"/>
        <v>#DIV/0!</v>
      </c>
      <c r="H231">
        <f t="shared" ref="H231:S231" si="219">H220/H$224</f>
        <v>0.85761116265735637</v>
      </c>
      <c r="I231">
        <f t="shared" si="219"/>
        <v>0.85243273072768799</v>
      </c>
      <c r="J231">
        <f t="shared" si="219"/>
        <v>0.81110715765065877</v>
      </c>
      <c r="K231" t="e">
        <f t="shared" si="219"/>
        <v>#DIV/0!</v>
      </c>
      <c r="L231">
        <f t="shared" si="219"/>
        <v>0</v>
      </c>
      <c r="M231" t="e">
        <f t="shared" si="219"/>
        <v>#DIV/0!</v>
      </c>
      <c r="N231">
        <f t="shared" si="219"/>
        <v>0.76044635894088253</v>
      </c>
      <c r="O231">
        <f t="shared" si="219"/>
        <v>0.76501965094734981</v>
      </c>
      <c r="P231">
        <f t="shared" si="219"/>
        <v>0.73054227148070905</v>
      </c>
      <c r="Q231" t="e">
        <f t="shared" si="219"/>
        <v>#DIV/0!</v>
      </c>
      <c r="R231">
        <f t="shared" si="219"/>
        <v>0</v>
      </c>
      <c r="S231" t="e">
        <f t="shared" si="219"/>
        <v>#DIV/0!</v>
      </c>
    </row>
    <row r="232" spans="1:19" x14ac:dyDescent="0.35">
      <c r="A232" t="s">
        <v>68</v>
      </c>
    </row>
    <row r="233" spans="1:19" x14ac:dyDescent="0.35">
      <c r="A233" t="s">
        <v>69</v>
      </c>
    </row>
    <row r="234" spans="1:19" x14ac:dyDescent="0.35">
      <c r="A234" t="s">
        <v>70</v>
      </c>
    </row>
    <row r="235" spans="1:19" x14ac:dyDescent="0.35">
      <c r="A235" s="1" t="s">
        <v>82</v>
      </c>
      <c r="B235" s="3" t="e">
        <f>(B226+B227*2+B228*3+B229*4+B230*5+B231*6+B232*7+B233*8+B234*9)/6</f>
        <v>#DIV/0!</v>
      </c>
      <c r="C235" s="3">
        <f>(C226+C227*2+C228*3+C229*4+C230*5+C231*6+C232*7+C233*8+C234*9)/6</f>
        <v>0.24957053680099694</v>
      </c>
      <c r="D235" s="3">
        <f t="shared" ref="D235:G235" si="220">(D226+D227*2+D228*3+D229*4+D230*5+D231*6+D232*7+D233*8+D234*9)/6</f>
        <v>0.48350409705331687</v>
      </c>
      <c r="E235" s="3">
        <f t="shared" si="220"/>
        <v>0.71183863646383427</v>
      </c>
      <c r="F235" s="3">
        <f t="shared" si="220"/>
        <v>0.9655378432375824</v>
      </c>
      <c r="G235" s="3" t="e">
        <f t="shared" si="220"/>
        <v>#DIV/0!</v>
      </c>
      <c r="H235" s="3">
        <f t="shared" ref="H235:S235" si="221">(H226+H227*2+H228*3+H229*4+H230*5+H231*6+H232*7+H233*8+H234*9)/6</f>
        <v>0.96238288181314491</v>
      </c>
      <c r="I235" s="3">
        <f t="shared" si="221"/>
        <v>0.9613849459934497</v>
      </c>
      <c r="J235" s="3">
        <f t="shared" si="221"/>
        <v>0.95060944696225957</v>
      </c>
      <c r="K235" s="3" t="e">
        <f t="shared" si="221"/>
        <v>#DIV/0!</v>
      </c>
      <c r="L235" s="3">
        <f t="shared" si="221"/>
        <v>3.4147615403921215E-2</v>
      </c>
      <c r="M235" s="3" t="e">
        <f t="shared" si="221"/>
        <v>#DIV/0!</v>
      </c>
      <c r="N235" s="3">
        <f t="shared" si="221"/>
        <v>0.92395384624781152</v>
      </c>
      <c r="O235" s="3">
        <f t="shared" si="221"/>
        <v>0.9305654672808007</v>
      </c>
      <c r="P235" s="3">
        <f t="shared" si="221"/>
        <v>0.90069295539749972</v>
      </c>
      <c r="Q235" s="3" t="e">
        <f t="shared" si="221"/>
        <v>#DIV/0!</v>
      </c>
      <c r="R235" s="3">
        <f t="shared" si="221"/>
        <v>4.5200214004044149E-2</v>
      </c>
      <c r="S235" s="3" t="e">
        <f t="shared" si="221"/>
        <v>#DIV/0!</v>
      </c>
    </row>
    <row r="238" spans="1:19" x14ac:dyDescent="0.35">
      <c r="A238" t="s">
        <v>1</v>
      </c>
      <c r="B238" t="s">
        <v>98</v>
      </c>
      <c r="C238" t="s">
        <v>99</v>
      </c>
      <c r="D238" t="s">
        <v>100</v>
      </c>
      <c r="E238" t="s">
        <v>101</v>
      </c>
      <c r="F238" t="s">
        <v>102</v>
      </c>
      <c r="G238" t="s">
        <v>103</v>
      </c>
      <c r="H238" t="s">
        <v>104</v>
      </c>
      <c r="I238" t="s">
        <v>105</v>
      </c>
      <c r="J238" t="s">
        <v>106</v>
      </c>
      <c r="K238" t="s">
        <v>107</v>
      </c>
      <c r="L238" t="s">
        <v>108</v>
      </c>
      <c r="M238" t="s">
        <v>109</v>
      </c>
      <c r="N238" t="s">
        <v>110</v>
      </c>
      <c r="O238" t="s">
        <v>111</v>
      </c>
      <c r="P238" t="s">
        <v>112</v>
      </c>
      <c r="Q238" t="s">
        <v>113</v>
      </c>
      <c r="R238" t="s">
        <v>114</v>
      </c>
      <c r="S238" t="s">
        <v>115</v>
      </c>
    </row>
    <row r="239" spans="1:19" x14ac:dyDescent="0.35">
      <c r="A239" t="s">
        <v>55</v>
      </c>
      <c r="C239">
        <v>1069703.25</v>
      </c>
      <c r="D239">
        <v>341623.875</v>
      </c>
      <c r="E239">
        <v>70392.641000000003</v>
      </c>
      <c r="H239">
        <v>45873.527000000002</v>
      </c>
      <c r="I239">
        <v>56237.574000000001</v>
      </c>
      <c r="J239">
        <v>57465.34</v>
      </c>
      <c r="L239">
        <v>2969226.25</v>
      </c>
      <c r="N239">
        <v>106970.18</v>
      </c>
      <c r="O239">
        <v>91398.858999999997</v>
      </c>
      <c r="P239">
        <v>240095.96900000001</v>
      </c>
      <c r="R239">
        <v>2696970.5</v>
      </c>
      <c r="S239">
        <v>347.66</v>
      </c>
    </row>
    <row r="240" spans="1:19" x14ac:dyDescent="0.35">
      <c r="A240" t="s">
        <v>56</v>
      </c>
      <c r="C240">
        <v>412584.31300000002</v>
      </c>
      <c r="D240">
        <v>301387.31300000002</v>
      </c>
      <c r="E240">
        <v>120734.32</v>
      </c>
      <c r="G240">
        <v>567.43299999999999</v>
      </c>
      <c r="H240">
        <v>11597.635</v>
      </c>
      <c r="I240">
        <v>7230.4679999999998</v>
      </c>
      <c r="J240">
        <v>5406.808</v>
      </c>
      <c r="L240">
        <v>369975.71899999998</v>
      </c>
      <c r="N240">
        <v>44510.336000000003</v>
      </c>
      <c r="O240">
        <v>30369.333999999999</v>
      </c>
      <c r="P240">
        <v>104571.125</v>
      </c>
      <c r="Q240">
        <v>1045.49</v>
      </c>
      <c r="R240">
        <v>508486.03100000002</v>
      </c>
    </row>
    <row r="241" spans="1:19" x14ac:dyDescent="0.35">
      <c r="A241" t="s">
        <v>57</v>
      </c>
      <c r="C241">
        <v>523859.03100000002</v>
      </c>
      <c r="D241">
        <v>556810.43799999997</v>
      </c>
      <c r="E241">
        <v>351449.75</v>
      </c>
      <c r="F241">
        <v>6455.5770000000002</v>
      </c>
      <c r="H241">
        <v>15541.771000000001</v>
      </c>
      <c r="I241">
        <v>15256.678</v>
      </c>
      <c r="J241">
        <v>18796.123</v>
      </c>
      <c r="L241">
        <v>42148.745999999999</v>
      </c>
      <c r="N241">
        <v>68335.108999999997</v>
      </c>
      <c r="O241">
        <v>52257.273000000001</v>
      </c>
      <c r="P241">
        <v>54758.983999999997</v>
      </c>
      <c r="R241">
        <v>78682.929999999993</v>
      </c>
    </row>
    <row r="242" spans="1:19" x14ac:dyDescent="0.35">
      <c r="A242" t="s">
        <v>58</v>
      </c>
      <c r="C242">
        <v>224530.95300000001</v>
      </c>
      <c r="D242">
        <v>494705.21899999998</v>
      </c>
      <c r="E242">
        <v>602682.06299999997</v>
      </c>
      <c r="F242">
        <v>65036.832000000002</v>
      </c>
      <c r="H242">
        <v>127384.625</v>
      </c>
      <c r="I242">
        <v>121762.211</v>
      </c>
      <c r="J242">
        <v>144483.109</v>
      </c>
      <c r="L242">
        <v>3536.5479999999998</v>
      </c>
      <c r="N242">
        <v>315490.625</v>
      </c>
      <c r="O242">
        <v>311192.59399999998</v>
      </c>
      <c r="P242">
        <v>276683.96899999998</v>
      </c>
      <c r="R242">
        <v>6830.6409999999996</v>
      </c>
    </row>
    <row r="243" spans="1:19" x14ac:dyDescent="0.35">
      <c r="A243" t="s">
        <v>59</v>
      </c>
      <c r="C243">
        <v>71930.093999999997</v>
      </c>
      <c r="D243">
        <v>250351.84400000001</v>
      </c>
      <c r="E243">
        <v>431692.84399999998</v>
      </c>
      <c r="F243">
        <v>189404.59400000001</v>
      </c>
      <c r="H243">
        <v>362027.90600000002</v>
      </c>
      <c r="I243">
        <v>421139.68800000002</v>
      </c>
      <c r="J243">
        <v>450530</v>
      </c>
      <c r="L243">
        <v>926.91099999999994</v>
      </c>
      <c r="N243">
        <v>630434.625</v>
      </c>
      <c r="O243">
        <v>629127.81299999997</v>
      </c>
      <c r="P243">
        <v>616876.06299999997</v>
      </c>
      <c r="R243">
        <v>788.06</v>
      </c>
    </row>
    <row r="244" spans="1:19" x14ac:dyDescent="0.35">
      <c r="A244" t="s">
        <v>60</v>
      </c>
      <c r="C244">
        <v>32629.294999999998</v>
      </c>
      <c r="D244">
        <v>211072.54699999999</v>
      </c>
      <c r="E244">
        <v>740488.5</v>
      </c>
      <c r="F244">
        <v>1784453.25</v>
      </c>
      <c r="G244">
        <v>1624.24</v>
      </c>
      <c r="H244">
        <v>3099567.75</v>
      </c>
      <c r="I244">
        <v>3000076.75</v>
      </c>
      <c r="J244">
        <v>3292998.75</v>
      </c>
      <c r="N244">
        <v>3586591.75</v>
      </c>
      <c r="O244">
        <v>3521270.5</v>
      </c>
      <c r="P244">
        <v>3263944</v>
      </c>
    </row>
    <row r="245" spans="1:19" x14ac:dyDescent="0.35">
      <c r="A245" t="s">
        <v>67</v>
      </c>
    </row>
    <row r="246" spans="1:19" x14ac:dyDescent="0.35">
      <c r="A246" t="s">
        <v>68</v>
      </c>
    </row>
    <row r="247" spans="1:19" x14ac:dyDescent="0.35">
      <c r="A247" t="s">
        <v>69</v>
      </c>
    </row>
    <row r="248" spans="1:19" x14ac:dyDescent="0.35">
      <c r="A248" t="s">
        <v>70</v>
      </c>
    </row>
    <row r="249" spans="1:19" x14ac:dyDescent="0.35">
      <c r="A249" t="s">
        <v>71</v>
      </c>
      <c r="B249">
        <f t="shared" ref="B249" si="222">SUM(B239:B248)</f>
        <v>0</v>
      </c>
      <c r="C249">
        <f t="shared" ref="C249:G249" si="223">SUM(C239:C248)</f>
        <v>2335236.9360000002</v>
      </c>
      <c r="D249">
        <f>SUM(D239:D248)</f>
        <v>2155951.236</v>
      </c>
      <c r="E249">
        <f t="shared" si="223"/>
        <v>2317440.1179999998</v>
      </c>
      <c r="F249">
        <f t="shared" si="223"/>
        <v>2045350.253</v>
      </c>
      <c r="G249">
        <f t="shared" si="223"/>
        <v>2191.6729999999998</v>
      </c>
      <c r="H249">
        <f t="shared" ref="H249:S249" si="224">SUM(H239:H248)</f>
        <v>3661993.2140000002</v>
      </c>
      <c r="I249">
        <f t="shared" si="224"/>
        <v>3621703.3689999999</v>
      </c>
      <c r="J249">
        <f t="shared" si="224"/>
        <v>3969680.13</v>
      </c>
      <c r="K249">
        <f t="shared" si="224"/>
        <v>0</v>
      </c>
      <c r="L249">
        <f t="shared" si="224"/>
        <v>3385814.1739999996</v>
      </c>
      <c r="M249">
        <f t="shared" si="224"/>
        <v>0</v>
      </c>
      <c r="N249">
        <f t="shared" si="224"/>
        <v>4752332.625</v>
      </c>
      <c r="O249">
        <f t="shared" si="224"/>
        <v>4635616.3729999997</v>
      </c>
      <c r="P249">
        <f t="shared" si="224"/>
        <v>4556930.1099999994</v>
      </c>
      <c r="Q249">
        <f t="shared" si="224"/>
        <v>1045.49</v>
      </c>
      <c r="R249">
        <f t="shared" si="224"/>
        <v>3291758.162</v>
      </c>
      <c r="S249">
        <f t="shared" si="224"/>
        <v>347.66</v>
      </c>
    </row>
    <row r="250" spans="1:19" x14ac:dyDescent="0.35">
      <c r="A250" t="s">
        <v>61</v>
      </c>
      <c r="B250" t="e">
        <f t="shared" ref="B250" si="225">B239/B$249</f>
        <v>#DIV/0!</v>
      </c>
      <c r="C250">
        <f t="shared" ref="C250:G255" si="226">C239/C$249</f>
        <v>0.45807054244023826</v>
      </c>
      <c r="D250">
        <f t="shared" si="226"/>
        <v>0.15845621612194943</v>
      </c>
      <c r="E250">
        <f t="shared" si="226"/>
        <v>3.0375171489112889E-2</v>
      </c>
      <c r="F250">
        <f t="shared" si="226"/>
        <v>0</v>
      </c>
      <c r="G250">
        <f t="shared" si="226"/>
        <v>0</v>
      </c>
      <c r="H250">
        <f t="shared" ref="H250:S250" si="227">H239/H$249</f>
        <v>1.252692845650915E-2</v>
      </c>
      <c r="I250">
        <f t="shared" si="227"/>
        <v>1.5527934861083871E-2</v>
      </c>
      <c r="J250">
        <f t="shared" si="227"/>
        <v>1.4476063087732966E-2</v>
      </c>
      <c r="K250" t="e">
        <f t="shared" si="227"/>
        <v>#DIV/0!</v>
      </c>
      <c r="L250">
        <f t="shared" si="227"/>
        <v>0.87696078325886306</v>
      </c>
      <c r="M250" t="e">
        <f t="shared" si="227"/>
        <v>#DIV/0!</v>
      </c>
      <c r="N250">
        <f t="shared" si="227"/>
        <v>2.2508984206466395E-2</v>
      </c>
      <c r="O250">
        <f t="shared" si="227"/>
        <v>1.9716657213558426E-2</v>
      </c>
      <c r="P250">
        <f t="shared" si="227"/>
        <v>5.2688095538950465E-2</v>
      </c>
      <c r="Q250">
        <f t="shared" si="227"/>
        <v>0</v>
      </c>
      <c r="R250">
        <f t="shared" si="227"/>
        <v>0.81931003654332246</v>
      </c>
      <c r="S250">
        <f t="shared" si="227"/>
        <v>1</v>
      </c>
    </row>
    <row r="251" spans="1:19" x14ac:dyDescent="0.35">
      <c r="A251" t="s">
        <v>62</v>
      </c>
      <c r="B251" t="e">
        <f t="shared" ref="B251" si="228">B240/B$249</f>
        <v>#DIV/0!</v>
      </c>
      <c r="C251">
        <f t="shared" si="226"/>
        <v>0.17667770950330669</v>
      </c>
      <c r="D251">
        <f t="shared" si="226"/>
        <v>0.13979319567504356</v>
      </c>
      <c r="E251">
        <f t="shared" si="226"/>
        <v>5.2098140125491701E-2</v>
      </c>
      <c r="F251">
        <f t="shared" si="226"/>
        <v>0</v>
      </c>
      <c r="G251">
        <f t="shared" si="226"/>
        <v>0.25890404271075113</v>
      </c>
      <c r="H251">
        <f t="shared" ref="H251:S251" si="229">H240/H$249</f>
        <v>3.1670279878350423E-3</v>
      </c>
      <c r="I251">
        <f t="shared" si="229"/>
        <v>1.9964274440279262E-3</v>
      </c>
      <c r="J251">
        <f t="shared" si="229"/>
        <v>1.3620261136758141E-3</v>
      </c>
      <c r="K251" t="e">
        <f t="shared" si="229"/>
        <v>#DIV/0!</v>
      </c>
      <c r="L251">
        <f t="shared" si="229"/>
        <v>0.10927230497204482</v>
      </c>
      <c r="M251" t="e">
        <f t="shared" si="229"/>
        <v>#DIV/0!</v>
      </c>
      <c r="N251">
        <f t="shared" si="229"/>
        <v>9.3659976083849995E-3</v>
      </c>
      <c r="O251">
        <f t="shared" si="229"/>
        <v>6.5513044126958436E-3</v>
      </c>
      <c r="P251">
        <f t="shared" si="229"/>
        <v>2.2947713148051774E-2</v>
      </c>
      <c r="Q251">
        <f t="shared" si="229"/>
        <v>1</v>
      </c>
      <c r="R251">
        <f t="shared" si="229"/>
        <v>0.15447247518665072</v>
      </c>
      <c r="S251">
        <f t="shared" si="229"/>
        <v>0</v>
      </c>
    </row>
    <row r="252" spans="1:19" x14ac:dyDescent="0.35">
      <c r="A252" t="s">
        <v>63</v>
      </c>
      <c r="B252" t="e">
        <f t="shared" ref="B252" si="230">B241/B$249</f>
        <v>#DIV/0!</v>
      </c>
      <c r="C252">
        <f t="shared" si="226"/>
        <v>0.22432799983770038</v>
      </c>
      <c r="D252">
        <f t="shared" si="226"/>
        <v>0.25826671248514266</v>
      </c>
      <c r="E252">
        <f t="shared" si="226"/>
        <v>0.15165429616507572</v>
      </c>
      <c r="F252">
        <f t="shared" si="226"/>
        <v>3.1562207942289287E-3</v>
      </c>
      <c r="G252">
        <f t="shared" si="226"/>
        <v>0</v>
      </c>
      <c r="H252">
        <f t="shared" ref="H252:S252" si="231">H241/H$249</f>
        <v>4.2440742218153114E-3</v>
      </c>
      <c r="I252">
        <f t="shared" si="231"/>
        <v>4.2125697346142871E-3</v>
      </c>
      <c r="J252">
        <f t="shared" si="231"/>
        <v>4.7349212995657667E-3</v>
      </c>
      <c r="K252" t="e">
        <f t="shared" si="231"/>
        <v>#DIV/0!</v>
      </c>
      <c r="L252">
        <f t="shared" si="231"/>
        <v>1.2448629438574737E-2</v>
      </c>
      <c r="M252" t="e">
        <f t="shared" si="231"/>
        <v>#DIV/0!</v>
      </c>
      <c r="N252">
        <f t="shared" si="231"/>
        <v>1.4379277376444162E-2</v>
      </c>
      <c r="O252">
        <f t="shared" si="231"/>
        <v>1.1272993447941644E-2</v>
      </c>
      <c r="P252">
        <f t="shared" si="231"/>
        <v>1.2016638982422313E-2</v>
      </c>
      <c r="Q252">
        <f t="shared" si="231"/>
        <v>0</v>
      </c>
      <c r="R252">
        <f t="shared" si="231"/>
        <v>2.3903010527417959E-2</v>
      </c>
      <c r="S252">
        <f t="shared" si="231"/>
        <v>0</v>
      </c>
    </row>
    <row r="253" spans="1:19" x14ac:dyDescent="0.35">
      <c r="A253" t="s">
        <v>64</v>
      </c>
      <c r="B253" t="e">
        <f t="shared" ref="B253" si="232">B242/B$249</f>
        <v>#DIV/0!</v>
      </c>
      <c r="C253">
        <f t="shared" si="226"/>
        <v>9.6149109984786568E-2</v>
      </c>
      <c r="D253">
        <f t="shared" si="226"/>
        <v>0.22946030074309157</v>
      </c>
      <c r="E253">
        <f t="shared" si="226"/>
        <v>0.2600637049125254</v>
      </c>
      <c r="F253">
        <f t="shared" si="226"/>
        <v>3.1797405801088488E-2</v>
      </c>
      <c r="G253">
        <f t="shared" si="226"/>
        <v>0</v>
      </c>
      <c r="H253">
        <f t="shared" ref="H253:S253" si="233">H242/H$249</f>
        <v>3.4785598321974386E-2</v>
      </c>
      <c r="I253">
        <f t="shared" si="233"/>
        <v>3.3620150132179422E-2</v>
      </c>
      <c r="J253">
        <f t="shared" si="233"/>
        <v>3.6396662770911969E-2</v>
      </c>
      <c r="K253" t="e">
        <f t="shared" si="233"/>
        <v>#DIV/0!</v>
      </c>
      <c r="L253">
        <f t="shared" si="233"/>
        <v>1.0445192258799966E-3</v>
      </c>
      <c r="M253" t="e">
        <f t="shared" si="233"/>
        <v>#DIV/0!</v>
      </c>
      <c r="N253">
        <f t="shared" si="233"/>
        <v>6.638647794565937E-2</v>
      </c>
      <c r="O253">
        <f t="shared" si="233"/>
        <v>6.7130791023289019E-2</v>
      </c>
      <c r="P253">
        <f t="shared" si="233"/>
        <v>6.0717185105127719E-2</v>
      </c>
      <c r="Q253">
        <f t="shared" si="233"/>
        <v>0</v>
      </c>
      <c r="R253">
        <f t="shared" si="233"/>
        <v>2.0750737641825581E-3</v>
      </c>
      <c r="S253">
        <f t="shared" si="233"/>
        <v>0</v>
      </c>
    </row>
    <row r="254" spans="1:19" x14ac:dyDescent="0.35">
      <c r="A254" t="s">
        <v>65</v>
      </c>
      <c r="B254" t="e">
        <f t="shared" ref="B254" si="234">B243/B$249</f>
        <v>#DIV/0!</v>
      </c>
      <c r="C254">
        <f t="shared" si="226"/>
        <v>3.0802053912014685E-2</v>
      </c>
      <c r="D254">
        <f t="shared" si="226"/>
        <v>0.11612129245765557</v>
      </c>
      <c r="E254">
        <f t="shared" si="226"/>
        <v>0.18628004264142978</v>
      </c>
      <c r="F254">
        <f t="shared" si="226"/>
        <v>9.2602523075053983E-2</v>
      </c>
      <c r="G254">
        <f t="shared" si="226"/>
        <v>0</v>
      </c>
      <c r="H254">
        <f t="shared" ref="H254:S254" si="235">H243/H$249</f>
        <v>9.8860889369195862E-2</v>
      </c>
      <c r="I254">
        <f t="shared" si="235"/>
        <v>0.11628221449739608</v>
      </c>
      <c r="J254">
        <f t="shared" si="235"/>
        <v>0.11349277151960352</v>
      </c>
      <c r="K254" t="e">
        <f t="shared" si="235"/>
        <v>#DIV/0!</v>
      </c>
      <c r="L254">
        <f t="shared" si="235"/>
        <v>2.7376310463753171E-4</v>
      </c>
      <c r="M254" t="e">
        <f t="shared" si="235"/>
        <v>#DIV/0!</v>
      </c>
      <c r="N254">
        <f t="shared" si="235"/>
        <v>0.13265793342906002</v>
      </c>
      <c r="O254">
        <f t="shared" si="235"/>
        <v>0.13571610814569016</v>
      </c>
      <c r="P254">
        <f t="shared" si="235"/>
        <v>0.13537097302552223</v>
      </c>
      <c r="Q254">
        <f t="shared" si="235"/>
        <v>0</v>
      </c>
      <c r="R254">
        <f t="shared" si="235"/>
        <v>2.3940397842628632E-4</v>
      </c>
      <c r="S254">
        <f t="shared" si="235"/>
        <v>0</v>
      </c>
    </row>
    <row r="255" spans="1:19" x14ac:dyDescent="0.35">
      <c r="A255" t="s">
        <v>66</v>
      </c>
      <c r="B255" t="e">
        <f t="shared" ref="B255" si="236">B244/B$249</f>
        <v>#DIV/0!</v>
      </c>
      <c r="C255">
        <f t="shared" si="226"/>
        <v>1.3972584321953358E-2</v>
      </c>
      <c r="D255">
        <f t="shared" si="226"/>
        <v>9.790228251711719E-2</v>
      </c>
      <c r="E255">
        <f t="shared" si="226"/>
        <v>0.3195286446663646</v>
      </c>
      <c r="F255">
        <f t="shared" si="226"/>
        <v>0.87244385032962857</v>
      </c>
      <c r="G255">
        <f t="shared" si="226"/>
        <v>0.74109595728924893</v>
      </c>
      <c r="H255">
        <f t="shared" ref="H255:S255" si="237">H244/H$249</f>
        <v>0.84641548164267022</v>
      </c>
      <c r="I255">
        <f t="shared" si="237"/>
        <v>0.82836070333069844</v>
      </c>
      <c r="J255">
        <f t="shared" si="237"/>
        <v>0.82953755520851002</v>
      </c>
      <c r="K255" t="e">
        <f t="shared" si="237"/>
        <v>#DIV/0!</v>
      </c>
      <c r="L255">
        <f t="shared" si="237"/>
        <v>0</v>
      </c>
      <c r="M255" t="e">
        <f t="shared" si="237"/>
        <v>#DIV/0!</v>
      </c>
      <c r="N255">
        <f t="shared" si="237"/>
        <v>0.75470132943398505</v>
      </c>
      <c r="O255">
        <f t="shared" si="237"/>
        <v>0.75961214575682501</v>
      </c>
      <c r="P255">
        <f t="shared" si="237"/>
        <v>0.71625939419992557</v>
      </c>
      <c r="Q255">
        <f t="shared" si="237"/>
        <v>0</v>
      </c>
      <c r="R255">
        <f t="shared" si="237"/>
        <v>0</v>
      </c>
      <c r="S255">
        <f t="shared" si="237"/>
        <v>0</v>
      </c>
    </row>
    <row r="256" spans="1:19" x14ac:dyDescent="0.35">
      <c r="A256" t="s">
        <v>67</v>
      </c>
    </row>
    <row r="257" spans="1:19" x14ac:dyDescent="0.35">
      <c r="A257" t="s">
        <v>68</v>
      </c>
    </row>
    <row r="258" spans="1:19" x14ac:dyDescent="0.35">
      <c r="A258" t="s">
        <v>69</v>
      </c>
    </row>
    <row r="259" spans="1:19" x14ac:dyDescent="0.35">
      <c r="A259" t="s">
        <v>70</v>
      </c>
    </row>
    <row r="260" spans="1:19" x14ac:dyDescent="0.35">
      <c r="A260" s="1" t="s">
        <v>82</v>
      </c>
      <c r="B260" s="3" t="e">
        <f>(B251+B252*2+B253*3+B254*4+B255*5+B256*6+B257*7+B258*8+B259*9)/5</f>
        <v>#DIV/0!</v>
      </c>
      <c r="C260" s="3">
        <f>(C251+C252*2+C253*3+C254*4+C255*5+C256*6+C257*7+C258*8+C259*9)/5</f>
        <v>0.22137043527817854</v>
      </c>
      <c r="D260" s="3">
        <f>(D251+D252*2+D253*3+D254*4+D255*5+D256*6+D257*7+D258*8+D259*9)/5</f>
        <v>0.45974082105816239</v>
      </c>
      <c r="E260" s="3">
        <f t="shared" ref="E260:G260" si="238">(E251+E252*2+E253*3+E254*4+E255*5+E256*6+E257*7+E258*8+E259*9)/5</f>
        <v>0.69567224821815221</v>
      </c>
      <c r="F260" s="3">
        <f t="shared" si="238"/>
        <v>0.96686680058801644</v>
      </c>
      <c r="G260" s="3">
        <f t="shared" si="238"/>
        <v>0.7928767658313991</v>
      </c>
      <c r="H260" s="3">
        <f t="shared" ref="H260:S260" si="239">(H251+H252*2+H253*3+H254*4+H255*5+H256*6+H257*7+H258*8+H259*9)/5</f>
        <v>0.9487065874175048</v>
      </c>
      <c r="I260" s="3">
        <f t="shared" si="239"/>
        <v>0.94364287839057415</v>
      </c>
      <c r="J260" s="3">
        <f t="shared" si="239"/>
        <v>0.94433614382930153</v>
      </c>
      <c r="K260" s="3" t="e">
        <f t="shared" si="239"/>
        <v>#DIV/0!</v>
      </c>
      <c r="L260" s="3">
        <f t="shared" si="239"/>
        <v>2.7679634789076878E-2</v>
      </c>
      <c r="M260" s="3" t="e">
        <f t="shared" si="239"/>
        <v>#DIV/0!</v>
      </c>
      <c r="N260" s="3">
        <f t="shared" si="239"/>
        <v>0.90828447341688334</v>
      </c>
      <c r="O260" s="3">
        <f t="shared" si="239"/>
        <v>0.91428296514906626</v>
      </c>
      <c r="P260" s="3">
        <f t="shared" si="239"/>
        <v>0.87038268190599921</v>
      </c>
      <c r="Q260" s="3">
        <f t="shared" si="239"/>
        <v>0.2</v>
      </c>
      <c r="R260" s="3">
        <f t="shared" si="239"/>
        <v>4.1892266689547888E-2</v>
      </c>
      <c r="S260" s="3">
        <f t="shared" si="239"/>
        <v>0</v>
      </c>
    </row>
  </sheetData>
  <mergeCells count="4">
    <mergeCell ref="T1:T2"/>
    <mergeCell ref="U1:U2"/>
    <mergeCell ref="V1:V2"/>
    <mergeCell ref="W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zoomScale="55" zoomScaleNormal="55" workbookViewId="0">
      <selection activeCell="H32" sqref="H32"/>
    </sheetView>
  </sheetViews>
  <sheetFormatPr defaultRowHeight="14.5" x14ac:dyDescent="0.35"/>
  <cols>
    <col min="2" max="3" width="17.36328125" bestFit="1" customWidth="1"/>
    <col min="4" max="5" width="17.36328125" customWidth="1"/>
    <col min="6" max="8" width="17.36328125" bestFit="1" customWidth="1"/>
    <col min="9" max="10" width="17.36328125" customWidth="1"/>
    <col min="11" max="13" width="17.36328125" bestFit="1" customWidth="1"/>
  </cols>
  <sheetData>
    <row r="1" spans="1:14" x14ac:dyDescent="0.35">
      <c r="A1" t="s">
        <v>83</v>
      </c>
      <c r="B1" t="s">
        <v>124</v>
      </c>
      <c r="C1" t="s">
        <v>126</v>
      </c>
      <c r="D1" t="s">
        <v>131</v>
      </c>
      <c r="E1" t="s">
        <v>132</v>
      </c>
      <c r="F1" t="s">
        <v>129</v>
      </c>
      <c r="G1" t="s">
        <v>130</v>
      </c>
      <c r="H1" t="s">
        <v>125</v>
      </c>
      <c r="I1" t="s">
        <v>127</v>
      </c>
      <c r="J1" t="s">
        <v>128</v>
      </c>
    </row>
    <row r="2" spans="1:14" x14ac:dyDescent="0.35">
      <c r="A2" t="s">
        <v>84</v>
      </c>
      <c r="B2" s="19">
        <v>0.97301459498241838</v>
      </c>
      <c r="C2" s="19">
        <v>0.96184627404861056</v>
      </c>
      <c r="D2" s="19">
        <v>1.5492436013282351E-3</v>
      </c>
      <c r="E2" s="19">
        <v>9.3543551518348329E-3</v>
      </c>
      <c r="F2" s="19">
        <v>0.875</v>
      </c>
      <c r="G2" s="21">
        <v>0.96799999999999997</v>
      </c>
      <c r="H2" s="19">
        <v>3.0976907490800867E-2</v>
      </c>
      <c r="I2" s="19">
        <v>5.0882902515286176E-2</v>
      </c>
      <c r="J2" s="19">
        <v>0.01</v>
      </c>
    </row>
    <row r="3" spans="1:14" x14ac:dyDescent="0.35">
      <c r="A3" t="s">
        <v>85</v>
      </c>
      <c r="B3" s="19">
        <v>0.93677684660038008</v>
      </c>
      <c r="C3" s="19">
        <v>0.90639645544527425</v>
      </c>
      <c r="D3" s="19">
        <v>4.2283128540020884E-3</v>
      </c>
      <c r="E3" s="19">
        <v>1.6799779887130065E-2</v>
      </c>
      <c r="F3" s="19">
        <v>0.875</v>
      </c>
      <c r="G3" s="21">
        <v>0.96799999999999997</v>
      </c>
      <c r="H3" s="19">
        <v>2.3607183916969629E-2</v>
      </c>
      <c r="I3" s="19">
        <v>2.8730052162102893E-2</v>
      </c>
      <c r="J3" s="19">
        <v>0.01</v>
      </c>
    </row>
    <row r="4" spans="1:14" x14ac:dyDescent="0.35">
      <c r="A4" t="s">
        <v>86</v>
      </c>
      <c r="B4" s="19">
        <v>0.95508423916774543</v>
      </c>
      <c r="C4" s="19">
        <v>0.92757565133543352</v>
      </c>
      <c r="D4" s="19">
        <v>3.3012474341834277E-3</v>
      </c>
      <c r="E4" s="19">
        <v>1.5528679691669182E-2</v>
      </c>
      <c r="F4" s="19">
        <v>0.875</v>
      </c>
      <c r="G4" s="21">
        <v>0.96799999999999997</v>
      </c>
      <c r="H4" s="19">
        <v>2.89237655077767E-2</v>
      </c>
      <c r="I4" s="19">
        <v>4.5436273862782699E-2</v>
      </c>
      <c r="J4" s="19">
        <v>0.01</v>
      </c>
    </row>
    <row r="5" spans="1:14" x14ac:dyDescent="0.35">
      <c r="A5" t="s">
        <v>87</v>
      </c>
      <c r="B5" s="19">
        <v>0.95818257670139506</v>
      </c>
      <c r="C5" s="19">
        <v>0.93585838349956696</v>
      </c>
      <c r="D5" s="19">
        <v>2.8519344140910453E-3</v>
      </c>
      <c r="E5" s="19">
        <v>7.9023200024843504E-3</v>
      </c>
      <c r="F5" s="19">
        <v>0.875</v>
      </c>
      <c r="G5" s="21">
        <v>0.96799999999999997</v>
      </c>
      <c r="H5" s="19">
        <v>2.7149574890340748E-2</v>
      </c>
      <c r="I5" s="19">
        <v>4.4539854674783282E-2</v>
      </c>
      <c r="J5" s="19">
        <v>0.01</v>
      </c>
    </row>
    <row r="6" spans="1:14" x14ac:dyDescent="0.35">
      <c r="A6" t="s">
        <v>88</v>
      </c>
      <c r="B6" s="19">
        <v>0.92012211707337832</v>
      </c>
      <c r="C6" s="19">
        <v>0.85419801852110755</v>
      </c>
      <c r="D6" s="19">
        <v>3.6475834117514192E-3</v>
      </c>
      <c r="E6" s="19">
        <v>2.024844101063504E-2</v>
      </c>
      <c r="F6" s="19">
        <v>0.875</v>
      </c>
      <c r="G6" s="21">
        <v>0.96799999999999997</v>
      </c>
      <c r="H6" s="19">
        <v>3.8573763441229925E-2</v>
      </c>
      <c r="I6" s="19">
        <v>5.6174952503485934E-2</v>
      </c>
      <c r="J6" s="19">
        <v>0.01</v>
      </c>
    </row>
    <row r="7" spans="1:14" x14ac:dyDescent="0.35">
      <c r="A7" t="s">
        <v>89</v>
      </c>
      <c r="B7" s="19">
        <v>0.92844380048409558</v>
      </c>
      <c r="C7" s="19">
        <v>0.87654940733424003</v>
      </c>
      <c r="D7" s="19">
        <v>3.1898912267796157E-3</v>
      </c>
      <c r="E7" s="19">
        <v>1.9957807504657359E-2</v>
      </c>
      <c r="F7" s="19">
        <v>0.875</v>
      </c>
      <c r="G7" s="21">
        <v>0.96799999999999997</v>
      </c>
      <c r="H7" s="19">
        <v>2.2130456197462001E-2</v>
      </c>
      <c r="I7" s="19">
        <v>3.39484708896454E-2</v>
      </c>
      <c r="J7" s="19">
        <v>0.01</v>
      </c>
    </row>
    <row r="8" spans="1:14" x14ac:dyDescent="0.35">
      <c r="A8" t="s">
        <v>90</v>
      </c>
      <c r="B8" s="19">
        <v>0.93816765814395964</v>
      </c>
      <c r="C8" s="19">
        <v>0.90310666162698372</v>
      </c>
      <c r="D8" s="19">
        <v>3.0437741473176706E-3</v>
      </c>
      <c r="E8" s="19">
        <v>2.004017674740095E-2</v>
      </c>
      <c r="F8" s="19">
        <v>0.875</v>
      </c>
      <c r="G8" s="21">
        <v>0.96799999999999997</v>
      </c>
      <c r="H8" s="19">
        <v>2.4174204523268961E-2</v>
      </c>
      <c r="I8" s="19">
        <v>3.8091704428022878E-2</v>
      </c>
      <c r="J8" s="19">
        <v>0.01</v>
      </c>
    </row>
    <row r="9" spans="1:14" x14ac:dyDescent="0.35">
      <c r="A9" t="s">
        <v>91</v>
      </c>
      <c r="B9" s="19">
        <v>0.95812575825628477</v>
      </c>
      <c r="C9" s="19">
        <v>0.91840408964203724</v>
      </c>
      <c r="D9" s="19">
        <v>5.3304265355645008E-3</v>
      </c>
      <c r="E9" s="19">
        <v>1.2811234401674972E-2</v>
      </c>
      <c r="F9" s="19">
        <v>0.875</v>
      </c>
      <c r="G9" s="21">
        <v>0.96799999999999997</v>
      </c>
      <c r="H9" s="19">
        <v>3.4147615403921215E-2</v>
      </c>
      <c r="I9" s="19">
        <v>4.5200214004044149E-2</v>
      </c>
      <c r="J9" s="19">
        <v>0.01</v>
      </c>
    </row>
    <row r="10" spans="1:14" x14ac:dyDescent="0.35">
      <c r="A10" t="s">
        <v>92</v>
      </c>
      <c r="B10" s="19">
        <v>0.94556186987912694</v>
      </c>
      <c r="C10" s="19">
        <v>0.8976500401573162</v>
      </c>
      <c r="D10" s="19">
        <v>2.2415902895444534E-3</v>
      </c>
      <c r="E10" s="19">
        <v>1.9435827660440535E-2</v>
      </c>
      <c r="F10" s="19">
        <v>0.875</v>
      </c>
      <c r="G10" s="21">
        <v>0.96799999999999997</v>
      </c>
      <c r="H10" s="19">
        <v>2.7679634789076878E-2</v>
      </c>
      <c r="I10" s="19">
        <v>4.1892266689547888E-2</v>
      </c>
      <c r="J10" s="19">
        <v>0.01</v>
      </c>
    </row>
    <row r="14" spans="1:14" x14ac:dyDescent="0.35">
      <c r="I14" s="19"/>
      <c r="J14" s="21"/>
      <c r="N14" s="19"/>
    </row>
    <row r="15" spans="1:14" x14ac:dyDescent="0.35">
      <c r="I15" s="19"/>
      <c r="J15" s="21"/>
      <c r="N15" s="19"/>
    </row>
    <row r="16" spans="1:14" x14ac:dyDescent="0.35">
      <c r="I16" s="19"/>
      <c r="J16" s="21"/>
      <c r="N16" s="19"/>
    </row>
    <row r="17" spans="9:14" x14ac:dyDescent="0.35">
      <c r="I17" s="19"/>
      <c r="J17" s="21"/>
      <c r="N17" s="19"/>
    </row>
    <row r="18" spans="9:14" x14ac:dyDescent="0.35">
      <c r="I18" s="19"/>
      <c r="J18" s="21"/>
      <c r="N18" s="19"/>
    </row>
    <row r="19" spans="9:14" x14ac:dyDescent="0.35">
      <c r="I19" s="19"/>
      <c r="J19" s="21"/>
      <c r="N19" s="19"/>
    </row>
    <row r="20" spans="9:14" x14ac:dyDescent="0.35">
      <c r="I20" s="19"/>
      <c r="J20" s="21"/>
      <c r="N20" s="19"/>
    </row>
    <row r="21" spans="9:14" x14ac:dyDescent="0.35">
      <c r="I21" s="19"/>
      <c r="J21" s="21"/>
      <c r="N21" s="19"/>
    </row>
    <row r="22" spans="9:14" x14ac:dyDescent="0.35">
      <c r="I22" s="19"/>
      <c r="J22" s="21"/>
      <c r="N22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190418_run_curated peaks tq03-0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Roee Ben Nissan</dc:creator>
  <cp:lastModifiedBy>Roee Ben Nissan</cp:lastModifiedBy>
  <dcterms:created xsi:type="dcterms:W3CDTF">2019-04-21T12:33:35Z</dcterms:created>
  <dcterms:modified xsi:type="dcterms:W3CDTF">2023-03-25T13:27:54Z</dcterms:modified>
</cp:coreProperties>
</file>