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1\evo-lab\Users\Lydia Gruber\_E-LIFE 2025 revision\Figures eLife revision 2025\"/>
    </mc:Choice>
  </mc:AlternateContent>
  <xr:revisionPtr revIDLastSave="0" documentId="13_ncr:1_{3654918A-B1C5-48C1-BB76-41E0710A021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inal global circuit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30" i="2"/>
  <c r="G38" i="2"/>
  <c r="H36" i="2" s="1"/>
  <c r="C38" i="2"/>
  <c r="D37" i="2" s="1"/>
  <c r="D24" i="2"/>
  <c r="D22" i="2"/>
  <c r="D17" i="2"/>
  <c r="G26" i="2"/>
  <c r="C26" i="2"/>
  <c r="D23" i="2" s="1"/>
  <c r="G14" i="2"/>
  <c r="H13" i="2" s="1"/>
  <c r="C14" i="2"/>
  <c r="D13" i="2" s="1"/>
  <c r="D18" i="2" l="1"/>
  <c r="D26" i="2" s="1"/>
  <c r="D34" i="2"/>
  <c r="D21" i="2"/>
  <c r="D35" i="2"/>
  <c r="H33" i="2"/>
  <c r="H34" i="2"/>
  <c r="H29" i="2"/>
  <c r="H37" i="2"/>
  <c r="K37" i="2" s="1"/>
  <c r="H30" i="2"/>
  <c r="K30" i="2" s="1"/>
  <c r="D32" i="2"/>
  <c r="D36" i="2"/>
  <c r="H31" i="2"/>
  <c r="K31" i="2" s="1"/>
  <c r="H35" i="2"/>
  <c r="D20" i="2"/>
  <c r="D25" i="2"/>
  <c r="D29" i="2"/>
  <c r="D33" i="2"/>
  <c r="F35" i="2" s="1"/>
  <c r="H32" i="2"/>
  <c r="D19" i="2"/>
  <c r="D9" i="2"/>
  <c r="D12" i="2"/>
  <c r="D11" i="2"/>
  <c r="H17" i="2"/>
  <c r="H24" i="2"/>
  <c r="K24" i="2" s="1"/>
  <c r="H18" i="2"/>
  <c r="H21" i="2"/>
  <c r="H25" i="2"/>
  <c r="H19" i="2"/>
  <c r="H22" i="2"/>
  <c r="H20" i="2"/>
  <c r="H23" i="2"/>
  <c r="H10" i="2"/>
  <c r="H6" i="2"/>
  <c r="K6" i="2" s="1"/>
  <c r="H12" i="2"/>
  <c r="K13" i="2"/>
  <c r="D5" i="2"/>
  <c r="K5" i="2" s="1"/>
  <c r="D8" i="2"/>
  <c r="H8" i="2"/>
  <c r="D6" i="2"/>
  <c r="D7" i="2"/>
  <c r="D10" i="2"/>
  <c r="H9" i="2"/>
  <c r="H5" i="2"/>
  <c r="H7" i="2"/>
  <c r="H11" i="2"/>
  <c r="D38" i="2" l="1"/>
  <c r="I32" i="2"/>
  <c r="K33" i="2"/>
  <c r="I35" i="2"/>
  <c r="K29" i="2"/>
  <c r="J32" i="2"/>
  <c r="K34" i="2"/>
  <c r="J35" i="2"/>
  <c r="M35" i="2" s="1"/>
  <c r="I29" i="2"/>
  <c r="H38" i="2"/>
  <c r="D14" i="2"/>
  <c r="H14" i="2"/>
  <c r="H26" i="2"/>
  <c r="E35" i="2"/>
  <c r="K36" i="2"/>
  <c r="E32" i="2"/>
  <c r="K32" i="2"/>
  <c r="F29" i="2"/>
  <c r="F11" i="2"/>
  <c r="K19" i="2"/>
  <c r="K35" i="2"/>
  <c r="E29" i="2"/>
  <c r="J29" i="2"/>
  <c r="F32" i="2"/>
  <c r="K10" i="2"/>
  <c r="K12" i="2"/>
  <c r="J23" i="2"/>
  <c r="E11" i="2"/>
  <c r="J8" i="2"/>
  <c r="K23" i="2"/>
  <c r="K25" i="2"/>
  <c r="K17" i="2"/>
  <c r="I20" i="2"/>
  <c r="F23" i="2"/>
  <c r="F20" i="2"/>
  <c r="K21" i="2"/>
  <c r="F17" i="2"/>
  <c r="K20" i="2"/>
  <c r="I17" i="2"/>
  <c r="K22" i="2"/>
  <c r="K18" i="2"/>
  <c r="I23" i="2"/>
  <c r="J20" i="2"/>
  <c r="J17" i="2"/>
  <c r="I11" i="2"/>
  <c r="L11" i="2" s="1"/>
  <c r="E20" i="2"/>
  <c r="J11" i="2"/>
  <c r="F8" i="2"/>
  <c r="F5" i="2"/>
  <c r="J5" i="2"/>
  <c r="E23" i="2"/>
  <c r="E17" i="2"/>
  <c r="I8" i="2"/>
  <c r="K9" i="2"/>
  <c r="K8" i="2"/>
  <c r="K7" i="2"/>
  <c r="E8" i="2"/>
  <c r="K11" i="2"/>
  <c r="E5" i="2"/>
  <c r="I5" i="2"/>
  <c r="L32" i="2" l="1"/>
  <c r="I38" i="2"/>
  <c r="M32" i="2"/>
  <c r="L35" i="2"/>
  <c r="J38" i="2"/>
  <c r="E38" i="2"/>
  <c r="L29" i="2"/>
  <c r="M11" i="2"/>
  <c r="M29" i="2"/>
  <c r="F38" i="2"/>
  <c r="E26" i="2"/>
  <c r="M23" i="2"/>
  <c r="M8" i="2"/>
  <c r="I14" i="2"/>
  <c r="L20" i="2"/>
  <c r="M17" i="2"/>
  <c r="J26" i="2"/>
  <c r="F26" i="2"/>
  <c r="J14" i="2"/>
  <c r="M20" i="2"/>
  <c r="L8" i="2"/>
  <c r="F14" i="2"/>
  <c r="L23" i="2"/>
  <c r="L17" i="2"/>
  <c r="I26" i="2"/>
  <c r="M5" i="2"/>
  <c r="E14" i="2"/>
  <c r="L5" i="2"/>
</calcChain>
</file>

<file path=xl/sharedStrings.xml><?xml version="1.0" encoding="utf-8"?>
<sst xmlns="http://schemas.openxmlformats.org/spreadsheetml/2006/main" count="91" uniqueCount="36">
  <si>
    <t>DA2</t>
  </si>
  <si>
    <t>DL5</t>
  </si>
  <si>
    <t>VA1v</t>
  </si>
  <si>
    <t>uPNs</t>
  </si>
  <si>
    <t>MGNs</t>
  </si>
  <si>
    <t>OSNs</t>
  </si>
  <si>
    <t>OSNs&gt;uPNs</t>
  </si>
  <si>
    <t>OSNs&gt;MGNs</t>
  </si>
  <si>
    <t>OSNs&gt;OSNs</t>
  </si>
  <si>
    <t>uPNs&gt;OSNs</t>
  </si>
  <si>
    <t>uPNs&gt;MGNs</t>
  </si>
  <si>
    <t>uPNs&gt;uPNs</t>
  </si>
  <si>
    <t>MGNs&gt;OSNs</t>
  </si>
  <si>
    <t>MGNs&gt;uPNs</t>
  </si>
  <si>
    <t>MGNs&gt;MGNs</t>
  </si>
  <si>
    <t>neuron class</t>
  </si>
  <si>
    <t>SUM</t>
  </si>
  <si>
    <t>rel in classes (%)</t>
  </si>
  <si>
    <t>rel out (%)</t>
  </si>
  <si>
    <t>rel out classes (%)</t>
  </si>
  <si>
    <t>rel difference (%)</t>
  </si>
  <si>
    <t>rel out difference (%)</t>
  </si>
  <si>
    <t>rel in difference (%)</t>
  </si>
  <si>
    <t>20-50</t>
  </si>
  <si>
    <t>50-100</t>
  </si>
  <si>
    <t>&gt;100</t>
  </si>
  <si>
    <t>&lt;10</t>
  </si>
  <si>
    <t>10-20</t>
  </si>
  <si>
    <t>&gt;20</t>
  </si>
  <si>
    <t>&lt;5</t>
  </si>
  <si>
    <t>5-10</t>
  </si>
  <si>
    <t>rel syn strength (%)</t>
  </si>
  <si>
    <t>color code</t>
  </si>
  <si>
    <t xml:space="preserve">connection motif </t>
  </si>
  <si>
    <t>15-20</t>
  </si>
  <si>
    <t>10-15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</si>
</sst>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13D05"/>
        <bgColor indexed="64"/>
      </patternFill>
    </fill>
    <fill>
      <patternFill patternType="solid">
        <fgColor rgb="FFB36A19"/>
        <bgColor indexed="64"/>
      </patternFill>
    </fill>
    <fill>
      <patternFill patternType="solid">
        <fgColor rgb="FFF8A96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2" fontId="1" fillId="0" borderId="0" xfId="0" applyNumberFormat="1" applyFont="1"/>
    <xf numFmtId="2" fontId="2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14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1" fontId="2" fillId="0" borderId="39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right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right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right" vertical="center" wrapText="1"/>
    </xf>
    <xf numFmtId="1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right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Border="1"/>
    <xf numFmtId="49" fontId="1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/>
    <xf numFmtId="1" fontId="1" fillId="0" borderId="24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right" vertical="center" wrapText="1"/>
    </xf>
    <xf numFmtId="1" fontId="1" fillId="0" borderId="33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wrapText="1"/>
    </xf>
    <xf numFmtId="2" fontId="2" fillId="0" borderId="23" xfId="0" applyNumberFormat="1" applyFont="1" applyBorder="1" applyAlignment="1">
      <alignment horizontal="right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2" fontId="2" fillId="0" borderId="0" xfId="0" applyNumberFormat="1" applyFont="1" applyBorder="1" applyAlignment="1">
      <alignment vertical="center"/>
    </xf>
    <xf numFmtId="2" fontId="1" fillId="0" borderId="0" xfId="0" applyNumberFormat="1" applyFont="1" applyBorder="1"/>
    <xf numFmtId="2" fontId="2" fillId="0" borderId="30" xfId="0" applyNumberFormat="1" applyFont="1" applyFill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1" fontId="1" fillId="0" borderId="26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" fontId="1" fillId="0" borderId="3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wrapText="1"/>
    </xf>
    <xf numFmtId="1" fontId="2" fillId="0" borderId="23" xfId="0" applyNumberFormat="1" applyFont="1" applyBorder="1" applyAlignment="1">
      <alignment horizontal="right" vertical="center" wrapText="1"/>
    </xf>
    <xf numFmtId="2" fontId="1" fillId="0" borderId="3" xfId="0" applyNumberFormat="1" applyFont="1" applyBorder="1"/>
    <xf numFmtId="49" fontId="1" fillId="2" borderId="3" xfId="0" applyNumberFormat="1" applyFont="1" applyFill="1" applyBorder="1" applyAlignment="1">
      <alignment horizontal="right"/>
    </xf>
    <xf numFmtId="1" fontId="1" fillId="5" borderId="3" xfId="0" applyNumberFormat="1" applyFont="1" applyFill="1" applyBorder="1" applyAlignment="1">
      <alignment horizontal="right"/>
    </xf>
    <xf numFmtId="2" fontId="1" fillId="6" borderId="3" xfId="0" applyNumberFormat="1" applyFont="1" applyFill="1" applyBorder="1"/>
    <xf numFmtId="49" fontId="1" fillId="7" borderId="3" xfId="0" applyNumberFormat="1" applyFont="1" applyFill="1" applyBorder="1" applyAlignment="1">
      <alignment horizontal="right"/>
    </xf>
    <xf numFmtId="49" fontId="1" fillId="8" borderId="3" xfId="0" applyNumberFormat="1" applyFont="1" applyFill="1" applyBorder="1" applyAlignment="1">
      <alignment horizontal="right"/>
    </xf>
    <xf numFmtId="1" fontId="1" fillId="9" borderId="3" xfId="0" applyNumberFormat="1" applyFont="1" applyFill="1" applyBorder="1" applyAlignment="1">
      <alignment horizontal="right"/>
    </xf>
    <xf numFmtId="49" fontId="1" fillId="3" borderId="3" xfId="0" applyNumberFormat="1" applyFont="1" applyFill="1" applyBorder="1" applyAlignment="1">
      <alignment horizontal="right"/>
    </xf>
    <xf numFmtId="2" fontId="1" fillId="4" borderId="3" xfId="0" applyNumberFormat="1" applyFont="1" applyFill="1" applyBorder="1" applyAlignment="1">
      <alignment horizontal="right"/>
    </xf>
    <xf numFmtId="2" fontId="1" fillId="10" borderId="3" xfId="0" applyNumberFormat="1" applyFont="1" applyFill="1" applyBorder="1" applyAlignment="1">
      <alignment horizontal="right"/>
    </xf>
    <xf numFmtId="2" fontId="1" fillId="11" borderId="3" xfId="0" applyNumberFormat="1" applyFont="1" applyFill="1" applyBorder="1" applyAlignment="1">
      <alignment horizontal="right"/>
    </xf>
    <xf numFmtId="2" fontId="1" fillId="11" borderId="6" xfId="0" applyNumberFormat="1" applyFont="1" applyFill="1" applyBorder="1" applyAlignment="1">
      <alignment horizontal="center" vertical="center" wrapText="1"/>
    </xf>
    <xf numFmtId="2" fontId="1" fillId="11" borderId="8" xfId="0" applyNumberFormat="1" applyFont="1" applyFill="1" applyBorder="1" applyAlignment="1">
      <alignment horizontal="center" vertical="center" wrapText="1"/>
    </xf>
    <xf numFmtId="2" fontId="1" fillId="10" borderId="7" xfId="0" applyNumberFormat="1" applyFont="1" applyFill="1" applyBorder="1" applyAlignment="1">
      <alignment horizontal="center" vertical="center" wrapText="1"/>
    </xf>
    <xf numFmtId="2" fontId="1" fillId="10" borderId="6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36" xfId="0" applyNumberFormat="1" applyFont="1" applyFill="1" applyBorder="1" applyAlignment="1">
      <alignment horizontal="center" vertical="center" wrapText="1"/>
    </xf>
    <xf numFmtId="2" fontId="1" fillId="4" borderId="6" xfId="0" applyNumberFormat="1" applyFont="1" applyFill="1" applyBorder="1" applyAlignment="1">
      <alignment horizontal="center" vertical="center" wrapText="1"/>
    </xf>
    <xf numFmtId="2" fontId="1" fillId="9" borderId="36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center" vertical="center" wrapText="1"/>
    </xf>
    <xf numFmtId="2" fontId="1" fillId="8" borderId="8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6" borderId="8" xfId="0" applyNumberFormat="1" applyFont="1" applyFill="1" applyBorder="1" applyAlignment="1">
      <alignment horizontal="center" vertical="center" wrapText="1"/>
    </xf>
    <xf numFmtId="2" fontId="1" fillId="5" borderId="4" xfId="0" applyNumberFormat="1" applyFont="1" applyFill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5" borderId="7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6" borderId="34" xfId="0" applyNumberFormat="1" applyFont="1" applyFill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8" borderId="35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2" fontId="1" fillId="8" borderId="2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2" fontId="1" fillId="6" borderId="35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Border="1" applyAlignment="1">
      <alignment horizontal="center" vertical="center"/>
    </xf>
    <xf numFmtId="2" fontId="1" fillId="0" borderId="4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13D05"/>
      <color rgb="FFF8A968"/>
      <color rgb="FFB36A19"/>
      <color rgb="FF800000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1"/>
  <sheetViews>
    <sheetView tabSelected="1" zoomScaleNormal="100" workbookViewId="0">
      <selection activeCell="A4" sqref="A4:M41"/>
    </sheetView>
  </sheetViews>
  <sheetFormatPr defaultColWidth="9.140625" defaultRowHeight="15.75" x14ac:dyDescent="0.25"/>
  <cols>
    <col min="1" max="1" width="13.140625" style="1" customWidth="1"/>
    <col min="2" max="2" width="17.85546875" style="1" customWidth="1"/>
    <col min="3" max="3" width="9.7109375" style="9" customWidth="1"/>
    <col min="4" max="4" width="10.7109375" style="1" customWidth="1"/>
    <col min="5" max="5" width="10.7109375" style="10" customWidth="1"/>
    <col min="6" max="6" width="10.7109375" style="11" customWidth="1"/>
    <col min="7" max="7" width="9.7109375" style="1" customWidth="1"/>
    <col min="8" max="13" width="10.7109375" style="1" customWidth="1"/>
    <col min="14" max="14" width="7.42578125" style="1" bestFit="1" customWidth="1"/>
    <col min="15" max="15" width="10.42578125" style="1" bestFit="1" customWidth="1"/>
    <col min="16" max="16" width="9.140625" style="1"/>
    <col min="17" max="17" width="13.7109375" style="1" bestFit="1" customWidth="1"/>
    <col min="18" max="18" width="10" style="1" bestFit="1" customWidth="1"/>
    <col min="19" max="19" width="18.85546875" style="1" bestFit="1" customWidth="1"/>
    <col min="20" max="20" width="15.7109375" style="1" bestFit="1" customWidth="1"/>
    <col min="21" max="21" width="9.28515625" style="1" bestFit="1" customWidth="1"/>
    <col min="22" max="22" width="18.85546875" style="1" bestFit="1" customWidth="1"/>
    <col min="23" max="23" width="16.42578125" style="1" customWidth="1"/>
    <col min="24" max="24" width="14.42578125" style="1" bestFit="1" customWidth="1"/>
    <col min="25" max="25" width="22.85546875" style="1" customWidth="1"/>
    <col min="26" max="16384" width="9.140625" style="1"/>
  </cols>
  <sheetData>
    <row r="1" spans="1:26" x14ac:dyDescent="0.25">
      <c r="B1" s="2"/>
      <c r="C1" s="3"/>
      <c r="D1" s="4"/>
      <c r="E1" s="5"/>
      <c r="F1" s="6"/>
      <c r="G1" s="7"/>
      <c r="H1" s="4"/>
      <c r="I1" s="4"/>
      <c r="J1" s="4"/>
      <c r="K1" s="4"/>
      <c r="L1" s="4"/>
      <c r="M1" s="4"/>
    </row>
    <row r="2" spans="1:26" x14ac:dyDescent="0.25">
      <c r="B2" s="8"/>
    </row>
    <row r="3" spans="1:26" ht="16.5" thickBot="1" x14ac:dyDescent="0.3">
      <c r="A3" s="120"/>
      <c r="B3" s="120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26" ht="48" customHeight="1" thickBot="1" x14ac:dyDescent="0.3">
      <c r="A4" s="12" t="s">
        <v>15</v>
      </c>
      <c r="B4" s="13" t="s">
        <v>33</v>
      </c>
      <c r="C4" s="14" t="s">
        <v>0</v>
      </c>
      <c r="D4" s="15" t="s">
        <v>31</v>
      </c>
      <c r="E4" s="16" t="s">
        <v>19</v>
      </c>
      <c r="F4" s="13" t="s">
        <v>17</v>
      </c>
      <c r="G4" s="17" t="s">
        <v>1</v>
      </c>
      <c r="H4" s="15" t="s">
        <v>31</v>
      </c>
      <c r="I4" s="16" t="s">
        <v>19</v>
      </c>
      <c r="J4" s="13" t="s">
        <v>17</v>
      </c>
      <c r="K4" s="15" t="s">
        <v>20</v>
      </c>
      <c r="L4" s="15" t="s">
        <v>21</v>
      </c>
      <c r="M4" s="18" t="s">
        <v>22</v>
      </c>
      <c r="N4" s="4"/>
      <c r="O4" s="4"/>
      <c r="Q4" s="4"/>
      <c r="R4" s="4"/>
      <c r="S4" s="4"/>
      <c r="T4" s="4"/>
      <c r="U4" s="4"/>
      <c r="V4" s="4"/>
      <c r="W4" s="19"/>
      <c r="X4" s="19"/>
      <c r="Y4" s="19"/>
      <c r="Z4" s="4"/>
    </row>
    <row r="5" spans="1:26" x14ac:dyDescent="0.25">
      <c r="A5" s="20" t="s">
        <v>5</v>
      </c>
      <c r="B5" s="21" t="s">
        <v>6</v>
      </c>
      <c r="C5" s="22">
        <v>2365</v>
      </c>
      <c r="D5" s="98">
        <f>(C5/$C$14)*100</f>
        <v>19.984789589318911</v>
      </c>
      <c r="E5" s="25">
        <f>SUM(D5:D7)</f>
        <v>49.484536082474222</v>
      </c>
      <c r="F5" s="99">
        <f>SUM(D7:D8,D11)</f>
        <v>7.368598952171709</v>
      </c>
      <c r="G5" s="23">
        <v>2354</v>
      </c>
      <c r="H5" s="98">
        <f>(G5/$G$14)*100</f>
        <v>17.760676022332881</v>
      </c>
      <c r="I5" s="25">
        <f>SUM(H5:H7)</f>
        <v>43.43594386600271</v>
      </c>
      <c r="J5" s="99">
        <f>SUM(H7:H8,H11)</f>
        <v>7.8919571450128263</v>
      </c>
      <c r="K5" s="95">
        <f>(D5-H5)/H5*100</f>
        <v>12.522685308765016</v>
      </c>
      <c r="L5" s="25">
        <f>(E5-I5)/I5*100</f>
        <v>13.925315483257499</v>
      </c>
      <c r="M5" s="26">
        <f>(F5-J5)/J5*100</f>
        <v>-6.6315387073768344</v>
      </c>
      <c r="N5" s="4"/>
      <c r="O5" s="4"/>
      <c r="Q5" s="4"/>
      <c r="R5" s="4"/>
      <c r="S5" s="4"/>
      <c r="T5" s="27"/>
      <c r="U5" s="4"/>
      <c r="V5" s="4"/>
      <c r="W5" s="27"/>
      <c r="X5" s="7"/>
      <c r="Y5" s="19"/>
      <c r="Z5" s="4"/>
    </row>
    <row r="6" spans="1:26" x14ac:dyDescent="0.25">
      <c r="A6" s="20"/>
      <c r="B6" s="21" t="s">
        <v>7</v>
      </c>
      <c r="C6" s="22">
        <v>3186</v>
      </c>
      <c r="D6" s="100">
        <f t="shared" ref="D6:D10" si="0">(C6/$C$14)*100</f>
        <v>26.922426905526446</v>
      </c>
      <c r="E6" s="25"/>
      <c r="F6" s="99"/>
      <c r="G6" s="23">
        <v>3201</v>
      </c>
      <c r="H6" s="100">
        <f t="shared" ref="H6:H12" si="1">(G6/$G$14)*100</f>
        <v>24.151199637845178</v>
      </c>
      <c r="I6" s="25"/>
      <c r="J6" s="99"/>
      <c r="K6" s="96">
        <f>(D6-H6)/H6*100</f>
        <v>11.474491160839593</v>
      </c>
      <c r="L6" s="25"/>
      <c r="M6" s="26"/>
      <c r="N6" s="29"/>
      <c r="O6" s="4"/>
      <c r="Q6" s="4"/>
      <c r="R6" s="4"/>
      <c r="S6" s="4"/>
      <c r="T6" s="27"/>
      <c r="U6" s="4"/>
      <c r="V6" s="4"/>
      <c r="W6" s="27"/>
      <c r="X6" s="7"/>
      <c r="Y6" s="19"/>
      <c r="Z6" s="4"/>
    </row>
    <row r="7" spans="1:26" x14ac:dyDescent="0.25">
      <c r="A7" s="30"/>
      <c r="B7" s="31" t="s">
        <v>8</v>
      </c>
      <c r="C7" s="32">
        <v>305</v>
      </c>
      <c r="D7" s="101">
        <f t="shared" si="0"/>
        <v>2.5773195876288657</v>
      </c>
      <c r="E7" s="34"/>
      <c r="F7" s="102"/>
      <c r="G7" s="33">
        <v>202</v>
      </c>
      <c r="H7" s="101">
        <f t="shared" si="1"/>
        <v>1.5240682058246569</v>
      </c>
      <c r="I7" s="34"/>
      <c r="J7" s="102"/>
      <c r="K7" s="87">
        <f t="shared" ref="K7:K13" si="2">(D7-H7)/H7*100</f>
        <v>69.107890170460308</v>
      </c>
      <c r="L7" s="34"/>
      <c r="M7" s="35"/>
      <c r="N7" s="29"/>
      <c r="O7" s="4"/>
      <c r="Q7" s="4"/>
      <c r="R7" s="4"/>
      <c r="S7" s="4"/>
      <c r="T7" s="27"/>
      <c r="U7" s="4"/>
      <c r="V7" s="4"/>
      <c r="W7" s="27"/>
      <c r="X7" s="7"/>
      <c r="Y7" s="19"/>
      <c r="Z7" s="4"/>
    </row>
    <row r="8" spans="1:26" x14ac:dyDescent="0.25">
      <c r="A8" s="36" t="s">
        <v>3</v>
      </c>
      <c r="B8" s="37" t="s">
        <v>9</v>
      </c>
      <c r="C8" s="38">
        <v>16</v>
      </c>
      <c r="D8" s="103">
        <f t="shared" si="0"/>
        <v>0.13520365049856345</v>
      </c>
      <c r="E8" s="40">
        <f>SUM(D8:D10)</f>
        <v>10.917694777759001</v>
      </c>
      <c r="F8" s="104">
        <f>SUM(D5,D10,D12)</f>
        <v>32.617880682778434</v>
      </c>
      <c r="G8" s="39">
        <v>26</v>
      </c>
      <c r="H8" s="103">
        <f t="shared" si="1"/>
        <v>0.19616719480911424</v>
      </c>
      <c r="I8" s="40">
        <f>SUM(H8:H10)</f>
        <v>17.504149690659425</v>
      </c>
      <c r="J8" s="104">
        <f>SUM(H5,H10,H12)</f>
        <v>28.074543534027462</v>
      </c>
      <c r="K8" s="91">
        <f t="shared" si="2"/>
        <v>-31.077339088155387</v>
      </c>
      <c r="L8" s="40">
        <f>(E8-I8)/I8*100</f>
        <v>-37.627962679130263</v>
      </c>
      <c r="M8" s="41">
        <f>(F8-J8)/J8*100</f>
        <v>16.183120282060031</v>
      </c>
      <c r="N8" s="29"/>
      <c r="O8" s="42"/>
      <c r="Q8" s="4"/>
      <c r="R8" s="4"/>
      <c r="S8" s="4"/>
      <c r="T8" s="27"/>
      <c r="U8" s="4"/>
      <c r="V8" s="4"/>
      <c r="W8" s="27"/>
      <c r="X8" s="7"/>
      <c r="Y8" s="19"/>
      <c r="Z8" s="4"/>
    </row>
    <row r="9" spans="1:26" x14ac:dyDescent="0.25">
      <c r="A9" s="20"/>
      <c r="B9" s="21" t="s">
        <v>10</v>
      </c>
      <c r="C9" s="22">
        <v>1205</v>
      </c>
      <c r="D9" s="98">
        <f t="shared" si="0"/>
        <v>10.182524928173061</v>
      </c>
      <c r="E9" s="25"/>
      <c r="F9" s="99"/>
      <c r="G9" s="23">
        <v>2240</v>
      </c>
      <c r="H9" s="98">
        <f>(G9/$G$14)*100</f>
        <v>16.900558322015996</v>
      </c>
      <c r="I9" s="25"/>
      <c r="J9" s="99"/>
      <c r="K9" s="91">
        <f t="shared" si="2"/>
        <v>-39.750363661604581</v>
      </c>
      <c r="L9" s="25"/>
      <c r="M9" s="26"/>
      <c r="N9" s="43"/>
      <c r="O9" s="4"/>
      <c r="P9" s="4"/>
      <c r="Q9" s="4"/>
      <c r="R9" s="4"/>
      <c r="S9" s="4"/>
      <c r="T9" s="27"/>
      <c r="U9" s="4"/>
      <c r="V9" s="4"/>
      <c r="W9" s="27"/>
      <c r="X9" s="7"/>
      <c r="Y9" s="19"/>
      <c r="Z9" s="4"/>
    </row>
    <row r="10" spans="1:26" x14ac:dyDescent="0.25">
      <c r="A10" s="30"/>
      <c r="B10" s="31" t="s">
        <v>11</v>
      </c>
      <c r="C10" s="32">
        <v>71</v>
      </c>
      <c r="D10" s="101">
        <f t="shared" si="0"/>
        <v>0.59996619908737536</v>
      </c>
      <c r="E10" s="34"/>
      <c r="F10" s="102"/>
      <c r="G10" s="33">
        <v>54</v>
      </c>
      <c r="H10" s="101">
        <f>(G10/$G$14)*100</f>
        <v>0.40742417383431417</v>
      </c>
      <c r="I10" s="34"/>
      <c r="J10" s="102"/>
      <c r="K10" s="93">
        <f t="shared" si="2"/>
        <v>47.258370420445793</v>
      </c>
      <c r="L10" s="34"/>
      <c r="M10" s="35"/>
      <c r="N10" s="44"/>
      <c r="O10" s="4"/>
      <c r="P10" s="4"/>
      <c r="Q10" s="4"/>
      <c r="R10" s="4"/>
      <c r="S10" s="4"/>
      <c r="T10" s="27"/>
      <c r="U10" s="4"/>
      <c r="V10" s="4"/>
      <c r="W10" s="27"/>
      <c r="X10" s="7"/>
      <c r="Y10" s="19"/>
      <c r="Z10" s="4"/>
    </row>
    <row r="11" spans="1:26" x14ac:dyDescent="0.25">
      <c r="A11" s="36" t="s">
        <v>4</v>
      </c>
      <c r="B11" s="37" t="s">
        <v>12</v>
      </c>
      <c r="C11" s="45">
        <v>551</v>
      </c>
      <c r="D11" s="103">
        <f>(C11/$C$14)*100</f>
        <v>4.6560757140442792</v>
      </c>
      <c r="E11" s="40">
        <f>SUM(D11:D13)</f>
        <v>39.597769139766768</v>
      </c>
      <c r="F11" s="104">
        <f>SUM(D6,D9,D13)</f>
        <v>60.013520365049857</v>
      </c>
      <c r="G11" s="39">
        <v>818</v>
      </c>
      <c r="H11" s="28">
        <f t="shared" si="1"/>
        <v>6.1717217443790551</v>
      </c>
      <c r="I11" s="40">
        <f>SUM(H11:H13)</f>
        <v>39.059906443337859</v>
      </c>
      <c r="J11" s="104">
        <f>SUM(H6,H9,H13)</f>
        <v>64.03349932095972</v>
      </c>
      <c r="K11" s="91">
        <f t="shared" si="2"/>
        <v>-24.557912574641957</v>
      </c>
      <c r="L11" s="40">
        <f>(E11-I11)/I11*100</f>
        <v>1.3770199301658816</v>
      </c>
      <c r="M11" s="41">
        <f>(F11-J11)/J11*100</f>
        <v>-6.2779310806680009</v>
      </c>
      <c r="N11" s="44"/>
      <c r="O11" s="42"/>
      <c r="P11" s="4"/>
      <c r="Q11" s="4"/>
      <c r="R11" s="4"/>
      <c r="S11" s="4"/>
      <c r="T11" s="27"/>
      <c r="U11" s="4"/>
      <c r="V11" s="4"/>
      <c r="W11" s="27"/>
      <c r="X11" s="7"/>
      <c r="Y11" s="19"/>
      <c r="Z11" s="4"/>
    </row>
    <row r="12" spans="1:26" x14ac:dyDescent="0.25">
      <c r="A12" s="20"/>
      <c r="B12" s="21" t="s">
        <v>13</v>
      </c>
      <c r="C12" s="22">
        <v>1424</v>
      </c>
      <c r="D12" s="98">
        <f t="shared" ref="D12" si="3">(C12/$C$14)*100</f>
        <v>12.033124894372147</v>
      </c>
      <c r="E12" s="25"/>
      <c r="F12" s="99"/>
      <c r="G12" s="23">
        <v>1313</v>
      </c>
      <c r="H12" s="24">
        <f t="shared" si="1"/>
        <v>9.906443337860269</v>
      </c>
      <c r="I12" s="25"/>
      <c r="J12" s="99"/>
      <c r="K12" s="91">
        <f t="shared" si="2"/>
        <v>21.467659824835057</v>
      </c>
      <c r="L12" s="25"/>
      <c r="M12" s="26"/>
      <c r="N12" s="44"/>
      <c r="O12" s="42"/>
      <c r="P12" s="4"/>
      <c r="Q12" s="4"/>
      <c r="R12" s="4"/>
      <c r="S12" s="4"/>
      <c r="T12" s="27"/>
      <c r="U12" s="4"/>
      <c r="V12" s="4"/>
      <c r="W12" s="27"/>
      <c r="X12" s="7"/>
      <c r="Y12" s="19"/>
      <c r="Z12" s="4"/>
    </row>
    <row r="13" spans="1:26" ht="16.5" thickBot="1" x14ac:dyDescent="0.3">
      <c r="A13" s="46"/>
      <c r="B13" s="47" t="s">
        <v>14</v>
      </c>
      <c r="C13" s="48">
        <v>2711</v>
      </c>
      <c r="D13" s="105">
        <f>(C13/$C$14)*100</f>
        <v>22.908568531350344</v>
      </c>
      <c r="E13" s="50"/>
      <c r="F13" s="106"/>
      <c r="G13" s="49">
        <v>3046</v>
      </c>
      <c r="H13" s="105">
        <f>(G13/$G$14)*100</f>
        <v>22.981741361098535</v>
      </c>
      <c r="I13" s="50"/>
      <c r="J13" s="106"/>
      <c r="K13" s="94">
        <f t="shared" si="2"/>
        <v>-0.31839549753201912</v>
      </c>
      <c r="L13" s="50"/>
      <c r="M13" s="51"/>
      <c r="N13" s="44"/>
      <c r="O13" s="42"/>
      <c r="Q13" s="4"/>
      <c r="R13" s="4"/>
      <c r="S13" s="4"/>
      <c r="T13" s="27"/>
      <c r="U13" s="4"/>
      <c r="V13" s="4"/>
      <c r="W13" s="27"/>
      <c r="X13" s="7"/>
      <c r="Y13" s="19"/>
      <c r="Z13" s="4"/>
    </row>
    <row r="14" spans="1:26" ht="17.25" thickTop="1" thickBot="1" x14ac:dyDescent="0.3">
      <c r="A14" s="52"/>
      <c r="B14" s="53" t="s">
        <v>16</v>
      </c>
      <c r="C14" s="107">
        <f t="shared" ref="C14:J14" si="4">SUM(C5:C13)</f>
        <v>11834</v>
      </c>
      <c r="D14" s="54">
        <f t="shared" si="4"/>
        <v>99.999999999999986</v>
      </c>
      <c r="E14" s="55">
        <f t="shared" si="4"/>
        <v>100</v>
      </c>
      <c r="F14" s="56">
        <f t="shared" si="4"/>
        <v>100</v>
      </c>
      <c r="G14" s="107">
        <f t="shared" si="4"/>
        <v>13254</v>
      </c>
      <c r="H14" s="54">
        <f t="shared" si="4"/>
        <v>100</v>
      </c>
      <c r="I14" s="55">
        <f t="shared" si="4"/>
        <v>100</v>
      </c>
      <c r="J14" s="56">
        <f t="shared" si="4"/>
        <v>100</v>
      </c>
      <c r="K14" s="57"/>
      <c r="L14" s="58"/>
      <c r="M14" s="59"/>
      <c r="N14" s="6"/>
      <c r="O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 thickBot="1" x14ac:dyDescent="0.3">
      <c r="A15" s="60"/>
      <c r="I15" s="61"/>
      <c r="K15" s="4"/>
      <c r="L15" s="62"/>
      <c r="M15" s="62"/>
      <c r="N15" s="4"/>
      <c r="O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8" customHeight="1" thickBot="1" x14ac:dyDescent="0.3">
      <c r="A16" s="12" t="s">
        <v>15</v>
      </c>
      <c r="B16" s="13" t="s">
        <v>33</v>
      </c>
      <c r="C16" s="14" t="s">
        <v>2</v>
      </c>
      <c r="D16" s="15" t="s">
        <v>31</v>
      </c>
      <c r="E16" s="16" t="s">
        <v>19</v>
      </c>
      <c r="F16" s="13" t="s">
        <v>17</v>
      </c>
      <c r="G16" s="17" t="s">
        <v>1</v>
      </c>
      <c r="H16" s="15" t="s">
        <v>31</v>
      </c>
      <c r="I16" s="16" t="s">
        <v>19</v>
      </c>
      <c r="J16" s="13" t="s">
        <v>17</v>
      </c>
      <c r="K16" s="63" t="s">
        <v>20</v>
      </c>
      <c r="L16" s="15" t="s">
        <v>21</v>
      </c>
      <c r="M16" s="18" t="s">
        <v>22</v>
      </c>
    </row>
    <row r="17" spans="1:16" x14ac:dyDescent="0.25">
      <c r="A17" s="20" t="s">
        <v>5</v>
      </c>
      <c r="B17" s="21" t="s">
        <v>6</v>
      </c>
      <c r="C17" s="64">
        <v>7226</v>
      </c>
      <c r="D17" s="108">
        <f>(C17/$C$26)*100</f>
        <v>22.263302215238625</v>
      </c>
      <c r="E17" s="25">
        <f>SUM(D17:D19)</f>
        <v>59.839171827340792</v>
      </c>
      <c r="F17" s="99">
        <f>SUM(D19:D20,D23)</f>
        <v>15.509751363342268</v>
      </c>
      <c r="G17" s="23">
        <v>2354</v>
      </c>
      <c r="H17" s="98">
        <f>(G17/$G$14)*100</f>
        <v>17.760676022332881</v>
      </c>
      <c r="I17" s="25">
        <f>SUM(H17:H19)</f>
        <v>43.43594386600271</v>
      </c>
      <c r="J17" s="99">
        <f>SUM(H19:H20,H23)</f>
        <v>7.8919571450128263</v>
      </c>
      <c r="K17" s="97">
        <f>(D17-H17)/H17*100</f>
        <v>25.351659966343554</v>
      </c>
      <c r="L17" s="25">
        <f>(E17-I17)/I17*100</f>
        <v>37.76417985054281</v>
      </c>
      <c r="M17" s="26">
        <f>(F17-J17)/J17*100</f>
        <v>96.526046433784344</v>
      </c>
      <c r="P17" s="65"/>
    </row>
    <row r="18" spans="1:16" x14ac:dyDescent="0.25">
      <c r="A18" s="20"/>
      <c r="B18" s="21" t="s">
        <v>7</v>
      </c>
      <c r="C18" s="22">
        <v>10295</v>
      </c>
      <c r="D18" s="108">
        <f t="shared" ref="D18:D25" si="5">(C18/$C$26)*100</f>
        <v>31.718889607788768</v>
      </c>
      <c r="E18" s="25"/>
      <c r="F18" s="99"/>
      <c r="G18" s="23">
        <v>3201</v>
      </c>
      <c r="H18" s="100">
        <f t="shared" ref="H18:H20" si="6">(G18/$G$14)*100</f>
        <v>24.151199637845178</v>
      </c>
      <c r="I18" s="25"/>
      <c r="J18" s="99"/>
      <c r="K18" s="91">
        <f t="shared" ref="K18:K25" si="7">(D18-H18)/H18*100</f>
        <v>31.334633821190987</v>
      </c>
      <c r="L18" s="25"/>
      <c r="M18" s="26"/>
      <c r="P18" s="65"/>
    </row>
    <row r="19" spans="1:16" x14ac:dyDescent="0.25">
      <c r="A19" s="30"/>
      <c r="B19" s="31" t="s">
        <v>8</v>
      </c>
      <c r="C19" s="66">
        <v>1901</v>
      </c>
      <c r="D19" s="109">
        <f t="shared" si="5"/>
        <v>5.8569800043133995</v>
      </c>
      <c r="E19" s="34"/>
      <c r="F19" s="102"/>
      <c r="G19" s="33">
        <v>202</v>
      </c>
      <c r="H19" s="101">
        <f t="shared" si="6"/>
        <v>1.5240682058246569</v>
      </c>
      <c r="I19" s="34"/>
      <c r="J19" s="102"/>
      <c r="K19" s="87">
        <f t="shared" si="7"/>
        <v>284.29907414440493</v>
      </c>
      <c r="L19" s="34"/>
      <c r="M19" s="35"/>
    </row>
    <row r="20" spans="1:16" ht="15.6" customHeight="1" x14ac:dyDescent="0.25">
      <c r="A20" s="36" t="s">
        <v>3</v>
      </c>
      <c r="B20" s="37" t="s">
        <v>9</v>
      </c>
      <c r="C20" s="38">
        <v>117</v>
      </c>
      <c r="D20" s="110">
        <f t="shared" si="5"/>
        <v>0.36047693871892039</v>
      </c>
      <c r="E20" s="40">
        <f>SUM(D20:D22)</f>
        <v>6.8336568382783378</v>
      </c>
      <c r="F20" s="104">
        <f>SUM(D17,D22,D24)</f>
        <v>30.674430785346765</v>
      </c>
      <c r="G20" s="39">
        <v>26</v>
      </c>
      <c r="H20" s="103">
        <f t="shared" si="6"/>
        <v>0.19616719480911424</v>
      </c>
      <c r="I20" s="40">
        <f>SUM(H20:H22)</f>
        <v>17.504149690659425</v>
      </c>
      <c r="J20" s="104">
        <f>SUM(H17,H22,H24)</f>
        <v>28.074543534027462</v>
      </c>
      <c r="K20" s="89">
        <f t="shared" si="7"/>
        <v>83.760051760791171</v>
      </c>
      <c r="L20" s="40">
        <f>(E20-I20)/I20*100</f>
        <v>-60.959789769594366</v>
      </c>
      <c r="M20" s="41">
        <f>(F20-J20)/J20*100</f>
        <v>9.2606572504665507</v>
      </c>
    </row>
    <row r="21" spans="1:16" x14ac:dyDescent="0.25">
      <c r="A21" s="20"/>
      <c r="B21" s="21" t="s">
        <v>10</v>
      </c>
      <c r="C21" s="64">
        <v>1801</v>
      </c>
      <c r="D21" s="111">
        <f t="shared" si="5"/>
        <v>5.5488800566903906</v>
      </c>
      <c r="E21" s="25"/>
      <c r="F21" s="99"/>
      <c r="G21" s="23">
        <v>2240</v>
      </c>
      <c r="H21" s="98">
        <f>(G21/$G$14)*100</f>
        <v>16.900558322015996</v>
      </c>
      <c r="I21" s="25"/>
      <c r="J21" s="99"/>
      <c r="K21" s="89">
        <f t="shared" si="7"/>
        <v>-67.167474878850712</v>
      </c>
      <c r="L21" s="25"/>
      <c r="M21" s="26"/>
      <c r="N21" s="67"/>
    </row>
    <row r="22" spans="1:16" x14ac:dyDescent="0.25">
      <c r="A22" s="30"/>
      <c r="B22" s="31" t="s">
        <v>11</v>
      </c>
      <c r="C22" s="32">
        <v>300</v>
      </c>
      <c r="D22" s="112">
        <f t="shared" si="5"/>
        <v>0.92429984286902678</v>
      </c>
      <c r="E22" s="34"/>
      <c r="F22" s="102"/>
      <c r="G22" s="33">
        <v>54</v>
      </c>
      <c r="H22" s="101">
        <f>(G22/$G$14)*100</f>
        <v>0.40742417383431417</v>
      </c>
      <c r="I22" s="34"/>
      <c r="J22" s="102"/>
      <c r="K22" s="87">
        <f t="shared" si="7"/>
        <v>126.86426143307557</v>
      </c>
      <c r="L22" s="34"/>
      <c r="M22" s="35"/>
      <c r="N22" s="68"/>
    </row>
    <row r="23" spans="1:16" x14ac:dyDescent="0.25">
      <c r="A23" s="36" t="s">
        <v>4</v>
      </c>
      <c r="B23" s="37" t="s">
        <v>12</v>
      </c>
      <c r="C23" s="38">
        <v>3016</v>
      </c>
      <c r="D23" s="113">
        <f t="shared" si="5"/>
        <v>9.2922944203099487</v>
      </c>
      <c r="E23" s="40">
        <f>SUM(D23:D25)</f>
        <v>33.327171334380871</v>
      </c>
      <c r="F23" s="104">
        <f>SUM(D18,D21,D25)</f>
        <v>53.815817851310968</v>
      </c>
      <c r="G23" s="39">
        <v>818</v>
      </c>
      <c r="H23" s="28">
        <f t="shared" ref="H23:H24" si="8">(G23/$G$14)*100</f>
        <v>6.1717217443790551</v>
      </c>
      <c r="I23" s="40">
        <f>SUM(H23:H25)</f>
        <v>39.059906443337859</v>
      </c>
      <c r="J23" s="104">
        <f>SUM(H18,H21,H25)</f>
        <v>64.03349932095972</v>
      </c>
      <c r="K23" s="89">
        <f t="shared" si="7"/>
        <v>50.562433064533089</v>
      </c>
      <c r="L23" s="40">
        <f>(E23-I23)/I23*100</f>
        <v>-14.676776344237187</v>
      </c>
      <c r="M23" s="41">
        <f>(F23-J23)/J23*100</f>
        <v>-15.956775091165849</v>
      </c>
      <c r="N23" s="29"/>
    </row>
    <row r="24" spans="1:16" ht="17.45" customHeight="1" x14ac:dyDescent="0.25">
      <c r="A24" s="20"/>
      <c r="B24" s="21" t="s">
        <v>13</v>
      </c>
      <c r="C24" s="64">
        <v>2430</v>
      </c>
      <c r="D24" s="111">
        <f t="shared" si="5"/>
        <v>7.4868287272391161</v>
      </c>
      <c r="E24" s="25"/>
      <c r="F24" s="99"/>
      <c r="G24" s="23">
        <v>1313</v>
      </c>
      <c r="H24" s="24">
        <f t="shared" si="8"/>
        <v>9.906443337860269</v>
      </c>
      <c r="I24" s="25"/>
      <c r="J24" s="99"/>
      <c r="K24" s="91">
        <f>(D24-H24)/H24*100</f>
        <v>-24.424655026026475</v>
      </c>
      <c r="L24" s="25"/>
      <c r="M24" s="26"/>
      <c r="N24" s="68"/>
    </row>
    <row r="25" spans="1:16" ht="16.5" thickBot="1" x14ac:dyDescent="0.3">
      <c r="A25" s="46"/>
      <c r="B25" s="47" t="s">
        <v>14</v>
      </c>
      <c r="C25" s="69">
        <v>5371</v>
      </c>
      <c r="D25" s="114">
        <f t="shared" si="5"/>
        <v>16.548048186831807</v>
      </c>
      <c r="E25" s="50"/>
      <c r="F25" s="106"/>
      <c r="G25" s="49">
        <v>3046</v>
      </c>
      <c r="H25" s="105">
        <f>(G25/$G$14)*100</f>
        <v>22.981741361098535</v>
      </c>
      <c r="I25" s="50"/>
      <c r="J25" s="106"/>
      <c r="K25" s="92">
        <f t="shared" si="7"/>
        <v>-27.994802800962322</v>
      </c>
      <c r="L25" s="50"/>
      <c r="M25" s="51"/>
      <c r="N25" s="68"/>
    </row>
    <row r="26" spans="1:16" ht="17.25" thickTop="1" thickBot="1" x14ac:dyDescent="0.3">
      <c r="A26" s="52"/>
      <c r="B26" s="53" t="s">
        <v>16</v>
      </c>
      <c r="C26" s="115">
        <f t="shared" ref="C26:J26" si="9">SUM(C17:C25)</f>
        <v>32457</v>
      </c>
      <c r="D26" s="54">
        <f t="shared" si="9"/>
        <v>100</v>
      </c>
      <c r="E26" s="55">
        <f t="shared" si="9"/>
        <v>100</v>
      </c>
      <c r="F26" s="56">
        <f t="shared" si="9"/>
        <v>100</v>
      </c>
      <c r="G26" s="107">
        <f t="shared" si="9"/>
        <v>13254</v>
      </c>
      <c r="H26" s="54">
        <f t="shared" si="9"/>
        <v>100</v>
      </c>
      <c r="I26" s="55">
        <f t="shared" si="9"/>
        <v>100</v>
      </c>
      <c r="J26" s="56">
        <f t="shared" si="9"/>
        <v>100</v>
      </c>
      <c r="K26" s="57"/>
      <c r="L26" s="58"/>
      <c r="M26" s="59"/>
      <c r="N26" s="68"/>
    </row>
    <row r="27" spans="1:16" ht="16.149999999999999" customHeight="1" thickBot="1" x14ac:dyDescent="0.3">
      <c r="A27" s="60"/>
      <c r="B27" s="70"/>
      <c r="C27" s="71"/>
      <c r="D27" s="72"/>
      <c r="E27" s="72"/>
      <c r="F27" s="72"/>
      <c r="G27" s="72"/>
      <c r="H27" s="72"/>
      <c r="I27" s="72"/>
      <c r="J27" s="72"/>
      <c r="K27" s="6"/>
      <c r="L27" s="72"/>
      <c r="M27" s="72"/>
    </row>
    <row r="28" spans="1:16" ht="48" customHeight="1" thickBot="1" x14ac:dyDescent="0.3">
      <c r="A28" s="12" t="s">
        <v>15</v>
      </c>
      <c r="B28" s="13" t="s">
        <v>33</v>
      </c>
      <c r="C28" s="14" t="s">
        <v>2</v>
      </c>
      <c r="D28" s="15" t="s">
        <v>18</v>
      </c>
      <c r="E28" s="16" t="s">
        <v>19</v>
      </c>
      <c r="F28" s="13" t="s">
        <v>17</v>
      </c>
      <c r="G28" s="17" t="s">
        <v>0</v>
      </c>
      <c r="H28" s="15" t="s">
        <v>18</v>
      </c>
      <c r="I28" s="16" t="s">
        <v>19</v>
      </c>
      <c r="J28" s="13" t="s">
        <v>17</v>
      </c>
      <c r="K28" s="63" t="s">
        <v>20</v>
      </c>
      <c r="L28" s="15" t="s">
        <v>21</v>
      </c>
      <c r="M28" s="18" t="s">
        <v>22</v>
      </c>
    </row>
    <row r="29" spans="1:16" x14ac:dyDescent="0.25">
      <c r="A29" s="20" t="s">
        <v>5</v>
      </c>
      <c r="B29" s="21" t="s">
        <v>6</v>
      </c>
      <c r="C29" s="64">
        <v>7226</v>
      </c>
      <c r="D29" s="108">
        <f>(C29/$C$38)*100</f>
        <v>22.263302215238625</v>
      </c>
      <c r="E29" s="25">
        <f>SUM(D29:D31)</f>
        <v>59.839171827340792</v>
      </c>
      <c r="F29" s="99">
        <f>SUM(D31:D32,D35)</f>
        <v>15.509751363342268</v>
      </c>
      <c r="G29" s="23">
        <v>2365</v>
      </c>
      <c r="H29" s="116">
        <f>(G29/$G$38)*100</f>
        <v>19.984789589318911</v>
      </c>
      <c r="I29" s="25">
        <f>SUM(H29:H31)</f>
        <v>49.484536082474222</v>
      </c>
      <c r="J29" s="99">
        <f>SUM(H31:H32,H35)</f>
        <v>7.368598952171709</v>
      </c>
      <c r="K29" s="95">
        <f>(D29-H29)/H29*100</f>
        <v>11.401234002170778</v>
      </c>
      <c r="L29" s="25">
        <f>(E29-I29)/I29*100</f>
        <v>20.924993067751195</v>
      </c>
      <c r="M29" s="26">
        <f>(F29-J29)/J29*100</f>
        <v>110.48440095618392</v>
      </c>
    </row>
    <row r="30" spans="1:16" ht="15.6" customHeight="1" x14ac:dyDescent="0.25">
      <c r="A30" s="20"/>
      <c r="B30" s="21" t="s">
        <v>7</v>
      </c>
      <c r="C30" s="22">
        <v>10295</v>
      </c>
      <c r="D30" s="108">
        <f t="shared" ref="D30:D37" si="10">(C30/$C$38)*100</f>
        <v>31.718889607788768</v>
      </c>
      <c r="E30" s="25"/>
      <c r="F30" s="99"/>
      <c r="G30" s="23">
        <v>3186</v>
      </c>
      <c r="H30" s="108">
        <f t="shared" ref="H30:H37" si="11">(G30/$G$38)*100</f>
        <v>26.922426905526446</v>
      </c>
      <c r="I30" s="25"/>
      <c r="J30" s="99"/>
      <c r="K30" s="96">
        <f t="shared" ref="K30:K37" si="12">(D30-H30)/H30*100</f>
        <v>17.815863031566952</v>
      </c>
      <c r="L30" s="25"/>
      <c r="M30" s="26"/>
    </row>
    <row r="31" spans="1:16" x14ac:dyDescent="0.25">
      <c r="A31" s="30"/>
      <c r="B31" s="31" t="s">
        <v>8</v>
      </c>
      <c r="C31" s="66">
        <v>1901</v>
      </c>
      <c r="D31" s="109">
        <f t="shared" si="10"/>
        <v>5.8569800043133995</v>
      </c>
      <c r="E31" s="34"/>
      <c r="F31" s="102"/>
      <c r="G31" s="33">
        <v>305</v>
      </c>
      <c r="H31" s="112">
        <f t="shared" si="11"/>
        <v>2.5773195876288657</v>
      </c>
      <c r="I31" s="34"/>
      <c r="J31" s="102"/>
      <c r="K31" s="87">
        <f t="shared" si="12"/>
        <v>127.25082416735994</v>
      </c>
      <c r="L31" s="34"/>
      <c r="M31" s="35"/>
    </row>
    <row r="32" spans="1:16" x14ac:dyDescent="0.25">
      <c r="A32" s="20" t="s">
        <v>3</v>
      </c>
      <c r="B32" s="21" t="s">
        <v>9</v>
      </c>
      <c r="C32" s="64">
        <v>117</v>
      </c>
      <c r="D32" s="117">
        <f t="shared" si="10"/>
        <v>0.36047693871892039</v>
      </c>
      <c r="E32" s="25">
        <f>SUM(D32:D34)</f>
        <v>6.8336568382783378</v>
      </c>
      <c r="F32" s="99">
        <f>SUM(D29,D34,D36)</f>
        <v>30.674430785346765</v>
      </c>
      <c r="G32" s="73">
        <v>16</v>
      </c>
      <c r="H32" s="117">
        <f t="shared" si="11"/>
        <v>0.13520365049856345</v>
      </c>
      <c r="I32" s="25">
        <f>SUM(H32:H34)</f>
        <v>10.917694777759001</v>
      </c>
      <c r="J32" s="99">
        <f>SUM(H29,H34,H36)</f>
        <v>32.617880682778434</v>
      </c>
      <c r="K32" s="88">
        <f t="shared" si="12"/>
        <v>166.61775579998152</v>
      </c>
      <c r="L32" s="25">
        <f>(E32-I32)/I32*100</f>
        <v>-37.407511591187429</v>
      </c>
      <c r="M32" s="26">
        <f>(F32-J32)/J32*100</f>
        <v>-5.9582347373591658</v>
      </c>
    </row>
    <row r="33" spans="1:13" x14ac:dyDescent="0.25">
      <c r="A33" s="20"/>
      <c r="B33" s="21" t="s">
        <v>10</v>
      </c>
      <c r="C33" s="64">
        <v>1801</v>
      </c>
      <c r="D33" s="111">
        <f t="shared" si="10"/>
        <v>5.5488800566903906</v>
      </c>
      <c r="E33" s="25"/>
      <c r="F33" s="99"/>
      <c r="G33" s="23">
        <v>1205</v>
      </c>
      <c r="H33" s="116">
        <f t="shared" si="11"/>
        <v>10.182524928173061</v>
      </c>
      <c r="I33" s="25"/>
      <c r="J33" s="99"/>
      <c r="K33" s="91">
        <f t="shared" si="12"/>
        <v>-45.505853451556774</v>
      </c>
      <c r="L33" s="25"/>
      <c r="M33" s="26"/>
    </row>
    <row r="34" spans="1:13" x14ac:dyDescent="0.25">
      <c r="A34" s="30"/>
      <c r="B34" s="31" t="s">
        <v>11</v>
      </c>
      <c r="C34" s="32">
        <v>300</v>
      </c>
      <c r="D34" s="112">
        <f t="shared" si="10"/>
        <v>0.92429984286902678</v>
      </c>
      <c r="E34" s="34"/>
      <c r="F34" s="102"/>
      <c r="G34" s="33">
        <v>71</v>
      </c>
      <c r="H34" s="112">
        <f t="shared" si="11"/>
        <v>0.59996619908737536</v>
      </c>
      <c r="I34" s="34"/>
      <c r="J34" s="102"/>
      <c r="K34" s="90">
        <f t="shared" si="12"/>
        <v>54.058652683268491</v>
      </c>
      <c r="L34" s="34"/>
      <c r="M34" s="35"/>
    </row>
    <row r="35" spans="1:13" x14ac:dyDescent="0.25">
      <c r="A35" s="36" t="s">
        <v>4</v>
      </c>
      <c r="B35" s="37" t="s">
        <v>12</v>
      </c>
      <c r="C35" s="38">
        <v>3016</v>
      </c>
      <c r="D35" s="113">
        <f t="shared" si="10"/>
        <v>9.2922944203099487</v>
      </c>
      <c r="E35" s="40">
        <f>SUM(D35:D37)</f>
        <v>33.327171334380871</v>
      </c>
      <c r="F35" s="104">
        <f>SUM(D30,D33,D37)</f>
        <v>53.815817851310968</v>
      </c>
      <c r="G35" s="39">
        <v>551</v>
      </c>
      <c r="H35" s="110">
        <f t="shared" si="11"/>
        <v>4.6560757140442792</v>
      </c>
      <c r="I35" s="40">
        <f>SUM(H35:H37)</f>
        <v>39.597769139766768</v>
      </c>
      <c r="J35" s="104">
        <f>SUM(H30,H33,H37)</f>
        <v>60.013520365049857</v>
      </c>
      <c r="K35" s="89">
        <f t="shared" si="12"/>
        <v>99.573524809342885</v>
      </c>
      <c r="L35" s="40">
        <f>(E35-I35)/I35*100</f>
        <v>-15.835735046721449</v>
      </c>
      <c r="M35" s="41">
        <f>(F35-J35)/J35*100</f>
        <v>-10.32717706949958</v>
      </c>
    </row>
    <row r="36" spans="1:13" x14ac:dyDescent="0.25">
      <c r="A36" s="20"/>
      <c r="B36" s="21" t="s">
        <v>13</v>
      </c>
      <c r="C36" s="64">
        <v>2430</v>
      </c>
      <c r="D36" s="111">
        <f t="shared" si="10"/>
        <v>7.4868287272391161</v>
      </c>
      <c r="E36" s="25"/>
      <c r="F36" s="99"/>
      <c r="G36" s="23">
        <v>1424</v>
      </c>
      <c r="H36" s="116">
        <f t="shared" si="11"/>
        <v>12.033124894372147</v>
      </c>
      <c r="I36" s="25"/>
      <c r="J36" s="99"/>
      <c r="K36" s="91">
        <f t="shared" si="12"/>
        <v>-37.781509018154701</v>
      </c>
      <c r="L36" s="25"/>
      <c r="M36" s="26"/>
    </row>
    <row r="37" spans="1:13" ht="16.5" thickBot="1" x14ac:dyDescent="0.3">
      <c r="A37" s="46"/>
      <c r="B37" s="47" t="s">
        <v>14</v>
      </c>
      <c r="C37" s="69">
        <v>5371</v>
      </c>
      <c r="D37" s="114">
        <f t="shared" si="10"/>
        <v>16.548048186831807</v>
      </c>
      <c r="E37" s="50"/>
      <c r="F37" s="106"/>
      <c r="G37" s="49">
        <v>2711</v>
      </c>
      <c r="H37" s="118">
        <f t="shared" si="11"/>
        <v>22.908568531350344</v>
      </c>
      <c r="I37" s="50"/>
      <c r="J37" s="106"/>
      <c r="K37" s="92">
        <f t="shared" si="12"/>
        <v>-27.764809205840052</v>
      </c>
      <c r="L37" s="50"/>
      <c r="M37" s="51"/>
    </row>
    <row r="38" spans="1:13" ht="17.25" thickTop="1" thickBot="1" x14ac:dyDescent="0.3">
      <c r="A38" s="74"/>
      <c r="B38" s="75" t="s">
        <v>16</v>
      </c>
      <c r="C38" s="115">
        <f t="shared" ref="C38:J38" si="13">SUM(C29:C37)</f>
        <v>32457</v>
      </c>
      <c r="D38" s="54">
        <f t="shared" si="13"/>
        <v>100</v>
      </c>
      <c r="E38" s="55">
        <f t="shared" si="13"/>
        <v>100</v>
      </c>
      <c r="F38" s="56">
        <f t="shared" si="13"/>
        <v>100</v>
      </c>
      <c r="G38" s="107">
        <f t="shared" si="13"/>
        <v>11834</v>
      </c>
      <c r="H38" s="54">
        <f t="shared" si="13"/>
        <v>99.999999999999986</v>
      </c>
      <c r="I38" s="55">
        <f t="shared" si="13"/>
        <v>100</v>
      </c>
      <c r="J38" s="56">
        <f t="shared" si="13"/>
        <v>100</v>
      </c>
      <c r="K38" s="54"/>
      <c r="L38" s="58"/>
      <c r="M38" s="59"/>
    </row>
    <row r="40" spans="1:13" x14ac:dyDescent="0.25">
      <c r="A40" s="76" t="s">
        <v>32</v>
      </c>
      <c r="B40" s="76" t="s">
        <v>31</v>
      </c>
      <c r="C40" s="78" t="s">
        <v>29</v>
      </c>
      <c r="D40" s="77" t="s">
        <v>30</v>
      </c>
      <c r="E40" s="81" t="s">
        <v>35</v>
      </c>
      <c r="F40" s="80" t="s">
        <v>34</v>
      </c>
      <c r="G40" s="79" t="s">
        <v>28</v>
      </c>
    </row>
    <row r="41" spans="1:13" x14ac:dyDescent="0.25">
      <c r="A41" s="76"/>
      <c r="B41" s="76" t="s">
        <v>20</v>
      </c>
      <c r="C41" s="82" t="s">
        <v>26</v>
      </c>
      <c r="D41" s="83" t="s">
        <v>27</v>
      </c>
      <c r="E41" s="84" t="s">
        <v>23</v>
      </c>
      <c r="F41" s="85" t="s">
        <v>24</v>
      </c>
      <c r="G41" s="86" t="s">
        <v>25</v>
      </c>
    </row>
  </sheetData>
  <mergeCells count="69">
    <mergeCell ref="T11:T13"/>
    <mergeCell ref="W11:W13"/>
    <mergeCell ref="L11:L13"/>
    <mergeCell ref="L8:L10"/>
    <mergeCell ref="T5:T7"/>
    <mergeCell ref="W5:W7"/>
    <mergeCell ref="T8:T10"/>
    <mergeCell ref="W8:W10"/>
    <mergeCell ref="I8:I10"/>
    <mergeCell ref="I5:I7"/>
    <mergeCell ref="I11:I13"/>
    <mergeCell ref="A11:A13"/>
    <mergeCell ref="A8:A10"/>
    <mergeCell ref="A5:A7"/>
    <mergeCell ref="F11:F13"/>
    <mergeCell ref="F8:F10"/>
    <mergeCell ref="F5:F7"/>
    <mergeCell ref="E8:E10"/>
    <mergeCell ref="E5:E7"/>
    <mergeCell ref="E11:E13"/>
    <mergeCell ref="J5:J7"/>
    <mergeCell ref="M5:M7"/>
    <mergeCell ref="M8:M10"/>
    <mergeCell ref="M11:M13"/>
    <mergeCell ref="J17:J19"/>
    <mergeCell ref="L17:L19"/>
    <mergeCell ref="L5:L7"/>
    <mergeCell ref="J11:J13"/>
    <mergeCell ref="J8:J10"/>
    <mergeCell ref="I23:I25"/>
    <mergeCell ref="J23:J25"/>
    <mergeCell ref="L23:L25"/>
    <mergeCell ref="M23:M25"/>
    <mergeCell ref="F17:F19"/>
    <mergeCell ref="F20:F22"/>
    <mergeCell ref="F23:F25"/>
    <mergeCell ref="I17:I19"/>
    <mergeCell ref="M17:M19"/>
    <mergeCell ref="I20:I22"/>
    <mergeCell ref="J20:J22"/>
    <mergeCell ref="L20:L22"/>
    <mergeCell ref="M20:M22"/>
    <mergeCell ref="A35:A37"/>
    <mergeCell ref="E35:E37"/>
    <mergeCell ref="F35:F37"/>
    <mergeCell ref="A17:A19"/>
    <mergeCell ref="A20:A22"/>
    <mergeCell ref="A23:A25"/>
    <mergeCell ref="A29:A31"/>
    <mergeCell ref="E29:E31"/>
    <mergeCell ref="E20:E22"/>
    <mergeCell ref="E23:E25"/>
    <mergeCell ref="F29:F31"/>
    <mergeCell ref="E17:E19"/>
    <mergeCell ref="A32:A34"/>
    <mergeCell ref="E32:E34"/>
    <mergeCell ref="F32:F34"/>
    <mergeCell ref="I29:I31"/>
    <mergeCell ref="J29:J31"/>
    <mergeCell ref="M32:M34"/>
    <mergeCell ref="L35:L37"/>
    <mergeCell ref="M35:M37"/>
    <mergeCell ref="I32:I34"/>
    <mergeCell ref="J32:J34"/>
    <mergeCell ref="I35:I37"/>
    <mergeCell ref="J35:J37"/>
    <mergeCell ref="L32:L34"/>
    <mergeCell ref="M29:M31"/>
    <mergeCell ref="L29:L31"/>
  </mergeCells>
  <conditionalFormatting sqref="Y5:Y13">
    <cfRule type="colorScale" priority="21">
      <colorScale>
        <cfvo type="min"/>
        <cfvo type="max"/>
        <color rgb="FF63BE7B"/>
        <color rgb="FFFCFCFF"/>
      </colorScale>
    </cfRule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300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global circuitry</vt:lpstr>
    </vt:vector>
  </TitlesOfParts>
  <Company>MPI for chemical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Gruber</dc:creator>
  <cp:lastModifiedBy>Lydia Gruber</cp:lastModifiedBy>
  <dcterms:created xsi:type="dcterms:W3CDTF">2020-12-07T22:41:06Z</dcterms:created>
  <dcterms:modified xsi:type="dcterms:W3CDTF">2025-08-12T13:08:10Z</dcterms:modified>
</cp:coreProperties>
</file>