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dersh\Desktop\"/>
    </mc:Choice>
  </mc:AlternateContent>
  <xr:revisionPtr revIDLastSave="0" documentId="13_ncr:1_{AB826980-62C7-45E9-9575-774E0B5CE691}" xr6:coauthVersionLast="47" xr6:coauthVersionMax="47" xr10:uidLastSave="{00000000-0000-0000-0000-000000000000}"/>
  <bookViews>
    <workbookView xWindow="-120" yWindow="-120" windowWidth="29040" windowHeight="15840" xr2:uid="{4187C35D-D89C-47D7-9C1F-C3B063D75F70}"/>
  </bookViews>
  <sheets>
    <sheet name="Figure 6 source 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1" l="1"/>
  <c r="E90" i="1" s="1"/>
  <c r="D89" i="1"/>
  <c r="E89" i="1" s="1"/>
  <c r="J88" i="1"/>
  <c r="E88" i="1"/>
  <c r="I88" i="1" s="1"/>
  <c r="K88" i="1" s="1"/>
  <c r="M88" i="1" s="1"/>
  <c r="N88" i="1" s="1"/>
  <c r="J87" i="1"/>
  <c r="E87" i="1"/>
  <c r="I87" i="1" s="1"/>
  <c r="K87" i="1" s="1"/>
  <c r="M87" i="1" s="1"/>
  <c r="N87" i="1" s="1"/>
  <c r="J86" i="1"/>
  <c r="E86" i="1"/>
  <c r="I86" i="1" s="1"/>
  <c r="K86" i="1" s="1"/>
  <c r="E85" i="1"/>
  <c r="J85" i="1" s="1"/>
  <c r="E84" i="1"/>
  <c r="J84" i="1" s="1"/>
  <c r="E83" i="1"/>
  <c r="I83" i="1" s="1"/>
  <c r="E82" i="1"/>
  <c r="I82" i="1" s="1"/>
  <c r="E81" i="1"/>
  <c r="J81" i="1" s="1"/>
  <c r="E80" i="1"/>
  <c r="J80" i="1" s="1"/>
  <c r="E79" i="1"/>
  <c r="J79" i="1" s="1"/>
  <c r="J78" i="1"/>
  <c r="E78" i="1"/>
  <c r="I78" i="1" s="1"/>
  <c r="K78" i="1" s="1"/>
  <c r="E77" i="1"/>
  <c r="J77" i="1" s="1"/>
  <c r="E76" i="1"/>
  <c r="J76" i="1" s="1"/>
  <c r="E75" i="1"/>
  <c r="J75" i="1" s="1"/>
  <c r="E74" i="1"/>
  <c r="J74" i="1" s="1"/>
  <c r="E73" i="1"/>
  <c r="J73" i="1" s="1"/>
  <c r="E72" i="1"/>
  <c r="J72" i="1" s="1"/>
  <c r="E71" i="1"/>
  <c r="I71" i="1" s="1"/>
  <c r="E70" i="1"/>
  <c r="I70" i="1" s="1"/>
  <c r="E69" i="1"/>
  <c r="I69" i="1" s="1"/>
  <c r="E68" i="1"/>
  <c r="J68" i="1" s="1"/>
  <c r="E67" i="1"/>
  <c r="I67" i="1" s="1"/>
  <c r="E66" i="1"/>
  <c r="I66" i="1" s="1"/>
  <c r="E65" i="1"/>
  <c r="J65" i="1" s="1"/>
  <c r="J64" i="1"/>
  <c r="I64" i="1"/>
  <c r="K64" i="1" s="1"/>
  <c r="E64" i="1"/>
  <c r="H55" i="1"/>
  <c r="E55" i="1"/>
  <c r="D54" i="1"/>
  <c r="E54" i="1" s="1"/>
  <c r="H54" i="1" s="1"/>
  <c r="E53" i="1"/>
  <c r="H53" i="1" s="1"/>
  <c r="D52" i="1"/>
  <c r="E52" i="1" s="1"/>
  <c r="H52" i="1" s="1"/>
  <c r="D51" i="1"/>
  <c r="E51" i="1" s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M64" i="1" l="1"/>
  <c r="N64" i="1" s="1"/>
  <c r="M86" i="1"/>
  <c r="N86" i="1" s="1"/>
  <c r="O85" i="1" s="1"/>
  <c r="L85" i="1"/>
  <c r="J89" i="1"/>
  <c r="I89" i="1"/>
  <c r="K89" i="1" s="1"/>
  <c r="K70" i="1"/>
  <c r="M70" i="1" s="1"/>
  <c r="N70" i="1" s="1"/>
  <c r="J90" i="1"/>
  <c r="I90" i="1"/>
  <c r="K90" i="1" s="1"/>
  <c r="M90" i="1" s="1"/>
  <c r="N90" i="1" s="1"/>
  <c r="K66" i="1"/>
  <c r="M66" i="1" s="1"/>
  <c r="N66" i="1" s="1"/>
  <c r="M78" i="1"/>
  <c r="N78" i="1" s="1"/>
  <c r="K83" i="1"/>
  <c r="M83" i="1" s="1"/>
  <c r="N83" i="1" s="1"/>
  <c r="K67" i="1"/>
  <c r="M67" i="1" s="1"/>
  <c r="N67" i="1" s="1"/>
  <c r="I65" i="1"/>
  <c r="K65" i="1" s="1"/>
  <c r="M65" i="1" s="1"/>
  <c r="N65" i="1" s="1"/>
  <c r="I68" i="1"/>
  <c r="K68" i="1" s="1"/>
  <c r="M68" i="1" s="1"/>
  <c r="N68" i="1" s="1"/>
  <c r="I84" i="1"/>
  <c r="K84" i="1" s="1"/>
  <c r="M84" i="1" s="1"/>
  <c r="N84" i="1" s="1"/>
  <c r="J66" i="1"/>
  <c r="J67" i="1"/>
  <c r="J69" i="1"/>
  <c r="K69" i="1" s="1"/>
  <c r="J70" i="1"/>
  <c r="J71" i="1"/>
  <c r="K71" i="1" s="1"/>
  <c r="J82" i="1"/>
  <c r="K82" i="1" s="1"/>
  <c r="J83" i="1"/>
  <c r="I72" i="1"/>
  <c r="K72" i="1" s="1"/>
  <c r="M72" i="1" s="1"/>
  <c r="N72" i="1" s="1"/>
  <c r="I73" i="1"/>
  <c r="K73" i="1" s="1"/>
  <c r="M73" i="1" s="1"/>
  <c r="N73" i="1" s="1"/>
  <c r="I74" i="1"/>
  <c r="K74" i="1" s="1"/>
  <c r="M74" i="1" s="1"/>
  <c r="N74" i="1" s="1"/>
  <c r="I75" i="1"/>
  <c r="K75" i="1" s="1"/>
  <c r="M75" i="1" s="1"/>
  <c r="N75" i="1" s="1"/>
  <c r="I76" i="1"/>
  <c r="K76" i="1" s="1"/>
  <c r="M76" i="1" s="1"/>
  <c r="N76" i="1" s="1"/>
  <c r="M82" i="1" l="1"/>
  <c r="N82" i="1" s="1"/>
  <c r="O78" i="1" s="1"/>
  <c r="L78" i="1"/>
  <c r="M69" i="1"/>
  <c r="N69" i="1" s="1"/>
  <c r="L64" i="1"/>
  <c r="M71" i="1"/>
  <c r="N71" i="1" s="1"/>
  <c r="O71" i="1" s="1"/>
  <c r="L71" i="1"/>
  <c r="M89" i="1"/>
  <c r="N89" i="1" s="1"/>
  <c r="O89" i="1" s="1"/>
  <c r="L89" i="1"/>
</calcChain>
</file>

<file path=xl/sharedStrings.xml><?xml version="1.0" encoding="utf-8"?>
<sst xmlns="http://schemas.openxmlformats.org/spreadsheetml/2006/main" count="177" uniqueCount="68">
  <si>
    <t>Figure 6 source data</t>
  </si>
  <si>
    <t>Cell sizes and protein calculations (only cells used for assays)</t>
  </si>
  <si>
    <t>pg -&gt; # molecules conversion</t>
  </si>
  <si>
    <t xml:space="preserve"> ---&gt; 6.022e23 / 1000 / 1000 / 1000 / 1000 / 51920</t>
  </si>
  <si>
    <t xml:space="preserve"> (51920 g/mol = average 472aa protein at 110 Da/aa)</t>
  </si>
  <si>
    <t>diameter</t>
  </si>
  <si>
    <t>calculated volume</t>
  </si>
  <si>
    <t>protein conc</t>
  </si>
  <si>
    <t>#protein molecules/fL</t>
  </si>
  <si>
    <t>micron</t>
  </si>
  <si>
    <t>micron^3</t>
  </si>
  <si>
    <t>pg/cell</t>
  </si>
  <si>
    <t>resting LN</t>
  </si>
  <si>
    <t>OT-1's</t>
  </si>
  <si>
    <t>LN</t>
  </si>
  <si>
    <t>Rest</t>
  </si>
  <si>
    <t>LN2</t>
  </si>
  <si>
    <t>LN3</t>
  </si>
  <si>
    <t>SPL</t>
  </si>
  <si>
    <t>SPL2</t>
  </si>
  <si>
    <t>SPL3</t>
  </si>
  <si>
    <t>SPL1</t>
  </si>
  <si>
    <t>D1 LN</t>
  </si>
  <si>
    <t>LN1</t>
  </si>
  <si>
    <t>D1</t>
  </si>
  <si>
    <t>D1 SPL1</t>
  </si>
  <si>
    <t>D1 SPL2</t>
  </si>
  <si>
    <t>D1 SPL3</t>
  </si>
  <si>
    <t>D2</t>
  </si>
  <si>
    <t>HeLa 1 (for TRP) (121416)</t>
  </si>
  <si>
    <t>HeLa</t>
  </si>
  <si>
    <t>HeLa 2 (for TRP) (121416)</t>
  </si>
  <si>
    <t>HeLa 3 (for TRP) (121416)</t>
  </si>
  <si>
    <t>HeLa 19</t>
  </si>
  <si>
    <t>HeLa 20</t>
  </si>
  <si>
    <t>HeLa 21</t>
  </si>
  <si>
    <t>ex vivo</t>
  </si>
  <si>
    <t>081017 sort</t>
  </si>
  <si>
    <t>070717 sort</t>
  </si>
  <si>
    <t>Sort 1 (082516)</t>
  </si>
  <si>
    <t>Sort 2 (102416)</t>
  </si>
  <si>
    <t>Sort 3 (121216)</t>
  </si>
  <si>
    <t>Bioanalyzer Ribosome Counts</t>
  </si>
  <si>
    <t>cell size</t>
  </si>
  <si>
    <t># molecules</t>
  </si>
  <si>
    <t>#ribosomes/fL</t>
  </si>
  <si>
    <t>proteins/ribosome</t>
  </si>
  <si>
    <t>ave protein/rib</t>
  </si>
  <si>
    <t>doubling time</t>
  </si>
  <si>
    <t>18s</t>
  </si>
  <si>
    <t>28s</t>
  </si>
  <si>
    <t>seconds</t>
  </si>
  <si>
    <t>hours</t>
  </si>
  <si>
    <t>rest LN2</t>
  </si>
  <si>
    <t>resting SPL2</t>
  </si>
  <si>
    <t>day 1 act</t>
  </si>
  <si>
    <t>D1 LN1</t>
  </si>
  <si>
    <t>D1 LN3</t>
  </si>
  <si>
    <t>D2 LN</t>
  </si>
  <si>
    <t>day 2 act</t>
  </si>
  <si>
    <t>D2 LN1</t>
  </si>
  <si>
    <t>D2 LN2</t>
  </si>
  <si>
    <t>D2 LN3</t>
  </si>
  <si>
    <t>D2 SPL1</t>
  </si>
  <si>
    <t>D2 SPL2</t>
  </si>
  <si>
    <t>D2 SPL3</t>
  </si>
  <si>
    <t>sort</t>
  </si>
  <si>
    <t>ex vivo day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</si>
</sst>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4D2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1" fontId="0" fillId="0" borderId="0" xfId="0" applyNumberFormat="1"/>
    <xf numFmtId="11" fontId="0" fillId="4" borderId="0" xfId="0" applyNumberFormat="1" applyFill="1"/>
    <xf numFmtId="0" fontId="0" fillId="4" borderId="0" xfId="0" applyFill="1"/>
    <xf numFmtId="0" fontId="0" fillId="0" borderId="1" xfId="0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/>
    <xf numFmtId="0" fontId="0" fillId="5" borderId="3" xfId="0" applyFill="1" applyBorder="1"/>
    <xf numFmtId="0" fontId="0" fillId="0" borderId="3" xfId="0" applyBorder="1"/>
    <xf numFmtId="2" fontId="0" fillId="0" borderId="3" xfId="0" applyNumberFormat="1" applyBorder="1"/>
    <xf numFmtId="11" fontId="0" fillId="0" borderId="4" xfId="0" applyNumberFormat="1" applyBorder="1"/>
    <xf numFmtId="2" fontId="0" fillId="0" borderId="0" xfId="0" applyNumberFormat="1"/>
    <xf numFmtId="164" fontId="0" fillId="0" borderId="0" xfId="0" applyNumberFormat="1"/>
    <xf numFmtId="11" fontId="0" fillId="0" borderId="0" xfId="0" applyNumberFormat="1"/>
    <xf numFmtId="0" fontId="3" fillId="0" borderId="5" xfId="0" applyFont="1" applyBorder="1"/>
    <xf numFmtId="0" fontId="0" fillId="5" borderId="0" xfId="0" applyFill="1"/>
    <xf numFmtId="11" fontId="0" fillId="0" borderId="6" xfId="0" applyNumberFormat="1" applyBorder="1"/>
    <xf numFmtId="165" fontId="0" fillId="0" borderId="0" xfId="0" applyNumberFormat="1"/>
    <xf numFmtId="0" fontId="4" fillId="0" borderId="5" xfId="0" applyFont="1" applyBorder="1"/>
    <xf numFmtId="0" fontId="3" fillId="0" borderId="7" xfId="0" applyFont="1" applyBorder="1"/>
    <xf numFmtId="0" fontId="0" fillId="5" borderId="8" xfId="0" applyFill="1" applyBorder="1"/>
    <xf numFmtId="0" fontId="0" fillId="0" borderId="8" xfId="0" applyBorder="1"/>
    <xf numFmtId="2" fontId="0" fillId="0" borderId="8" xfId="0" applyNumberFormat="1" applyBorder="1"/>
    <xf numFmtId="11" fontId="0" fillId="0" borderId="9" xfId="0" applyNumberFormat="1" applyBorder="1"/>
    <xf numFmtId="0" fontId="4" fillId="0" borderId="2" xfId="0" applyFont="1" applyBorder="1"/>
    <xf numFmtId="0" fontId="5" fillId="5" borderId="3" xfId="0" applyFont="1" applyFill="1" applyBorder="1"/>
    <xf numFmtId="0" fontId="5" fillId="0" borderId="3" xfId="0" applyFont="1" applyBorder="1"/>
    <xf numFmtId="2" fontId="5" fillId="0" borderId="3" xfId="0" applyNumberFormat="1" applyFont="1" applyBorder="1"/>
    <xf numFmtId="0" fontId="5" fillId="0" borderId="0" xfId="0" applyFont="1"/>
    <xf numFmtId="0" fontId="5" fillId="5" borderId="0" xfId="0" applyFont="1" applyFill="1"/>
    <xf numFmtId="2" fontId="5" fillId="0" borderId="0" xfId="0" applyNumberFormat="1" applyFont="1"/>
    <xf numFmtId="0" fontId="0" fillId="6" borderId="3" xfId="0" applyFill="1" applyBorder="1"/>
    <xf numFmtId="0" fontId="0" fillId="6" borderId="0" xfId="0" applyFill="1"/>
    <xf numFmtId="0" fontId="0" fillId="6" borderId="8" xfId="0" applyFill="1" applyBorder="1"/>
    <xf numFmtId="0" fontId="4" fillId="0" borderId="7" xfId="0" applyFont="1" applyBorder="1"/>
    <xf numFmtId="0" fontId="0" fillId="7" borderId="3" xfId="0" applyFill="1" applyBorder="1"/>
    <xf numFmtId="0" fontId="0" fillId="7" borderId="0" xfId="0" applyFill="1"/>
    <xf numFmtId="0" fontId="0" fillId="7" borderId="8" xfId="0" applyFill="1" applyBorder="1"/>
    <xf numFmtId="0" fontId="4" fillId="8" borderId="3" xfId="0" applyFont="1" applyFill="1" applyBorder="1"/>
    <xf numFmtId="0" fontId="0" fillId="8" borderId="3" xfId="0" applyFill="1" applyBorder="1"/>
    <xf numFmtId="0" fontId="4" fillId="8" borderId="0" xfId="0" applyFont="1" applyFill="1"/>
    <xf numFmtId="0" fontId="0" fillId="8" borderId="0" xfId="0" applyFill="1"/>
    <xf numFmtId="14" fontId="4" fillId="0" borderId="5" xfId="0" applyNumberFormat="1" applyFont="1" applyBorder="1"/>
    <xf numFmtId="2" fontId="6" fillId="0" borderId="0" xfId="0" applyNumberFormat="1" applyFont="1"/>
    <xf numFmtId="164" fontId="2" fillId="0" borderId="0" xfId="0" applyNumberFormat="1" applyFont="1"/>
    <xf numFmtId="0" fontId="7" fillId="9" borderId="3" xfId="0" applyFont="1" applyFill="1" applyBorder="1"/>
    <xf numFmtId="0" fontId="8" fillId="9" borderId="3" xfId="0" applyFont="1" applyFill="1" applyBorder="1"/>
    <xf numFmtId="164" fontId="0" fillId="0" borderId="3" xfId="0" applyNumberFormat="1" applyBorder="1"/>
    <xf numFmtId="0" fontId="7" fillId="9" borderId="0" xfId="0" applyFont="1" applyFill="1"/>
    <xf numFmtId="0" fontId="8" fillId="9" borderId="0" xfId="0" applyFont="1" applyFill="1"/>
    <xf numFmtId="0" fontId="0" fillId="0" borderId="5" xfId="0" applyBorder="1"/>
    <xf numFmtId="0" fontId="0" fillId="9" borderId="0" xfId="0" applyFill="1"/>
    <xf numFmtId="0" fontId="0" fillId="0" borderId="7" xfId="0" applyBorder="1"/>
    <xf numFmtId="0" fontId="7" fillId="9" borderId="8" xfId="0" applyFont="1" applyFill="1" applyBorder="1"/>
    <xf numFmtId="0" fontId="0" fillId="9" borderId="8" xfId="0" applyFill="1" applyBorder="1"/>
    <xf numFmtId="164" fontId="0" fillId="0" borderId="8" xfId="0" applyNumberFormat="1" applyBorder="1"/>
    <xf numFmtId="0" fontId="0" fillId="4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11" borderId="3" xfId="0" applyFill="1" applyBorder="1"/>
    <xf numFmtId="11" fontId="0" fillId="0" borderId="3" xfId="0" applyNumberFormat="1" applyBorder="1"/>
    <xf numFmtId="1" fontId="0" fillId="0" borderId="3" xfId="0" applyNumberFormat="1" applyBorder="1"/>
    <xf numFmtId="2" fontId="0" fillId="0" borderId="4" xfId="0" applyNumberFormat="1" applyBorder="1"/>
    <xf numFmtId="0" fontId="0" fillId="11" borderId="0" xfId="0" applyFill="1"/>
    <xf numFmtId="2" fontId="0" fillId="0" borderId="6" xfId="0" applyNumberFormat="1" applyBorder="1"/>
    <xf numFmtId="0" fontId="0" fillId="11" borderId="8" xfId="0" applyFill="1" applyBorder="1"/>
    <xf numFmtId="11" fontId="0" fillId="0" borderId="8" xfId="0" applyNumberFormat="1" applyBorder="1"/>
    <xf numFmtId="1" fontId="0" fillId="0" borderId="8" xfId="0" applyNumberFormat="1" applyBorder="1"/>
    <xf numFmtId="2" fontId="0" fillId="0" borderId="9" xfId="0" applyNumberFormat="1" applyBorder="1"/>
    <xf numFmtId="2" fontId="0" fillId="6" borderId="10" xfId="0" applyNumberFormat="1" applyFill="1" applyBorder="1"/>
    <xf numFmtId="2" fontId="2" fillId="6" borderId="0" xfId="0" applyNumberFormat="1" applyFont="1" applyFill="1"/>
    <xf numFmtId="2" fontId="0" fillId="6" borderId="11" xfId="0" applyNumberFormat="1" applyFill="1" applyBorder="1"/>
    <xf numFmtId="2" fontId="0" fillId="6" borderId="12" xfId="0" applyNumberFormat="1" applyFill="1" applyBorder="1"/>
    <xf numFmtId="2" fontId="0" fillId="12" borderId="10" xfId="0" applyNumberFormat="1" applyFill="1" applyBorder="1"/>
    <xf numFmtId="2" fontId="2" fillId="12" borderId="0" xfId="0" applyNumberFormat="1" applyFont="1" applyFill="1"/>
    <xf numFmtId="0" fontId="0" fillId="12" borderId="0" xfId="0" applyFill="1"/>
    <xf numFmtId="2" fontId="0" fillId="12" borderId="11" xfId="0" applyNumberFormat="1" applyFill="1" applyBorder="1"/>
    <xf numFmtId="2" fontId="0" fillId="12" borderId="12" xfId="0" applyNumberFormat="1" applyFill="1" applyBorder="1"/>
    <xf numFmtId="2" fontId="0" fillId="0" borderId="10" xfId="0" applyNumberFormat="1" applyBorder="1"/>
    <xf numFmtId="2" fontId="2" fillId="13" borderId="0" xfId="0" applyNumberFormat="1" applyFont="1" applyFill="1"/>
    <xf numFmtId="0" fontId="0" fillId="13" borderId="0" xfId="0" applyFill="1"/>
    <xf numFmtId="2" fontId="0" fillId="13" borderId="11" xfId="0" applyNumberFormat="1" applyFill="1" applyBorder="1"/>
    <xf numFmtId="0" fontId="0" fillId="8" borderId="8" xfId="0" applyFill="1" applyBorder="1"/>
    <xf numFmtId="2" fontId="0" fillId="13" borderId="12" xfId="0" applyNumberFormat="1" applyFill="1" applyBorder="1"/>
    <xf numFmtId="0" fontId="0" fillId="9" borderId="2" xfId="0" applyFill="1" applyBorder="1"/>
    <xf numFmtId="0" fontId="0" fillId="9" borderId="3" xfId="0" applyFill="1" applyBorder="1"/>
    <xf numFmtId="2" fontId="0" fillId="9" borderId="10" xfId="0" applyNumberFormat="1" applyFill="1" applyBorder="1"/>
    <xf numFmtId="2" fontId="2" fillId="9" borderId="0" xfId="0" applyNumberFormat="1" applyFont="1" applyFill="1"/>
    <xf numFmtId="0" fontId="0" fillId="9" borderId="7" xfId="0" applyFill="1" applyBorder="1"/>
    <xf numFmtId="2" fontId="0" fillId="9" borderId="12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1B3D5-3111-4ABF-8BBB-B91C88CEE13C}">
  <dimension ref="A1:P90"/>
  <sheetViews>
    <sheetView tabSelected="1" workbookViewId="0">
      <selection activeCell="I12" sqref="I12"/>
    </sheetView>
  </sheetViews>
  <sheetFormatPr defaultRowHeight="15" x14ac:dyDescent="0.25"/>
  <cols>
    <col min="1" max="1" width="19" customWidth="1"/>
    <col min="2" max="2" width="10.85546875" customWidth="1"/>
    <col min="3" max="3" width="14" bestFit="1" customWidth="1"/>
    <col min="5" max="5" width="17.42578125" bestFit="1" customWidth="1"/>
    <col min="6" max="6" width="12" bestFit="1" customWidth="1"/>
    <col min="7" max="7" width="11.5703125" bestFit="1" customWidth="1"/>
    <col min="8" max="8" width="20.85546875" bestFit="1" customWidth="1"/>
    <col min="9" max="9" width="27" bestFit="1" customWidth="1"/>
    <col min="10" max="10" width="15.5703125" customWidth="1"/>
    <col min="11" max="11" width="19.5703125" bestFit="1" customWidth="1"/>
    <col min="12" max="12" width="14.5703125" bestFit="1" customWidth="1"/>
    <col min="13" max="14" width="13.5703125" bestFit="1" customWidth="1"/>
    <col min="15" max="15" width="6.140625" bestFit="1" customWidth="1"/>
    <col min="16" max="16" width="12.28515625" bestFit="1" customWidth="1"/>
  </cols>
  <sheetData>
    <row r="1" spans="1:16" x14ac:dyDescent="0.25">
      <c r="A1" s="1" t="s">
        <v>0</v>
      </c>
      <c r="B1" s="1"/>
      <c r="C1" s="1"/>
      <c r="D1" s="1"/>
      <c r="E1" s="1"/>
    </row>
    <row r="4" spans="1:16" ht="15.75" x14ac:dyDescent="0.25">
      <c r="B4" s="2" t="s">
        <v>1</v>
      </c>
      <c r="C4" s="3"/>
      <c r="D4" s="3"/>
      <c r="E4" s="3"/>
      <c r="F4" s="3"/>
      <c r="K4" s="4"/>
    </row>
    <row r="5" spans="1:16" x14ac:dyDescent="0.25">
      <c r="H5" s="5">
        <v>11598600</v>
      </c>
      <c r="I5" s="6" t="s">
        <v>2</v>
      </c>
      <c r="J5" t="s">
        <v>3</v>
      </c>
    </row>
    <row r="6" spans="1:16" x14ac:dyDescent="0.25">
      <c r="J6" t="s">
        <v>4</v>
      </c>
    </row>
    <row r="7" spans="1:16" x14ac:dyDescent="0.25">
      <c r="D7" s="7" t="s">
        <v>5</v>
      </c>
      <c r="E7" s="7" t="s">
        <v>6</v>
      </c>
      <c r="F7" s="7" t="s">
        <v>7</v>
      </c>
      <c r="G7" s="7"/>
      <c r="H7" s="8" t="s">
        <v>8</v>
      </c>
      <c r="K7" s="9"/>
      <c r="L7" s="9"/>
    </row>
    <row r="8" spans="1:16" x14ac:dyDescent="0.25">
      <c r="D8" s="9" t="s">
        <v>9</v>
      </c>
      <c r="E8" s="9" t="s">
        <v>10</v>
      </c>
      <c r="F8" s="9" t="s">
        <v>11</v>
      </c>
      <c r="G8" s="9"/>
      <c r="H8" s="9"/>
    </row>
    <row r="10" spans="1:16" ht="15.75" x14ac:dyDescent="0.25">
      <c r="A10" s="10">
        <v>121517</v>
      </c>
      <c r="B10" s="11" t="s">
        <v>12</v>
      </c>
      <c r="C10" s="11" t="s">
        <v>13</v>
      </c>
      <c r="D10" s="12">
        <v>7.9</v>
      </c>
      <c r="E10" s="13">
        <f t="shared" ref="E10:E55" si="0">(4/3)*3.14159*((D10/2)^3)</f>
        <v>258.15439866833333</v>
      </c>
      <c r="F10" s="13">
        <v>20.6522211286089</v>
      </c>
      <c r="G10" s="12"/>
      <c r="H10" s="14">
        <f t="shared" ref="H10:H55" si="1">F10*$H$5/E10</f>
        <v>927882.12487531849</v>
      </c>
      <c r="I10" s="15"/>
      <c r="J10" s="4"/>
      <c r="K10" s="15"/>
      <c r="L10" s="16"/>
      <c r="N10" s="15"/>
      <c r="O10" s="15"/>
      <c r="P10" s="17"/>
    </row>
    <row r="11" spans="1:16" ht="15.75" x14ac:dyDescent="0.25">
      <c r="A11" s="18">
        <v>122017</v>
      </c>
      <c r="B11" s="19" t="s">
        <v>14</v>
      </c>
      <c r="C11" s="19" t="s">
        <v>15</v>
      </c>
      <c r="D11">
        <v>7.1</v>
      </c>
      <c r="E11" s="15">
        <f t="shared" si="0"/>
        <v>187.40160308166662</v>
      </c>
      <c r="F11" s="15">
        <v>30.851039195600436</v>
      </c>
      <c r="H11" s="20">
        <f t="shared" si="1"/>
        <v>1909422.6374261861</v>
      </c>
      <c r="I11" s="15"/>
      <c r="J11" s="21"/>
      <c r="K11" s="15"/>
      <c r="L11" s="16"/>
    </row>
    <row r="12" spans="1:16" ht="15.75" x14ac:dyDescent="0.25">
      <c r="A12" s="18">
        <v>122017</v>
      </c>
      <c r="B12" s="19" t="s">
        <v>16</v>
      </c>
      <c r="C12" s="19" t="s">
        <v>15</v>
      </c>
      <c r="D12">
        <v>6.9</v>
      </c>
      <c r="E12" s="15">
        <f t="shared" si="0"/>
        <v>172.00676488500002</v>
      </c>
      <c r="F12" s="15">
        <v>31.39523722511893</v>
      </c>
      <c r="H12" s="20">
        <f t="shared" si="1"/>
        <v>2117014.4018621654</v>
      </c>
      <c r="I12" s="15"/>
      <c r="K12" s="15"/>
      <c r="L12" s="16"/>
    </row>
    <row r="13" spans="1:16" ht="15.75" x14ac:dyDescent="0.25">
      <c r="A13" s="22">
        <v>122017</v>
      </c>
      <c r="B13" s="19" t="s">
        <v>17</v>
      </c>
      <c r="C13" s="19" t="s">
        <v>15</v>
      </c>
      <c r="D13">
        <v>7.6</v>
      </c>
      <c r="E13" s="15">
        <f t="shared" si="0"/>
        <v>229.84710197333328</v>
      </c>
      <c r="F13" s="15">
        <v>32.977932994464496</v>
      </c>
      <c r="H13" s="20">
        <f t="shared" si="1"/>
        <v>1664140.4235497955</v>
      </c>
      <c r="I13" s="15"/>
      <c r="K13" s="15"/>
      <c r="L13" s="16"/>
    </row>
    <row r="14" spans="1:16" ht="15.75" x14ac:dyDescent="0.25">
      <c r="A14" s="18">
        <v>21618</v>
      </c>
      <c r="B14" s="19" t="s">
        <v>14</v>
      </c>
      <c r="C14" s="19" t="s">
        <v>15</v>
      </c>
      <c r="D14">
        <v>7</v>
      </c>
      <c r="E14" s="15">
        <f t="shared" si="0"/>
        <v>179.59422833333332</v>
      </c>
      <c r="F14" s="15">
        <v>19.35273362562425</v>
      </c>
      <c r="H14" s="20">
        <f t="shared" si="1"/>
        <v>1249843.1509366273</v>
      </c>
      <c r="I14" s="15"/>
      <c r="K14" s="15"/>
      <c r="L14" s="16"/>
    </row>
    <row r="15" spans="1:16" ht="15.75" x14ac:dyDescent="0.25">
      <c r="A15" s="23">
        <v>22818</v>
      </c>
      <c r="B15" s="24" t="s">
        <v>14</v>
      </c>
      <c r="C15" s="24" t="s">
        <v>15</v>
      </c>
      <c r="D15" s="25">
        <v>7.2</v>
      </c>
      <c r="E15" s="26">
        <f t="shared" si="0"/>
        <v>195.43203072</v>
      </c>
      <c r="F15" s="26">
        <v>46.712488711186381</v>
      </c>
      <c r="G15" s="25"/>
      <c r="H15" s="27">
        <f t="shared" si="1"/>
        <v>2772316.6441524373</v>
      </c>
      <c r="I15" s="15"/>
      <c r="K15" s="15"/>
      <c r="L15" s="16"/>
    </row>
    <row r="16" spans="1:16" ht="15.75" x14ac:dyDescent="0.25">
      <c r="A16" s="28">
        <v>122017</v>
      </c>
      <c r="B16" s="29" t="s">
        <v>18</v>
      </c>
      <c r="C16" s="29" t="s">
        <v>15</v>
      </c>
      <c r="D16" s="30">
        <v>8.4</v>
      </c>
      <c r="E16" s="13">
        <f t="shared" si="0"/>
        <v>310.33882655999997</v>
      </c>
      <c r="F16" s="31">
        <v>37.78</v>
      </c>
      <c r="G16" s="30"/>
      <c r="H16" s="14">
        <f t="shared" si="1"/>
        <v>1411989.3177957889</v>
      </c>
      <c r="I16" s="15"/>
      <c r="K16" s="15"/>
      <c r="L16" s="16"/>
      <c r="N16" s="32"/>
      <c r="O16" s="15"/>
      <c r="P16" s="32"/>
    </row>
    <row r="17" spans="1:16" ht="15.75" x14ac:dyDescent="0.25">
      <c r="A17" s="18">
        <v>122017</v>
      </c>
      <c r="B17" s="33" t="s">
        <v>19</v>
      </c>
      <c r="C17" s="33" t="s">
        <v>15</v>
      </c>
      <c r="D17" s="32">
        <v>7.4</v>
      </c>
      <c r="E17" s="15">
        <f t="shared" si="0"/>
        <v>212.17461102666667</v>
      </c>
      <c r="F17" s="34">
        <v>36.9</v>
      </c>
      <c r="G17" s="32"/>
      <c r="H17" s="20">
        <f t="shared" si="1"/>
        <v>2017151.5240634012</v>
      </c>
      <c r="I17" s="16"/>
      <c r="K17" s="15"/>
      <c r="L17" s="16"/>
      <c r="N17" s="32"/>
      <c r="O17" s="32"/>
      <c r="P17" s="32"/>
    </row>
    <row r="18" spans="1:16" ht="15.75" x14ac:dyDescent="0.25">
      <c r="A18" s="22">
        <v>122017</v>
      </c>
      <c r="B18" s="33" t="s">
        <v>20</v>
      </c>
      <c r="C18" s="33" t="s">
        <v>15</v>
      </c>
      <c r="D18" s="32">
        <v>8.1999999999999993</v>
      </c>
      <c r="E18" s="15">
        <f t="shared" si="0"/>
        <v>288.69536585333327</v>
      </c>
      <c r="F18" s="34">
        <v>45.72</v>
      </c>
      <c r="G18" s="32"/>
      <c r="H18" s="20">
        <f t="shared" si="1"/>
        <v>1836842.7578758008</v>
      </c>
      <c r="I18" s="16"/>
      <c r="K18" s="15"/>
      <c r="L18" s="16"/>
      <c r="N18" s="32"/>
      <c r="O18" s="32"/>
      <c r="P18" s="32"/>
    </row>
    <row r="19" spans="1:16" ht="15.75" x14ac:dyDescent="0.25">
      <c r="A19" s="22">
        <v>21618</v>
      </c>
      <c r="B19" s="19" t="s">
        <v>18</v>
      </c>
      <c r="C19" s="19" t="s">
        <v>15</v>
      </c>
      <c r="D19">
        <v>7.6</v>
      </c>
      <c r="E19" s="15">
        <f t="shared" si="0"/>
        <v>229.84710197333328</v>
      </c>
      <c r="F19" s="15">
        <v>20.576150233333351</v>
      </c>
      <c r="H19" s="20">
        <f t="shared" si="1"/>
        <v>1038318.6650925395</v>
      </c>
      <c r="I19" s="16"/>
      <c r="K19" s="15"/>
      <c r="L19" s="16"/>
    </row>
    <row r="20" spans="1:16" ht="15.75" x14ac:dyDescent="0.25">
      <c r="A20" s="22">
        <v>22818</v>
      </c>
      <c r="B20" s="19" t="s">
        <v>21</v>
      </c>
      <c r="C20" s="19" t="s">
        <v>15</v>
      </c>
      <c r="D20">
        <v>7.9</v>
      </c>
      <c r="E20" s="15">
        <f t="shared" si="0"/>
        <v>258.15439866833333</v>
      </c>
      <c r="F20" s="15">
        <v>79.791495236812196</v>
      </c>
      <c r="H20" s="20">
        <f t="shared" si="1"/>
        <v>3584946.2237623818</v>
      </c>
      <c r="I20" s="16"/>
      <c r="K20" s="15"/>
      <c r="L20" s="16"/>
    </row>
    <row r="21" spans="1:16" ht="15.75" x14ac:dyDescent="0.25">
      <c r="A21" s="23">
        <v>22818</v>
      </c>
      <c r="B21" s="24" t="s">
        <v>19</v>
      </c>
      <c r="C21" s="24" t="s">
        <v>15</v>
      </c>
      <c r="D21" s="25">
        <v>7.6</v>
      </c>
      <c r="E21" s="26">
        <f t="shared" si="0"/>
        <v>229.84710197333328</v>
      </c>
      <c r="F21" s="26">
        <v>33.064303493429321</v>
      </c>
      <c r="G21" s="25"/>
      <c r="H21" s="27">
        <f t="shared" si="1"/>
        <v>1668498.872539114</v>
      </c>
      <c r="I21" s="16"/>
      <c r="K21" s="15"/>
      <c r="L21" s="16"/>
    </row>
    <row r="22" spans="1:16" ht="15.75" x14ac:dyDescent="0.25">
      <c r="A22" s="10">
        <v>121517</v>
      </c>
      <c r="B22" s="35" t="s">
        <v>22</v>
      </c>
      <c r="C22" s="35" t="s">
        <v>13</v>
      </c>
      <c r="D22" s="12">
        <v>10</v>
      </c>
      <c r="E22" s="13">
        <f t="shared" si="0"/>
        <v>523.59833333333324</v>
      </c>
      <c r="F22" s="13">
        <v>150.01042200000001</v>
      </c>
      <c r="G22" s="12"/>
      <c r="H22" s="14">
        <f t="shared" si="1"/>
        <v>3322987.8130676509</v>
      </c>
      <c r="I22" s="15"/>
      <c r="K22" s="15"/>
      <c r="L22" s="16"/>
      <c r="N22" s="15"/>
      <c r="O22" s="15"/>
      <c r="P22" s="17"/>
    </row>
    <row r="23" spans="1:16" ht="15.75" x14ac:dyDescent="0.25">
      <c r="A23" s="18">
        <v>122117</v>
      </c>
      <c r="B23" s="36" t="s">
        <v>23</v>
      </c>
      <c r="C23" s="36" t="s">
        <v>24</v>
      </c>
      <c r="D23">
        <v>11</v>
      </c>
      <c r="E23" s="15">
        <f t="shared" si="0"/>
        <v>696.9093816666666</v>
      </c>
      <c r="F23" s="15">
        <v>165.7838457512938</v>
      </c>
      <c r="H23" s="20">
        <f t="shared" si="1"/>
        <v>2759125.5964045334</v>
      </c>
      <c r="I23" s="15"/>
      <c r="K23" s="15"/>
      <c r="L23" s="16"/>
    </row>
    <row r="24" spans="1:16" ht="15.75" x14ac:dyDescent="0.25">
      <c r="A24" s="22">
        <v>122117</v>
      </c>
      <c r="B24" s="36" t="s">
        <v>16</v>
      </c>
      <c r="C24" s="36" t="s">
        <v>24</v>
      </c>
      <c r="D24">
        <v>10.9</v>
      </c>
      <c r="E24" s="15">
        <f t="shared" si="0"/>
        <v>678.07502601833323</v>
      </c>
      <c r="F24" s="15">
        <v>251.82271822027099</v>
      </c>
      <c r="H24" s="20">
        <f t="shared" si="1"/>
        <v>4307474.6414133012</v>
      </c>
      <c r="I24" s="15"/>
      <c r="K24" s="15"/>
      <c r="L24" s="16"/>
    </row>
    <row r="25" spans="1:16" ht="15.75" x14ac:dyDescent="0.25">
      <c r="A25" s="23">
        <v>122117</v>
      </c>
      <c r="B25" s="37" t="s">
        <v>17</v>
      </c>
      <c r="C25" s="37" t="s">
        <v>24</v>
      </c>
      <c r="D25" s="25">
        <v>10.8</v>
      </c>
      <c r="E25" s="26">
        <f t="shared" si="0"/>
        <v>659.58310368000002</v>
      </c>
      <c r="F25" s="26">
        <v>205.73778743951391</v>
      </c>
      <c r="G25" s="25"/>
      <c r="H25" s="27">
        <f t="shared" si="1"/>
        <v>3617846.3154715025</v>
      </c>
      <c r="I25" s="15"/>
      <c r="K25" s="15"/>
      <c r="L25" s="16"/>
    </row>
    <row r="26" spans="1:16" ht="15.75" x14ac:dyDescent="0.25">
      <c r="A26" s="10">
        <v>121517</v>
      </c>
      <c r="B26" s="35" t="s">
        <v>25</v>
      </c>
      <c r="C26" s="35" t="s">
        <v>13</v>
      </c>
      <c r="D26" s="12">
        <v>11</v>
      </c>
      <c r="E26" s="13">
        <f t="shared" si="0"/>
        <v>696.9093816666666</v>
      </c>
      <c r="F26" s="13">
        <v>187.520067333333</v>
      </c>
      <c r="G26" s="12"/>
      <c r="H26" s="14">
        <f t="shared" si="1"/>
        <v>3120879.5722780065</v>
      </c>
      <c r="I26" s="15"/>
      <c r="K26" s="15"/>
      <c r="L26" s="16"/>
    </row>
    <row r="27" spans="1:16" ht="15.75" x14ac:dyDescent="0.25">
      <c r="A27" s="18">
        <v>121517</v>
      </c>
      <c r="B27" s="36" t="s">
        <v>26</v>
      </c>
      <c r="C27" s="36" t="s">
        <v>13</v>
      </c>
      <c r="D27">
        <v>11.1</v>
      </c>
      <c r="E27" s="15">
        <f t="shared" si="0"/>
        <v>716.08931221499984</v>
      </c>
      <c r="F27" s="15">
        <v>201.387739333333</v>
      </c>
      <c r="H27" s="20">
        <f t="shared" si="1"/>
        <v>3261905.7338064099</v>
      </c>
      <c r="I27" s="15"/>
      <c r="K27" s="15"/>
      <c r="L27" s="16"/>
    </row>
    <row r="28" spans="1:16" ht="15.75" x14ac:dyDescent="0.25">
      <c r="A28" s="18">
        <v>121517</v>
      </c>
      <c r="B28" s="36" t="s">
        <v>27</v>
      </c>
      <c r="C28" s="36" t="s">
        <v>13</v>
      </c>
      <c r="D28">
        <v>10.6</v>
      </c>
      <c r="E28" s="15">
        <f t="shared" si="0"/>
        <v>623.61399257333323</v>
      </c>
      <c r="F28" s="15">
        <v>167.06364866666701</v>
      </c>
      <c r="H28" s="20">
        <f t="shared" si="1"/>
        <v>3107217.699572932</v>
      </c>
      <c r="I28" s="15"/>
      <c r="K28" s="15"/>
      <c r="L28" s="16"/>
    </row>
    <row r="29" spans="1:16" ht="15.75" x14ac:dyDescent="0.25">
      <c r="A29" s="22">
        <v>122117</v>
      </c>
      <c r="B29" s="36" t="s">
        <v>21</v>
      </c>
      <c r="C29" s="36" t="s">
        <v>24</v>
      </c>
      <c r="D29">
        <v>10.1</v>
      </c>
      <c r="E29" s="15">
        <f t="shared" si="0"/>
        <v>539.46388643166654</v>
      </c>
      <c r="F29" s="15">
        <v>127.80489603692628</v>
      </c>
      <c r="H29" s="20">
        <f t="shared" si="1"/>
        <v>2747835.2202203665</v>
      </c>
      <c r="I29" s="15"/>
      <c r="K29" s="15"/>
      <c r="L29" s="16"/>
    </row>
    <row r="30" spans="1:16" ht="15.75" x14ac:dyDescent="0.25">
      <c r="A30" s="22">
        <v>122117</v>
      </c>
      <c r="B30" s="36" t="s">
        <v>19</v>
      </c>
      <c r="C30" s="36" t="s">
        <v>24</v>
      </c>
      <c r="D30">
        <v>11.4</v>
      </c>
      <c r="E30" s="15">
        <f t="shared" si="0"/>
        <v>775.73396916000002</v>
      </c>
      <c r="F30" s="15">
        <v>125.41901195389315</v>
      </c>
      <c r="H30" s="20">
        <f t="shared" si="1"/>
        <v>1875236.8851703424</v>
      </c>
      <c r="I30" s="15"/>
      <c r="K30" s="15"/>
      <c r="L30" s="16"/>
    </row>
    <row r="31" spans="1:16" ht="15.75" x14ac:dyDescent="0.25">
      <c r="A31" s="38">
        <v>122117</v>
      </c>
      <c r="B31" s="37" t="s">
        <v>20</v>
      </c>
      <c r="C31" s="37" t="s">
        <v>24</v>
      </c>
      <c r="D31" s="25">
        <v>10.1</v>
      </c>
      <c r="E31" s="26">
        <f t="shared" si="0"/>
        <v>539.46388643166654</v>
      </c>
      <c r="F31" s="26">
        <v>177.32084738777689</v>
      </c>
      <c r="G31" s="25"/>
      <c r="H31" s="27">
        <f t="shared" si="1"/>
        <v>3812439.780011829</v>
      </c>
      <c r="I31" s="15"/>
      <c r="K31" s="15"/>
      <c r="L31" s="16"/>
    </row>
    <row r="32" spans="1:16" ht="15.75" x14ac:dyDescent="0.25">
      <c r="A32" s="10">
        <v>121617</v>
      </c>
      <c r="B32" s="39" t="s">
        <v>14</v>
      </c>
      <c r="C32" s="39" t="s">
        <v>28</v>
      </c>
      <c r="D32" s="12">
        <v>10.7</v>
      </c>
      <c r="E32" s="13">
        <f t="shared" si="0"/>
        <v>641.43047306166648</v>
      </c>
      <c r="F32" s="13">
        <v>135.96340102132774</v>
      </c>
      <c r="G32" s="12"/>
      <c r="H32" s="14">
        <f t="shared" si="1"/>
        <v>2458544.0968507933</v>
      </c>
      <c r="I32" s="15"/>
      <c r="K32" s="15"/>
      <c r="L32" s="16"/>
      <c r="N32" s="15"/>
      <c r="O32" s="15"/>
      <c r="P32" s="17"/>
    </row>
    <row r="33" spans="1:12" ht="15.75" x14ac:dyDescent="0.25">
      <c r="A33" s="22">
        <v>122217</v>
      </c>
      <c r="B33" s="40" t="s">
        <v>23</v>
      </c>
      <c r="C33" s="40" t="s">
        <v>28</v>
      </c>
      <c r="D33">
        <v>11</v>
      </c>
      <c r="E33" s="15">
        <f t="shared" si="0"/>
        <v>696.9093816666666</v>
      </c>
      <c r="F33" s="15">
        <v>195.3317891423188</v>
      </c>
      <c r="H33" s="20">
        <f t="shared" si="1"/>
        <v>3250889.353975907</v>
      </c>
      <c r="I33" s="15"/>
      <c r="K33" s="15"/>
      <c r="L33" s="16"/>
    </row>
    <row r="34" spans="1:12" ht="15.75" x14ac:dyDescent="0.25">
      <c r="A34" s="22">
        <v>122217</v>
      </c>
      <c r="B34" s="40" t="s">
        <v>16</v>
      </c>
      <c r="C34" s="40" t="s">
        <v>28</v>
      </c>
      <c r="D34" s="16">
        <v>10.5</v>
      </c>
      <c r="E34" s="15">
        <f t="shared" si="0"/>
        <v>606.13052062499992</v>
      </c>
      <c r="F34" s="15">
        <v>157.54119588404379</v>
      </c>
      <c r="H34" s="20">
        <f t="shared" si="1"/>
        <v>3014626.8046303443</v>
      </c>
      <c r="I34" s="15"/>
      <c r="K34" s="15"/>
      <c r="L34" s="16"/>
    </row>
    <row r="35" spans="1:12" ht="15.75" x14ac:dyDescent="0.25">
      <c r="A35" s="38">
        <v>122217</v>
      </c>
      <c r="B35" s="41" t="s">
        <v>17</v>
      </c>
      <c r="C35" s="41" t="s">
        <v>28</v>
      </c>
      <c r="D35" s="25">
        <v>11</v>
      </c>
      <c r="E35" s="26">
        <f t="shared" si="0"/>
        <v>696.9093816666666</v>
      </c>
      <c r="F35" s="26">
        <v>114.59471967225869</v>
      </c>
      <c r="G35" s="25"/>
      <c r="H35" s="27">
        <f t="shared" si="1"/>
        <v>1907189.5867035259</v>
      </c>
      <c r="I35" s="15"/>
      <c r="K35" s="15"/>
      <c r="L35" s="16"/>
    </row>
    <row r="36" spans="1:12" ht="15.75" x14ac:dyDescent="0.25">
      <c r="A36" s="10">
        <v>121617</v>
      </c>
      <c r="B36" s="39" t="s">
        <v>21</v>
      </c>
      <c r="C36" s="39" t="s">
        <v>28</v>
      </c>
      <c r="D36" s="12">
        <v>10.4</v>
      </c>
      <c r="E36" s="13">
        <f t="shared" si="0"/>
        <v>588.97691562666671</v>
      </c>
      <c r="F36" s="13">
        <v>149.74305973290899</v>
      </c>
      <c r="G36" s="12"/>
      <c r="H36" s="14">
        <f t="shared" si="1"/>
        <v>2948858.9561615782</v>
      </c>
      <c r="I36" s="15"/>
      <c r="K36" s="15"/>
      <c r="L36" s="16"/>
    </row>
    <row r="37" spans="1:12" ht="15.75" x14ac:dyDescent="0.25">
      <c r="A37" s="18">
        <v>121617</v>
      </c>
      <c r="B37" s="40" t="s">
        <v>19</v>
      </c>
      <c r="C37" s="40" t="s">
        <v>28</v>
      </c>
      <c r="D37">
        <v>10.5</v>
      </c>
      <c r="E37" s="15">
        <f t="shared" si="0"/>
        <v>606.13052062499992</v>
      </c>
      <c r="F37" s="15">
        <v>200.72292415793174</v>
      </c>
      <c r="H37" s="20">
        <f t="shared" si="1"/>
        <v>3840930.0124626723</v>
      </c>
      <c r="I37" s="16"/>
      <c r="K37" s="15"/>
      <c r="L37" s="16"/>
    </row>
    <row r="38" spans="1:12" ht="15.75" x14ac:dyDescent="0.25">
      <c r="A38" s="18">
        <v>121617</v>
      </c>
      <c r="B38" s="40" t="s">
        <v>20</v>
      </c>
      <c r="C38" s="40" t="s">
        <v>28</v>
      </c>
      <c r="D38">
        <v>10.199999999999999</v>
      </c>
      <c r="E38" s="15">
        <f t="shared" si="0"/>
        <v>555.64674011999989</v>
      </c>
      <c r="F38" s="15">
        <v>168.03156502356924</v>
      </c>
      <c r="H38" s="20">
        <f t="shared" si="1"/>
        <v>3507499.9444097714</v>
      </c>
      <c r="I38" s="16"/>
      <c r="K38" s="15"/>
      <c r="L38" s="16"/>
    </row>
    <row r="39" spans="1:12" ht="15.75" x14ac:dyDescent="0.25">
      <c r="A39" s="22">
        <v>122217</v>
      </c>
      <c r="B39" s="40" t="s">
        <v>21</v>
      </c>
      <c r="C39" s="40" t="s">
        <v>28</v>
      </c>
      <c r="D39">
        <v>11</v>
      </c>
      <c r="E39" s="15">
        <f t="shared" si="0"/>
        <v>696.9093816666666</v>
      </c>
      <c r="F39" s="15">
        <v>238.61676831848592</v>
      </c>
      <c r="H39" s="20">
        <f t="shared" si="1"/>
        <v>3971277.3594753388</v>
      </c>
      <c r="I39" s="16"/>
      <c r="K39" s="15"/>
      <c r="L39" s="16"/>
    </row>
    <row r="40" spans="1:12" ht="15.75" x14ac:dyDescent="0.25">
      <c r="A40" s="22">
        <v>122217</v>
      </c>
      <c r="B40" s="40" t="s">
        <v>19</v>
      </c>
      <c r="C40" s="40" t="s">
        <v>28</v>
      </c>
      <c r="D40">
        <v>11.6</v>
      </c>
      <c r="E40" s="15">
        <f t="shared" si="0"/>
        <v>817.28254410666659</v>
      </c>
      <c r="F40" s="15">
        <v>250.05632895511417</v>
      </c>
      <c r="H40" s="20">
        <f t="shared" si="1"/>
        <v>3548715.6283130622</v>
      </c>
      <c r="I40" s="16"/>
      <c r="K40" s="15"/>
      <c r="L40" s="16"/>
    </row>
    <row r="41" spans="1:12" ht="15.75" x14ac:dyDescent="0.25">
      <c r="A41" s="38">
        <v>122217</v>
      </c>
      <c r="B41" s="41" t="s">
        <v>20</v>
      </c>
      <c r="C41" s="41" t="s">
        <v>28</v>
      </c>
      <c r="D41" s="25">
        <v>11.2</v>
      </c>
      <c r="E41" s="26">
        <f t="shared" si="0"/>
        <v>735.61795925333308</v>
      </c>
      <c r="F41" s="26">
        <v>246.95764445475805</v>
      </c>
      <c r="G41" s="25"/>
      <c r="H41" s="27">
        <f t="shared" si="1"/>
        <v>3893818.6580984811</v>
      </c>
      <c r="I41" s="16"/>
      <c r="K41" s="15"/>
      <c r="L41" s="16"/>
    </row>
    <row r="42" spans="1:12" ht="15.75" x14ac:dyDescent="0.25">
      <c r="A42" s="28" t="s">
        <v>29</v>
      </c>
      <c r="B42" s="42"/>
      <c r="C42" s="43" t="s">
        <v>30</v>
      </c>
      <c r="D42" s="12">
        <v>15.8</v>
      </c>
      <c r="E42" s="13">
        <f t="shared" si="0"/>
        <v>2065.2351893466666</v>
      </c>
      <c r="F42" s="13">
        <v>313.68297823199197</v>
      </c>
      <c r="G42" s="12"/>
      <c r="H42" s="14">
        <f t="shared" si="1"/>
        <v>1761679.9336411394</v>
      </c>
      <c r="I42" s="15"/>
      <c r="J42" s="16"/>
      <c r="K42" s="16"/>
      <c r="L42" s="16"/>
    </row>
    <row r="43" spans="1:12" ht="15.75" x14ac:dyDescent="0.25">
      <c r="A43" s="22" t="s">
        <v>31</v>
      </c>
      <c r="B43" s="44"/>
      <c r="C43" s="45" t="s">
        <v>30</v>
      </c>
      <c r="D43">
        <v>15.7</v>
      </c>
      <c r="E43" s="15">
        <f t="shared" si="0"/>
        <v>2026.2695249783328</v>
      </c>
      <c r="F43" s="15">
        <v>283.83933822256466</v>
      </c>
      <c r="H43" s="20">
        <f t="shared" si="1"/>
        <v>1624729.0440512556</v>
      </c>
      <c r="I43" s="16"/>
      <c r="J43" s="15"/>
      <c r="K43" s="16"/>
      <c r="L43" s="16"/>
    </row>
    <row r="44" spans="1:12" ht="15.75" x14ac:dyDescent="0.25">
      <c r="A44" s="22" t="s">
        <v>32</v>
      </c>
      <c r="B44" s="44"/>
      <c r="C44" s="45" t="s">
        <v>30</v>
      </c>
      <c r="D44">
        <v>15.8</v>
      </c>
      <c r="E44" s="15">
        <f t="shared" si="0"/>
        <v>2065.2351893466666</v>
      </c>
      <c r="F44" s="15">
        <v>326.19695955718498</v>
      </c>
      <c r="H44" s="20">
        <f t="shared" si="1"/>
        <v>1831959.9020181552</v>
      </c>
      <c r="I44" s="16"/>
      <c r="J44" s="15"/>
      <c r="K44" s="16"/>
      <c r="L44" s="16"/>
    </row>
    <row r="45" spans="1:12" ht="15.75" x14ac:dyDescent="0.25">
      <c r="A45" s="18">
        <v>21618</v>
      </c>
      <c r="B45" s="45" t="s">
        <v>30</v>
      </c>
      <c r="C45" s="45" t="s">
        <v>30</v>
      </c>
      <c r="D45">
        <v>18</v>
      </c>
      <c r="E45" s="15">
        <f t="shared" si="0"/>
        <v>3053.6254799999997</v>
      </c>
      <c r="F45" s="15">
        <v>496.43465301757652</v>
      </c>
      <c r="H45" s="20">
        <f t="shared" si="1"/>
        <v>1885610.0737310012</v>
      </c>
      <c r="I45" s="16"/>
      <c r="J45" s="15"/>
      <c r="K45" s="16"/>
      <c r="L45" s="16"/>
    </row>
    <row r="46" spans="1:12" ht="15.75" x14ac:dyDescent="0.25">
      <c r="A46" s="18">
        <v>21618</v>
      </c>
      <c r="B46" s="45" t="s">
        <v>30</v>
      </c>
      <c r="C46" s="45" t="s">
        <v>30</v>
      </c>
      <c r="D46">
        <v>17.899999999999999</v>
      </c>
      <c r="E46" s="15">
        <f t="shared" si="0"/>
        <v>3003.0139415016656</v>
      </c>
      <c r="F46" s="15">
        <v>471.17934890426949</v>
      </c>
      <c r="H46" s="20">
        <f t="shared" si="1"/>
        <v>1819845.296311965</v>
      </c>
      <c r="I46" s="16"/>
      <c r="J46" s="15"/>
      <c r="K46" s="16"/>
      <c r="L46" s="16"/>
    </row>
    <row r="47" spans="1:12" ht="15.75" x14ac:dyDescent="0.25">
      <c r="A47" s="18">
        <v>21618</v>
      </c>
      <c r="B47" s="45" t="s">
        <v>30</v>
      </c>
      <c r="C47" s="45" t="s">
        <v>30</v>
      </c>
      <c r="D47">
        <v>18</v>
      </c>
      <c r="E47" s="15">
        <f t="shared" si="0"/>
        <v>3053.6254799999997</v>
      </c>
      <c r="F47" s="15">
        <v>487.47418293324722</v>
      </c>
      <c r="H47" s="20">
        <f t="shared" si="1"/>
        <v>1851575.47813282</v>
      </c>
      <c r="I47" s="16"/>
      <c r="J47" s="15"/>
      <c r="K47" s="16"/>
      <c r="L47" s="16"/>
    </row>
    <row r="48" spans="1:12" ht="15.75" x14ac:dyDescent="0.25">
      <c r="A48" s="46">
        <v>43251</v>
      </c>
      <c r="B48" s="45" t="s">
        <v>33</v>
      </c>
      <c r="C48" s="45" t="s">
        <v>30</v>
      </c>
      <c r="D48">
        <v>15.6</v>
      </c>
      <c r="E48" s="15">
        <f t="shared" si="0"/>
        <v>1987.7970902399995</v>
      </c>
      <c r="F48" s="47">
        <v>647.63047640000002</v>
      </c>
      <c r="H48" s="20">
        <f t="shared" si="1"/>
        <v>3778859.9653630219</v>
      </c>
      <c r="I48" s="16"/>
      <c r="J48" s="15"/>
      <c r="K48" s="16"/>
      <c r="L48" s="16"/>
    </row>
    <row r="49" spans="1:14" ht="15.75" x14ac:dyDescent="0.25">
      <c r="A49" s="46">
        <v>43251</v>
      </c>
      <c r="B49" s="45" t="s">
        <v>34</v>
      </c>
      <c r="C49" s="45" t="s">
        <v>30</v>
      </c>
      <c r="D49">
        <v>16.8</v>
      </c>
      <c r="E49" s="15">
        <f t="shared" si="0"/>
        <v>2482.7106124799998</v>
      </c>
      <c r="F49" s="47">
        <v>681.4746907</v>
      </c>
      <c r="H49" s="20">
        <f t="shared" si="1"/>
        <v>3183678.4794090432</v>
      </c>
      <c r="I49" s="16"/>
      <c r="J49" s="15"/>
      <c r="K49" s="16"/>
      <c r="L49" s="16"/>
    </row>
    <row r="50" spans="1:14" ht="15.75" x14ac:dyDescent="0.25">
      <c r="A50" s="46">
        <v>43251</v>
      </c>
      <c r="B50" s="45" t="s">
        <v>35</v>
      </c>
      <c r="C50" s="45" t="s">
        <v>30</v>
      </c>
      <c r="D50">
        <v>15.5</v>
      </c>
      <c r="E50" s="15">
        <f t="shared" si="0"/>
        <v>1949.8147435416665</v>
      </c>
      <c r="F50" s="47">
        <v>741.72063639999999</v>
      </c>
      <c r="H50" s="20">
        <f t="shared" si="1"/>
        <v>4412173.5164042264</v>
      </c>
      <c r="I50" s="16"/>
      <c r="J50" s="15"/>
      <c r="K50" s="16"/>
      <c r="L50" s="48"/>
    </row>
    <row r="51" spans="1:14" ht="15.75" x14ac:dyDescent="0.25">
      <c r="A51" s="10"/>
      <c r="B51" s="49" t="s">
        <v>36</v>
      </c>
      <c r="C51" s="50" t="s">
        <v>37</v>
      </c>
      <c r="D51" s="51">
        <f>AVERAGE(11,10.9,10.9,11.2)</f>
        <v>11</v>
      </c>
      <c r="E51" s="13">
        <f t="shared" si="0"/>
        <v>696.9093816666666</v>
      </c>
      <c r="F51" s="13">
        <v>211.72250230806799</v>
      </c>
      <c r="G51" s="12"/>
      <c r="H51" s="14">
        <f t="shared" si="1"/>
        <v>3523678.5152720427</v>
      </c>
      <c r="I51" s="15"/>
      <c r="J51" s="15"/>
      <c r="K51" s="16"/>
      <c r="L51" s="16"/>
    </row>
    <row r="52" spans="1:14" ht="15.75" x14ac:dyDescent="0.25">
      <c r="A52" s="18"/>
      <c r="B52" s="52" t="s">
        <v>36</v>
      </c>
      <c r="C52" s="53" t="s">
        <v>38</v>
      </c>
      <c r="D52" s="16">
        <f>AVERAGE(9.9,10.2,10.1)</f>
        <v>10.066666666666668</v>
      </c>
      <c r="E52" s="15">
        <f t="shared" si="0"/>
        <v>534.14026825135818</v>
      </c>
      <c r="F52" s="15">
        <v>184.870145022294</v>
      </c>
      <c r="H52" s="20">
        <f t="shared" si="1"/>
        <v>4014366.6214780407</v>
      </c>
      <c r="I52" s="16"/>
      <c r="J52" s="16"/>
      <c r="K52" s="16"/>
      <c r="L52" s="16"/>
    </row>
    <row r="53" spans="1:14" ht="15.75" x14ac:dyDescent="0.25">
      <c r="A53" s="54"/>
      <c r="B53" s="52" t="s">
        <v>36</v>
      </c>
      <c r="C53" s="55" t="s">
        <v>39</v>
      </c>
      <c r="D53" s="16">
        <v>9.4</v>
      </c>
      <c r="E53" s="15">
        <f t="shared" si="0"/>
        <v>434.89239809333338</v>
      </c>
      <c r="F53" s="15">
        <v>80.237869697184294</v>
      </c>
      <c r="H53" s="20">
        <f t="shared" si="1"/>
        <v>2139947.627389967</v>
      </c>
      <c r="I53" s="16"/>
      <c r="K53" s="15"/>
      <c r="L53" s="16"/>
    </row>
    <row r="54" spans="1:14" ht="15.75" x14ac:dyDescent="0.25">
      <c r="A54" s="54"/>
      <c r="B54" s="52" t="s">
        <v>36</v>
      </c>
      <c r="C54" s="55" t="s">
        <v>40</v>
      </c>
      <c r="D54" s="16">
        <f>AVERAGE(10.9, 10.8, 10.9,10.9)</f>
        <v>10.875</v>
      </c>
      <c r="E54" s="15">
        <f t="shared" si="0"/>
        <v>673.42006502929678</v>
      </c>
      <c r="F54" s="15">
        <v>126.71824652660027</v>
      </c>
      <c r="H54" s="20">
        <f t="shared" si="1"/>
        <v>2182522.2182821133</v>
      </c>
      <c r="I54" s="16"/>
      <c r="K54" s="15"/>
      <c r="L54" s="16"/>
    </row>
    <row r="55" spans="1:14" ht="15.75" x14ac:dyDescent="0.25">
      <c r="A55" s="56"/>
      <c r="B55" s="57" t="s">
        <v>36</v>
      </c>
      <c r="C55" s="58" t="s">
        <v>41</v>
      </c>
      <c r="D55" s="59">
        <v>10.9</v>
      </c>
      <c r="E55" s="26">
        <f t="shared" si="0"/>
        <v>678.07502601833323</v>
      </c>
      <c r="F55" s="26">
        <v>180.40907008398622</v>
      </c>
      <c r="G55" s="25"/>
      <c r="H55" s="27">
        <f t="shared" si="1"/>
        <v>3085930.8483358705</v>
      </c>
      <c r="I55" s="16"/>
      <c r="K55" s="15"/>
      <c r="L55" s="16"/>
    </row>
    <row r="58" spans="1:14" ht="15.75" x14ac:dyDescent="0.25">
      <c r="B58" s="2" t="s">
        <v>42</v>
      </c>
      <c r="C58" s="3"/>
      <c r="D58" s="3"/>
    </row>
    <row r="59" spans="1:14" x14ac:dyDescent="0.25">
      <c r="H59" s="9"/>
      <c r="I59" s="9"/>
    </row>
    <row r="60" spans="1:14" x14ac:dyDescent="0.25">
      <c r="H60" s="9"/>
      <c r="I60" s="9"/>
    </row>
    <row r="61" spans="1:14" ht="15.75" x14ac:dyDescent="0.25">
      <c r="D61" s="7" t="s">
        <v>43</v>
      </c>
      <c r="E61" s="7" t="s">
        <v>6</v>
      </c>
      <c r="F61" s="7" t="s">
        <v>7</v>
      </c>
      <c r="G61" s="7" t="s">
        <v>44</v>
      </c>
      <c r="H61" s="7" t="s">
        <v>44</v>
      </c>
      <c r="I61" s="60" t="s">
        <v>8</v>
      </c>
      <c r="J61" s="61" t="s">
        <v>45</v>
      </c>
      <c r="K61" s="62" t="s">
        <v>46</v>
      </c>
      <c r="L61" t="s">
        <v>47</v>
      </c>
      <c r="M61" t="s">
        <v>48</v>
      </c>
      <c r="N61" t="s">
        <v>48</v>
      </c>
    </row>
    <row r="62" spans="1:14" x14ac:dyDescent="0.25">
      <c r="D62" s="9" t="s">
        <v>9</v>
      </c>
      <c r="E62" s="9" t="s">
        <v>10</v>
      </c>
      <c r="F62" s="9" t="s">
        <v>11</v>
      </c>
      <c r="G62" s="9" t="s">
        <v>49</v>
      </c>
      <c r="H62" s="9" t="s">
        <v>50</v>
      </c>
      <c r="I62" s="9"/>
      <c r="J62" s="9"/>
      <c r="K62" s="9"/>
      <c r="M62" t="s">
        <v>51</v>
      </c>
      <c r="N62" t="s">
        <v>52</v>
      </c>
    </row>
    <row r="64" spans="1:14" ht="15.75" x14ac:dyDescent="0.25">
      <c r="A64" s="10">
        <v>121517</v>
      </c>
      <c r="B64" s="63" t="s">
        <v>12</v>
      </c>
      <c r="C64" s="63" t="s">
        <v>13</v>
      </c>
      <c r="D64" s="12">
        <v>7.9</v>
      </c>
      <c r="E64" s="13">
        <f t="shared" ref="E64:E90" si="2">(4/3)*3.14159*((D64/2)^3)</f>
        <v>258.15439866833333</v>
      </c>
      <c r="F64" s="13">
        <v>20.6522211286089</v>
      </c>
      <c r="G64" s="64">
        <v>158270.99167942544</v>
      </c>
      <c r="H64" s="64">
        <v>155704.43505759691</v>
      </c>
      <c r="I64" s="64">
        <f t="shared" ref="I64:I76" si="3">F64*$H$5/E64</f>
        <v>927882.12487531849</v>
      </c>
      <c r="J64" s="65">
        <f t="shared" ref="J64:J90" si="4">H64/E64</f>
        <v>603.14461369159119</v>
      </c>
      <c r="K64" s="66">
        <f t="shared" ref="K64:K76" si="5">I64/J64</f>
        <v>1538.4073799418475</v>
      </c>
      <c r="L64" s="15">
        <f>AVERAGE(K64:K70)</f>
        <v>1515.3015523974598</v>
      </c>
      <c r="M64" s="15">
        <f t="shared" ref="M64:M76" si="6">K64*472/6</f>
        <v>121021.38055542535</v>
      </c>
      <c r="N64" s="15">
        <f>M64/60/60</f>
        <v>33.617050154284819</v>
      </c>
    </row>
    <row r="65" spans="1:16" ht="15.75" x14ac:dyDescent="0.25">
      <c r="A65" s="18">
        <v>122017</v>
      </c>
      <c r="B65" s="67" t="s">
        <v>12</v>
      </c>
      <c r="C65" s="67" t="s">
        <v>13</v>
      </c>
      <c r="D65">
        <v>7.1</v>
      </c>
      <c r="E65" s="15">
        <f t="shared" si="2"/>
        <v>187.40160308166662</v>
      </c>
      <c r="F65" s="15">
        <v>30.851039195600436</v>
      </c>
      <c r="G65" s="17">
        <v>194969.85576923072</v>
      </c>
      <c r="H65" s="17">
        <v>140811.56249999997</v>
      </c>
      <c r="I65" s="17">
        <f t="shared" si="3"/>
        <v>1909422.6374261861</v>
      </c>
      <c r="J65" s="4">
        <f t="shared" si="4"/>
        <v>751.3893167639369</v>
      </c>
      <c r="K65" s="68">
        <f t="shared" si="5"/>
        <v>2541.1894936830295</v>
      </c>
      <c r="M65" s="15">
        <f t="shared" si="6"/>
        <v>199906.90683639832</v>
      </c>
      <c r="N65" s="15">
        <f t="shared" ref="N65:N90" si="7">M65/60/60</f>
        <v>55.52969634344398</v>
      </c>
    </row>
    <row r="66" spans="1:16" ht="15.75" x14ac:dyDescent="0.25">
      <c r="A66" s="18">
        <v>122017</v>
      </c>
      <c r="B66" s="67" t="s">
        <v>53</v>
      </c>
      <c r="C66" s="67" t="s">
        <v>13</v>
      </c>
      <c r="D66">
        <v>6.9</v>
      </c>
      <c r="E66" s="15">
        <f t="shared" si="2"/>
        <v>172.00676488500002</v>
      </c>
      <c r="F66" s="15">
        <v>31.39523722511893</v>
      </c>
      <c r="G66" s="17">
        <v>291911.01594016136</v>
      </c>
      <c r="H66" s="17">
        <v>284810.47771458986</v>
      </c>
      <c r="I66" s="17">
        <f t="shared" si="3"/>
        <v>2117014.4018621654</v>
      </c>
      <c r="J66" s="4">
        <f t="shared" si="4"/>
        <v>1655.8097462329922</v>
      </c>
      <c r="K66" s="68">
        <f t="shared" si="5"/>
        <v>1278.5372272861814</v>
      </c>
      <c r="M66" s="15">
        <f t="shared" si="6"/>
        <v>100578.26187984628</v>
      </c>
      <c r="N66" s="15">
        <f t="shared" si="7"/>
        <v>27.938406077735078</v>
      </c>
    </row>
    <row r="67" spans="1:16" ht="15.75" x14ac:dyDescent="0.25">
      <c r="A67" s="18">
        <v>21618</v>
      </c>
      <c r="B67" s="67" t="s">
        <v>12</v>
      </c>
      <c r="C67" s="67" t="s">
        <v>13</v>
      </c>
      <c r="D67">
        <v>7</v>
      </c>
      <c r="E67" s="15">
        <f t="shared" si="2"/>
        <v>179.59422833333332</v>
      </c>
      <c r="F67" s="15">
        <v>19.35273362562425</v>
      </c>
      <c r="G67" s="17">
        <v>255425.77339824112</v>
      </c>
      <c r="H67" s="17">
        <v>256592.10113065326</v>
      </c>
      <c r="I67" s="17">
        <f t="shared" si="3"/>
        <v>1249843.1509366273</v>
      </c>
      <c r="J67" s="4">
        <f t="shared" si="4"/>
        <v>1428.7324459804418</v>
      </c>
      <c r="K67" s="68">
        <f t="shared" si="5"/>
        <v>874.79160598116403</v>
      </c>
      <c r="M67" s="15">
        <f t="shared" si="6"/>
        <v>68816.93967051823</v>
      </c>
      <c r="N67" s="15">
        <f t="shared" si="7"/>
        <v>19.115816575143956</v>
      </c>
    </row>
    <row r="68" spans="1:16" ht="15.75" x14ac:dyDescent="0.25">
      <c r="A68" s="23">
        <v>22818</v>
      </c>
      <c r="B68" s="69" t="s">
        <v>12</v>
      </c>
      <c r="C68" s="69" t="s">
        <v>13</v>
      </c>
      <c r="D68" s="25">
        <v>7.2</v>
      </c>
      <c r="E68" s="26">
        <f t="shared" si="2"/>
        <v>195.43203072</v>
      </c>
      <c r="F68" s="26">
        <v>46.712488711186381</v>
      </c>
      <c r="G68" s="70">
        <v>756239.74294354813</v>
      </c>
      <c r="H68" s="70">
        <v>516896.49798387085</v>
      </c>
      <c r="I68" s="70">
        <f t="shared" si="3"/>
        <v>2772316.6441524373</v>
      </c>
      <c r="J68" s="71">
        <f t="shared" si="4"/>
        <v>2644.8914033157666</v>
      </c>
      <c r="K68" s="72">
        <f t="shared" si="5"/>
        <v>1048.1778725118634</v>
      </c>
      <c r="M68" s="15">
        <f t="shared" si="6"/>
        <v>82456.659304266577</v>
      </c>
      <c r="N68" s="15">
        <f t="shared" si="7"/>
        <v>22.904627584518494</v>
      </c>
    </row>
    <row r="69" spans="1:16" ht="15.75" x14ac:dyDescent="0.25">
      <c r="A69" s="10">
        <v>122017</v>
      </c>
      <c r="B69" s="63" t="s">
        <v>54</v>
      </c>
      <c r="C69" s="63" t="s">
        <v>13</v>
      </c>
      <c r="D69" s="12">
        <v>7.4</v>
      </c>
      <c r="E69" s="13">
        <f t="shared" si="2"/>
        <v>212.17461102666667</v>
      </c>
      <c r="F69" s="31">
        <v>36.9</v>
      </c>
      <c r="G69" s="64">
        <v>348439.94606650679</v>
      </c>
      <c r="H69" s="64">
        <v>274712.07342055032</v>
      </c>
      <c r="I69" s="64">
        <f t="shared" si="3"/>
        <v>2017151.5240634012</v>
      </c>
      <c r="J69" s="65">
        <f t="shared" si="4"/>
        <v>1294.7452670763882</v>
      </c>
      <c r="K69" s="66">
        <f t="shared" si="5"/>
        <v>1557.9524214969708</v>
      </c>
      <c r="M69" s="15">
        <f t="shared" si="6"/>
        <v>122558.92382442836</v>
      </c>
      <c r="N69" s="15">
        <f t="shared" si="7"/>
        <v>34.044145506785654</v>
      </c>
      <c r="O69" s="15"/>
    </row>
    <row r="70" spans="1:16" ht="16.5" thickBot="1" x14ac:dyDescent="0.3">
      <c r="A70" s="23">
        <v>22818</v>
      </c>
      <c r="B70" s="69" t="s">
        <v>54</v>
      </c>
      <c r="C70" s="69" t="s">
        <v>13</v>
      </c>
      <c r="D70" s="59">
        <v>7.6</v>
      </c>
      <c r="E70" s="26">
        <f t="shared" si="2"/>
        <v>229.84710197333328</v>
      </c>
      <c r="F70" s="26">
        <v>33.064303493429321</v>
      </c>
      <c r="G70" s="70">
        <v>180170.94298245612</v>
      </c>
      <c r="H70" s="70">
        <v>216904.82456140348</v>
      </c>
      <c r="I70" s="70">
        <f t="shared" si="3"/>
        <v>1668498.872539114</v>
      </c>
      <c r="J70" s="71">
        <f t="shared" si="4"/>
        <v>943.69179641241965</v>
      </c>
      <c r="K70" s="72">
        <f t="shared" si="5"/>
        <v>1768.0548658811626</v>
      </c>
      <c r="M70" s="15">
        <f t="shared" si="6"/>
        <v>139086.98278265147</v>
      </c>
      <c r="N70" s="15">
        <f t="shared" si="7"/>
        <v>38.635272995180962</v>
      </c>
      <c r="O70" s="15"/>
    </row>
    <row r="71" spans="1:16" ht="15.75" x14ac:dyDescent="0.25">
      <c r="A71" s="10">
        <v>121517</v>
      </c>
      <c r="B71" s="35" t="s">
        <v>22</v>
      </c>
      <c r="C71" s="35" t="s">
        <v>13</v>
      </c>
      <c r="D71" s="12">
        <v>10</v>
      </c>
      <c r="E71" s="13">
        <f t="shared" si="2"/>
        <v>523.59833333333324</v>
      </c>
      <c r="F71" s="13">
        <v>150.01042200000001</v>
      </c>
      <c r="G71" s="64">
        <v>5006290.5970982136</v>
      </c>
      <c r="H71" s="64">
        <v>4187079.4084821432</v>
      </c>
      <c r="I71" s="64">
        <f t="shared" si="3"/>
        <v>3322987.8130676509</v>
      </c>
      <c r="J71" s="65">
        <f t="shared" si="4"/>
        <v>7996.7393742954564</v>
      </c>
      <c r="K71" s="66">
        <f t="shared" si="5"/>
        <v>415.54284284279538</v>
      </c>
      <c r="L71" s="15">
        <f>AVERAGE(K71:K76)</f>
        <v>632.04533185123034</v>
      </c>
      <c r="M71" s="15">
        <f t="shared" si="6"/>
        <v>32689.370303633234</v>
      </c>
      <c r="N71" s="73">
        <f t="shared" si="7"/>
        <v>9.0803806398981202</v>
      </c>
      <c r="O71" s="74">
        <f>AVERAGE(N71:N76)</f>
        <v>13.811360955267629</v>
      </c>
      <c r="P71" s="36" t="s">
        <v>55</v>
      </c>
    </row>
    <row r="72" spans="1:16" ht="15.75" x14ac:dyDescent="0.25">
      <c r="A72" s="18">
        <v>122117</v>
      </c>
      <c r="B72" s="36" t="s">
        <v>56</v>
      </c>
      <c r="C72" s="36" t="s">
        <v>13</v>
      </c>
      <c r="D72">
        <v>11</v>
      </c>
      <c r="E72" s="15">
        <f t="shared" si="2"/>
        <v>696.9093816666666</v>
      </c>
      <c r="F72" s="15">
        <v>165.7838457512938</v>
      </c>
      <c r="G72" s="17">
        <v>2107104.8467356688</v>
      </c>
      <c r="H72" s="17">
        <v>1894960.9574044584</v>
      </c>
      <c r="I72" s="17">
        <f t="shared" si="3"/>
        <v>2759125.5964045334</v>
      </c>
      <c r="J72" s="4">
        <f t="shared" si="4"/>
        <v>2719.0923343184704</v>
      </c>
      <c r="K72" s="68">
        <f t="shared" si="5"/>
        <v>1014.7230241433111</v>
      </c>
      <c r="M72" s="15">
        <f t="shared" si="6"/>
        <v>79824.877899273808</v>
      </c>
      <c r="N72" s="75">
        <f t="shared" si="7"/>
        <v>22.173577194242725</v>
      </c>
      <c r="O72" s="15"/>
    </row>
    <row r="73" spans="1:16" ht="15.75" x14ac:dyDescent="0.25">
      <c r="A73" s="23">
        <v>122117</v>
      </c>
      <c r="B73" s="37" t="s">
        <v>57</v>
      </c>
      <c r="C73" s="37" t="s">
        <v>13</v>
      </c>
      <c r="D73" s="25">
        <v>10.8</v>
      </c>
      <c r="E73" s="26">
        <f t="shared" si="2"/>
        <v>659.58310368000002</v>
      </c>
      <c r="F73" s="26">
        <v>205.73778743951391</v>
      </c>
      <c r="G73" s="70">
        <v>2549507.8125</v>
      </c>
      <c r="H73" s="70">
        <v>2272875.0000000005</v>
      </c>
      <c r="I73" s="70">
        <f t="shared" si="3"/>
        <v>3617846.3154715025</v>
      </c>
      <c r="J73" s="71">
        <f t="shared" si="4"/>
        <v>3445.9266577918543</v>
      </c>
      <c r="K73" s="72">
        <f t="shared" si="5"/>
        <v>1049.8906897193842</v>
      </c>
      <c r="M73" s="15">
        <f t="shared" si="6"/>
        <v>82591.400924591566</v>
      </c>
      <c r="N73" s="75">
        <f t="shared" si="7"/>
        <v>22.942055812386549</v>
      </c>
      <c r="O73" s="15"/>
    </row>
    <row r="74" spans="1:16" ht="15.75" x14ac:dyDescent="0.25">
      <c r="A74" s="10">
        <v>121517</v>
      </c>
      <c r="B74" s="35" t="s">
        <v>25</v>
      </c>
      <c r="C74" s="35" t="s">
        <v>13</v>
      </c>
      <c r="D74" s="12">
        <v>11</v>
      </c>
      <c r="E74" s="13">
        <f t="shared" si="2"/>
        <v>696.9093816666666</v>
      </c>
      <c r="F74" s="13">
        <v>187.520067333333</v>
      </c>
      <c r="G74" s="64">
        <v>6156219.3191225138</v>
      </c>
      <c r="H74" s="64">
        <v>5484631.7570364233</v>
      </c>
      <c r="I74" s="64">
        <f t="shared" si="3"/>
        <v>3120879.5722780065</v>
      </c>
      <c r="J74" s="65">
        <f t="shared" si="4"/>
        <v>7869.9353191656928</v>
      </c>
      <c r="K74" s="66">
        <f t="shared" si="5"/>
        <v>396.55720736074068</v>
      </c>
      <c r="M74" s="15">
        <f t="shared" si="6"/>
        <v>31195.833645711598</v>
      </c>
      <c r="N74" s="75">
        <f t="shared" si="7"/>
        <v>8.6655093460309995</v>
      </c>
      <c r="O74" s="15"/>
    </row>
    <row r="75" spans="1:16" ht="15.75" x14ac:dyDescent="0.25">
      <c r="A75" s="18">
        <v>121517</v>
      </c>
      <c r="B75" s="36" t="s">
        <v>26</v>
      </c>
      <c r="C75" s="36" t="s">
        <v>13</v>
      </c>
      <c r="D75">
        <v>11.1</v>
      </c>
      <c r="E75" s="15">
        <f t="shared" si="2"/>
        <v>716.08931221499984</v>
      </c>
      <c r="F75" s="15">
        <v>201.387739333333</v>
      </c>
      <c r="G75" s="17">
        <v>5898713.641826923</v>
      </c>
      <c r="H75" s="17">
        <v>5248651.3221153831</v>
      </c>
      <c r="I75" s="17">
        <f t="shared" si="3"/>
        <v>3261905.7338064099</v>
      </c>
      <c r="J75" s="4">
        <f t="shared" si="4"/>
        <v>7329.6043280974418</v>
      </c>
      <c r="K75" s="68">
        <f t="shared" si="5"/>
        <v>445.03162623692521</v>
      </c>
      <c r="M75" s="15">
        <f t="shared" si="6"/>
        <v>35009.154597304783</v>
      </c>
      <c r="N75" s="75">
        <f t="shared" si="7"/>
        <v>9.7247651659179954</v>
      </c>
      <c r="O75" s="15"/>
    </row>
    <row r="76" spans="1:16" ht="16.5" thickBot="1" x14ac:dyDescent="0.3">
      <c r="A76" s="18">
        <v>121517</v>
      </c>
      <c r="B76" s="36" t="s">
        <v>27</v>
      </c>
      <c r="C76" s="36" t="s">
        <v>13</v>
      </c>
      <c r="D76">
        <v>10.6</v>
      </c>
      <c r="E76" s="15">
        <f t="shared" si="2"/>
        <v>623.61399257333323</v>
      </c>
      <c r="F76" s="15">
        <v>167.06364866666701</v>
      </c>
      <c r="G76" s="17">
        <v>4671062.579314719</v>
      </c>
      <c r="H76" s="17">
        <v>4118161.2944162423</v>
      </c>
      <c r="I76" s="17">
        <f t="shared" si="3"/>
        <v>3107217.699572932</v>
      </c>
      <c r="J76" s="4">
        <f t="shared" si="4"/>
        <v>6603.7025202444784</v>
      </c>
      <c r="K76" s="68">
        <f t="shared" si="5"/>
        <v>470.52660080422555</v>
      </c>
      <c r="M76" s="15">
        <f t="shared" si="6"/>
        <v>37014.75926326574</v>
      </c>
      <c r="N76" s="76">
        <f t="shared" si="7"/>
        <v>10.281877573129373</v>
      </c>
      <c r="O76" s="15"/>
    </row>
    <row r="77" spans="1:16" ht="16.5" thickBot="1" x14ac:dyDescent="0.3">
      <c r="A77" s="38">
        <v>122117</v>
      </c>
      <c r="B77" s="37" t="s">
        <v>25</v>
      </c>
      <c r="C77" s="37" t="s">
        <v>13</v>
      </c>
      <c r="D77" s="25">
        <v>10.5</v>
      </c>
      <c r="E77" s="26">
        <f t="shared" si="2"/>
        <v>606.13052062499992</v>
      </c>
      <c r="F77" s="26"/>
      <c r="G77" s="70">
        <v>1083547.7430555553</v>
      </c>
      <c r="H77" s="70">
        <v>953129.77941176458</v>
      </c>
      <c r="I77" s="70"/>
      <c r="J77" s="71">
        <f t="shared" si="4"/>
        <v>1572.4827359443359</v>
      </c>
      <c r="K77" s="72"/>
      <c r="M77" s="15"/>
      <c r="N77" s="15"/>
      <c r="O77" s="15"/>
    </row>
    <row r="78" spans="1:16" ht="15.75" x14ac:dyDescent="0.25">
      <c r="A78" s="10">
        <v>121617</v>
      </c>
      <c r="B78" s="39" t="s">
        <v>58</v>
      </c>
      <c r="C78" s="39" t="s">
        <v>13</v>
      </c>
      <c r="D78" s="12">
        <v>10.7</v>
      </c>
      <c r="E78" s="13">
        <f t="shared" si="2"/>
        <v>641.43047306166648</v>
      </c>
      <c r="F78" s="13">
        <v>135.96340102132774</v>
      </c>
      <c r="G78" s="64">
        <v>4623197.4354619561</v>
      </c>
      <c r="H78" s="64">
        <v>4427506.5387228252</v>
      </c>
      <c r="I78" s="64">
        <f>F78*$H$5/E78</f>
        <v>2458544.0968507933</v>
      </c>
      <c r="J78" s="65">
        <f t="shared" si="4"/>
        <v>6902.5509773327676</v>
      </c>
      <c r="K78" s="66">
        <f>I78/J78</f>
        <v>356.179056833392</v>
      </c>
      <c r="L78" s="15">
        <f>AVERAGE(K78:K84)</f>
        <v>460.61535648581128</v>
      </c>
      <c r="M78" s="15">
        <f>K78*472/6</f>
        <v>28019.419137560169</v>
      </c>
      <c r="N78" s="77">
        <f t="shared" si="7"/>
        <v>7.7831719826556025</v>
      </c>
      <c r="O78" s="78">
        <f>AVERAGE(N78:N84)</f>
        <v>10.065298530615877</v>
      </c>
      <c r="P78" s="79" t="s">
        <v>59</v>
      </c>
    </row>
    <row r="79" spans="1:16" ht="15.75" x14ac:dyDescent="0.25">
      <c r="A79" s="22">
        <v>122217</v>
      </c>
      <c r="B79" s="40" t="s">
        <v>60</v>
      </c>
      <c r="C79" s="40" t="s">
        <v>13</v>
      </c>
      <c r="D79">
        <v>11</v>
      </c>
      <c r="E79" s="15">
        <f t="shared" si="2"/>
        <v>696.9093816666666</v>
      </c>
      <c r="F79" s="15"/>
      <c r="G79" s="17">
        <v>5158815.9748849683</v>
      </c>
      <c r="H79" s="17">
        <v>4437398.4375</v>
      </c>
      <c r="I79" s="17"/>
      <c r="J79" s="4">
        <f t="shared" si="4"/>
        <v>6367.2531239110485</v>
      </c>
      <c r="K79" s="68"/>
      <c r="M79" s="15"/>
      <c r="N79" s="80"/>
      <c r="O79" s="15"/>
    </row>
    <row r="80" spans="1:16" ht="15.75" x14ac:dyDescent="0.25">
      <c r="A80" s="22">
        <v>122117</v>
      </c>
      <c r="B80" s="40" t="s">
        <v>61</v>
      </c>
      <c r="C80" s="40" t="s">
        <v>13</v>
      </c>
      <c r="D80" s="16">
        <v>10.8</v>
      </c>
      <c r="E80" s="15">
        <f t="shared" si="2"/>
        <v>659.58310368000002</v>
      </c>
      <c r="F80" s="15"/>
      <c r="G80" s="17">
        <v>3035143.629807692</v>
      </c>
      <c r="H80" s="17">
        <v>2687464.6381578948</v>
      </c>
      <c r="I80" s="17"/>
      <c r="J80" s="4">
        <f t="shared" si="4"/>
        <v>4074.4898151025582</v>
      </c>
      <c r="K80" s="68"/>
      <c r="M80" s="15"/>
      <c r="N80" s="80"/>
      <c r="O80" s="15"/>
    </row>
    <row r="81" spans="1:16" ht="15.75" x14ac:dyDescent="0.25">
      <c r="A81" s="38">
        <v>122217</v>
      </c>
      <c r="B81" s="41" t="s">
        <v>62</v>
      </c>
      <c r="C81" s="41" t="s">
        <v>13</v>
      </c>
      <c r="D81" s="25">
        <v>10.9</v>
      </c>
      <c r="E81" s="26">
        <f t="shared" si="2"/>
        <v>678.07502601833323</v>
      </c>
      <c r="F81" s="26"/>
      <c r="G81" s="70">
        <v>1380350.2697841725</v>
      </c>
      <c r="H81" s="70">
        <v>1213372.4145683451</v>
      </c>
      <c r="I81" s="70"/>
      <c r="J81" s="71">
        <f t="shared" si="4"/>
        <v>1789.4368145266847</v>
      </c>
      <c r="K81" s="72"/>
      <c r="M81" s="15"/>
      <c r="N81" s="80"/>
      <c r="O81" s="15"/>
    </row>
    <row r="82" spans="1:16" ht="15.75" x14ac:dyDescent="0.25">
      <c r="A82" s="10">
        <v>121617</v>
      </c>
      <c r="B82" s="39" t="s">
        <v>63</v>
      </c>
      <c r="C82" s="39" t="s">
        <v>13</v>
      </c>
      <c r="D82" s="12">
        <v>10.4</v>
      </c>
      <c r="E82" s="13">
        <f t="shared" si="2"/>
        <v>588.97691562666671</v>
      </c>
      <c r="F82" s="13">
        <v>149.74305973290899</v>
      </c>
      <c r="G82" s="64">
        <v>3627573.22265625</v>
      </c>
      <c r="H82" s="64">
        <v>3163865.0859374991</v>
      </c>
      <c r="I82" s="64">
        <f>F82*$H$5/E82</f>
        <v>2948858.9561615782</v>
      </c>
      <c r="J82" s="65">
        <f t="shared" si="4"/>
        <v>5371.798116350913</v>
      </c>
      <c r="K82" s="66">
        <f>I82/J82</f>
        <v>548.95193234937722</v>
      </c>
      <c r="M82" s="15">
        <f>K82*472/6</f>
        <v>43184.21867815101</v>
      </c>
      <c r="N82" s="80">
        <f t="shared" si="7"/>
        <v>11.995616299486391</v>
      </c>
      <c r="O82" s="15"/>
    </row>
    <row r="83" spans="1:16" ht="15.75" x14ac:dyDescent="0.25">
      <c r="A83" s="18">
        <v>121617</v>
      </c>
      <c r="B83" s="40" t="s">
        <v>64</v>
      </c>
      <c r="C83" s="40" t="s">
        <v>13</v>
      </c>
      <c r="D83">
        <v>10.5</v>
      </c>
      <c r="E83" s="15">
        <f t="shared" si="2"/>
        <v>606.13052062499992</v>
      </c>
      <c r="F83" s="15">
        <v>200.72292415793174</v>
      </c>
      <c r="G83" s="17">
        <v>5237815.2442642394</v>
      </c>
      <c r="H83" s="17">
        <v>4459866.2776898723</v>
      </c>
      <c r="I83" s="17">
        <f>F83*$H$5/E83</f>
        <v>3840930.0124626723</v>
      </c>
      <c r="J83" s="4">
        <f t="shared" si="4"/>
        <v>7357.9305544475246</v>
      </c>
      <c r="K83" s="68">
        <f>I83/J83</f>
        <v>522.01226744944063</v>
      </c>
      <c r="M83" s="15">
        <f>K83*472/6</f>
        <v>41064.965039355993</v>
      </c>
      <c r="N83" s="80">
        <f t="shared" si="7"/>
        <v>11.406934733154442</v>
      </c>
      <c r="O83" s="15"/>
    </row>
    <row r="84" spans="1:16" ht="16.5" thickBot="1" x14ac:dyDescent="0.3">
      <c r="A84" s="23">
        <v>121617</v>
      </c>
      <c r="B84" s="41" t="s">
        <v>65</v>
      </c>
      <c r="C84" s="41" t="s">
        <v>13</v>
      </c>
      <c r="D84" s="25">
        <v>10.199999999999999</v>
      </c>
      <c r="E84" s="26">
        <f t="shared" si="2"/>
        <v>555.64674011999989</v>
      </c>
      <c r="F84" s="26">
        <v>168.03156502356924</v>
      </c>
      <c r="G84" s="70">
        <v>5452489.5833333312</v>
      </c>
      <c r="H84" s="70">
        <v>4692621.3541666642</v>
      </c>
      <c r="I84" s="70">
        <f>F84*$H$5/E84</f>
        <v>3507499.9444097714</v>
      </c>
      <c r="J84" s="71">
        <f t="shared" si="4"/>
        <v>8445.3322863969752</v>
      </c>
      <c r="K84" s="72">
        <f>I84/J84</f>
        <v>415.31816931103526</v>
      </c>
      <c r="M84" s="15">
        <f>K84*472/6</f>
        <v>32671.695985801442</v>
      </c>
      <c r="N84" s="81">
        <f t="shared" si="7"/>
        <v>9.0754711071670666</v>
      </c>
      <c r="O84" s="15"/>
    </row>
    <row r="85" spans="1:16" ht="15.75" x14ac:dyDescent="0.25">
      <c r="A85" s="28">
        <v>7817</v>
      </c>
      <c r="B85" s="43"/>
      <c r="C85" s="43" t="s">
        <v>30</v>
      </c>
      <c r="D85" s="12">
        <v>15.6</v>
      </c>
      <c r="E85" s="13">
        <f t="shared" si="2"/>
        <v>1987.7970902399995</v>
      </c>
      <c r="F85" s="13"/>
      <c r="G85" s="64">
        <v>4252217.5029350445</v>
      </c>
      <c r="H85" s="64">
        <v>3240171.7794117648</v>
      </c>
      <c r="I85" s="64"/>
      <c r="J85" s="65">
        <f t="shared" si="4"/>
        <v>1630.0314530697688</v>
      </c>
      <c r="K85" s="66"/>
      <c r="L85" s="15">
        <f>AVERAGE(K86:K88)</f>
        <v>910.1334021501043</v>
      </c>
      <c r="M85" s="15"/>
      <c r="N85" s="82"/>
      <c r="O85" s="83">
        <f>AVERAGE(N86:N88)</f>
        <v>19.888100269205982</v>
      </c>
      <c r="P85" s="84" t="s">
        <v>30</v>
      </c>
    </row>
    <row r="86" spans="1:16" ht="15.75" x14ac:dyDescent="0.25">
      <c r="A86" s="18">
        <v>21618</v>
      </c>
      <c r="B86" s="45"/>
      <c r="C86" s="45" t="s">
        <v>30</v>
      </c>
      <c r="D86">
        <v>18</v>
      </c>
      <c r="E86" s="15">
        <f t="shared" si="2"/>
        <v>3053.6254799999997</v>
      </c>
      <c r="F86" s="15">
        <v>496.43465301757652</v>
      </c>
      <c r="G86" s="17">
        <v>8182051.7578125028</v>
      </c>
      <c r="H86" s="17">
        <v>6880300.3676470593</v>
      </c>
      <c r="I86" s="17">
        <f>F86*$H$5/E86</f>
        <v>1885610.0737310012</v>
      </c>
      <c r="J86" s="4">
        <f t="shared" si="4"/>
        <v>2253.1578979512119</v>
      </c>
      <c r="K86" s="68">
        <f>I86/J86</f>
        <v>836.87435995745329</v>
      </c>
      <c r="M86" s="15">
        <f>K86*472/6</f>
        <v>65834.116316652988</v>
      </c>
      <c r="N86" s="85">
        <f t="shared" si="7"/>
        <v>18.287254532403608</v>
      </c>
      <c r="O86" s="15"/>
    </row>
    <row r="87" spans="1:16" ht="15.75" x14ac:dyDescent="0.25">
      <c r="A87" s="18">
        <v>21618</v>
      </c>
      <c r="B87" s="45"/>
      <c r="C87" s="45" t="s">
        <v>30</v>
      </c>
      <c r="D87">
        <v>17.899999999999999</v>
      </c>
      <c r="E87" s="15">
        <f t="shared" si="2"/>
        <v>3003.0139415016656</v>
      </c>
      <c r="F87" s="15">
        <v>471.17934890426949</v>
      </c>
      <c r="G87" s="17">
        <v>6817058.0549568972</v>
      </c>
      <c r="H87" s="17">
        <v>6272446.1967545645</v>
      </c>
      <c r="I87" s="17">
        <f>F87*$H$5/E87</f>
        <v>1819845.296311965</v>
      </c>
      <c r="J87" s="4">
        <f t="shared" si="4"/>
        <v>2088.716975325799</v>
      </c>
      <c r="K87" s="68">
        <f>I87/J87</f>
        <v>871.2742405074315</v>
      </c>
      <c r="M87" s="15">
        <f>K87*472/6</f>
        <v>68540.240253251279</v>
      </c>
      <c r="N87" s="85">
        <f t="shared" si="7"/>
        <v>19.038955625903135</v>
      </c>
      <c r="O87" s="15"/>
    </row>
    <row r="88" spans="1:16" ht="16.5" thickBot="1" x14ac:dyDescent="0.3">
      <c r="A88" s="23">
        <v>21618</v>
      </c>
      <c r="B88" s="86"/>
      <c r="C88" s="86" t="s">
        <v>30</v>
      </c>
      <c r="D88" s="25">
        <v>18</v>
      </c>
      <c r="E88" s="26">
        <f t="shared" si="2"/>
        <v>3053.6254799999997</v>
      </c>
      <c r="F88" s="26">
        <v>487.47418293324722</v>
      </c>
      <c r="G88" s="70">
        <v>5853852.1027260637</v>
      </c>
      <c r="H88" s="70">
        <v>5530945.6351689594</v>
      </c>
      <c r="I88" s="70">
        <f>F88*$H$5/E88</f>
        <v>1851575.47813282</v>
      </c>
      <c r="J88" s="71">
        <f t="shared" si="4"/>
        <v>1811.2717723225705</v>
      </c>
      <c r="K88" s="72">
        <f>I88/J88</f>
        <v>1022.2516059854279</v>
      </c>
      <c r="M88" s="15">
        <f>K88*472/6</f>
        <v>80417.126337520327</v>
      </c>
      <c r="N88" s="87">
        <f t="shared" si="7"/>
        <v>22.338090649311201</v>
      </c>
      <c r="O88" s="15"/>
    </row>
    <row r="89" spans="1:16" ht="15.75" x14ac:dyDescent="0.25">
      <c r="A89" s="10">
        <v>70717</v>
      </c>
      <c r="B89" s="88" t="s">
        <v>66</v>
      </c>
      <c r="C89" s="89" t="s">
        <v>13</v>
      </c>
      <c r="D89" s="13">
        <f>AVERAGE(9.9,10.2,10.1)</f>
        <v>10.066666666666668</v>
      </c>
      <c r="E89" s="13">
        <f t="shared" si="2"/>
        <v>534.14026825135818</v>
      </c>
      <c r="F89" s="13">
        <v>184.870145022294</v>
      </c>
      <c r="G89" s="64">
        <v>3034441.2288198397</v>
      </c>
      <c r="H89" s="64">
        <v>2142367.6755908555</v>
      </c>
      <c r="I89" s="64">
        <f>F89*$H$5/E89</f>
        <v>4014366.6214780407</v>
      </c>
      <c r="J89" s="65">
        <f t="shared" si="4"/>
        <v>4010.870932095107</v>
      </c>
      <c r="K89" s="66">
        <f>I89/J89</f>
        <v>1000.8715536954733</v>
      </c>
      <c r="L89" s="15">
        <f>AVERAGE(K89:K90)</f>
        <v>1017.3375368594878</v>
      </c>
      <c r="M89" s="15">
        <f>K89*472/6</f>
        <v>78735.228890710569</v>
      </c>
      <c r="N89" s="90">
        <f t="shared" si="7"/>
        <v>21.870896914086266</v>
      </c>
      <c r="O89" s="91">
        <f>AVERAGE(N89:N90)</f>
        <v>22.2307091387814</v>
      </c>
      <c r="P89" s="55" t="s">
        <v>67</v>
      </c>
    </row>
    <row r="90" spans="1:16" ht="16.5" thickBot="1" x14ac:dyDescent="0.3">
      <c r="A90" s="23">
        <v>81017</v>
      </c>
      <c r="B90" s="92" t="s">
        <v>66</v>
      </c>
      <c r="C90" s="58" t="s">
        <v>13</v>
      </c>
      <c r="D90" s="26">
        <f>AVERAGE(11,10.9,10.9,11.2)</f>
        <v>11</v>
      </c>
      <c r="E90" s="26">
        <f t="shared" si="2"/>
        <v>696.9093816666666</v>
      </c>
      <c r="F90" s="26">
        <v>211.72250230806799</v>
      </c>
      <c r="G90" s="70">
        <v>3128868.4192752074</v>
      </c>
      <c r="H90" s="70">
        <v>2375388.1348890453</v>
      </c>
      <c r="I90" s="70">
        <f>F90*$H$5/E90</f>
        <v>3523678.5152720427</v>
      </c>
      <c r="J90" s="71">
        <f t="shared" si="4"/>
        <v>3408.4605507939609</v>
      </c>
      <c r="K90" s="72">
        <f>I90/J90</f>
        <v>1033.8035200235024</v>
      </c>
      <c r="M90" s="15">
        <f>K90*472/6</f>
        <v>81325.876908515522</v>
      </c>
      <c r="N90" s="93">
        <f t="shared" si="7"/>
        <v>22.590521363476533</v>
      </c>
    </row>
  </sheetData>
  <conditionalFormatting sqref="G64:H90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source data</vt:lpstr>
    </vt:vector>
  </TitlesOfParts>
  <Company>PMACS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Dersh, Devin</dc:creator>
  <cp:lastModifiedBy>Dersh, Devin</cp:lastModifiedBy>
  <dcterms:created xsi:type="dcterms:W3CDTF">2024-02-06T18:02:09Z</dcterms:created>
  <dcterms:modified xsi:type="dcterms:W3CDTF">2024-02-06T18:10:20Z</dcterms:modified>
</cp:coreProperties>
</file>