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https://univstaff-my.sharepoint.com/personal/sben-tab_univ_haifa_ac_il/Documents/ROCK and spiculogenesis/Paper/eLife/Version of record/Data sets/Data sets for submission/"/>
    </mc:Choice>
  </mc:AlternateContent>
  <xr:revisionPtr revIDLastSave="7" documentId="8_{2BC8C7CB-C26D-4D4E-8EBA-743BC24293A1}" xr6:coauthVersionLast="36" xr6:coauthVersionMax="36" xr10:uidLastSave="{18D01898-161F-4FDF-8CC9-B4B125EAAF5E}"/>
  <bookViews>
    <workbookView xWindow="0" yWindow="0" windowWidth="25128" windowHeight="9636" xr2:uid="{00000000-000D-0000-FFFF-FFFF00000000}"/>
  </bookViews>
  <sheets>
    <sheet name="Statistics of Y treatment in em" sheetId="5" r:id="rId1"/>
  </sheets>
  <calcPr calcId="191029"/>
  <extLst>
    <ext uri="GoogleSheetsCustomDataVersion1">
      <go:sheetsCustomData xmlns:go="http://customooxmlschemas.google.com/" r:id="rId6" roundtripDataSignature="AMtx7mhXIA/P6WSiFoiKOgLo5v72tLlEvg=="/>
    </ext>
  </extLst>
</workbook>
</file>

<file path=xl/calcChain.xml><?xml version="1.0" encoding="utf-8"?>
<calcChain xmlns="http://schemas.openxmlformats.org/spreadsheetml/2006/main">
  <c r="O55" i="5" l="1"/>
  <c r="N55" i="5"/>
  <c r="M55" i="5"/>
  <c r="L55" i="5"/>
  <c r="K55" i="5"/>
  <c r="J55" i="5"/>
  <c r="I55" i="5"/>
  <c r="H55" i="5"/>
  <c r="G55" i="5"/>
  <c r="F55" i="5"/>
  <c r="E55" i="5"/>
  <c r="D55" i="5"/>
  <c r="C55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O52" i="5"/>
  <c r="M52" i="5"/>
  <c r="K52" i="5"/>
  <c r="J52" i="5"/>
  <c r="I52" i="5"/>
  <c r="H52" i="5"/>
  <c r="G52" i="5"/>
  <c r="F52" i="5"/>
  <c r="E52" i="5"/>
  <c r="D52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E35" i="5"/>
  <c r="D35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O33" i="5"/>
  <c r="N33" i="5"/>
  <c r="M33" i="5"/>
  <c r="L33" i="5"/>
  <c r="K33" i="5"/>
  <c r="J33" i="5"/>
  <c r="I33" i="5"/>
  <c r="H33" i="5"/>
  <c r="G33" i="5"/>
  <c r="F33" i="5"/>
  <c r="E33" i="5"/>
  <c r="E45" i="5" s="1"/>
  <c r="D33" i="5"/>
  <c r="C33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O31" i="5"/>
  <c r="M31" i="5"/>
  <c r="K31" i="5"/>
  <c r="J31" i="5"/>
  <c r="I31" i="5"/>
  <c r="H31" i="5"/>
  <c r="G31" i="5"/>
  <c r="F31" i="5"/>
  <c r="E31" i="5"/>
  <c r="D31" i="5"/>
  <c r="O30" i="5"/>
  <c r="N30" i="5"/>
  <c r="L30" i="5"/>
  <c r="E30" i="5"/>
  <c r="D30" i="5"/>
  <c r="C30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T5" i="5"/>
  <c r="N52" i="5" s="1"/>
  <c r="S5" i="5"/>
  <c r="L52" i="5" s="1"/>
  <c r="R5" i="5"/>
  <c r="C31" i="5" s="1"/>
  <c r="E46" i="5" l="1"/>
  <c r="E41" i="5"/>
  <c r="E42" i="5"/>
  <c r="E44" i="5"/>
  <c r="D45" i="5"/>
  <c r="D42" i="5"/>
  <c r="D44" i="5"/>
  <c r="O35" i="5"/>
  <c r="O63" i="5" s="1"/>
  <c r="N31" i="5"/>
  <c r="N35" i="5" s="1"/>
  <c r="G35" i="5"/>
  <c r="G45" i="5" s="1"/>
  <c r="E59" i="5"/>
  <c r="D59" i="5"/>
  <c r="E60" i="5"/>
  <c r="D63" i="5"/>
  <c r="E62" i="5"/>
  <c r="D41" i="5"/>
  <c r="D64" i="5"/>
  <c r="D43" i="5"/>
  <c r="L31" i="5"/>
  <c r="L35" i="5" s="1"/>
  <c r="C52" i="5"/>
  <c r="D62" i="5"/>
  <c r="I35" i="5"/>
  <c r="I42" i="5" s="1"/>
  <c r="D61" i="5"/>
  <c r="E64" i="5"/>
  <c r="F35" i="5"/>
  <c r="F60" i="5" s="1"/>
  <c r="D46" i="5"/>
  <c r="E61" i="5"/>
  <c r="H35" i="5"/>
  <c r="H61" i="5" s="1"/>
  <c r="E43" i="5"/>
  <c r="M35" i="5"/>
  <c r="M60" i="5" s="1"/>
  <c r="K35" i="5"/>
  <c r="K61" i="5" s="1"/>
  <c r="D60" i="5"/>
  <c r="E63" i="5"/>
  <c r="G43" i="5"/>
  <c r="G44" i="5"/>
  <c r="G60" i="5"/>
  <c r="G46" i="5"/>
  <c r="G42" i="5"/>
  <c r="O64" i="5"/>
  <c r="G59" i="5"/>
  <c r="J35" i="5"/>
  <c r="J64" i="5" s="1"/>
  <c r="G41" i="5"/>
  <c r="C35" i="5"/>
  <c r="C44" i="5" s="1"/>
  <c r="O43" i="5" l="1"/>
  <c r="O41" i="5"/>
  <c r="O45" i="5"/>
  <c r="O60" i="5"/>
  <c r="O44" i="5"/>
  <c r="O61" i="5"/>
  <c r="O46" i="5"/>
  <c r="O59" i="5"/>
  <c r="O42" i="5"/>
  <c r="O62" i="5"/>
  <c r="G62" i="5"/>
  <c r="G63" i="5"/>
  <c r="N59" i="5"/>
  <c r="N62" i="5"/>
  <c r="H41" i="5"/>
  <c r="H60" i="5"/>
  <c r="H46" i="5"/>
  <c r="H64" i="5"/>
  <c r="G61" i="5"/>
  <c r="G64" i="5"/>
  <c r="M63" i="5"/>
  <c r="H63" i="5"/>
  <c r="H44" i="5"/>
  <c r="H45" i="5"/>
  <c r="N63" i="5"/>
  <c r="N43" i="5"/>
  <c r="F45" i="5"/>
  <c r="N64" i="5"/>
  <c r="F43" i="5"/>
  <c r="H43" i="5"/>
  <c r="M62" i="5"/>
  <c r="N61" i="5"/>
  <c r="F64" i="5"/>
  <c r="M46" i="5"/>
  <c r="N42" i="5"/>
  <c r="F63" i="5"/>
  <c r="H62" i="5"/>
  <c r="H42" i="5"/>
  <c r="L41" i="5"/>
  <c r="L46" i="5"/>
  <c r="L64" i="5"/>
  <c r="L42" i="5"/>
  <c r="L44" i="5"/>
  <c r="L61" i="5"/>
  <c r="L63" i="5"/>
  <c r="L60" i="5"/>
  <c r="L59" i="5"/>
  <c r="L62" i="5"/>
  <c r="L45" i="5"/>
  <c r="L43" i="5"/>
  <c r="I43" i="5"/>
  <c r="I44" i="5"/>
  <c r="M42" i="5"/>
  <c r="M59" i="5"/>
  <c r="N45" i="5"/>
  <c r="N60" i="5"/>
  <c r="N44" i="5"/>
  <c r="N46" i="5"/>
  <c r="F61" i="5"/>
  <c r="N41" i="5"/>
  <c r="M41" i="5"/>
  <c r="K46" i="5"/>
  <c r="F46" i="5"/>
  <c r="H59" i="5"/>
  <c r="K60" i="5"/>
  <c r="I46" i="5"/>
  <c r="F44" i="5"/>
  <c r="K59" i="5"/>
  <c r="F42" i="5"/>
  <c r="K64" i="5"/>
  <c r="I60" i="5"/>
  <c r="I61" i="5"/>
  <c r="K45" i="5"/>
  <c r="K43" i="5"/>
  <c r="M61" i="5"/>
  <c r="C43" i="5"/>
  <c r="M64" i="5"/>
  <c r="C45" i="5"/>
  <c r="M45" i="5"/>
  <c r="K62" i="5"/>
  <c r="F41" i="5"/>
  <c r="K44" i="5"/>
  <c r="F62" i="5"/>
  <c r="K41" i="5"/>
  <c r="M44" i="5"/>
  <c r="I45" i="5"/>
  <c r="F59" i="5"/>
  <c r="K63" i="5"/>
  <c r="K42" i="5"/>
  <c r="M43" i="5"/>
  <c r="J60" i="5"/>
  <c r="J63" i="5"/>
  <c r="I64" i="5"/>
  <c r="I59" i="5"/>
  <c r="I62" i="5"/>
  <c r="I63" i="5"/>
  <c r="I41" i="5"/>
  <c r="J59" i="5"/>
  <c r="J61" i="5"/>
  <c r="J45" i="5"/>
  <c r="J42" i="5"/>
  <c r="J43" i="5"/>
  <c r="J41" i="5"/>
  <c r="C64" i="5"/>
  <c r="C62" i="5"/>
  <c r="C46" i="5"/>
  <c r="C61" i="5"/>
  <c r="C60" i="5"/>
  <c r="C59" i="5"/>
  <c r="C63" i="5"/>
  <c r="C42" i="5"/>
  <c r="J62" i="5"/>
  <c r="J46" i="5"/>
  <c r="J44" i="5"/>
  <c r="C41" i="5"/>
</calcChain>
</file>

<file path=xl/sharedStrings.xml><?xml version="1.0" encoding="utf-8"?>
<sst xmlns="http://schemas.openxmlformats.org/spreadsheetml/2006/main" count="223" uniqueCount="48">
  <si>
    <t>DMSO</t>
  </si>
  <si>
    <t>Y0 30uM</t>
  </si>
  <si>
    <t>Y20 30uM</t>
  </si>
  <si>
    <t>Y25 30uM</t>
  </si>
  <si>
    <t>y0 80uM</t>
  </si>
  <si>
    <t>y20 80uM</t>
  </si>
  <si>
    <t>y25 80uM</t>
  </si>
  <si>
    <t>y0 40uM</t>
  </si>
  <si>
    <t>y20 40uM</t>
  </si>
  <si>
    <t>y25 40uM</t>
  </si>
  <si>
    <t>control</t>
  </si>
  <si>
    <t>no skeleton</t>
  </si>
  <si>
    <t>split small</t>
  </si>
  <si>
    <t>skeleton initiation</t>
  </si>
  <si>
    <t>total</t>
  </si>
  <si>
    <t>Branced</t>
  </si>
  <si>
    <t>Culture A</t>
  </si>
  <si>
    <t>Control</t>
  </si>
  <si>
    <t>Y0 80uM</t>
  </si>
  <si>
    <t>Culture B</t>
  </si>
  <si>
    <t>Culture D</t>
  </si>
  <si>
    <t>Y25 0-&gt;80uM</t>
  </si>
  <si>
    <t>Wash 80uM-&gt;0</t>
  </si>
  <si>
    <t>Culture E</t>
  </si>
  <si>
    <t>Culture C</t>
  </si>
  <si>
    <t>Delayed</t>
  </si>
  <si>
    <t>Wash 80uM</t>
  </si>
  <si>
    <t>Branched</t>
  </si>
  <si>
    <t>Small spicule ectopic branching</t>
  </si>
  <si>
    <t>Spicule initiation</t>
  </si>
  <si>
    <t>stdev</t>
  </si>
  <si>
    <t>stdev %</t>
  </si>
  <si>
    <t>Ave</t>
  </si>
  <si>
    <t>Ave %</t>
  </si>
  <si>
    <t>#1</t>
  </si>
  <si>
    <t>#2</t>
  </si>
  <si>
    <t>#3</t>
  </si>
  <si>
    <t>#4</t>
  </si>
  <si>
    <t>#5</t>
  </si>
  <si>
    <t>#6</t>
  </si>
  <si>
    <t>y20 80µM</t>
  </si>
  <si>
    <r>
      <t>y0   80</t>
    </r>
    <r>
      <rPr>
        <sz val="11"/>
        <color theme="1"/>
        <rFont val="Calibri"/>
        <family val="2"/>
      </rPr>
      <t>µ</t>
    </r>
    <r>
      <rPr>
        <sz val="11"/>
        <color theme="1"/>
        <rFont val="Arial"/>
      </rPr>
      <t>M</t>
    </r>
  </si>
  <si>
    <t>y0    80µM</t>
  </si>
  <si>
    <t>Y0 10uM</t>
  </si>
  <si>
    <t>Y25 10uM</t>
  </si>
  <si>
    <t>Culture F</t>
  </si>
  <si>
    <t>Culture G</t>
  </si>
  <si>
    <t>Culture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</si>
</sst>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rial"/>
    </font>
    <font>
      <sz val="11"/>
      <color theme="1"/>
      <name val="Calibri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FF00FF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00CC"/>
      <name val="Arial"/>
      <family val="2"/>
    </font>
    <font>
      <sz val="11"/>
      <color rgb="FFFF0000"/>
      <name val="Arial"/>
      <family val="2"/>
    </font>
    <font>
      <sz val="11"/>
      <color rgb="FF0070C0"/>
      <name val="Arial"/>
      <family val="2"/>
    </font>
    <font>
      <sz val="11"/>
      <color rgb="FF00B050"/>
      <name val="Arial"/>
      <family val="2"/>
    </font>
    <font>
      <sz val="11"/>
      <color rgb="FF7030A0"/>
      <name val="Arial"/>
      <family val="2"/>
    </font>
    <font>
      <sz val="11"/>
      <color rgb="FF00B0F0"/>
      <name val="Arial"/>
      <family val="2"/>
    </font>
    <font>
      <sz val="11"/>
      <color rgb="FFFFC000"/>
      <name val="Arial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/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 applyAlignment="1"/>
    <xf numFmtId="0" fontId="12" fillId="0" borderId="0" xfId="0" applyFont="1" applyAlignment="1"/>
    <xf numFmtId="0" fontId="13" fillId="0" borderId="0" xfId="0" applyFont="1" applyAlignment="1"/>
    <xf numFmtId="0" fontId="14" fillId="0" borderId="0" xfId="0" applyFont="1" applyAlignment="1"/>
    <xf numFmtId="0" fontId="15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BD1EA-FC38-4973-B269-0021244130D0}">
  <dimension ref="A2:U66"/>
  <sheetViews>
    <sheetView tabSelected="1" workbookViewId="0">
      <selection activeCell="B14" sqref="B14"/>
    </sheetView>
  </sheetViews>
  <sheetFormatPr defaultRowHeight="13.8" x14ac:dyDescent="0.25"/>
  <sheetData>
    <row r="2" spans="1:21" ht="14.4" x14ac:dyDescent="0.3">
      <c r="B2" s="3" t="s">
        <v>45</v>
      </c>
      <c r="C2" t="s">
        <v>0</v>
      </c>
      <c r="D2" t="s">
        <v>43</v>
      </c>
      <c r="E2" t="s">
        <v>44</v>
      </c>
      <c r="F2" t="s">
        <v>1</v>
      </c>
      <c r="G2" t="s">
        <v>2</v>
      </c>
      <c r="H2" t="s">
        <v>3</v>
      </c>
      <c r="I2" t="s">
        <v>7</v>
      </c>
      <c r="J2" t="s">
        <v>8</v>
      </c>
      <c r="K2" t="s">
        <v>9</v>
      </c>
      <c r="L2" t="s">
        <v>4</v>
      </c>
      <c r="M2" t="s">
        <v>5</v>
      </c>
      <c r="N2" t="s">
        <v>6</v>
      </c>
      <c r="Q2" s="5" t="s">
        <v>16</v>
      </c>
      <c r="R2" s="5" t="s">
        <v>17</v>
      </c>
      <c r="S2" s="5" t="s">
        <v>18</v>
      </c>
      <c r="T2" s="5" t="s">
        <v>21</v>
      </c>
      <c r="U2" s="5" t="s">
        <v>22</v>
      </c>
    </row>
    <row r="3" spans="1:21" x14ac:dyDescent="0.25">
      <c r="A3">
        <v>1</v>
      </c>
      <c r="B3" s="11" t="s">
        <v>10</v>
      </c>
      <c r="C3">
        <v>32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P3">
        <v>1</v>
      </c>
      <c r="Q3" s="11" t="s">
        <v>10</v>
      </c>
      <c r="R3" s="6">
        <v>82</v>
      </c>
      <c r="S3" s="6"/>
      <c r="T3" s="6"/>
      <c r="U3" s="6">
        <v>47</v>
      </c>
    </row>
    <row r="4" spans="1:21" x14ac:dyDescent="0.25">
      <c r="A4">
        <v>2</v>
      </c>
      <c r="B4" s="12" t="s">
        <v>25</v>
      </c>
      <c r="C4">
        <v>0</v>
      </c>
      <c r="D4">
        <v>4</v>
      </c>
      <c r="E4">
        <v>3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P4">
        <v>2</v>
      </c>
      <c r="Q4" s="12" t="s">
        <v>25</v>
      </c>
      <c r="R4" s="6"/>
      <c r="S4" s="6"/>
      <c r="T4" s="6"/>
      <c r="U4" s="6">
        <v>17</v>
      </c>
    </row>
    <row r="5" spans="1:21" x14ac:dyDescent="0.25">
      <c r="A5">
        <v>3</v>
      </c>
      <c r="B5" s="13" t="s">
        <v>27</v>
      </c>
      <c r="C5">
        <v>0</v>
      </c>
      <c r="D5">
        <v>0</v>
      </c>
      <c r="E5">
        <v>29</v>
      </c>
      <c r="F5">
        <v>0</v>
      </c>
      <c r="G5">
        <v>0</v>
      </c>
      <c r="H5">
        <v>25</v>
      </c>
      <c r="I5">
        <v>0</v>
      </c>
      <c r="J5">
        <v>0</v>
      </c>
      <c r="K5">
        <v>1</v>
      </c>
      <c r="L5">
        <v>0</v>
      </c>
      <c r="M5">
        <v>0</v>
      </c>
      <c r="N5">
        <v>0</v>
      </c>
      <c r="P5">
        <v>3</v>
      </c>
      <c r="Q5" s="13" t="s">
        <v>15</v>
      </c>
      <c r="R5">
        <f>C4</f>
        <v>0</v>
      </c>
      <c r="S5">
        <f>F4</f>
        <v>0</v>
      </c>
      <c r="T5">
        <f>G4</f>
        <v>0</v>
      </c>
      <c r="U5" s="6">
        <v>0</v>
      </c>
    </row>
    <row r="6" spans="1:21" x14ac:dyDescent="0.25">
      <c r="A6">
        <v>4</v>
      </c>
      <c r="B6" s="14" t="s">
        <v>28</v>
      </c>
      <c r="C6">
        <v>0</v>
      </c>
      <c r="D6">
        <v>28</v>
      </c>
      <c r="E6">
        <v>2</v>
      </c>
      <c r="F6">
        <v>0</v>
      </c>
      <c r="G6">
        <v>28</v>
      </c>
      <c r="H6">
        <v>1</v>
      </c>
      <c r="I6">
        <v>0</v>
      </c>
      <c r="J6">
        <v>5</v>
      </c>
      <c r="K6">
        <v>32</v>
      </c>
      <c r="L6">
        <v>0</v>
      </c>
      <c r="M6">
        <v>0</v>
      </c>
      <c r="N6">
        <v>38</v>
      </c>
      <c r="P6">
        <v>4</v>
      </c>
      <c r="Q6" s="14" t="s">
        <v>12</v>
      </c>
      <c r="R6" s="6"/>
      <c r="S6" s="6"/>
      <c r="T6" s="6">
        <v>68</v>
      </c>
      <c r="U6" s="6">
        <v>0</v>
      </c>
    </row>
    <row r="7" spans="1:21" x14ac:dyDescent="0.25">
      <c r="A7">
        <v>5</v>
      </c>
      <c r="B7" s="15" t="s">
        <v>29</v>
      </c>
      <c r="C7">
        <v>0</v>
      </c>
      <c r="D7">
        <v>6</v>
      </c>
      <c r="E7">
        <v>0</v>
      </c>
      <c r="F7">
        <v>25</v>
      </c>
      <c r="G7">
        <v>2</v>
      </c>
      <c r="H7">
        <v>0</v>
      </c>
      <c r="I7">
        <v>12</v>
      </c>
      <c r="J7">
        <v>27</v>
      </c>
      <c r="K7">
        <v>0</v>
      </c>
      <c r="L7">
        <v>13</v>
      </c>
      <c r="M7">
        <v>16</v>
      </c>
      <c r="N7">
        <v>0</v>
      </c>
      <c r="P7">
        <v>5</v>
      </c>
      <c r="Q7" s="15" t="s">
        <v>13</v>
      </c>
      <c r="R7" s="6"/>
      <c r="S7" s="6">
        <v>40</v>
      </c>
      <c r="T7" s="6">
        <v>34</v>
      </c>
      <c r="U7" s="6">
        <v>0</v>
      </c>
    </row>
    <row r="8" spans="1:21" x14ac:dyDescent="0.25">
      <c r="A8">
        <v>6</v>
      </c>
      <c r="B8" s="16" t="s">
        <v>11</v>
      </c>
      <c r="C8">
        <v>0</v>
      </c>
      <c r="D8">
        <v>4</v>
      </c>
      <c r="E8">
        <v>0</v>
      </c>
      <c r="F8">
        <v>13</v>
      </c>
      <c r="G8">
        <v>0</v>
      </c>
      <c r="H8">
        <v>0</v>
      </c>
      <c r="I8">
        <v>22</v>
      </c>
      <c r="J8">
        <v>16</v>
      </c>
      <c r="K8">
        <v>0</v>
      </c>
      <c r="L8">
        <v>23</v>
      </c>
      <c r="M8">
        <v>29</v>
      </c>
      <c r="N8">
        <v>0</v>
      </c>
      <c r="P8">
        <v>6</v>
      </c>
      <c r="Q8" s="16" t="s">
        <v>11</v>
      </c>
      <c r="R8" s="6"/>
      <c r="S8" s="6">
        <v>26</v>
      </c>
      <c r="T8" s="6"/>
      <c r="U8" s="6">
        <v>0</v>
      </c>
    </row>
    <row r="9" spans="1:21" x14ac:dyDescent="0.25">
      <c r="B9" t="s">
        <v>14</v>
      </c>
      <c r="C9">
        <v>32</v>
      </c>
      <c r="D9">
        <v>42</v>
      </c>
      <c r="E9">
        <v>34</v>
      </c>
      <c r="F9">
        <v>38</v>
      </c>
      <c r="G9">
        <v>30</v>
      </c>
      <c r="H9">
        <v>26</v>
      </c>
      <c r="I9">
        <v>34</v>
      </c>
      <c r="J9">
        <v>48</v>
      </c>
      <c r="K9">
        <v>33</v>
      </c>
      <c r="L9">
        <v>36</v>
      </c>
      <c r="M9">
        <v>45</v>
      </c>
      <c r="N9">
        <v>38</v>
      </c>
    </row>
    <row r="11" spans="1:21" ht="14.4" x14ac:dyDescent="0.3">
      <c r="B11" s="3" t="s">
        <v>46</v>
      </c>
      <c r="C11" t="s">
        <v>0</v>
      </c>
      <c r="D11" t="s">
        <v>43</v>
      </c>
      <c r="E11" t="s">
        <v>44</v>
      </c>
      <c r="F11" t="s">
        <v>1</v>
      </c>
      <c r="G11" t="s">
        <v>2</v>
      </c>
      <c r="H11" t="s">
        <v>3</v>
      </c>
      <c r="I11" t="s">
        <v>7</v>
      </c>
      <c r="J11" t="s">
        <v>8</v>
      </c>
      <c r="K11" t="s">
        <v>9</v>
      </c>
      <c r="L11" t="s">
        <v>4</v>
      </c>
      <c r="M11" t="s">
        <v>5</v>
      </c>
      <c r="N11" t="s">
        <v>6</v>
      </c>
      <c r="Q11" s="7" t="s">
        <v>19</v>
      </c>
      <c r="R11" s="7" t="s">
        <v>17</v>
      </c>
      <c r="S11" s="7" t="s">
        <v>18</v>
      </c>
      <c r="T11" s="7" t="s">
        <v>21</v>
      </c>
      <c r="U11" s="7" t="s">
        <v>22</v>
      </c>
    </row>
    <row r="12" spans="1:21" x14ac:dyDescent="0.25">
      <c r="B12" s="11" t="s">
        <v>10</v>
      </c>
      <c r="C12">
        <v>31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P12">
        <v>1</v>
      </c>
      <c r="Q12" s="11" t="s">
        <v>10</v>
      </c>
      <c r="R12" s="6">
        <v>102</v>
      </c>
      <c r="S12" s="6"/>
      <c r="T12" s="6"/>
      <c r="U12" s="6">
        <v>42</v>
      </c>
    </row>
    <row r="13" spans="1:21" x14ac:dyDescent="0.25">
      <c r="B13" s="12" t="s">
        <v>25</v>
      </c>
      <c r="C13">
        <v>0</v>
      </c>
      <c r="D13">
        <v>0</v>
      </c>
      <c r="E13">
        <v>2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P13">
        <v>2</v>
      </c>
      <c r="Q13" s="12" t="s">
        <v>25</v>
      </c>
      <c r="R13" s="6"/>
      <c r="S13" s="6"/>
      <c r="T13" s="6"/>
      <c r="U13" s="6">
        <v>4</v>
      </c>
    </row>
    <row r="14" spans="1:21" x14ac:dyDescent="0.25">
      <c r="B14" s="13" t="s">
        <v>27</v>
      </c>
      <c r="C14">
        <v>0</v>
      </c>
      <c r="D14">
        <v>0</v>
      </c>
      <c r="E14">
        <v>37</v>
      </c>
      <c r="F14">
        <v>0</v>
      </c>
      <c r="G14">
        <v>0</v>
      </c>
      <c r="H14">
        <v>30</v>
      </c>
      <c r="I14">
        <v>0</v>
      </c>
      <c r="J14">
        <v>0</v>
      </c>
      <c r="K14">
        <v>26</v>
      </c>
      <c r="L14">
        <v>0</v>
      </c>
      <c r="M14">
        <v>0</v>
      </c>
      <c r="N14">
        <v>1</v>
      </c>
      <c r="P14">
        <v>3</v>
      </c>
      <c r="Q14" s="13" t="s">
        <v>15</v>
      </c>
      <c r="R14">
        <v>0</v>
      </c>
      <c r="S14">
        <v>0</v>
      </c>
      <c r="T14">
        <v>0</v>
      </c>
      <c r="U14" s="6">
        <v>0</v>
      </c>
    </row>
    <row r="15" spans="1:21" x14ac:dyDescent="0.25">
      <c r="B15" s="14" t="s">
        <v>28</v>
      </c>
      <c r="C15">
        <v>0</v>
      </c>
      <c r="D15">
        <v>15</v>
      </c>
      <c r="E15">
        <v>3</v>
      </c>
      <c r="F15">
        <v>0</v>
      </c>
      <c r="G15">
        <v>37</v>
      </c>
      <c r="H15">
        <v>7</v>
      </c>
      <c r="I15">
        <v>0</v>
      </c>
      <c r="J15">
        <v>28</v>
      </c>
      <c r="K15">
        <v>3</v>
      </c>
      <c r="L15">
        <v>0</v>
      </c>
      <c r="M15">
        <v>3</v>
      </c>
      <c r="N15">
        <v>32</v>
      </c>
      <c r="P15">
        <v>4</v>
      </c>
      <c r="Q15" s="14" t="s">
        <v>12</v>
      </c>
      <c r="R15" s="6"/>
      <c r="S15" s="6"/>
      <c r="T15" s="6">
        <v>46</v>
      </c>
      <c r="U15" s="6">
        <v>0</v>
      </c>
    </row>
    <row r="16" spans="1:21" x14ac:dyDescent="0.25">
      <c r="B16" s="15" t="s">
        <v>29</v>
      </c>
      <c r="C16">
        <v>0</v>
      </c>
      <c r="D16">
        <v>16</v>
      </c>
      <c r="E16">
        <v>0</v>
      </c>
      <c r="F16">
        <v>23</v>
      </c>
      <c r="G16">
        <v>5</v>
      </c>
      <c r="H16">
        <v>0</v>
      </c>
      <c r="I16">
        <v>12</v>
      </c>
      <c r="J16">
        <v>15</v>
      </c>
      <c r="K16">
        <v>0</v>
      </c>
      <c r="L16">
        <v>2</v>
      </c>
      <c r="M16">
        <v>14</v>
      </c>
      <c r="N16">
        <v>0</v>
      </c>
      <c r="P16">
        <v>5</v>
      </c>
      <c r="Q16" s="15" t="s">
        <v>13</v>
      </c>
      <c r="R16" s="6"/>
      <c r="S16" s="6">
        <v>25</v>
      </c>
      <c r="T16" s="6">
        <v>15</v>
      </c>
      <c r="U16" s="6">
        <v>0</v>
      </c>
    </row>
    <row r="17" spans="1:21" x14ac:dyDescent="0.25">
      <c r="B17" s="16" t="s">
        <v>11</v>
      </c>
      <c r="C17">
        <v>0</v>
      </c>
      <c r="D17">
        <v>7</v>
      </c>
      <c r="E17">
        <v>0</v>
      </c>
      <c r="F17">
        <v>22</v>
      </c>
      <c r="G17">
        <v>1</v>
      </c>
      <c r="H17">
        <v>0</v>
      </c>
      <c r="I17">
        <v>15</v>
      </c>
      <c r="J17">
        <v>4</v>
      </c>
      <c r="K17">
        <v>0</v>
      </c>
      <c r="L17">
        <v>27</v>
      </c>
      <c r="M17">
        <v>21</v>
      </c>
      <c r="N17">
        <v>0</v>
      </c>
      <c r="P17">
        <v>6</v>
      </c>
      <c r="Q17" s="16" t="s">
        <v>11</v>
      </c>
      <c r="R17" s="6"/>
      <c r="S17" s="6">
        <v>25</v>
      </c>
      <c r="T17" s="6"/>
      <c r="U17" s="6">
        <v>0</v>
      </c>
    </row>
    <row r="18" spans="1:21" x14ac:dyDescent="0.25">
      <c r="B18" t="s">
        <v>14</v>
      </c>
      <c r="C18">
        <v>31</v>
      </c>
      <c r="D18">
        <v>38</v>
      </c>
      <c r="E18">
        <v>42</v>
      </c>
      <c r="F18">
        <v>45</v>
      </c>
      <c r="G18">
        <v>43</v>
      </c>
      <c r="H18">
        <v>37</v>
      </c>
      <c r="I18">
        <v>27</v>
      </c>
      <c r="J18">
        <v>47</v>
      </c>
      <c r="K18">
        <v>29</v>
      </c>
      <c r="L18">
        <v>29</v>
      </c>
      <c r="M18">
        <v>38</v>
      </c>
      <c r="N18">
        <v>33</v>
      </c>
    </row>
    <row r="19" spans="1:21" ht="14.4" x14ac:dyDescent="0.3">
      <c r="B19" s="3" t="s">
        <v>47</v>
      </c>
      <c r="C19" t="s">
        <v>0</v>
      </c>
      <c r="D19" t="s">
        <v>43</v>
      </c>
      <c r="E19" t="s">
        <v>44</v>
      </c>
      <c r="F19" t="s">
        <v>1</v>
      </c>
      <c r="G19" t="s">
        <v>2</v>
      </c>
      <c r="H19" t="s">
        <v>3</v>
      </c>
      <c r="I19" t="s">
        <v>7</v>
      </c>
      <c r="J19" t="s">
        <v>8</v>
      </c>
      <c r="K19" t="s">
        <v>9</v>
      </c>
      <c r="L19" t="s">
        <v>4</v>
      </c>
      <c r="M19" t="s">
        <v>5</v>
      </c>
      <c r="N19" t="s">
        <v>6</v>
      </c>
      <c r="Q19" s="8" t="s">
        <v>20</v>
      </c>
      <c r="R19" s="8" t="s">
        <v>17</v>
      </c>
      <c r="S19" s="8" t="s">
        <v>18</v>
      </c>
      <c r="T19" s="8" t="s">
        <v>21</v>
      </c>
      <c r="U19" s="8" t="s">
        <v>22</v>
      </c>
    </row>
    <row r="20" spans="1:21" x14ac:dyDescent="0.25">
      <c r="A20">
        <v>1</v>
      </c>
      <c r="B20" s="11" t="s">
        <v>10</v>
      </c>
      <c r="C20">
        <v>30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P20">
        <v>1</v>
      </c>
      <c r="Q20" s="11" t="s">
        <v>10</v>
      </c>
      <c r="R20" s="6">
        <v>50</v>
      </c>
      <c r="S20" s="6"/>
      <c r="T20" s="6">
        <v>2</v>
      </c>
      <c r="U20" s="6">
        <v>11</v>
      </c>
    </row>
    <row r="21" spans="1:21" x14ac:dyDescent="0.25">
      <c r="A21">
        <v>2</v>
      </c>
      <c r="B21" s="12" t="s">
        <v>25</v>
      </c>
      <c r="C21">
        <v>0</v>
      </c>
      <c r="D21">
        <v>0</v>
      </c>
      <c r="E21">
        <v>4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P21">
        <v>2</v>
      </c>
      <c r="Q21" s="12" t="s">
        <v>25</v>
      </c>
      <c r="R21" s="6">
        <v>1</v>
      </c>
      <c r="S21" s="6"/>
      <c r="T21" s="6"/>
      <c r="U21" s="6">
        <v>41</v>
      </c>
    </row>
    <row r="22" spans="1:21" x14ac:dyDescent="0.25">
      <c r="A22">
        <v>3</v>
      </c>
      <c r="B22" s="13" t="s">
        <v>27</v>
      </c>
      <c r="C22">
        <v>0</v>
      </c>
      <c r="D22">
        <v>0</v>
      </c>
      <c r="E22">
        <v>29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P22">
        <v>3</v>
      </c>
      <c r="Q22" s="13" t="s">
        <v>15</v>
      </c>
      <c r="R22">
        <v>0</v>
      </c>
      <c r="S22">
        <v>0</v>
      </c>
      <c r="T22">
        <v>0</v>
      </c>
      <c r="U22" s="6">
        <v>0</v>
      </c>
    </row>
    <row r="23" spans="1:21" x14ac:dyDescent="0.25">
      <c r="A23">
        <v>4</v>
      </c>
      <c r="B23" s="14" t="s">
        <v>28</v>
      </c>
      <c r="C23">
        <v>0</v>
      </c>
      <c r="D23">
        <v>16</v>
      </c>
      <c r="E23">
        <v>0</v>
      </c>
      <c r="F23">
        <v>0</v>
      </c>
      <c r="G23">
        <v>8</v>
      </c>
      <c r="H23">
        <v>40</v>
      </c>
      <c r="I23">
        <v>0</v>
      </c>
      <c r="J23">
        <v>8</v>
      </c>
      <c r="K23">
        <v>36</v>
      </c>
      <c r="L23">
        <v>0</v>
      </c>
      <c r="M23">
        <v>0</v>
      </c>
      <c r="N23">
        <v>19</v>
      </c>
      <c r="P23">
        <v>4</v>
      </c>
      <c r="Q23" s="14" t="s">
        <v>12</v>
      </c>
      <c r="R23" s="6"/>
      <c r="S23" s="6"/>
      <c r="T23" s="6">
        <v>49</v>
      </c>
      <c r="U23" s="6">
        <v>0</v>
      </c>
    </row>
    <row r="24" spans="1:21" x14ac:dyDescent="0.25">
      <c r="A24">
        <v>5</v>
      </c>
      <c r="B24" s="15" t="s">
        <v>29</v>
      </c>
      <c r="C24">
        <v>0</v>
      </c>
      <c r="D24">
        <v>19</v>
      </c>
      <c r="E24">
        <v>0</v>
      </c>
      <c r="F24">
        <v>9</v>
      </c>
      <c r="G24">
        <v>7</v>
      </c>
      <c r="H24">
        <v>5</v>
      </c>
      <c r="I24">
        <v>1</v>
      </c>
      <c r="J24">
        <v>8</v>
      </c>
      <c r="K24">
        <v>2</v>
      </c>
      <c r="L24">
        <v>3</v>
      </c>
      <c r="M24">
        <v>8</v>
      </c>
      <c r="N24">
        <v>6</v>
      </c>
      <c r="P24">
        <v>5</v>
      </c>
      <c r="Q24" s="15" t="s">
        <v>13</v>
      </c>
      <c r="R24" s="6"/>
      <c r="S24" s="6">
        <v>2</v>
      </c>
      <c r="T24" s="6">
        <v>2</v>
      </c>
      <c r="U24" s="6">
        <v>0</v>
      </c>
    </row>
    <row r="25" spans="1:21" x14ac:dyDescent="0.25">
      <c r="A25">
        <v>6</v>
      </c>
      <c r="B25" s="16" t="s">
        <v>11</v>
      </c>
      <c r="C25">
        <v>0</v>
      </c>
      <c r="D25">
        <v>7</v>
      </c>
      <c r="E25">
        <v>0</v>
      </c>
      <c r="F25">
        <v>28</v>
      </c>
      <c r="G25">
        <v>15</v>
      </c>
      <c r="H25">
        <v>0</v>
      </c>
      <c r="I25">
        <v>31</v>
      </c>
      <c r="J25">
        <v>12</v>
      </c>
      <c r="K25">
        <v>1</v>
      </c>
      <c r="L25">
        <v>26</v>
      </c>
      <c r="M25">
        <v>25</v>
      </c>
      <c r="N25">
        <v>2</v>
      </c>
      <c r="P25">
        <v>6</v>
      </c>
      <c r="Q25" s="16" t="s">
        <v>11</v>
      </c>
      <c r="R25" s="6"/>
      <c r="S25" s="6">
        <v>48</v>
      </c>
      <c r="T25" s="6"/>
      <c r="U25" s="6">
        <v>0</v>
      </c>
    </row>
    <row r="26" spans="1:21" x14ac:dyDescent="0.25">
      <c r="B26" t="s">
        <v>14</v>
      </c>
      <c r="C26">
        <v>30</v>
      </c>
      <c r="D26">
        <v>42</v>
      </c>
      <c r="E26">
        <v>33</v>
      </c>
      <c r="F26">
        <v>37</v>
      </c>
      <c r="G26">
        <v>30</v>
      </c>
      <c r="H26">
        <v>45</v>
      </c>
      <c r="I26">
        <v>32</v>
      </c>
      <c r="J26">
        <v>28</v>
      </c>
      <c r="K26">
        <v>39</v>
      </c>
      <c r="L26">
        <v>29</v>
      </c>
      <c r="M26">
        <v>33</v>
      </c>
      <c r="N26">
        <v>27</v>
      </c>
    </row>
    <row r="28" spans="1:21" ht="14.4" x14ac:dyDescent="0.3">
      <c r="B28" t="s">
        <v>32</v>
      </c>
      <c r="C28" s="1" t="s">
        <v>0</v>
      </c>
      <c r="D28" s="1" t="s">
        <v>43</v>
      </c>
      <c r="E28" s="1" t="s">
        <v>44</v>
      </c>
      <c r="F28" s="1" t="s">
        <v>1</v>
      </c>
      <c r="G28" s="1" t="s">
        <v>2</v>
      </c>
      <c r="H28" s="1" t="s">
        <v>3</v>
      </c>
      <c r="I28" s="1" t="s">
        <v>7</v>
      </c>
      <c r="J28" s="1" t="s">
        <v>8</v>
      </c>
      <c r="K28" s="1" t="s">
        <v>9</v>
      </c>
      <c r="L28" s="1" t="s">
        <v>4</v>
      </c>
      <c r="M28" s="1" t="s">
        <v>5</v>
      </c>
      <c r="N28" s="1" t="s">
        <v>6</v>
      </c>
      <c r="O28" s="2" t="s">
        <v>26</v>
      </c>
      <c r="Q28" s="9" t="s">
        <v>23</v>
      </c>
      <c r="R28" s="9" t="s">
        <v>17</v>
      </c>
      <c r="S28" s="9" t="s">
        <v>18</v>
      </c>
      <c r="T28" s="9" t="s">
        <v>21</v>
      </c>
      <c r="U28" s="9" t="s">
        <v>22</v>
      </c>
    </row>
    <row r="29" spans="1:21" x14ac:dyDescent="0.25">
      <c r="A29">
        <v>1</v>
      </c>
      <c r="B29" s="11" t="s">
        <v>10</v>
      </c>
      <c r="C29">
        <f>C20+C12+C3+R3+R12+R20+R29+R38</f>
        <v>435</v>
      </c>
      <c r="D29">
        <f>D20+D12+D3</f>
        <v>0</v>
      </c>
      <c r="E29">
        <f>E20+E12+E3</f>
        <v>0</v>
      </c>
      <c r="F29">
        <f>F20+F12+F3</f>
        <v>0</v>
      </c>
      <c r="G29">
        <f>G20+G12+G3</f>
        <v>0</v>
      </c>
      <c r="H29">
        <f>H20+H12+H3</f>
        <v>0</v>
      </c>
      <c r="I29">
        <f>I20+I12+I3</f>
        <v>0</v>
      </c>
      <c r="J29">
        <f>J20+J12+J3</f>
        <v>0</v>
      </c>
      <c r="K29">
        <f>K20+K12+K3</f>
        <v>0</v>
      </c>
      <c r="L29">
        <f>L20+L12+L3+S3+S12+S20+S29+S38</f>
        <v>0</v>
      </c>
      <c r="M29">
        <f>M20+M12+M3</f>
        <v>0</v>
      </c>
      <c r="N29">
        <f>N20+N12+N3+T3+T20+T29+T38</f>
        <v>4</v>
      </c>
      <c r="O29">
        <f>SUM(U3,U12,U20,U29,U38)</f>
        <v>145</v>
      </c>
      <c r="P29">
        <v>1</v>
      </c>
      <c r="Q29" s="11" t="s">
        <v>10</v>
      </c>
      <c r="R29" s="6">
        <v>71</v>
      </c>
      <c r="S29" s="6"/>
      <c r="T29" s="6">
        <v>2</v>
      </c>
      <c r="U29" s="6">
        <v>29</v>
      </c>
    </row>
    <row r="30" spans="1:21" x14ac:dyDescent="0.25">
      <c r="A30">
        <v>2</v>
      </c>
      <c r="B30" s="12" t="s">
        <v>25</v>
      </c>
      <c r="C30">
        <f>C21+C13+C4+R4+R13+R21+R30+R39</f>
        <v>3</v>
      </c>
      <c r="D30">
        <f>D21+D13+D4</f>
        <v>4</v>
      </c>
      <c r="E30">
        <f>E21+E13+E4</f>
        <v>9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f>L21+L13+L4+S4+S13+S21+S30+S39</f>
        <v>0</v>
      </c>
      <c r="M30">
        <v>0</v>
      </c>
      <c r="N30">
        <f>N21+N13+N4+T4+T21+T30+T39</f>
        <v>0</v>
      </c>
      <c r="O30">
        <f>SUM(U4,U13,U21,U30,U39)</f>
        <v>123</v>
      </c>
      <c r="P30">
        <v>2</v>
      </c>
      <c r="Q30" s="12" t="s">
        <v>25</v>
      </c>
      <c r="R30" s="6">
        <v>2</v>
      </c>
      <c r="S30" s="6"/>
      <c r="T30" s="6"/>
      <c r="U30" s="6">
        <v>23</v>
      </c>
    </row>
    <row r="31" spans="1:21" x14ac:dyDescent="0.25">
      <c r="A31">
        <v>3</v>
      </c>
      <c r="B31" s="13" t="s">
        <v>27</v>
      </c>
      <c r="C31">
        <f>C22+C14+C5+R5+R14+R22+R31+R40</f>
        <v>0</v>
      </c>
      <c r="D31">
        <f>D22+D14+D5</f>
        <v>0</v>
      </c>
      <c r="E31">
        <f>E22+E14+E5</f>
        <v>95</v>
      </c>
      <c r="F31">
        <f>F22+F14+F5</f>
        <v>0</v>
      </c>
      <c r="G31">
        <f>G22+G14+G5</f>
        <v>0</v>
      </c>
      <c r="H31">
        <f>H22+H14+H5</f>
        <v>55</v>
      </c>
      <c r="I31">
        <f>I22+I14+I5</f>
        <v>0</v>
      </c>
      <c r="J31">
        <f>J22+J14+J5</f>
        <v>0</v>
      </c>
      <c r="K31">
        <f>K22+K14+K5</f>
        <v>27</v>
      </c>
      <c r="L31">
        <f>L22+L14+L5+S5+S14+S22+S31+S40</f>
        <v>0</v>
      </c>
      <c r="M31">
        <f>M22+M14+M5</f>
        <v>0</v>
      </c>
      <c r="N31">
        <f>N22+N14+N5+T5+T22+T31+T40</f>
        <v>1</v>
      </c>
      <c r="O31">
        <f>SUM(U5,U14,U22,U31,U40)</f>
        <v>0</v>
      </c>
      <c r="P31">
        <v>3</v>
      </c>
      <c r="Q31" s="13" t="s">
        <v>15</v>
      </c>
      <c r="R31">
        <v>0</v>
      </c>
      <c r="S31">
        <v>0</v>
      </c>
      <c r="T31">
        <v>0</v>
      </c>
      <c r="U31" s="6">
        <v>0</v>
      </c>
    </row>
    <row r="32" spans="1:21" x14ac:dyDescent="0.25">
      <c r="A32">
        <v>4</v>
      </c>
      <c r="B32" s="14" t="s">
        <v>28</v>
      </c>
      <c r="C32">
        <f>C23+C15+C6+R6+R15+R23+R32+R41</f>
        <v>0</v>
      </c>
      <c r="D32">
        <f>D23+D15+D6</f>
        <v>59</v>
      </c>
      <c r="E32">
        <f>E23+E15+E6</f>
        <v>5</v>
      </c>
      <c r="F32">
        <f>F23+F15+F6</f>
        <v>0</v>
      </c>
      <c r="G32">
        <f>G23+G15+G6</f>
        <v>73</v>
      </c>
      <c r="H32">
        <f>H23+H15+H6</f>
        <v>48</v>
      </c>
      <c r="I32">
        <f>I23+I15+I6</f>
        <v>0</v>
      </c>
      <c r="J32">
        <f>J23+J15+J6</f>
        <v>41</v>
      </c>
      <c r="K32">
        <f>K23+K15+K6</f>
        <v>71</v>
      </c>
      <c r="L32">
        <f>L23+L15+L6+S6+S15+S23+S32+S41</f>
        <v>2</v>
      </c>
      <c r="M32">
        <f>M23+M15+M6</f>
        <v>3</v>
      </c>
      <c r="N32">
        <f>N23+N15+N6+T6+T23+T32+T41</f>
        <v>286</v>
      </c>
      <c r="O32">
        <f>SUM(U6,U15,U23,U32,U41)</f>
        <v>0</v>
      </c>
      <c r="P32">
        <v>4</v>
      </c>
      <c r="Q32" s="14" t="s">
        <v>12</v>
      </c>
      <c r="R32" s="6"/>
      <c r="S32" s="6">
        <v>2</v>
      </c>
      <c r="T32" s="6">
        <v>50</v>
      </c>
      <c r="U32" s="6">
        <v>0</v>
      </c>
    </row>
    <row r="33" spans="1:21" x14ac:dyDescent="0.25">
      <c r="A33">
        <v>5</v>
      </c>
      <c r="B33" s="15" t="s">
        <v>29</v>
      </c>
      <c r="C33">
        <f>C24+C16+C7+R7+R16+R24+R33+R42</f>
        <v>0</v>
      </c>
      <c r="D33">
        <f>D24+D16+D7</f>
        <v>41</v>
      </c>
      <c r="E33">
        <f>E24+E16+E7</f>
        <v>0</v>
      </c>
      <c r="F33">
        <f>F24+F16+F7</f>
        <v>57</v>
      </c>
      <c r="G33">
        <f>G24+G16+G7</f>
        <v>14</v>
      </c>
      <c r="H33">
        <f>H24+H16+H7</f>
        <v>5</v>
      </c>
      <c r="I33">
        <f>I24+I16+I7</f>
        <v>25</v>
      </c>
      <c r="J33">
        <f>J24+J16+J7</f>
        <v>50</v>
      </c>
      <c r="K33">
        <f>K24+K16+K7</f>
        <v>2</v>
      </c>
      <c r="L33">
        <f>L24+L16+L7+S7+S16+S24+S33+S42</f>
        <v>123</v>
      </c>
      <c r="M33">
        <f>M24+M16+M7</f>
        <v>38</v>
      </c>
      <c r="N33">
        <f>N24+N16+N7+T7+T24+T33+T42</f>
        <v>76</v>
      </c>
      <c r="O33">
        <f>SUM(U7,U16,U24,U33,U42)</f>
        <v>0</v>
      </c>
      <c r="P33">
        <v>5</v>
      </c>
      <c r="Q33" s="15" t="s">
        <v>13</v>
      </c>
      <c r="R33" s="6"/>
      <c r="S33" s="6">
        <v>32</v>
      </c>
      <c r="T33" s="6">
        <v>4</v>
      </c>
      <c r="U33" s="6">
        <v>0</v>
      </c>
    </row>
    <row r="34" spans="1:21" x14ac:dyDescent="0.25">
      <c r="A34">
        <v>6</v>
      </c>
      <c r="B34" s="16" t="s">
        <v>11</v>
      </c>
      <c r="C34">
        <f>C25+C17+C8+R8+R17+R25+R34+R43</f>
        <v>0</v>
      </c>
      <c r="D34">
        <f>D25+D17+D8</f>
        <v>18</v>
      </c>
      <c r="E34">
        <f>E25+E17+E8</f>
        <v>0</v>
      </c>
      <c r="F34">
        <f>F25+F17+F8</f>
        <v>63</v>
      </c>
      <c r="G34">
        <f>G25+G17+G8</f>
        <v>16</v>
      </c>
      <c r="H34">
        <f>H25+H17+H8</f>
        <v>0</v>
      </c>
      <c r="I34">
        <f>I25+I17+I8</f>
        <v>68</v>
      </c>
      <c r="J34">
        <f>J25+J17+J8</f>
        <v>32</v>
      </c>
      <c r="K34">
        <f>K25+K17+K8</f>
        <v>1</v>
      </c>
      <c r="L34">
        <f>L25+L17+L8+S8+S17+S25+S34+S43</f>
        <v>252</v>
      </c>
      <c r="M34">
        <f>M25+M17+M8</f>
        <v>75</v>
      </c>
      <c r="N34">
        <f>N25+N17+N8+T8+T25+T34+T43</f>
        <v>2</v>
      </c>
      <c r="O34">
        <f>SUM(U8,U17,U25,U34,U43)</f>
        <v>0</v>
      </c>
      <c r="P34">
        <v>6</v>
      </c>
      <c r="Q34" s="16" t="s">
        <v>11</v>
      </c>
      <c r="R34" s="6"/>
      <c r="S34" s="6">
        <v>18</v>
      </c>
      <c r="T34" s="6"/>
      <c r="U34" s="6">
        <v>0</v>
      </c>
    </row>
    <row r="35" spans="1:21" x14ac:dyDescent="0.25">
      <c r="B35" t="s">
        <v>14</v>
      </c>
      <c r="C35" s="3">
        <f>SUM(C29:C34)</f>
        <v>438</v>
      </c>
      <c r="D35" s="3">
        <f>D26+D18+D9</f>
        <v>122</v>
      </c>
      <c r="E35" s="3">
        <f>E26+E18+E9</f>
        <v>109</v>
      </c>
      <c r="F35" s="3">
        <f>SUM(F29:F34)</f>
        <v>120</v>
      </c>
      <c r="G35" s="3">
        <f t="shared" ref="G35:O35" si="0">SUM(G29:G34)</f>
        <v>103</v>
      </c>
      <c r="H35" s="3">
        <f t="shared" si="0"/>
        <v>108</v>
      </c>
      <c r="I35" s="3">
        <f t="shared" si="0"/>
        <v>93</v>
      </c>
      <c r="J35" s="3">
        <f t="shared" si="0"/>
        <v>123</v>
      </c>
      <c r="K35" s="3">
        <f t="shared" si="0"/>
        <v>101</v>
      </c>
      <c r="L35" s="3">
        <f t="shared" si="0"/>
        <v>377</v>
      </c>
      <c r="M35" s="3">
        <f t="shared" si="0"/>
        <v>116</v>
      </c>
      <c r="N35" s="3">
        <f t="shared" si="0"/>
        <v>369</v>
      </c>
      <c r="O35" s="3">
        <f t="shared" si="0"/>
        <v>268</v>
      </c>
    </row>
    <row r="37" spans="1:21" ht="14.4" x14ac:dyDescent="0.3">
      <c r="Q37" s="10" t="s">
        <v>24</v>
      </c>
      <c r="R37" s="10" t="s">
        <v>17</v>
      </c>
      <c r="S37" s="10" t="s">
        <v>18</v>
      </c>
      <c r="T37" s="10" t="s">
        <v>21</v>
      </c>
      <c r="U37" s="10" t="s">
        <v>22</v>
      </c>
    </row>
    <row r="38" spans="1:21" x14ac:dyDescent="0.25">
      <c r="P38">
        <v>1</v>
      </c>
      <c r="Q38" s="11" t="s">
        <v>10</v>
      </c>
      <c r="R38" s="6">
        <v>37</v>
      </c>
      <c r="S38" s="6"/>
      <c r="T38" s="6">
        <v>0</v>
      </c>
      <c r="U38" s="6">
        <v>16</v>
      </c>
    </row>
    <row r="39" spans="1:21" ht="14.4" x14ac:dyDescent="0.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P39">
        <v>2</v>
      </c>
      <c r="Q39" s="12" t="s">
        <v>25</v>
      </c>
      <c r="R39" s="6"/>
      <c r="S39" s="6"/>
      <c r="T39" s="6">
        <v>0</v>
      </c>
      <c r="U39" s="6">
        <v>38</v>
      </c>
    </row>
    <row r="40" spans="1:21" ht="14.4" x14ac:dyDescent="0.3">
      <c r="B40" t="s">
        <v>33</v>
      </c>
      <c r="C40" s="1" t="s">
        <v>0</v>
      </c>
      <c r="D40" s="1" t="s">
        <v>43</v>
      </c>
      <c r="E40" s="1" t="s">
        <v>44</v>
      </c>
      <c r="F40" s="1" t="s">
        <v>1</v>
      </c>
      <c r="G40" s="1" t="s">
        <v>2</v>
      </c>
      <c r="H40" s="1" t="s">
        <v>3</v>
      </c>
      <c r="I40" s="1" t="s">
        <v>7</v>
      </c>
      <c r="J40" s="1" t="s">
        <v>8</v>
      </c>
      <c r="K40" s="1" t="s">
        <v>9</v>
      </c>
      <c r="L40" s="1" t="s">
        <v>4</v>
      </c>
      <c r="M40" s="1" t="s">
        <v>5</v>
      </c>
      <c r="N40" s="1" t="s">
        <v>6</v>
      </c>
      <c r="O40" s="2" t="s">
        <v>26</v>
      </c>
      <c r="P40">
        <v>3</v>
      </c>
      <c r="Q40" s="13" t="s">
        <v>15</v>
      </c>
      <c r="R40">
        <v>0</v>
      </c>
      <c r="S40">
        <v>0</v>
      </c>
      <c r="T40">
        <v>0</v>
      </c>
      <c r="U40" s="6">
        <v>0</v>
      </c>
    </row>
    <row r="41" spans="1:21" x14ac:dyDescent="0.25">
      <c r="B41" s="11" t="s">
        <v>10</v>
      </c>
      <c r="C41">
        <f>100*C29/C$35</f>
        <v>99.31506849315069</v>
      </c>
      <c r="D41">
        <f>100*D29/D$35</f>
        <v>0</v>
      </c>
      <c r="E41">
        <f>100*E29/E$35</f>
        <v>0</v>
      </c>
      <c r="F41">
        <f>100*F29/F$35</f>
        <v>0</v>
      </c>
      <c r="G41">
        <f>100*G29/G$35</f>
        <v>0</v>
      </c>
      <c r="H41">
        <f>100*H29/H$35</f>
        <v>0</v>
      </c>
      <c r="I41">
        <f>100*I29/I$35</f>
        <v>0</v>
      </c>
      <c r="J41">
        <f>100*J29/J$35</f>
        <v>0</v>
      </c>
      <c r="K41">
        <f>100*K29/K$35</f>
        <v>0</v>
      </c>
      <c r="L41">
        <f>100*L29/L$35</f>
        <v>0</v>
      </c>
      <c r="M41">
        <f>100*M29/M$35</f>
        <v>0</v>
      </c>
      <c r="N41">
        <f>100*N29/N$35</f>
        <v>1.084010840108401</v>
      </c>
      <c r="O41">
        <f t="shared" ref="O41" si="1">100*O29/O$35</f>
        <v>54.104477611940297</v>
      </c>
      <c r="P41">
        <v>4</v>
      </c>
      <c r="Q41" s="14" t="s">
        <v>12</v>
      </c>
      <c r="R41" s="6"/>
      <c r="S41" s="6"/>
      <c r="T41" s="6">
        <v>30</v>
      </c>
      <c r="U41" s="6">
        <v>0</v>
      </c>
    </row>
    <row r="42" spans="1:21" x14ac:dyDescent="0.25">
      <c r="B42" s="12" t="s">
        <v>25</v>
      </c>
      <c r="C42">
        <f>100*C30/C$35</f>
        <v>0.68493150684931503</v>
      </c>
      <c r="D42">
        <f>100*D30/D$35</f>
        <v>3.278688524590164</v>
      </c>
      <c r="E42">
        <f>100*E30/E$35</f>
        <v>8.2568807339449535</v>
      </c>
      <c r="F42">
        <f>100*F30/F$35</f>
        <v>0</v>
      </c>
      <c r="G42">
        <f>100*G30/G$35</f>
        <v>0</v>
      </c>
      <c r="H42">
        <f>100*H30/H$35</f>
        <v>0</v>
      </c>
      <c r="I42">
        <f>100*I30/I$35</f>
        <v>0</v>
      </c>
      <c r="J42">
        <f>100*J30/J$35</f>
        <v>0</v>
      </c>
      <c r="K42">
        <f>100*K30/K$35</f>
        <v>0</v>
      </c>
      <c r="L42">
        <f>100*L30/L$35</f>
        <v>0</v>
      </c>
      <c r="M42">
        <f>100*M30/M$35</f>
        <v>0</v>
      </c>
      <c r="N42">
        <f>100*N30/N$35</f>
        <v>0</v>
      </c>
      <c r="O42">
        <f t="shared" ref="O42:O46" si="2">100*O30/O$35</f>
        <v>45.895522388059703</v>
      </c>
      <c r="P42">
        <v>5</v>
      </c>
      <c r="Q42" s="15" t="s">
        <v>13</v>
      </c>
      <c r="R42" s="6"/>
      <c r="S42" s="6">
        <v>6</v>
      </c>
      <c r="T42" s="6">
        <v>30</v>
      </c>
      <c r="U42" s="6">
        <v>0</v>
      </c>
    </row>
    <row r="43" spans="1:21" x14ac:dyDescent="0.25">
      <c r="B43" s="13" t="s">
        <v>27</v>
      </c>
      <c r="C43">
        <f>100*C31/C$35</f>
        <v>0</v>
      </c>
      <c r="D43">
        <f>100*D31/D$35</f>
        <v>0</v>
      </c>
      <c r="E43">
        <f>100*E31/E$35</f>
        <v>87.155963302752298</v>
      </c>
      <c r="F43">
        <f>100*F31/F$35</f>
        <v>0</v>
      </c>
      <c r="G43">
        <f>100*G31/G$35</f>
        <v>0</v>
      </c>
      <c r="H43">
        <f>100*H31/H$35</f>
        <v>50.925925925925924</v>
      </c>
      <c r="I43">
        <f>100*I31/I$35</f>
        <v>0</v>
      </c>
      <c r="J43">
        <f>100*J31/J$35</f>
        <v>0</v>
      </c>
      <c r="K43">
        <f>100*K31/K$35</f>
        <v>26.732673267326732</v>
      </c>
      <c r="L43">
        <f>100*L31/L$35</f>
        <v>0</v>
      </c>
      <c r="M43">
        <f>100*M31/M$35</f>
        <v>0</v>
      </c>
      <c r="N43">
        <f>100*N31/N$35</f>
        <v>0.27100271002710025</v>
      </c>
      <c r="O43">
        <f t="shared" si="2"/>
        <v>0</v>
      </c>
      <c r="P43">
        <v>6</v>
      </c>
      <c r="Q43" s="16" t="s">
        <v>11</v>
      </c>
      <c r="R43" s="6"/>
      <c r="S43" s="6">
        <v>59</v>
      </c>
      <c r="T43" s="6">
        <v>0</v>
      </c>
      <c r="U43" s="6">
        <v>0</v>
      </c>
    </row>
    <row r="44" spans="1:21" x14ac:dyDescent="0.25">
      <c r="B44" s="14" t="s">
        <v>28</v>
      </c>
      <c r="C44">
        <f>100*C32/C$35</f>
        <v>0</v>
      </c>
      <c r="D44">
        <f>100*D32/D$35</f>
        <v>48.360655737704917</v>
      </c>
      <c r="E44">
        <f>100*E32/E$35</f>
        <v>4.5871559633027523</v>
      </c>
      <c r="F44">
        <f>100*F32/F$35</f>
        <v>0</v>
      </c>
      <c r="G44">
        <f>100*G32/G$35</f>
        <v>70.873786407766985</v>
      </c>
      <c r="H44">
        <f>100*H32/H$35</f>
        <v>44.444444444444443</v>
      </c>
      <c r="I44">
        <f>100*I32/I$35</f>
        <v>0</v>
      </c>
      <c r="J44">
        <f>100*J32/J$35</f>
        <v>33.333333333333336</v>
      </c>
      <c r="K44">
        <f>100*K32/K$35</f>
        <v>70.297029702970292</v>
      </c>
      <c r="L44">
        <f>100*L32/L$35</f>
        <v>0.5305039787798409</v>
      </c>
      <c r="M44">
        <f>100*M32/M$35</f>
        <v>2.5862068965517242</v>
      </c>
      <c r="N44">
        <f>100*N32/N$35</f>
        <v>77.506775067750681</v>
      </c>
      <c r="O44">
        <f t="shared" si="2"/>
        <v>0</v>
      </c>
    </row>
    <row r="45" spans="1:21" x14ac:dyDescent="0.25">
      <c r="B45" s="15" t="s">
        <v>29</v>
      </c>
      <c r="C45">
        <f>100*C33/C$35</f>
        <v>0</v>
      </c>
      <c r="D45">
        <f>100*D33/D$35</f>
        <v>33.606557377049178</v>
      </c>
      <c r="E45">
        <f>100*E33/E$35</f>
        <v>0</v>
      </c>
      <c r="F45">
        <f>100*F33/F$35</f>
        <v>47.5</v>
      </c>
      <c r="G45">
        <f>100*G33/G$35</f>
        <v>13.592233009708737</v>
      </c>
      <c r="H45">
        <f>100*H33/H$35</f>
        <v>4.6296296296296298</v>
      </c>
      <c r="I45">
        <f>100*I33/I$35</f>
        <v>26.881720430107528</v>
      </c>
      <c r="J45">
        <f>100*J33/J$35</f>
        <v>40.650406504065039</v>
      </c>
      <c r="K45">
        <f>100*K33/K$35</f>
        <v>1.9801980198019802</v>
      </c>
      <c r="L45">
        <f>100*L33/L$35</f>
        <v>32.625994694960212</v>
      </c>
      <c r="M45">
        <f>100*M33/M$35</f>
        <v>32.758620689655174</v>
      </c>
      <c r="N45">
        <f>100*N33/N$35</f>
        <v>20.596205962059621</v>
      </c>
      <c r="O45">
        <f t="shared" si="2"/>
        <v>0</v>
      </c>
    </row>
    <row r="46" spans="1:21" x14ac:dyDescent="0.25">
      <c r="B46" s="16" t="s">
        <v>11</v>
      </c>
      <c r="C46">
        <f>100*C34/C$35</f>
        <v>0</v>
      </c>
      <c r="D46">
        <f>100*D34/D$35</f>
        <v>14.754098360655737</v>
      </c>
      <c r="E46">
        <f>100*E34/E$35</f>
        <v>0</v>
      </c>
      <c r="F46">
        <f>100*F34/F$35</f>
        <v>52.5</v>
      </c>
      <c r="G46">
        <f>100*G34/G$35</f>
        <v>15.533980582524272</v>
      </c>
      <c r="H46">
        <f>100*H34/H$35</f>
        <v>0</v>
      </c>
      <c r="I46">
        <f>100*I34/I$35</f>
        <v>73.118279569892479</v>
      </c>
      <c r="J46">
        <f>100*J34/J$35</f>
        <v>26.016260162601625</v>
      </c>
      <c r="K46">
        <f>100*K34/K$35</f>
        <v>0.99009900990099009</v>
      </c>
      <c r="L46">
        <f>100*L34/L$35</f>
        <v>66.843501326259954</v>
      </c>
      <c r="M46">
        <f>100*M34/M$35</f>
        <v>64.65517241379311</v>
      </c>
      <c r="N46">
        <f>100*N34/N$35</f>
        <v>0.54200542005420049</v>
      </c>
      <c r="O46">
        <f t="shared" si="2"/>
        <v>0</v>
      </c>
    </row>
    <row r="49" spans="2:21" ht="14.4" x14ac:dyDescent="0.3">
      <c r="B49" t="s">
        <v>30</v>
      </c>
      <c r="C49" s="1" t="s">
        <v>0</v>
      </c>
      <c r="D49" s="1" t="s">
        <v>43</v>
      </c>
      <c r="E49" s="1" t="s">
        <v>44</v>
      </c>
      <c r="F49" s="1" t="s">
        <v>1</v>
      </c>
      <c r="G49" s="1" t="s">
        <v>2</v>
      </c>
      <c r="H49" s="1" t="s">
        <v>3</v>
      </c>
      <c r="I49" s="1" t="s">
        <v>7</v>
      </c>
      <c r="J49" s="1" t="s">
        <v>8</v>
      </c>
      <c r="K49" s="1" t="s">
        <v>9</v>
      </c>
      <c r="L49" s="1" t="s">
        <v>4</v>
      </c>
      <c r="M49" s="1" t="s">
        <v>5</v>
      </c>
      <c r="N49" s="1" t="s">
        <v>6</v>
      </c>
      <c r="O49" s="2" t="s">
        <v>26</v>
      </c>
      <c r="R49" t="s">
        <v>32</v>
      </c>
      <c r="S49" t="s">
        <v>0</v>
      </c>
      <c r="T49" s="4" t="s">
        <v>42</v>
      </c>
      <c r="U49" s="4" t="s">
        <v>40</v>
      </c>
    </row>
    <row r="50" spans="2:21" x14ac:dyDescent="0.25">
      <c r="B50" s="11" t="s">
        <v>10</v>
      </c>
      <c r="C50">
        <f>STDEV(C20,C12,C3,R3,R12,R20,R29,R38)</f>
        <v>27.437916934677926</v>
      </c>
      <c r="D50">
        <f>STDEV(D20,D12,D3)</f>
        <v>0</v>
      </c>
      <c r="E50">
        <f>STDEV(E20,E12,E3)</f>
        <v>0</v>
      </c>
      <c r="F50">
        <f>STDEV(F20,F12,F3)</f>
        <v>0</v>
      </c>
      <c r="G50">
        <f>STDEV(G20,G12,G3)</f>
        <v>0</v>
      </c>
      <c r="H50">
        <f>STDEV(H20,H12,H3)</f>
        <v>0</v>
      </c>
      <c r="I50">
        <f>STDEV(I20,I12,I3)</f>
        <v>0</v>
      </c>
      <c r="J50">
        <f>STDEV(J20,J12,J3)</f>
        <v>0</v>
      </c>
      <c r="K50">
        <f>STDEV(K20,K12,K3)</f>
        <v>0</v>
      </c>
      <c r="L50">
        <f>STDEV(L20,L12,L3,S3,S12,S20,S29,S38)</f>
        <v>0</v>
      </c>
      <c r="M50">
        <f>STDEV(M20,M12,M3)</f>
        <v>0</v>
      </c>
      <c r="N50">
        <f>STDEV(N20,N12,N3,T3,T20,T29,T38)</f>
        <v>1.0327955589886446</v>
      </c>
      <c r="O50">
        <f>STDEV(U3,U12,U20,U29,U38)</f>
        <v>15.700318468107582</v>
      </c>
      <c r="Q50" s="11" t="s">
        <v>10</v>
      </c>
      <c r="R50" s="11" t="s">
        <v>34</v>
      </c>
      <c r="S50">
        <v>99.31506849315069</v>
      </c>
      <c r="T50">
        <v>0</v>
      </c>
      <c r="U50">
        <v>0</v>
      </c>
    </row>
    <row r="51" spans="2:21" x14ac:dyDescent="0.25">
      <c r="B51" s="12" t="s">
        <v>25</v>
      </c>
      <c r="C51">
        <f>STDEV(C21,C13,C4,R4,R13,R21,R30,R39)</f>
        <v>0.89442719099991586</v>
      </c>
      <c r="D51">
        <f>STDEV(D21,D13,D4)</f>
        <v>2.3094010767585034</v>
      </c>
      <c r="E51">
        <f>STDEV(E21,E13,E4)</f>
        <v>1</v>
      </c>
      <c r="F51">
        <f>STDEV(F21,F13,F4)</f>
        <v>0</v>
      </c>
      <c r="G51">
        <f>STDEV(G21,G13,G4)</f>
        <v>0</v>
      </c>
      <c r="H51">
        <f>STDEV(H21,H13,H4)</f>
        <v>0</v>
      </c>
      <c r="I51">
        <f>STDEV(I21,I13,I4)</f>
        <v>0</v>
      </c>
      <c r="J51">
        <f>STDEV(J21,J13,J4)</f>
        <v>0</v>
      </c>
      <c r="K51">
        <f>STDEV(K21,K13,K4)</f>
        <v>0</v>
      </c>
      <c r="L51">
        <f>STDEV(L21,L13,L4,S4,S13,S21,S30,S39)</f>
        <v>0</v>
      </c>
      <c r="M51">
        <f>STDEV(M21,M13,M4)</f>
        <v>0</v>
      </c>
      <c r="N51">
        <f>STDEV(N21,N13,N4,T4,T21,T30,T39)</f>
        <v>0</v>
      </c>
      <c r="O51">
        <f>STDEV(U4,U13,U21,U30,U39)</f>
        <v>15.274161188098022</v>
      </c>
      <c r="Q51" s="13" t="s">
        <v>25</v>
      </c>
      <c r="R51" s="13" t="s">
        <v>35</v>
      </c>
      <c r="S51">
        <v>0.68493150684931503</v>
      </c>
      <c r="T51">
        <v>0</v>
      </c>
      <c r="U51">
        <v>0</v>
      </c>
    </row>
    <row r="52" spans="2:21" x14ac:dyDescent="0.25">
      <c r="B52" s="13" t="s">
        <v>27</v>
      </c>
      <c r="C52">
        <f>STDEV(C22,C14,C5,R5,R14,R22,R31,R40)</f>
        <v>0</v>
      </c>
      <c r="D52">
        <f>STDEV(D22,D14,D5)</f>
        <v>0</v>
      </c>
      <c r="E52">
        <f>STDEV(E22,E14,E5)</f>
        <v>4.6188021535169979</v>
      </c>
      <c r="F52">
        <f>STDEV(F22,F14,F5)</f>
        <v>0</v>
      </c>
      <c r="G52">
        <f>STDEV(G22,G14,G5)</f>
        <v>0</v>
      </c>
      <c r="H52">
        <f>STDEV(H22,H14,H5)</f>
        <v>16.072751268321593</v>
      </c>
      <c r="I52">
        <f>STDEV(I22,I14,I5)</f>
        <v>0</v>
      </c>
      <c r="J52">
        <f>STDEV(J22,J14,J5)</f>
        <v>0</v>
      </c>
      <c r="K52">
        <f>STDEV(K22,K14,K5)</f>
        <v>14.730919862656235</v>
      </c>
      <c r="L52">
        <f>STDEV(L22,L14,L5,S5,S14,S22,S31,S40)</f>
        <v>0</v>
      </c>
      <c r="M52">
        <f>STDEV(M22,M14,M5)</f>
        <v>0</v>
      </c>
      <c r="N52">
        <f>STDEV(N22,N14,N5,T5,T22,T31,T40)</f>
        <v>0.37796447300922725</v>
      </c>
      <c r="O52">
        <f>STDEV(U5,U14,U22,U31,U40)</f>
        <v>0</v>
      </c>
      <c r="Q52" s="16" t="s">
        <v>27</v>
      </c>
      <c r="R52" s="16" t="s">
        <v>36</v>
      </c>
      <c r="S52">
        <v>0</v>
      </c>
      <c r="T52">
        <v>0</v>
      </c>
      <c r="U52">
        <v>0</v>
      </c>
    </row>
    <row r="53" spans="2:21" x14ac:dyDescent="0.25">
      <c r="B53" s="14" t="s">
        <v>28</v>
      </c>
      <c r="C53">
        <f>STDEV(C23,C15,C6,R6,R15,R23,R32,R41)</f>
        <v>0</v>
      </c>
      <c r="D53">
        <f>STDEV(D23,D15,D6)</f>
        <v>7.2341781380702379</v>
      </c>
      <c r="E53">
        <f>STDEV(E23,E15,E6)</f>
        <v>1.5275252316519465</v>
      </c>
      <c r="F53">
        <f>STDEV(F23,F15,F6)</f>
        <v>0</v>
      </c>
      <c r="G53">
        <f>STDEV(G23,G15,G6)</f>
        <v>14.84362938547488</v>
      </c>
      <c r="H53">
        <f>STDEV(H23,H15,H6)</f>
        <v>21</v>
      </c>
      <c r="I53">
        <f>STDEV(I23,I15,I6)</f>
        <v>0</v>
      </c>
      <c r="J53">
        <f>STDEV(J23,J15,J6)</f>
        <v>12.503332889007368</v>
      </c>
      <c r="K53">
        <f>STDEV(K23,K15,K6)</f>
        <v>18.0092568789868</v>
      </c>
      <c r="L53">
        <f>STDEV(L23,L15,L6,S6,S15,S23,S32,S41)</f>
        <v>1</v>
      </c>
      <c r="M53">
        <f>STDEV(M23,M15,M6)</f>
        <v>1.7320508075688772</v>
      </c>
      <c r="N53">
        <f>STDEV(N23,N15,N6,T6,T23,T32,T41)</f>
        <v>16.170225430592815</v>
      </c>
      <c r="O53">
        <f>STDEV(U6,U15,U23,U32,U41)</f>
        <v>0</v>
      </c>
      <c r="Q53" s="14" t="s">
        <v>28</v>
      </c>
      <c r="R53" s="14" t="s">
        <v>37</v>
      </c>
      <c r="S53">
        <v>0</v>
      </c>
      <c r="T53">
        <v>0.53050397877984101</v>
      </c>
      <c r="U53">
        <v>2.5862068965517242</v>
      </c>
    </row>
    <row r="54" spans="2:21" x14ac:dyDescent="0.25">
      <c r="B54" s="15" t="s">
        <v>29</v>
      </c>
      <c r="C54">
        <f>STDEV(C24,C16,C7,R7,R16,R24,R33,R42)</f>
        <v>0</v>
      </c>
      <c r="D54">
        <f>STDEV(D24,D16,D7)</f>
        <v>6.8068592855540446</v>
      </c>
      <c r="E54">
        <f>STDEV(E24,E16,E7)</f>
        <v>0</v>
      </c>
      <c r="F54">
        <f>STDEV(F24,F16,F7)</f>
        <v>8.717797887081348</v>
      </c>
      <c r="G54">
        <f>STDEV(G24,G16,G7)</f>
        <v>2.5166114784235836</v>
      </c>
      <c r="H54">
        <f>STDEV(H24,H16,H7)</f>
        <v>2.8867513459481287</v>
      </c>
      <c r="I54">
        <f>STDEV(I24,I16,I7)</f>
        <v>6.3508529610858826</v>
      </c>
      <c r="J54">
        <f>STDEV(J24,J16,J7)</f>
        <v>9.6090235369330479</v>
      </c>
      <c r="K54">
        <f>STDEV(K24,K16,K7)</f>
        <v>1.1547005383792517</v>
      </c>
      <c r="L54">
        <f>STDEV(L24,L16,L7,S7,S16,S24,S33,S42)</f>
        <v>15.023196350025803</v>
      </c>
      <c r="M54">
        <f>STDEV(M24,M16,M7)</f>
        <v>4.163331998932267</v>
      </c>
      <c r="N54">
        <f>STDEV(N24,N16,N7,T7,T24,T33,T42)</f>
        <v>14.645005649578646</v>
      </c>
      <c r="O54">
        <f>STDEV(U7,U16,U24,U33,U42)</f>
        <v>0</v>
      </c>
      <c r="Q54" s="17" t="s">
        <v>29</v>
      </c>
      <c r="R54" s="17" t="s">
        <v>38</v>
      </c>
      <c r="S54">
        <v>0</v>
      </c>
      <c r="T54">
        <v>32.625994694960212</v>
      </c>
      <c r="U54">
        <v>32.758620689655174</v>
      </c>
    </row>
    <row r="55" spans="2:21" x14ac:dyDescent="0.25">
      <c r="B55" s="16" t="s">
        <v>11</v>
      </c>
      <c r="C55">
        <f>STDEV(C25,C17,C8,R8,R17,R25,R34,R43)</f>
        <v>0</v>
      </c>
      <c r="D55">
        <f>STDEV(D25,D17,D8)</f>
        <v>1.7320508075688772</v>
      </c>
      <c r="E55">
        <f>STDEV(E25,E17,E8)</f>
        <v>0</v>
      </c>
      <c r="F55">
        <f>STDEV(F25,F17,F8)</f>
        <v>7.5498344352707498</v>
      </c>
      <c r="G55">
        <f>STDEV(G25,G17,G8)</f>
        <v>8.3864970836060841</v>
      </c>
      <c r="H55">
        <f>STDEV(H25,H17,H8)</f>
        <v>0</v>
      </c>
      <c r="I55">
        <f>STDEV(I25,I17,I8)</f>
        <v>8.0208062770106459</v>
      </c>
      <c r="J55">
        <f>STDEV(J25,J17,J8)</f>
        <v>6.110100926607787</v>
      </c>
      <c r="K55">
        <f>STDEV(K25,K17,K8)</f>
        <v>0.57735026918962584</v>
      </c>
      <c r="L55">
        <f>STDEV(L25,L17,L8,S8,S17,S25,S34,S43)</f>
        <v>14.172407800269609</v>
      </c>
      <c r="M55">
        <f>STDEV(M25,M17,M8)</f>
        <v>4</v>
      </c>
      <c r="N55">
        <f>STDEV(N25,N17,N8,T8,T25,T34,T43)</f>
        <v>1</v>
      </c>
      <c r="O55">
        <f>STDEV(U8,U17,U25,U34,U43)</f>
        <v>0</v>
      </c>
      <c r="Q55" s="12" t="s">
        <v>11</v>
      </c>
      <c r="R55" s="12" t="s">
        <v>39</v>
      </c>
      <c r="S55">
        <v>0</v>
      </c>
      <c r="T55">
        <v>66.843501326259954</v>
      </c>
      <c r="U55">
        <v>64.65517241379311</v>
      </c>
    </row>
    <row r="56" spans="2:21" x14ac:dyDescent="0.25">
      <c r="R56" t="s">
        <v>14</v>
      </c>
    </row>
    <row r="58" spans="2:21" ht="14.4" x14ac:dyDescent="0.3">
      <c r="B58" t="s">
        <v>31</v>
      </c>
      <c r="C58" s="1" t="s">
        <v>0</v>
      </c>
      <c r="D58" s="1" t="s">
        <v>43</v>
      </c>
      <c r="E58" s="1" t="s">
        <v>44</v>
      </c>
      <c r="F58" s="1" t="s">
        <v>1</v>
      </c>
      <c r="G58" s="1" t="s">
        <v>2</v>
      </c>
      <c r="H58" s="1" t="s">
        <v>3</v>
      </c>
      <c r="I58" s="1" t="s">
        <v>7</v>
      </c>
      <c r="J58" s="1" t="s">
        <v>8</v>
      </c>
      <c r="K58" s="1" t="s">
        <v>9</v>
      </c>
      <c r="L58" s="1" t="s">
        <v>4</v>
      </c>
      <c r="M58" s="1" t="s">
        <v>5</v>
      </c>
      <c r="N58" s="1" t="s">
        <v>6</v>
      </c>
      <c r="O58" s="2" t="s">
        <v>26</v>
      </c>
    </row>
    <row r="59" spans="2:21" x14ac:dyDescent="0.25">
      <c r="B59" s="11" t="s">
        <v>10</v>
      </c>
      <c r="C59">
        <f>100*C50/C$35</f>
        <v>6.2643645969584298</v>
      </c>
      <c r="D59">
        <f>100*D50/D$35</f>
        <v>0</v>
      </c>
      <c r="E59">
        <f>100*E50/E$35</f>
        <v>0</v>
      </c>
      <c r="F59">
        <f>100*F50/F$35</f>
        <v>0</v>
      </c>
      <c r="G59">
        <f>100*G50/G$35</f>
        <v>0</v>
      </c>
      <c r="H59">
        <f>100*H50/H$35</f>
        <v>0</v>
      </c>
      <c r="I59">
        <f>100*I50/I$35</f>
        <v>0</v>
      </c>
      <c r="J59">
        <f>100*J50/J$35</f>
        <v>0</v>
      </c>
      <c r="K59">
        <f>100*K50/K$35</f>
        <v>0</v>
      </c>
      <c r="L59">
        <f>100*L50/L$35</f>
        <v>0</v>
      </c>
      <c r="M59">
        <f>100*M50/M$35</f>
        <v>0</v>
      </c>
      <c r="N59">
        <f>100*N50/N$35</f>
        <v>0.27989039538987659</v>
      </c>
      <c r="O59">
        <f t="shared" ref="O59" si="3">100*O50/O$35</f>
        <v>5.8583277866073065</v>
      </c>
    </row>
    <row r="60" spans="2:21" ht="14.4" x14ac:dyDescent="0.3">
      <c r="B60" s="12" t="s">
        <v>25</v>
      </c>
      <c r="C60">
        <f>100*C51/C$35</f>
        <v>0.20420712123285753</v>
      </c>
      <c r="D60">
        <f>100*D51/D$35</f>
        <v>1.8929517022610682</v>
      </c>
      <c r="E60">
        <f>100*E51/E$35</f>
        <v>0.91743119266055051</v>
      </c>
      <c r="F60">
        <f>100*F51/F$35</f>
        <v>0</v>
      </c>
      <c r="G60">
        <f>100*G51/G$35</f>
        <v>0</v>
      </c>
      <c r="H60">
        <f>100*H51/H$35</f>
        <v>0</v>
      </c>
      <c r="I60">
        <f>100*I51/I$35</f>
        <v>0</v>
      </c>
      <c r="J60">
        <f>100*J51/J$35</f>
        <v>0</v>
      </c>
      <c r="K60">
        <f>100*K51/K$35</f>
        <v>0</v>
      </c>
      <c r="L60">
        <f>100*L51/L$35</f>
        <v>0</v>
      </c>
      <c r="M60">
        <f>100*M51/M$35</f>
        <v>0</v>
      </c>
      <c r="N60">
        <f>100*N51/N$35</f>
        <v>0</v>
      </c>
      <c r="O60">
        <f t="shared" ref="O60:O64" si="4">100*O51/O$35</f>
        <v>5.6993138761559781</v>
      </c>
      <c r="R60" t="s">
        <v>31</v>
      </c>
      <c r="S60" t="s">
        <v>0</v>
      </c>
      <c r="T60" s="4" t="s">
        <v>41</v>
      </c>
      <c r="U60" t="s">
        <v>5</v>
      </c>
    </row>
    <row r="61" spans="2:21" x14ac:dyDescent="0.25">
      <c r="B61" s="13" t="s">
        <v>27</v>
      </c>
      <c r="C61">
        <f>100*C52/C$35</f>
        <v>0</v>
      </c>
      <c r="D61">
        <f>100*D52/D$35</f>
        <v>0</v>
      </c>
      <c r="E61">
        <f>100*E52/E$35</f>
        <v>4.2374331683642188</v>
      </c>
      <c r="F61">
        <f>100*F52/F$35</f>
        <v>0</v>
      </c>
      <c r="G61">
        <f>100*G52/G$35</f>
        <v>0</v>
      </c>
      <c r="H61">
        <f>100*H52/H$35</f>
        <v>14.882177100297771</v>
      </c>
      <c r="I61">
        <f>100*I52/I$35</f>
        <v>0</v>
      </c>
      <c r="J61">
        <f>100*J52/J$35</f>
        <v>0</v>
      </c>
      <c r="K61">
        <f>100*K52/K$35</f>
        <v>14.585069170946767</v>
      </c>
      <c r="L61">
        <f>100*L52/L$35</f>
        <v>0</v>
      </c>
      <c r="M61">
        <f>100*M52/M$35</f>
        <v>0</v>
      </c>
      <c r="N61">
        <f>100*N52/N$35</f>
        <v>0.10242939647946538</v>
      </c>
      <c r="O61">
        <f t="shared" si="4"/>
        <v>0</v>
      </c>
      <c r="R61" s="11" t="s">
        <v>10</v>
      </c>
      <c r="S61">
        <v>6.2643645969584298</v>
      </c>
      <c r="T61">
        <v>0</v>
      </c>
      <c r="U61">
        <v>0</v>
      </c>
    </row>
    <row r="62" spans="2:21" x14ac:dyDescent="0.25">
      <c r="B62" s="14" t="s">
        <v>28</v>
      </c>
      <c r="C62">
        <f>100*C53/C$35</f>
        <v>0</v>
      </c>
      <c r="D62">
        <f>100*D53/D$35</f>
        <v>5.9296542115329816</v>
      </c>
      <c r="E62">
        <f>100*E53/E$35</f>
        <v>1.4013992950935288</v>
      </c>
      <c r="F62">
        <f>100*F53/F$35</f>
        <v>0</v>
      </c>
      <c r="G62">
        <f>100*G53/G$35</f>
        <v>14.411290665509593</v>
      </c>
      <c r="H62">
        <f>100*H53/H$35</f>
        <v>19.444444444444443</v>
      </c>
      <c r="I62">
        <f>100*I53/I$35</f>
        <v>0</v>
      </c>
      <c r="J62">
        <f>100*J53/J$35</f>
        <v>10.165311291875909</v>
      </c>
      <c r="K62">
        <f>100*K53/K$35</f>
        <v>17.830947404937426</v>
      </c>
      <c r="L62">
        <f>100*L53/L$35</f>
        <v>0.26525198938992045</v>
      </c>
      <c r="M62">
        <f>100*M53/M$35</f>
        <v>1.4931472479042045</v>
      </c>
      <c r="N62">
        <f>100*N53/N$35</f>
        <v>4.3821749134397878</v>
      </c>
      <c r="O62">
        <f t="shared" si="4"/>
        <v>0</v>
      </c>
      <c r="R62" s="13" t="s">
        <v>25</v>
      </c>
      <c r="S62">
        <v>0.20420712123285753</v>
      </c>
      <c r="T62">
        <v>0</v>
      </c>
      <c r="U62">
        <v>0</v>
      </c>
    </row>
    <row r="63" spans="2:21" x14ac:dyDescent="0.25">
      <c r="B63" s="15" t="s">
        <v>29</v>
      </c>
      <c r="C63">
        <f>100*C54/C$35</f>
        <v>0</v>
      </c>
      <c r="D63">
        <f>100*D54/D$35</f>
        <v>5.5793928570115119</v>
      </c>
      <c r="E63">
        <f>100*E54/E$35</f>
        <v>0</v>
      </c>
      <c r="F63">
        <f>100*F54/F$35</f>
        <v>7.2648315725677897</v>
      </c>
      <c r="G63">
        <f>100*G54/G$35</f>
        <v>2.4433121149743529</v>
      </c>
      <c r="H63">
        <f>100*H54/H$35</f>
        <v>2.6729179129149339</v>
      </c>
      <c r="I63">
        <f>100*I54/I$35</f>
        <v>6.8288741517052509</v>
      </c>
      <c r="J63">
        <f>100*J54/J$35</f>
        <v>7.8122142576691447</v>
      </c>
      <c r="K63">
        <f>100*K54/K$35</f>
        <v>1.1432678597814372</v>
      </c>
      <c r="L63">
        <f>100*L54/L$35</f>
        <v>3.9849327188397354</v>
      </c>
      <c r="M63">
        <f>100*M54/M$35</f>
        <v>3.5890793094243683</v>
      </c>
      <c r="N63">
        <f>100*N54/N$35</f>
        <v>3.9688362193980069</v>
      </c>
      <c r="O63">
        <f t="shared" si="4"/>
        <v>0</v>
      </c>
      <c r="R63" s="16" t="s">
        <v>27</v>
      </c>
      <c r="S63">
        <v>0</v>
      </c>
      <c r="T63">
        <v>0</v>
      </c>
      <c r="U63">
        <v>0</v>
      </c>
    </row>
    <row r="64" spans="2:21" x14ac:dyDescent="0.25">
      <c r="B64" s="16" t="s">
        <v>11</v>
      </c>
      <c r="C64">
        <f>100*C55/C$35</f>
        <v>0</v>
      </c>
      <c r="D64">
        <f>100*D55/D$35</f>
        <v>1.419713776695801</v>
      </c>
      <c r="E64">
        <f>100*E55/E$35</f>
        <v>0</v>
      </c>
      <c r="F64">
        <f>100*F55/F$35</f>
        <v>6.2915286960589585</v>
      </c>
      <c r="G64">
        <f>100*G55/G$35</f>
        <v>8.142230178258334</v>
      </c>
      <c r="H64">
        <f>100*H55/H$35</f>
        <v>0</v>
      </c>
      <c r="I64">
        <f>100*I55/I$35</f>
        <v>8.6245228785060704</v>
      </c>
      <c r="J64">
        <f>100*J55/J$35</f>
        <v>4.9675617289494207</v>
      </c>
      <c r="K64">
        <f>100*K55/K$35</f>
        <v>0.5716339298907186</v>
      </c>
      <c r="L64">
        <f>100*L55/L$35</f>
        <v>3.7592593634667399</v>
      </c>
      <c r="M64">
        <f>100*M55/M$35</f>
        <v>3.4482758620689653</v>
      </c>
      <c r="N64">
        <f>100*N55/N$35</f>
        <v>0.27100271002710025</v>
      </c>
      <c r="O64">
        <f t="shared" si="4"/>
        <v>0</v>
      </c>
      <c r="R64" s="14" t="s">
        <v>28</v>
      </c>
      <c r="S64">
        <v>0</v>
      </c>
      <c r="T64">
        <v>0.26525198938992045</v>
      </c>
      <c r="U64">
        <v>1.4931472479042045</v>
      </c>
    </row>
    <row r="65" spans="18:21" x14ac:dyDescent="0.25">
      <c r="R65" s="17" t="s">
        <v>29</v>
      </c>
      <c r="S65">
        <v>0</v>
      </c>
      <c r="T65">
        <v>3.9849327188397354</v>
      </c>
      <c r="U65">
        <v>3.5890793094243683</v>
      </c>
    </row>
    <row r="66" spans="18:21" x14ac:dyDescent="0.25">
      <c r="R66" s="12" t="s">
        <v>11</v>
      </c>
      <c r="S66">
        <v>0</v>
      </c>
      <c r="T66">
        <v>3.7592593634667399</v>
      </c>
      <c r="U66">
        <v>3.4482758620689653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8f9a50e-68f8-45a8-9c11-417e0fb267b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012426AA334340BD72864E6411DFDE" ma:contentTypeVersion="18" ma:contentTypeDescription="Create a new document." ma:contentTypeScope="" ma:versionID="9dd4ba82dfcc92bd56e6212225da7b9b">
  <xsd:schema xmlns:xsd="http://www.w3.org/2001/XMLSchema" xmlns:xs="http://www.w3.org/2001/XMLSchema" xmlns:p="http://schemas.microsoft.com/office/2006/metadata/properties" xmlns:ns3="a07e918a-536f-4f5c-bd9e-7bff6eca0d20" xmlns:ns4="88f9a50e-68f8-45a8-9c11-417e0fb267ba" targetNamespace="http://schemas.microsoft.com/office/2006/metadata/properties" ma:root="true" ma:fieldsID="23a416b38aadf68bb4e877935a1b1869" ns3:_="" ns4:_="">
    <xsd:import namespace="a07e918a-536f-4f5c-bd9e-7bff6eca0d20"/>
    <xsd:import namespace="88f9a50e-68f8-45a8-9c11-417e0fb267b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ObjectDetectorVersions" minOccurs="0"/>
                <xsd:element ref="ns4:MediaServiceSystemTags" minOccurs="0"/>
                <xsd:element ref="ns4:_activity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7e918a-536f-4f5c-bd9e-7bff6eca0d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f9a50e-68f8-45a8-9c11-417e0fb2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C12271-CA77-45FE-AD2B-6C38B2895E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7663FE-0B80-4721-B90D-8FC91F4FE352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88f9a50e-68f8-45a8-9c11-417e0fb267ba"/>
    <ds:schemaRef ds:uri="http://schemas.microsoft.com/office/infopath/2007/PartnerControls"/>
    <ds:schemaRef ds:uri="http://purl.org/dc/dcmitype/"/>
    <ds:schemaRef ds:uri="a07e918a-536f-4f5c-bd9e-7bff6eca0d20"/>
  </ds:schemaRefs>
</ds:datastoreItem>
</file>

<file path=customXml/itemProps3.xml><?xml version="1.0" encoding="utf-8"?>
<ds:datastoreItem xmlns:ds="http://schemas.openxmlformats.org/officeDocument/2006/customXml" ds:itemID="{70B4849F-7F3D-41B9-8614-9D4668D194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7e918a-536f-4f5c-bd9e-7bff6eca0d20"/>
    <ds:schemaRef ds:uri="88f9a50e-68f8-45a8-9c11-417e0fb267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Statistics of Y treatment in 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GRD</dc:creator>
  <cp:lastModifiedBy>Smadar Ben Tabou De Leon</cp:lastModifiedBy>
  <dcterms:created xsi:type="dcterms:W3CDTF">2022-01-11T09:11:47Z</dcterms:created>
  <dcterms:modified xsi:type="dcterms:W3CDTF">2024-03-12T08:29:47Z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0x01010087012426AA334340BD72864E6411DFDE</vt:lpwstr>
  </property>
</Properties>
</file>