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staff-my.sharepoint.com/personal/sben-tab_univ_haifa_ac_il/Documents/ROCK and spiculogenesis/Paper/eLife/Version of record/Data sets/Data sets for submission/"/>
    </mc:Choice>
  </mc:AlternateContent>
  <xr:revisionPtr revIDLastSave="1" documentId="8_{6BD1AB5F-83D4-477B-84DC-BAB7A7FFCB45}" xr6:coauthVersionLast="36" xr6:coauthVersionMax="36" xr10:uidLastSave="{2CF9AEDD-F4AE-4015-9A1C-A5CCDA47CFB7}"/>
  <bookViews>
    <workbookView xWindow="120" yWindow="96" windowWidth="22920" windowHeight="9000" xr2:uid="{00000000-000D-0000-FFFF-FFFF00000000}"/>
  </bookViews>
  <sheets>
    <sheet name="qPCR cycle" sheetId="3" r:id="rId1"/>
  </sheets>
  <calcPr calcId="191029"/>
</workbook>
</file>

<file path=xl/calcChain.xml><?xml version="1.0" encoding="utf-8"?>
<calcChain xmlns="http://schemas.openxmlformats.org/spreadsheetml/2006/main">
  <c r="AY65" i="3" l="1"/>
  <c r="AX65" i="3"/>
  <c r="AV65" i="3"/>
  <c r="AS65" i="3"/>
  <c r="AW65" i="3"/>
  <c r="AU65" i="3"/>
  <c r="AT65" i="3"/>
  <c r="AR65" i="3"/>
  <c r="AQ65" i="3"/>
  <c r="AP65" i="3"/>
  <c r="AO65" i="3"/>
  <c r="AN65" i="3"/>
  <c r="AM65" i="3"/>
  <c r="AL65" i="3"/>
  <c r="AG115" i="3"/>
  <c r="AE115" i="3"/>
  <c r="AD115" i="3"/>
  <c r="AB115" i="3"/>
  <c r="Y115" i="3"/>
  <c r="X115" i="3"/>
  <c r="V115" i="3"/>
  <c r="W115" i="3"/>
  <c r="Z115" i="3"/>
  <c r="AA115" i="3"/>
  <c r="AC115" i="3"/>
  <c r="AF115" i="3"/>
  <c r="AH115" i="3"/>
  <c r="U115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U109" i="3"/>
  <c r="V43" i="3" l="1"/>
  <c r="W43" i="3"/>
  <c r="X43" i="3"/>
  <c r="Y43" i="3"/>
  <c r="Z43" i="3"/>
  <c r="AA43" i="3"/>
  <c r="AB43" i="3"/>
  <c r="AC43" i="3"/>
  <c r="AD43" i="3"/>
  <c r="AE43" i="3"/>
  <c r="AF43" i="3"/>
  <c r="AG43" i="3"/>
  <c r="AH43" i="3"/>
  <c r="V44" i="3"/>
  <c r="W44" i="3"/>
  <c r="X44" i="3"/>
  <c r="X86" i="3" s="1"/>
  <c r="Y44" i="3"/>
  <c r="Z44" i="3"/>
  <c r="AA44" i="3"/>
  <c r="AB44" i="3"/>
  <c r="AC44" i="3"/>
  <c r="AD44" i="3"/>
  <c r="AE44" i="3"/>
  <c r="AF44" i="3"/>
  <c r="AF86" i="3" s="1"/>
  <c r="AG44" i="3"/>
  <c r="AH44" i="3"/>
  <c r="V45" i="3"/>
  <c r="W45" i="3"/>
  <c r="X45" i="3"/>
  <c r="Y45" i="3"/>
  <c r="Z45" i="3"/>
  <c r="AA45" i="3"/>
  <c r="AB45" i="3"/>
  <c r="AC45" i="3"/>
  <c r="AD45" i="3"/>
  <c r="AE45" i="3"/>
  <c r="AF45" i="3"/>
  <c r="AF85" i="3" s="1"/>
  <c r="AG45" i="3"/>
  <c r="AH45" i="3"/>
  <c r="U44" i="3"/>
  <c r="U45" i="3"/>
  <c r="U43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U38" i="3"/>
  <c r="U39" i="3"/>
  <c r="U40" i="3"/>
  <c r="U37" i="3"/>
  <c r="X85" i="3" l="1"/>
  <c r="AB86" i="3"/>
  <c r="AB85" i="3"/>
  <c r="U85" i="3"/>
  <c r="AH85" i="3"/>
  <c r="AD85" i="3"/>
  <c r="Z85" i="3"/>
  <c r="AG86" i="3"/>
  <c r="AC86" i="3"/>
  <c r="V85" i="3"/>
  <c r="Y86" i="3"/>
  <c r="AE79" i="3"/>
  <c r="AA79" i="3"/>
  <c r="AE86" i="3"/>
  <c r="AA86" i="3"/>
  <c r="W86" i="3"/>
  <c r="W79" i="3"/>
  <c r="U86" i="3"/>
  <c r="AG85" i="3"/>
  <c r="AC85" i="3"/>
  <c r="Y85" i="3"/>
  <c r="AH86" i="3"/>
  <c r="AD86" i="3"/>
  <c r="Z86" i="3"/>
  <c r="V86" i="3"/>
  <c r="AE85" i="3"/>
  <c r="AA85" i="3"/>
  <c r="W85" i="3"/>
  <c r="U80" i="3"/>
  <c r="AC80" i="3"/>
  <c r="AG80" i="3"/>
  <c r="AE80" i="3"/>
  <c r="AA80" i="3"/>
  <c r="W80" i="3"/>
  <c r="AF79" i="3"/>
  <c r="AB79" i="3"/>
  <c r="X79" i="3"/>
  <c r="AH80" i="3"/>
  <c r="AD80" i="3"/>
  <c r="Z80" i="3"/>
  <c r="V80" i="3"/>
  <c r="AF81" i="3"/>
  <c r="AB81" i="3"/>
  <c r="X81" i="3"/>
  <c r="Y80" i="3"/>
  <c r="U79" i="3"/>
  <c r="AF80" i="3"/>
  <c r="AB80" i="3"/>
  <c r="X80" i="3"/>
  <c r="AG79" i="3"/>
  <c r="AC79" i="3"/>
  <c r="Y79" i="3"/>
  <c r="AH81" i="3"/>
  <c r="AD81" i="3"/>
  <c r="Z81" i="3"/>
  <c r="V81" i="3"/>
  <c r="AE81" i="3"/>
  <c r="AA81" i="3"/>
  <c r="W81" i="3"/>
  <c r="U81" i="3"/>
  <c r="AG81" i="3"/>
  <c r="AC81" i="3"/>
  <c r="Y81" i="3"/>
  <c r="AH79" i="3"/>
  <c r="AD79" i="3"/>
  <c r="Z79" i="3"/>
  <c r="V79" i="3"/>
  <c r="AH35" i="3" l="1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W73" i="3" l="1"/>
  <c r="AA73" i="3"/>
  <c r="AE73" i="3"/>
  <c r="W76" i="3"/>
  <c r="AA76" i="3"/>
  <c r="AE76" i="3"/>
  <c r="W75" i="3"/>
  <c r="AA75" i="3"/>
  <c r="AE75" i="3"/>
  <c r="U73" i="3"/>
  <c r="V73" i="3"/>
  <c r="Z73" i="3"/>
  <c r="AD73" i="3"/>
  <c r="AH73" i="3"/>
  <c r="V76" i="3"/>
  <c r="Z76" i="3"/>
  <c r="AD76" i="3"/>
  <c r="AH76" i="3"/>
  <c r="V75" i="3"/>
  <c r="Z75" i="3"/>
  <c r="AD75" i="3"/>
  <c r="AH75" i="3"/>
  <c r="X74" i="3"/>
  <c r="AF74" i="3"/>
  <c r="AC74" i="3"/>
  <c r="X73" i="3"/>
  <c r="AB73" i="3"/>
  <c r="AF73" i="3"/>
  <c r="X76" i="3"/>
  <c r="AB76" i="3"/>
  <c r="AF76" i="3"/>
  <c r="V74" i="3"/>
  <c r="Z74" i="3"/>
  <c r="AD74" i="3"/>
  <c r="AH74" i="3"/>
  <c r="X75" i="3"/>
  <c r="AB75" i="3"/>
  <c r="AF75" i="3"/>
  <c r="AB74" i="3"/>
  <c r="U74" i="3"/>
  <c r="Y74" i="3"/>
  <c r="AG74" i="3"/>
  <c r="Y73" i="3"/>
  <c r="AC73" i="3"/>
  <c r="AG73" i="3"/>
  <c r="U76" i="3"/>
  <c r="Y76" i="3"/>
  <c r="AC76" i="3"/>
  <c r="AG76" i="3"/>
  <c r="W74" i="3"/>
  <c r="AA74" i="3"/>
  <c r="AE74" i="3"/>
  <c r="U75" i="3"/>
  <c r="Y75" i="3"/>
  <c r="AC75" i="3"/>
  <c r="AG75" i="3"/>
  <c r="V23" i="3" l="1"/>
  <c r="W23" i="3"/>
  <c r="X23" i="3"/>
  <c r="Y23" i="3"/>
  <c r="Z23" i="3"/>
  <c r="AA23" i="3"/>
  <c r="AB23" i="3"/>
  <c r="AC23" i="3"/>
  <c r="AD23" i="3"/>
  <c r="AE23" i="3"/>
  <c r="AF23" i="3"/>
  <c r="AG23" i="3"/>
  <c r="AH23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U24" i="3"/>
  <c r="U25" i="3"/>
  <c r="U26" i="3"/>
  <c r="U27" i="3"/>
  <c r="U28" i="3"/>
  <c r="U23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U17" i="3"/>
  <c r="U18" i="3"/>
  <c r="U19" i="3"/>
  <c r="U20" i="3"/>
  <c r="U21" i="3"/>
  <c r="U16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U10" i="3"/>
  <c r="U11" i="3"/>
  <c r="U12" i="3"/>
  <c r="U13" i="3"/>
  <c r="U14" i="3"/>
  <c r="U9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U6" i="3"/>
  <c r="U50" i="3" s="1"/>
  <c r="V6" i="3"/>
  <c r="W6" i="3"/>
  <c r="X6" i="3"/>
  <c r="Y6" i="3"/>
  <c r="Z6" i="3"/>
  <c r="AA6" i="3"/>
  <c r="AB6" i="3"/>
  <c r="AC6" i="3"/>
  <c r="AC50" i="3" s="1"/>
  <c r="AD6" i="3"/>
  <c r="AE6" i="3"/>
  <c r="AF6" i="3"/>
  <c r="AG6" i="3"/>
  <c r="AH6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U2" i="3"/>
  <c r="AA50" i="3" l="1"/>
  <c r="AB50" i="3"/>
  <c r="AH50" i="3"/>
  <c r="Z50" i="3"/>
  <c r="AE50" i="3"/>
  <c r="W50" i="3"/>
  <c r="AG50" i="3"/>
  <c r="Y50" i="3"/>
  <c r="AF50" i="3"/>
  <c r="X50" i="3"/>
  <c r="AD50" i="3"/>
  <c r="V50" i="3"/>
  <c r="AH63" i="3"/>
  <c r="AD63" i="3"/>
  <c r="Z63" i="3"/>
  <c r="V63" i="3"/>
  <c r="AC63" i="3"/>
  <c r="AG63" i="3"/>
  <c r="Y63" i="3"/>
  <c r="AB63" i="3"/>
  <c r="X63" i="3"/>
  <c r="U63" i="3"/>
  <c r="AE63" i="3"/>
  <c r="AA63" i="3"/>
  <c r="W63" i="3"/>
  <c r="AF63" i="3"/>
  <c r="U49" i="3"/>
  <c r="U58" i="3"/>
  <c r="AE58" i="3"/>
  <c r="AA58" i="3"/>
  <c r="W58" i="3"/>
  <c r="AG55" i="3"/>
  <c r="AC55" i="3"/>
  <c r="Y55" i="3"/>
  <c r="U64" i="3"/>
  <c r="AE64" i="3"/>
  <c r="AA64" i="3"/>
  <c r="W64" i="3"/>
  <c r="AG61" i="3"/>
  <c r="AC61" i="3"/>
  <c r="Y61" i="3"/>
  <c r="Y49" i="3"/>
  <c r="AG49" i="3"/>
  <c r="AC49" i="3"/>
  <c r="AE49" i="3"/>
  <c r="AA49" i="3"/>
  <c r="W49" i="3"/>
  <c r="U55" i="3"/>
  <c r="U61" i="3"/>
  <c r="AF49" i="3"/>
  <c r="AB49" i="3"/>
  <c r="X49" i="3"/>
  <c r="AH49" i="3"/>
  <c r="AD49" i="3"/>
  <c r="Z49" i="3"/>
  <c r="V49" i="3"/>
  <c r="U70" i="3"/>
  <c r="AE70" i="3"/>
  <c r="AA70" i="3"/>
  <c r="W70" i="3"/>
  <c r="AC57" i="3"/>
  <c r="AC69" i="3"/>
  <c r="AF52" i="3"/>
  <c r="AB52" i="3"/>
  <c r="X52" i="3"/>
  <c r="AG56" i="3"/>
  <c r="AC56" i="3"/>
  <c r="Y56" i="3"/>
  <c r="AG62" i="3"/>
  <c r="AC62" i="3"/>
  <c r="Y62" i="3"/>
  <c r="AG68" i="3"/>
  <c r="AC68" i="3"/>
  <c r="Y68" i="3"/>
  <c r="AG57" i="3"/>
  <c r="Y57" i="3"/>
  <c r="AG69" i="3"/>
  <c r="Y69" i="3"/>
  <c r="AG58" i="3"/>
  <c r="AC58" i="3"/>
  <c r="Y58" i="3"/>
  <c r="AE55" i="3"/>
  <c r="AA55" i="3"/>
  <c r="W55" i="3"/>
  <c r="AG64" i="3"/>
  <c r="AC64" i="3"/>
  <c r="Y64" i="3"/>
  <c r="AE61" i="3"/>
  <c r="AA61" i="3"/>
  <c r="W61" i="3"/>
  <c r="AG70" i="3"/>
  <c r="AC70" i="3"/>
  <c r="Y70" i="3"/>
  <c r="AG52" i="3"/>
  <c r="AC52" i="3"/>
  <c r="Y52" i="3"/>
  <c r="U52" i="3"/>
  <c r="AH56" i="3"/>
  <c r="AD56" i="3"/>
  <c r="Z56" i="3"/>
  <c r="V56" i="3"/>
  <c r="AH62" i="3"/>
  <c r="AD62" i="3"/>
  <c r="Z62" i="3"/>
  <c r="V62" i="3"/>
  <c r="AH68" i="3"/>
  <c r="AD68" i="3"/>
  <c r="Z68" i="3"/>
  <c r="V68" i="3"/>
  <c r="AH58" i="3"/>
  <c r="AD58" i="3"/>
  <c r="Z58" i="3"/>
  <c r="V58" i="3"/>
  <c r="AF55" i="3"/>
  <c r="AB55" i="3"/>
  <c r="X55" i="3"/>
  <c r="AH64" i="3"/>
  <c r="AD64" i="3"/>
  <c r="Z64" i="3"/>
  <c r="V64" i="3"/>
  <c r="AF61" i="3"/>
  <c r="AB61" i="3"/>
  <c r="X61" i="3"/>
  <c r="AH70" i="3"/>
  <c r="AD70" i="3"/>
  <c r="Z70" i="3"/>
  <c r="V70" i="3"/>
  <c r="AF57" i="3"/>
  <c r="AB57" i="3"/>
  <c r="X57" i="3"/>
  <c r="AF69" i="3"/>
  <c r="AB69" i="3"/>
  <c r="X69" i="3"/>
  <c r="AE52" i="3"/>
  <c r="AA52" i="3"/>
  <c r="W52" i="3"/>
  <c r="U57" i="3"/>
  <c r="AE57" i="3"/>
  <c r="AA57" i="3"/>
  <c r="W57" i="3"/>
  <c r="AF56" i="3"/>
  <c r="AB56" i="3"/>
  <c r="X56" i="3"/>
  <c r="AF62" i="3"/>
  <c r="AB62" i="3"/>
  <c r="X62" i="3"/>
  <c r="U69" i="3"/>
  <c r="AE69" i="3"/>
  <c r="AA69" i="3"/>
  <c r="W69" i="3"/>
  <c r="AF68" i="3"/>
  <c r="AB68" i="3"/>
  <c r="X68" i="3"/>
  <c r="AH52" i="3"/>
  <c r="AD52" i="3"/>
  <c r="Z52" i="3"/>
  <c r="V52" i="3"/>
  <c r="U56" i="3"/>
  <c r="AH57" i="3"/>
  <c r="AD57" i="3"/>
  <c r="Z57" i="3"/>
  <c r="V57" i="3"/>
  <c r="AE56" i="3"/>
  <c r="AA56" i="3"/>
  <c r="W56" i="3"/>
  <c r="AF58" i="3"/>
  <c r="AB58" i="3"/>
  <c r="X58" i="3"/>
  <c r="AH55" i="3"/>
  <c r="AD55" i="3"/>
  <c r="Z55" i="3"/>
  <c r="V55" i="3"/>
  <c r="U62" i="3"/>
  <c r="AE62" i="3"/>
  <c r="AA62" i="3"/>
  <c r="W62" i="3"/>
  <c r="AF64" i="3"/>
  <c r="AB64" i="3"/>
  <c r="X64" i="3"/>
  <c r="AH61" i="3"/>
  <c r="AD61" i="3"/>
  <c r="Z61" i="3"/>
  <c r="V61" i="3"/>
  <c r="U68" i="3"/>
  <c r="AH69" i="3"/>
  <c r="AD69" i="3"/>
  <c r="Z69" i="3"/>
  <c r="V69" i="3"/>
  <c r="AE68" i="3"/>
  <c r="AA68" i="3"/>
  <c r="W68" i="3"/>
  <c r="AF70" i="3"/>
  <c r="AB70" i="3"/>
  <c r="X70" i="3"/>
  <c r="AC90" i="3" l="1"/>
  <c r="AG96" i="3"/>
  <c r="U96" i="3"/>
  <c r="W97" i="3"/>
  <c r="W91" i="3"/>
  <c r="AF91" i="3"/>
  <c r="AF97" i="3"/>
  <c r="Y93" i="3"/>
  <c r="Y99" i="3"/>
  <c r="W99" i="3"/>
  <c r="W93" i="3"/>
  <c r="X99" i="3"/>
  <c r="X93" i="3"/>
  <c r="AA97" i="3"/>
  <c r="AA91" i="3"/>
  <c r="AD98" i="3"/>
  <c r="AD92" i="3"/>
  <c r="W92" i="3"/>
  <c r="W98" i="3"/>
  <c r="AF92" i="3"/>
  <c r="AF98" i="3"/>
  <c r="Z93" i="3"/>
  <c r="Z99" i="3"/>
  <c r="Z91" i="3"/>
  <c r="Z97" i="3"/>
  <c r="AC93" i="3"/>
  <c r="AC99" i="3"/>
  <c r="Y98" i="3"/>
  <c r="Y92" i="3"/>
  <c r="Y91" i="3"/>
  <c r="Y97" i="3"/>
  <c r="AG90" i="3"/>
  <c r="AA99" i="3"/>
  <c r="AA93" i="3"/>
  <c r="AB99" i="3"/>
  <c r="AB93" i="3"/>
  <c r="AE97" i="3"/>
  <c r="AE91" i="3"/>
  <c r="AH98" i="3"/>
  <c r="AH92" i="3"/>
  <c r="X91" i="3"/>
  <c r="X97" i="3"/>
  <c r="AA98" i="3"/>
  <c r="AA92" i="3"/>
  <c r="AD93" i="3"/>
  <c r="AD99" i="3"/>
  <c r="AD97" i="3"/>
  <c r="AD91" i="3"/>
  <c r="AG99" i="3"/>
  <c r="AG93" i="3"/>
  <c r="AG98" i="3"/>
  <c r="AG92" i="3"/>
  <c r="AC91" i="3"/>
  <c r="AC97" i="3"/>
  <c r="U90" i="3"/>
  <c r="AC96" i="3"/>
  <c r="AE99" i="3"/>
  <c r="AE93" i="3"/>
  <c r="Z98" i="3"/>
  <c r="Z92" i="3"/>
  <c r="U98" i="3"/>
  <c r="U92" i="3"/>
  <c r="AB92" i="3"/>
  <c r="AB98" i="3"/>
  <c r="V93" i="3"/>
  <c r="V99" i="3"/>
  <c r="V97" i="3"/>
  <c r="V91" i="3"/>
  <c r="AC98" i="3"/>
  <c r="AC92" i="3"/>
  <c r="AF99" i="3"/>
  <c r="AF93" i="3"/>
  <c r="V98" i="3"/>
  <c r="V92" i="3"/>
  <c r="U97" i="3"/>
  <c r="U91" i="3"/>
  <c r="AB91" i="3"/>
  <c r="AB97" i="3"/>
  <c r="AE92" i="3"/>
  <c r="AE98" i="3"/>
  <c r="X92" i="3"/>
  <c r="X98" i="3"/>
  <c r="AH93" i="3"/>
  <c r="AH99" i="3"/>
  <c r="AH91" i="3"/>
  <c r="AH97" i="3"/>
  <c r="AG91" i="3"/>
  <c r="AG97" i="3"/>
  <c r="U99" i="3"/>
  <c r="U93" i="3"/>
  <c r="Y96" i="3"/>
  <c r="Y90" i="3"/>
  <c r="AA96" i="3"/>
  <c r="W96" i="3"/>
  <c r="AE90" i="3"/>
  <c r="W90" i="3"/>
  <c r="AA90" i="3"/>
  <c r="Z90" i="3"/>
  <c r="Z96" i="3"/>
  <c r="AB90" i="3"/>
  <c r="AB96" i="3"/>
  <c r="AD90" i="3"/>
  <c r="AD96" i="3"/>
  <c r="AF90" i="3"/>
  <c r="AF96" i="3"/>
  <c r="AH90" i="3"/>
  <c r="AH96" i="3"/>
  <c r="AE96" i="3"/>
  <c r="V90" i="3"/>
  <c r="V96" i="3"/>
  <c r="X90" i="3"/>
  <c r="X96" i="3"/>
</calcChain>
</file>

<file path=xl/sharedStrings.xml><?xml version="1.0" encoding="utf-8"?>
<sst xmlns="http://schemas.openxmlformats.org/spreadsheetml/2006/main" count="484" uniqueCount="100">
  <si>
    <t>stdev</t>
  </si>
  <si>
    <t>27h</t>
  </si>
  <si>
    <t>GFP</t>
  </si>
  <si>
    <t>Rac1</t>
  </si>
  <si>
    <t>RhoA</t>
  </si>
  <si>
    <t>Vegf</t>
  </si>
  <si>
    <t>VegfR</t>
  </si>
  <si>
    <t>ubi</t>
  </si>
  <si>
    <t>CDC42</t>
  </si>
  <si>
    <t>SM30</t>
  </si>
  <si>
    <t>7 24h 0 B</t>
  </si>
  <si>
    <t>8 80 24h B</t>
  </si>
  <si>
    <t>9 48h 0 B</t>
  </si>
  <si>
    <t>10 48h 80 B</t>
  </si>
  <si>
    <t>11 48h 0to80 B</t>
  </si>
  <si>
    <t>12 48h 80to0 B</t>
  </si>
  <si>
    <t>13 27h control C</t>
  </si>
  <si>
    <t>14 27h Rock 80 C</t>
  </si>
  <si>
    <t>15 48h control C</t>
  </si>
  <si>
    <t>16 48h Rock 80 C</t>
  </si>
  <si>
    <t>17 48h 0to 80 C</t>
  </si>
  <si>
    <t>18 48h 80 to 0 C</t>
  </si>
  <si>
    <t>19  27h control D</t>
  </si>
  <si>
    <t>20 27h Rock 80 D</t>
  </si>
  <si>
    <t>21 48h control D</t>
  </si>
  <si>
    <t>22 48h Rock 80 D</t>
  </si>
  <si>
    <t>23 48h 0to 80 D</t>
  </si>
  <si>
    <t>24  48h 80 to 0 D</t>
  </si>
  <si>
    <t xml:space="preserve"> 1 27h 0 A</t>
  </si>
  <si>
    <t>2 27h 80 A</t>
  </si>
  <si>
    <t>3 48h 0 a</t>
  </si>
  <si>
    <t>4 48h 80 a</t>
  </si>
  <si>
    <t>5 48h 80to0a</t>
  </si>
  <si>
    <t>6 48h 0to80a</t>
  </si>
  <si>
    <t>Slc26a5</t>
  </si>
  <si>
    <t>angio1</t>
  </si>
  <si>
    <t>MyoD1</t>
  </si>
  <si>
    <t>Notchl1</t>
  </si>
  <si>
    <t>Pitx1</t>
  </si>
  <si>
    <t>Rock1</t>
  </si>
  <si>
    <t>RhoGap24l/2</t>
  </si>
  <si>
    <t>CaraL7</t>
  </si>
  <si>
    <t>27h cont</t>
  </si>
  <si>
    <t>27h Y</t>
  </si>
  <si>
    <t>48h cont</t>
  </si>
  <si>
    <t>48h y</t>
  </si>
  <si>
    <t>48h Y wash</t>
  </si>
  <si>
    <t>48h Y add</t>
  </si>
  <si>
    <t>A</t>
  </si>
  <si>
    <t>B</t>
  </si>
  <si>
    <t>C</t>
  </si>
  <si>
    <t>27h y/cont</t>
  </si>
  <si>
    <t>48h ywash/cont</t>
  </si>
  <si>
    <t>48h y/cont</t>
  </si>
  <si>
    <t>48h yadd/cont</t>
  </si>
  <si>
    <t>a</t>
  </si>
  <si>
    <t>b</t>
  </si>
  <si>
    <t>c</t>
  </si>
  <si>
    <t>D</t>
  </si>
  <si>
    <t>d</t>
  </si>
  <si>
    <t>average</t>
  </si>
  <si>
    <t>48h</t>
  </si>
  <si>
    <t>gfp</t>
  </si>
  <si>
    <t>rac1</t>
  </si>
  <si>
    <t>rhoA</t>
  </si>
  <si>
    <t>Rhogap</t>
  </si>
  <si>
    <t>Rock</t>
  </si>
  <si>
    <t>vegf</t>
  </si>
  <si>
    <t>vegfR</t>
  </si>
  <si>
    <t>cara</t>
  </si>
  <si>
    <t>cdc42</t>
  </si>
  <si>
    <t>fred</t>
  </si>
  <si>
    <t>myoD</t>
  </si>
  <si>
    <t>notch</t>
  </si>
  <si>
    <t>pitx</t>
  </si>
  <si>
    <t>Slc</t>
  </si>
  <si>
    <t>sm30</t>
  </si>
  <si>
    <t>25 0 27e</t>
  </si>
  <si>
    <t>26 80 27e</t>
  </si>
  <si>
    <t>27 0 48h control e</t>
  </si>
  <si>
    <t>28 80 48 inhibition e</t>
  </si>
  <si>
    <t>29 0to80 addition  48e</t>
  </si>
  <si>
    <t>30 80to0 wash 48e</t>
  </si>
  <si>
    <t>e</t>
  </si>
  <si>
    <t>a,b,c,e</t>
  </si>
  <si>
    <t>ztest</t>
  </si>
  <si>
    <t>0 F</t>
  </si>
  <si>
    <t>80 F</t>
  </si>
  <si>
    <t>0to80 F</t>
  </si>
  <si>
    <t>80to0 F</t>
  </si>
  <si>
    <t>second ran</t>
  </si>
  <si>
    <t>0 D</t>
  </si>
  <si>
    <t>80D</t>
  </si>
  <si>
    <t>0to80D</t>
  </si>
  <si>
    <t>f</t>
  </si>
  <si>
    <t>d-second round</t>
  </si>
  <si>
    <t>f all good</t>
  </si>
  <si>
    <t>b,c,f,d</t>
  </si>
  <si>
    <t>b,c,f</t>
  </si>
  <si>
    <t>b,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</si>
</sst>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\-###0"/>
    <numFmt numFmtId="165" formatCode="###0.00;\-###0.00"/>
  </numFmts>
  <fonts count="8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11"/>
      <name val="Microsoft Sans Serif"/>
      <family val="2"/>
    </font>
    <font>
      <b/>
      <sz val="11"/>
      <name val="Microsoft Sans Serif"/>
      <family val="2"/>
    </font>
    <font>
      <sz val="12"/>
      <name val="Microsoft Sans Serif"/>
      <family val="2"/>
    </font>
    <font>
      <sz val="12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sz val="11"/>
      <name val="Calibri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Fill="1"/>
    <xf numFmtId="49" fontId="2" fillId="0" borderId="0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165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top"/>
      <protection locked="0"/>
    </xf>
    <xf numFmtId="49" fontId="4" fillId="0" borderId="0" xfId="0" applyNumberFormat="1" applyFont="1" applyFill="1" applyBorder="1" applyAlignment="1" applyProtection="1">
      <alignment vertical="center"/>
    </xf>
    <xf numFmtId="0" fontId="5" fillId="0" borderId="0" xfId="0" applyFont="1"/>
    <xf numFmtId="165" fontId="4" fillId="0" borderId="0" xfId="0" applyNumberFormat="1" applyFont="1" applyFill="1" applyBorder="1" applyAlignment="1" applyProtection="1">
      <alignment vertical="center"/>
    </xf>
    <xf numFmtId="165" fontId="4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/>
    <xf numFmtId="165" fontId="2" fillId="2" borderId="0" xfId="0" applyNumberFormat="1" applyFont="1" applyFill="1" applyBorder="1" applyAlignment="1" applyProtection="1">
      <alignment vertical="center"/>
    </xf>
    <xf numFmtId="49" fontId="4" fillId="3" borderId="0" xfId="0" applyNumberFormat="1" applyFont="1" applyFill="1" applyBorder="1" applyAlignment="1" applyProtection="1">
      <alignment vertical="center"/>
    </xf>
    <xf numFmtId="0" fontId="5" fillId="3" borderId="0" xfId="0" applyFont="1" applyFill="1"/>
    <xf numFmtId="165" fontId="4" fillId="3" borderId="0" xfId="0" applyNumberFormat="1" applyFont="1" applyFill="1" applyBorder="1" applyAlignment="1" applyProtection="1">
      <alignment vertical="center"/>
    </xf>
    <xf numFmtId="49" fontId="2" fillId="2" borderId="0" xfId="0" applyNumberFormat="1" applyFont="1" applyFill="1" applyBorder="1" applyAlignment="1" applyProtection="1">
      <alignment vertical="center"/>
    </xf>
    <xf numFmtId="164" fontId="2" fillId="2" borderId="0" xfId="0" applyNumberFormat="1" applyFont="1" applyFill="1" applyBorder="1" applyAlignment="1" applyProtection="1">
      <alignment vertical="center"/>
    </xf>
    <xf numFmtId="0" fontId="0" fillId="2" borderId="0" xfId="0" applyFill="1"/>
    <xf numFmtId="49" fontId="4" fillId="2" borderId="0" xfId="0" applyNumberFormat="1" applyFont="1" applyFill="1" applyBorder="1" applyAlignment="1" applyProtection="1">
      <alignment vertical="center"/>
    </xf>
    <xf numFmtId="0" fontId="6" fillId="0" borderId="0" xfId="0" applyFont="1"/>
    <xf numFmtId="2" fontId="3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/>
    <xf numFmtId="2" fontId="0" fillId="0" borderId="0" xfId="0" applyNumberFormat="1"/>
    <xf numFmtId="49" fontId="2" fillId="4" borderId="0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25"/>
  <sheetViews>
    <sheetView tabSelected="1" topLeftCell="A64" zoomScaleNormal="100" workbookViewId="0">
      <selection activeCell="A10" sqref="A10"/>
    </sheetView>
  </sheetViews>
  <sheetFormatPr defaultRowHeight="14.4" x14ac:dyDescent="0.3"/>
  <cols>
    <col min="11" max="11" width="11.33203125" customWidth="1"/>
    <col min="20" max="20" width="13.33203125" customWidth="1"/>
    <col min="21" max="22" width="12" bestFit="1" customWidth="1"/>
    <col min="23" max="23" width="9.109375" bestFit="1" customWidth="1"/>
    <col min="24" max="24" width="12" bestFit="1" customWidth="1"/>
    <col min="25" max="27" width="9.109375" bestFit="1" customWidth="1"/>
    <col min="28" max="28" width="12" bestFit="1" customWidth="1"/>
    <col min="29" max="29" width="12.109375" bestFit="1" customWidth="1"/>
    <col min="30" max="31" width="12" bestFit="1" customWidth="1"/>
    <col min="32" max="32" width="9.109375" bestFit="1" customWidth="1"/>
    <col min="33" max="33" width="12" bestFit="1" customWidth="1"/>
    <col min="34" max="34" width="9.109375" bestFit="1" customWidth="1"/>
  </cols>
  <sheetData>
    <row r="1" spans="1:34" x14ac:dyDescent="0.3">
      <c r="A1" s="3"/>
      <c r="B1" s="4"/>
      <c r="C1" s="5" t="s">
        <v>2</v>
      </c>
      <c r="D1" s="5" t="s">
        <v>7</v>
      </c>
      <c r="E1" s="5" t="s">
        <v>3</v>
      </c>
      <c r="F1" s="5" t="s">
        <v>4</v>
      </c>
      <c r="G1" s="5" t="s">
        <v>8</v>
      </c>
      <c r="H1" s="5" t="s">
        <v>39</v>
      </c>
      <c r="I1" s="5" t="s">
        <v>5</v>
      </c>
      <c r="J1" s="5" t="s">
        <v>6</v>
      </c>
      <c r="K1" s="5" t="s">
        <v>40</v>
      </c>
      <c r="L1" s="5" t="s">
        <v>41</v>
      </c>
      <c r="M1" s="5" t="s">
        <v>34</v>
      </c>
      <c r="N1" s="5" t="s">
        <v>9</v>
      </c>
      <c r="O1" s="5" t="s">
        <v>35</v>
      </c>
      <c r="P1" s="5" t="s">
        <v>36</v>
      </c>
      <c r="Q1" s="5" t="s">
        <v>37</v>
      </c>
      <c r="R1" s="5" t="s">
        <v>38</v>
      </c>
      <c r="T1" s="5" t="s">
        <v>48</v>
      </c>
      <c r="U1" s="5" t="s">
        <v>3</v>
      </c>
      <c r="V1" s="5" t="s">
        <v>4</v>
      </c>
      <c r="W1" s="5" t="s">
        <v>8</v>
      </c>
      <c r="X1" s="5" t="s">
        <v>39</v>
      </c>
      <c r="Y1" s="5" t="s">
        <v>5</v>
      </c>
      <c r="Z1" s="5" t="s">
        <v>6</v>
      </c>
      <c r="AA1" s="5" t="s">
        <v>40</v>
      </c>
      <c r="AB1" s="5" t="s">
        <v>41</v>
      </c>
      <c r="AC1" s="5" t="s">
        <v>34</v>
      </c>
      <c r="AD1" s="5" t="s">
        <v>9</v>
      </c>
      <c r="AE1" s="5" t="s">
        <v>35</v>
      </c>
      <c r="AF1" s="5" t="s">
        <v>36</v>
      </c>
      <c r="AG1" s="5" t="s">
        <v>37</v>
      </c>
      <c r="AH1" s="5" t="s">
        <v>38</v>
      </c>
    </row>
    <row r="2" spans="1:34" x14ac:dyDescent="0.3">
      <c r="A2" s="3" t="s">
        <v>28</v>
      </c>
      <c r="B2" s="4"/>
      <c r="C2" s="6">
        <v>17.288301931557601</v>
      </c>
      <c r="D2" s="6">
        <v>20.7178289965575</v>
      </c>
      <c r="E2" s="6">
        <v>25.654951453496999</v>
      </c>
      <c r="F2" s="6">
        <v>29.129162145937901</v>
      </c>
      <c r="G2" s="6">
        <v>28.450736322217999</v>
      </c>
      <c r="H2" s="6">
        <v>28.279546544152399</v>
      </c>
      <c r="I2" s="6">
        <v>29.709747708651602</v>
      </c>
      <c r="J2" s="6">
        <v>28.6145696100326</v>
      </c>
      <c r="K2" s="6">
        <v>29.4824467475662</v>
      </c>
      <c r="L2" s="6">
        <v>31.739565760386999</v>
      </c>
      <c r="M2" s="6">
        <v>30.153718560722599</v>
      </c>
      <c r="N2" s="6">
        <v>27.707575791918401</v>
      </c>
      <c r="O2" s="6">
        <v>28.571616653139301</v>
      </c>
      <c r="P2" s="6">
        <v>29.8919485489659</v>
      </c>
      <c r="Q2" s="6">
        <v>32.291340671675599</v>
      </c>
      <c r="R2" s="6">
        <v>29.997454996247601</v>
      </c>
      <c r="T2" s="3" t="s">
        <v>42</v>
      </c>
      <c r="U2">
        <f>130000*1.9^($D2-E2)</f>
        <v>5466.416128503246</v>
      </c>
      <c r="V2">
        <f t="shared" ref="V2:AH2" si="0">130000*1.9^($D2-F2)</f>
        <v>587.83297981589544</v>
      </c>
      <c r="W2">
        <f t="shared" si="0"/>
        <v>908.58924017377717</v>
      </c>
      <c r="X2">
        <f t="shared" si="0"/>
        <v>1014.1153503024576</v>
      </c>
      <c r="Y2">
        <f t="shared" si="0"/>
        <v>404.96140243440112</v>
      </c>
      <c r="Z2">
        <f t="shared" si="0"/>
        <v>817.89672745976088</v>
      </c>
      <c r="AA2">
        <f t="shared" si="0"/>
        <v>468.57012257768929</v>
      </c>
      <c r="AB2">
        <f t="shared" si="0"/>
        <v>110.05113871878747</v>
      </c>
      <c r="AC2">
        <f t="shared" si="0"/>
        <v>304.54758368013529</v>
      </c>
      <c r="AD2">
        <f t="shared" si="0"/>
        <v>1463.9500652068502</v>
      </c>
      <c r="AE2">
        <f t="shared" si="0"/>
        <v>840.75945871562988</v>
      </c>
      <c r="AF2">
        <f t="shared" si="0"/>
        <v>360.26700695179289</v>
      </c>
      <c r="AG2">
        <f t="shared" si="0"/>
        <v>77.229868826533007</v>
      </c>
      <c r="AH2">
        <f t="shared" si="0"/>
        <v>336.67757421818141</v>
      </c>
    </row>
    <row r="3" spans="1:34" x14ac:dyDescent="0.3">
      <c r="A3" s="3" t="s">
        <v>29</v>
      </c>
      <c r="B3" s="4"/>
      <c r="C3" s="6">
        <v>17.175256816914001</v>
      </c>
      <c r="D3" s="6">
        <v>19.894924064009501</v>
      </c>
      <c r="E3" s="6">
        <v>25.338121034905502</v>
      </c>
      <c r="F3" s="6">
        <v>28.4077045008132</v>
      </c>
      <c r="G3" s="6">
        <v>27.378909177654499</v>
      </c>
      <c r="H3" s="6">
        <v>28.009912614440001</v>
      </c>
      <c r="I3" s="6">
        <v>28.848009095786999</v>
      </c>
      <c r="J3" s="6">
        <v>28.362277929368499</v>
      </c>
      <c r="K3" s="6">
        <v>30.4538652377306</v>
      </c>
      <c r="L3" s="13">
        <v>33.558882658735897</v>
      </c>
      <c r="M3" s="6">
        <v>30.4653577455231</v>
      </c>
      <c r="N3" s="6">
        <v>28.979202657085601</v>
      </c>
      <c r="O3" s="6">
        <v>28.958282133787002</v>
      </c>
      <c r="P3" s="6">
        <v>31.160242342829001</v>
      </c>
      <c r="Q3" s="13">
        <v>36.2055812647653</v>
      </c>
      <c r="R3" s="13">
        <v>33.014351802876803</v>
      </c>
      <c r="T3" s="3" t="s">
        <v>43</v>
      </c>
      <c r="U3">
        <f t="shared" ref="U3:U7" si="1">130000*1.9^($D3-E3)</f>
        <v>3950.3228963530396</v>
      </c>
      <c r="V3">
        <f t="shared" ref="V3:V7" si="2">130000*1.9^($D3-F3)</f>
        <v>550.77618231928398</v>
      </c>
      <c r="W3">
        <f t="shared" ref="W3:W7" si="3">130000*1.9^($D3-G3)</f>
        <v>1065.9959443707787</v>
      </c>
      <c r="X3">
        <f t="shared" ref="X3:X7" si="4">130000*1.9^($D3-H3)</f>
        <v>710.98603772967397</v>
      </c>
      <c r="Y3">
        <f t="shared" ref="Y3:Y7" si="5">130000*1.9^($D3-I3)</f>
        <v>415.18213711332311</v>
      </c>
      <c r="Z3">
        <f t="shared" ref="Z3:Z7" si="6">130000*1.9^($D3-J3)</f>
        <v>567.07169693824096</v>
      </c>
      <c r="AA3">
        <f t="shared" ref="AA3:AA7" si="7">130000*1.9^($D3-K3)</f>
        <v>148.11548939605115</v>
      </c>
      <c r="AB3">
        <f t="shared" ref="AB3:AB7" si="8">130000*1.9^($D3-L3)</f>
        <v>20.186716819549627</v>
      </c>
      <c r="AC3">
        <f t="shared" ref="AC3:AC7" si="9">130000*1.9^($D3-M3)</f>
        <v>147.02693369795784</v>
      </c>
      <c r="AD3">
        <f t="shared" ref="AD3:AD7" si="10">130000*1.9^($D3-N3)</f>
        <v>381.65238652393435</v>
      </c>
      <c r="AE3">
        <f t="shared" ref="AE3:AE7" si="11">130000*1.9^($D3-O3)</f>
        <v>386.81174613393006</v>
      </c>
      <c r="AF3">
        <f t="shared" ref="AF3:AF7" si="12">130000*1.9^($D3-P3)</f>
        <v>94.122903585547348</v>
      </c>
      <c r="AG3">
        <f t="shared" ref="AG3:AG7" si="13">130000*1.9^($D3-Q3)</f>
        <v>3.6922315047632819</v>
      </c>
      <c r="AH3">
        <f t="shared" ref="AH3:AH7" si="14">130000*1.9^($D3-R3)</f>
        <v>28.632259905986604</v>
      </c>
    </row>
    <row r="4" spans="1:34" x14ac:dyDescent="0.3">
      <c r="A4" s="3" t="s">
        <v>30</v>
      </c>
      <c r="B4" s="4"/>
      <c r="C4" s="6">
        <v>17.406198289893201</v>
      </c>
      <c r="D4" s="6">
        <v>19.984914883749401</v>
      </c>
      <c r="E4" s="6">
        <v>24.990948960257199</v>
      </c>
      <c r="F4" s="6">
        <v>27.762120395282899</v>
      </c>
      <c r="G4" s="6">
        <v>26.064845077476601</v>
      </c>
      <c r="H4" s="6">
        <v>27.546241034769199</v>
      </c>
      <c r="I4" s="6">
        <v>29.521748069813899</v>
      </c>
      <c r="J4" s="6">
        <v>29.2562202685938</v>
      </c>
      <c r="K4" s="6">
        <v>29.785070457771099</v>
      </c>
      <c r="L4" s="6">
        <v>29.330104221712102</v>
      </c>
      <c r="M4" s="6">
        <v>29.058086766377201</v>
      </c>
      <c r="N4" s="6">
        <v>26.196420107187102</v>
      </c>
      <c r="O4" s="6">
        <v>28.932773928785402</v>
      </c>
      <c r="P4" s="6">
        <v>31.625100055034601</v>
      </c>
      <c r="Q4" s="6">
        <v>29.762794378641701</v>
      </c>
      <c r="R4" s="6">
        <v>33.309622087847004</v>
      </c>
      <c r="T4" s="3" t="s">
        <v>44</v>
      </c>
      <c r="U4">
        <f t="shared" si="1"/>
        <v>5229.8993028673176</v>
      </c>
      <c r="V4">
        <f t="shared" si="2"/>
        <v>883.11916685481162</v>
      </c>
      <c r="W4">
        <f t="shared" si="3"/>
        <v>2625.0701722051058</v>
      </c>
      <c r="X4">
        <f t="shared" si="4"/>
        <v>1014.3701477689286</v>
      </c>
      <c r="Y4">
        <f t="shared" si="5"/>
        <v>285.44126672636366</v>
      </c>
      <c r="Z4">
        <f t="shared" si="6"/>
        <v>338.48045081249722</v>
      </c>
      <c r="AA4">
        <f t="shared" si="7"/>
        <v>241.05419630873607</v>
      </c>
      <c r="AB4">
        <f t="shared" si="8"/>
        <v>322.80345380214345</v>
      </c>
      <c r="AC4">
        <f t="shared" si="9"/>
        <v>384.38286366346347</v>
      </c>
      <c r="AD4">
        <f t="shared" si="10"/>
        <v>2412.4810126887874</v>
      </c>
      <c r="AE4">
        <f t="shared" si="11"/>
        <v>416.57712913437234</v>
      </c>
      <c r="AF4">
        <f t="shared" si="12"/>
        <v>73.994564772177696</v>
      </c>
      <c r="AG4">
        <f t="shared" si="13"/>
        <v>244.52554380932986</v>
      </c>
      <c r="AH4">
        <f t="shared" si="14"/>
        <v>25.097660343290297</v>
      </c>
    </row>
    <row r="5" spans="1:34" x14ac:dyDescent="0.3">
      <c r="A5" s="3" t="s">
        <v>31</v>
      </c>
      <c r="B5" s="4"/>
      <c r="C5" s="6">
        <v>17.2913774505388</v>
      </c>
      <c r="D5" s="6">
        <v>15.890809367182699</v>
      </c>
      <c r="E5" s="6">
        <v>20.265845936182998</v>
      </c>
      <c r="F5" s="6">
        <v>23.173680378531401</v>
      </c>
      <c r="G5" s="6">
        <v>20.3876023377839</v>
      </c>
      <c r="H5" s="6">
        <v>23.4209338245869</v>
      </c>
      <c r="I5" s="6">
        <v>24.089040642155599</v>
      </c>
      <c r="J5" s="6">
        <v>24.160490854532298</v>
      </c>
      <c r="K5" s="6">
        <v>25.8112073422047</v>
      </c>
      <c r="L5" s="6">
        <v>25.3714685279277</v>
      </c>
      <c r="M5" s="6">
        <v>22.6605631216399</v>
      </c>
      <c r="N5" s="6">
        <v>22.065281629557699</v>
      </c>
      <c r="O5" s="6">
        <v>23.2219730228461</v>
      </c>
      <c r="P5" s="6">
        <v>26.883385274340299</v>
      </c>
      <c r="Q5" s="6">
        <v>27.900633459650098</v>
      </c>
      <c r="R5" s="6">
        <v>27.342577124210798</v>
      </c>
      <c r="T5" s="3" t="s">
        <v>45</v>
      </c>
      <c r="U5">
        <f t="shared" si="1"/>
        <v>7841.2654164425994</v>
      </c>
      <c r="V5">
        <f t="shared" si="2"/>
        <v>1212.8772013286582</v>
      </c>
      <c r="W5">
        <f t="shared" si="3"/>
        <v>7251.8050258558851</v>
      </c>
      <c r="X5">
        <f t="shared" si="4"/>
        <v>1034.889651483202</v>
      </c>
      <c r="Y5">
        <f t="shared" si="5"/>
        <v>673.99529208869262</v>
      </c>
      <c r="Z5">
        <f t="shared" si="6"/>
        <v>643.78352569697063</v>
      </c>
      <c r="AA5">
        <f t="shared" si="7"/>
        <v>223.14989862695333</v>
      </c>
      <c r="AB5">
        <f t="shared" si="8"/>
        <v>295.92078599812959</v>
      </c>
      <c r="AC5">
        <f t="shared" si="9"/>
        <v>1685.9710603068986</v>
      </c>
      <c r="AD5">
        <f t="shared" si="10"/>
        <v>2470.5120424392649</v>
      </c>
      <c r="AE5">
        <f t="shared" si="11"/>
        <v>1175.858557375351</v>
      </c>
      <c r="AF5">
        <f t="shared" si="12"/>
        <v>112.1303646373495</v>
      </c>
      <c r="AG5">
        <f t="shared" si="13"/>
        <v>58.366229666386396</v>
      </c>
      <c r="AH5">
        <f t="shared" si="14"/>
        <v>83.506802119299948</v>
      </c>
    </row>
    <row r="6" spans="1:34" x14ac:dyDescent="0.3">
      <c r="A6" s="3" t="s">
        <v>32</v>
      </c>
      <c r="B6" s="4"/>
      <c r="C6" s="6">
        <v>17.261217803884399</v>
      </c>
      <c r="D6" s="6">
        <v>17.1877183283538</v>
      </c>
      <c r="E6" s="6">
        <v>21.5804348407849</v>
      </c>
      <c r="F6" s="6">
        <v>24.606243617401699</v>
      </c>
      <c r="G6" s="6">
        <v>22.3818792959018</v>
      </c>
      <c r="H6" s="6">
        <v>24.807052021585601</v>
      </c>
      <c r="I6" s="6">
        <v>25.482946978546099</v>
      </c>
      <c r="J6" s="6">
        <v>26.189200558098499</v>
      </c>
      <c r="K6" s="6">
        <v>26.563679546145</v>
      </c>
      <c r="L6" s="6">
        <v>24.488378043878001</v>
      </c>
      <c r="M6" s="6">
        <v>24.192729733537799</v>
      </c>
      <c r="N6" s="6">
        <v>20.841367903540998</v>
      </c>
      <c r="O6" s="6">
        <v>24.9896197421808</v>
      </c>
      <c r="P6" s="6">
        <v>27.195277529569399</v>
      </c>
      <c r="Q6" s="6">
        <v>26.1150720171327</v>
      </c>
      <c r="R6" s="6">
        <v>29.003289900267301</v>
      </c>
      <c r="T6" s="3" t="s">
        <v>46</v>
      </c>
      <c r="U6">
        <f t="shared" si="1"/>
        <v>7752.7861818854371</v>
      </c>
      <c r="V6">
        <f t="shared" si="2"/>
        <v>1111.738675331183</v>
      </c>
      <c r="W6">
        <f t="shared" si="3"/>
        <v>4635.0271102504312</v>
      </c>
      <c r="X6">
        <f t="shared" si="4"/>
        <v>977.29718640409681</v>
      </c>
      <c r="Y6">
        <f t="shared" si="5"/>
        <v>633.31313484205725</v>
      </c>
      <c r="Z6">
        <f t="shared" si="6"/>
        <v>402.483208897797</v>
      </c>
      <c r="AA6">
        <f t="shared" si="7"/>
        <v>316.49029740209556</v>
      </c>
      <c r="AB6">
        <f t="shared" si="8"/>
        <v>1199.1076323208199</v>
      </c>
      <c r="AC6">
        <f t="shared" si="9"/>
        <v>1449.6768323577357</v>
      </c>
      <c r="AD6">
        <f t="shared" si="10"/>
        <v>12458.775971662291</v>
      </c>
      <c r="AE6">
        <f t="shared" si="11"/>
        <v>869.23106494318233</v>
      </c>
      <c r="AF6">
        <f t="shared" si="12"/>
        <v>211.00861563528883</v>
      </c>
      <c r="AG6">
        <f t="shared" si="13"/>
        <v>422.09612441000939</v>
      </c>
      <c r="AH6">
        <f t="shared" si="14"/>
        <v>66.116556937206369</v>
      </c>
    </row>
    <row r="7" spans="1:34" s="19" customFormat="1" x14ac:dyDescent="0.3">
      <c r="A7" s="17" t="s">
        <v>33</v>
      </c>
      <c r="B7" s="18"/>
      <c r="C7" s="13">
        <v>17.157004667447602</v>
      </c>
      <c r="D7" s="13">
        <v>30.302203542662198</v>
      </c>
      <c r="E7" s="13"/>
      <c r="F7" s="13"/>
      <c r="G7" s="13">
        <v>35.221612784327498</v>
      </c>
      <c r="H7" s="13"/>
      <c r="I7" s="13">
        <v>38.204346406806799</v>
      </c>
      <c r="J7" s="13">
        <v>37.105339899131899</v>
      </c>
      <c r="K7" s="13">
        <v>35.5957140436849</v>
      </c>
      <c r="L7" s="13"/>
      <c r="M7" s="13"/>
      <c r="N7" s="13">
        <v>36.460370917258999</v>
      </c>
      <c r="O7" s="13">
        <v>38.107855900097</v>
      </c>
      <c r="P7" s="13">
        <v>34.520800348728798</v>
      </c>
      <c r="Q7" s="13"/>
      <c r="R7" s="13">
        <v>37.704266546552802</v>
      </c>
      <c r="T7" s="17" t="s">
        <v>47</v>
      </c>
      <c r="U7" s="21">
        <f t="shared" si="1"/>
        <v>36374053951738.555</v>
      </c>
      <c r="V7" s="21">
        <f t="shared" si="2"/>
        <v>36374053951738.555</v>
      </c>
      <c r="W7" s="21">
        <f t="shared" si="3"/>
        <v>5528.9200714988765</v>
      </c>
      <c r="X7" s="21">
        <f t="shared" si="4"/>
        <v>36374053951738.555</v>
      </c>
      <c r="Y7" s="21">
        <f t="shared" si="5"/>
        <v>815.06561809270522</v>
      </c>
      <c r="Z7" s="21">
        <f t="shared" si="6"/>
        <v>1650.2304451617299</v>
      </c>
      <c r="AA7" s="21">
        <f t="shared" si="7"/>
        <v>4348.6878846197051</v>
      </c>
      <c r="AB7" s="21">
        <f t="shared" si="8"/>
        <v>36374053951738.555</v>
      </c>
      <c r="AC7" s="21">
        <f t="shared" si="9"/>
        <v>36374053951738.555</v>
      </c>
      <c r="AD7" s="21">
        <f t="shared" si="10"/>
        <v>2496.5025923970188</v>
      </c>
      <c r="AE7" s="21">
        <f t="shared" si="11"/>
        <v>867.14085812875101</v>
      </c>
      <c r="AF7" s="21">
        <f t="shared" si="12"/>
        <v>8669.5050047710865</v>
      </c>
      <c r="AG7" s="21">
        <f t="shared" si="13"/>
        <v>36374053951738.555</v>
      </c>
      <c r="AH7" s="21">
        <f t="shared" si="14"/>
        <v>1123.5480116324989</v>
      </c>
    </row>
    <row r="8" spans="1:34" x14ac:dyDescent="0.3">
      <c r="A8" s="3"/>
      <c r="B8" s="4"/>
      <c r="C8" s="6"/>
      <c r="D8" s="7"/>
      <c r="E8" s="7"/>
      <c r="F8" s="7"/>
      <c r="G8" s="6"/>
      <c r="H8" s="7"/>
      <c r="I8" s="7"/>
      <c r="J8" s="7"/>
      <c r="K8" s="7"/>
      <c r="L8" s="6"/>
      <c r="M8" s="6"/>
      <c r="N8" s="6"/>
      <c r="O8" s="6"/>
      <c r="P8" s="6"/>
      <c r="Q8" s="6"/>
      <c r="R8" s="6"/>
      <c r="T8" s="3" t="s">
        <v>49</v>
      </c>
      <c r="U8" s="5" t="s">
        <v>3</v>
      </c>
      <c r="V8" s="5" t="s">
        <v>4</v>
      </c>
      <c r="W8" s="5" t="s">
        <v>8</v>
      </c>
      <c r="X8" s="5" t="s">
        <v>39</v>
      </c>
      <c r="Y8" s="5" t="s">
        <v>5</v>
      </c>
      <c r="Z8" s="5" t="s">
        <v>6</v>
      </c>
      <c r="AA8" s="5" t="s">
        <v>40</v>
      </c>
      <c r="AB8" s="5" t="s">
        <v>41</v>
      </c>
      <c r="AC8" s="5" t="s">
        <v>34</v>
      </c>
      <c r="AD8" s="5" t="s">
        <v>9</v>
      </c>
      <c r="AE8" s="5" t="s">
        <v>35</v>
      </c>
      <c r="AF8" s="5" t="s">
        <v>36</v>
      </c>
      <c r="AG8" s="5" t="s">
        <v>37</v>
      </c>
      <c r="AH8" s="5" t="s">
        <v>38</v>
      </c>
    </row>
    <row r="9" spans="1:34" x14ac:dyDescent="0.3">
      <c r="A9" s="3" t="s">
        <v>10</v>
      </c>
      <c r="B9" s="4"/>
      <c r="C9" s="6">
        <v>17.283064556805201</v>
      </c>
      <c r="D9" s="6">
        <v>16.9696934256772</v>
      </c>
      <c r="E9" s="6">
        <v>21.790142765752002</v>
      </c>
      <c r="F9" s="6">
        <v>25.0764218187701</v>
      </c>
      <c r="G9" s="6">
        <v>21.9668672965153</v>
      </c>
      <c r="H9" s="6">
        <v>24.583691019160099</v>
      </c>
      <c r="I9" s="6">
        <v>25.045332837947299</v>
      </c>
      <c r="J9" s="6">
        <v>25.120304064150499</v>
      </c>
      <c r="K9" s="6">
        <v>26.383395645446502</v>
      </c>
      <c r="L9" s="6">
        <v>25.376884356791301</v>
      </c>
      <c r="M9" s="6">
        <v>24.642331229032301</v>
      </c>
      <c r="N9" s="6">
        <v>21.638821123948102</v>
      </c>
      <c r="O9" s="6">
        <v>23.762611996680199</v>
      </c>
      <c r="P9" s="6">
        <v>25.711699730056001</v>
      </c>
      <c r="Q9" s="6">
        <v>28.0908189489428</v>
      </c>
      <c r="R9" s="6">
        <v>25.2727945907018</v>
      </c>
      <c r="T9" s="3" t="s">
        <v>42</v>
      </c>
      <c r="U9">
        <f>130000*1.9^($D9-E9)</f>
        <v>5891.4980809040262</v>
      </c>
      <c r="V9">
        <f t="shared" ref="V9:AH14" si="15">130000*1.9^($D9-F9)</f>
        <v>714.7655638396418</v>
      </c>
      <c r="W9">
        <f t="shared" si="15"/>
        <v>5259.7262495262985</v>
      </c>
      <c r="X9">
        <f t="shared" si="15"/>
        <v>980.65016440200372</v>
      </c>
      <c r="Y9">
        <f t="shared" si="15"/>
        <v>729.17166860786426</v>
      </c>
      <c r="Z9">
        <f t="shared" si="15"/>
        <v>694.9143610458043</v>
      </c>
      <c r="AA9">
        <f t="shared" si="15"/>
        <v>308.91568525429795</v>
      </c>
      <c r="AB9">
        <f t="shared" si="15"/>
        <v>589.39793015179464</v>
      </c>
      <c r="AC9">
        <f t="shared" si="15"/>
        <v>944.42600247562336</v>
      </c>
      <c r="AD9">
        <f t="shared" si="15"/>
        <v>6492.4287629308892</v>
      </c>
      <c r="AE9">
        <f t="shared" si="15"/>
        <v>1661.088760520124</v>
      </c>
      <c r="AF9">
        <f t="shared" si="15"/>
        <v>475.42018358418198</v>
      </c>
      <c r="AG9">
        <f t="shared" si="15"/>
        <v>103.24988248892338</v>
      </c>
      <c r="AH9">
        <f t="shared" si="15"/>
        <v>630.12107243136154</v>
      </c>
    </row>
    <row r="10" spans="1:34" x14ac:dyDescent="0.3">
      <c r="A10" s="3" t="s">
        <v>11</v>
      </c>
      <c r="B10" s="4"/>
      <c r="C10" s="6">
        <v>17.221845336001198</v>
      </c>
      <c r="D10" s="6">
        <v>17.137878304863499</v>
      </c>
      <c r="E10" s="6">
        <v>21.8784161883416</v>
      </c>
      <c r="F10" s="6">
        <v>25.087982038257401</v>
      </c>
      <c r="G10" s="6">
        <v>22.144364569183999</v>
      </c>
      <c r="H10" s="6">
        <v>24.4155623053643</v>
      </c>
      <c r="I10" s="6">
        <v>24.894291532779501</v>
      </c>
      <c r="J10" s="6">
        <v>24.708294739858001</v>
      </c>
      <c r="K10" s="6">
        <v>27.993726608723101</v>
      </c>
      <c r="L10" s="6">
        <v>28.829118176982799</v>
      </c>
      <c r="M10" s="6">
        <v>26.2404570023592</v>
      </c>
      <c r="N10" s="6">
        <v>23.185000981708001</v>
      </c>
      <c r="O10" s="6">
        <v>24.2139470416991</v>
      </c>
      <c r="P10" s="6">
        <v>28.966414554127301</v>
      </c>
      <c r="Q10" s="6">
        <v>31.3292047908391</v>
      </c>
      <c r="R10" s="6">
        <v>28.3194502903245</v>
      </c>
      <c r="T10" s="3" t="s">
        <v>43</v>
      </c>
      <c r="U10">
        <f t="shared" ref="U10:U14" si="16">130000*1.9^($D10-E10)</f>
        <v>6201.5656688030085</v>
      </c>
      <c r="V10">
        <f t="shared" si="15"/>
        <v>790.35700835045157</v>
      </c>
      <c r="W10">
        <f t="shared" si="15"/>
        <v>5228.3816049709121</v>
      </c>
      <c r="X10">
        <f t="shared" si="15"/>
        <v>1216.9219665074538</v>
      </c>
      <c r="Y10">
        <f t="shared" si="15"/>
        <v>894.98392421345523</v>
      </c>
      <c r="Z10">
        <f t="shared" si="15"/>
        <v>1008.4689016663932</v>
      </c>
      <c r="AA10">
        <f t="shared" si="15"/>
        <v>122.41553817646543</v>
      </c>
      <c r="AB10">
        <f t="shared" si="15"/>
        <v>71.609087288061886</v>
      </c>
      <c r="AC10">
        <f t="shared" si="15"/>
        <v>377.19572540550234</v>
      </c>
      <c r="AD10">
        <f t="shared" si="15"/>
        <v>2680.9340506452368</v>
      </c>
      <c r="AE10">
        <f t="shared" si="15"/>
        <v>1385.0444498719421</v>
      </c>
      <c r="AF10">
        <f t="shared" si="15"/>
        <v>65.568655556089496</v>
      </c>
      <c r="AG10">
        <f t="shared" si="15"/>
        <v>14.389973429951082</v>
      </c>
      <c r="AH10">
        <f t="shared" si="15"/>
        <v>99.320728655234916</v>
      </c>
    </row>
    <row r="11" spans="1:34" x14ac:dyDescent="0.3">
      <c r="A11" s="3" t="s">
        <v>12</v>
      </c>
      <c r="B11" s="4"/>
      <c r="C11" s="6">
        <v>17.2369183192788</v>
      </c>
      <c r="D11" s="6">
        <v>19.194175940982799</v>
      </c>
      <c r="E11" s="6">
        <v>23.313776421553399</v>
      </c>
      <c r="F11" s="6">
        <v>26.824889628660198</v>
      </c>
      <c r="G11" s="6">
        <v>24.130263953013898</v>
      </c>
      <c r="H11" s="6">
        <v>26.199301142220001</v>
      </c>
      <c r="I11" s="6">
        <v>27.6085715343449</v>
      </c>
      <c r="J11" s="6">
        <v>28.4048268373665</v>
      </c>
      <c r="K11" s="6">
        <v>28.889929124889001</v>
      </c>
      <c r="L11" s="6">
        <v>25.913279749525799</v>
      </c>
      <c r="M11" s="6">
        <v>26.682102978262701</v>
      </c>
      <c r="N11" s="6">
        <v>22.5806724604662</v>
      </c>
      <c r="O11" s="6">
        <v>26.390424984267401</v>
      </c>
      <c r="P11" s="6">
        <v>29.2958453537608</v>
      </c>
      <c r="Q11" s="6">
        <v>27.943448518925099</v>
      </c>
      <c r="R11" s="6">
        <v>30.952484711339601</v>
      </c>
      <c r="T11" s="3" t="s">
        <v>44</v>
      </c>
      <c r="U11">
        <f t="shared" si="16"/>
        <v>9238.2536837231364</v>
      </c>
      <c r="V11">
        <f t="shared" si="15"/>
        <v>970.18472812630307</v>
      </c>
      <c r="W11">
        <f t="shared" si="15"/>
        <v>5470.0468289282207</v>
      </c>
      <c r="X11">
        <f t="shared" si="15"/>
        <v>1449.5709511923719</v>
      </c>
      <c r="Y11">
        <f t="shared" si="15"/>
        <v>586.67864574924408</v>
      </c>
      <c r="Z11">
        <f t="shared" si="15"/>
        <v>351.91781119677296</v>
      </c>
      <c r="AA11">
        <f t="shared" si="15"/>
        <v>257.76101803814475</v>
      </c>
      <c r="AB11">
        <f t="shared" si="15"/>
        <v>1741.6824291065325</v>
      </c>
      <c r="AC11">
        <f t="shared" si="15"/>
        <v>1063.3022356195515</v>
      </c>
      <c r="AD11">
        <f t="shared" si="15"/>
        <v>14789.219436835279</v>
      </c>
      <c r="AE11">
        <f t="shared" si="15"/>
        <v>1282.2213918749328</v>
      </c>
      <c r="AF11">
        <f t="shared" si="15"/>
        <v>198.6399640098987</v>
      </c>
      <c r="AG11">
        <f t="shared" si="15"/>
        <v>473.20804068255109</v>
      </c>
      <c r="AH11">
        <f t="shared" si="15"/>
        <v>68.591838158302068</v>
      </c>
    </row>
    <row r="12" spans="1:34" x14ac:dyDescent="0.3">
      <c r="A12" s="3" t="s">
        <v>13</v>
      </c>
      <c r="B12" s="4"/>
      <c r="C12" s="6">
        <v>17.2458334551965</v>
      </c>
      <c r="D12" s="6">
        <v>19.5327209793187</v>
      </c>
      <c r="E12" s="6">
        <v>23.974902588488099</v>
      </c>
      <c r="F12" s="6">
        <v>27.115122121406799</v>
      </c>
      <c r="G12" s="6">
        <v>25.402608032094498</v>
      </c>
      <c r="H12" s="6">
        <v>26.766029806023401</v>
      </c>
      <c r="I12" s="6">
        <v>28.315363607030701</v>
      </c>
      <c r="J12" s="6">
        <v>28.042442729670899</v>
      </c>
      <c r="K12" s="6">
        <v>30.247760484656599</v>
      </c>
      <c r="L12" s="6">
        <v>30.640408424013099</v>
      </c>
      <c r="M12" s="6">
        <v>28.340715040283499</v>
      </c>
      <c r="N12" s="6">
        <v>27.3690655582377</v>
      </c>
      <c r="O12" s="6">
        <v>28.282986967664399</v>
      </c>
      <c r="P12" s="6">
        <v>31.6038306725405</v>
      </c>
      <c r="Q12" s="6">
        <v>33.670190617350997</v>
      </c>
      <c r="R12" s="6">
        <v>33.216250786173703</v>
      </c>
      <c r="T12" s="3" t="s">
        <v>45</v>
      </c>
      <c r="U12">
        <f t="shared" si="16"/>
        <v>7510.5066097738236</v>
      </c>
      <c r="V12">
        <f t="shared" si="15"/>
        <v>1000.7410853564905</v>
      </c>
      <c r="W12">
        <f t="shared" si="15"/>
        <v>3003.9396212177153</v>
      </c>
      <c r="X12">
        <f t="shared" si="15"/>
        <v>1252.0811290636195</v>
      </c>
      <c r="Y12">
        <f t="shared" si="15"/>
        <v>463.18031521436842</v>
      </c>
      <c r="Z12">
        <f t="shared" si="15"/>
        <v>551.85854464087595</v>
      </c>
      <c r="AA12">
        <f t="shared" si="15"/>
        <v>133.9946645605452</v>
      </c>
      <c r="AB12">
        <f t="shared" si="15"/>
        <v>104.14429367006761</v>
      </c>
      <c r="AC12">
        <f t="shared" si="15"/>
        <v>455.70447214975803</v>
      </c>
      <c r="AD12">
        <f t="shared" si="15"/>
        <v>850.22541468398492</v>
      </c>
      <c r="AE12">
        <f t="shared" si="15"/>
        <v>472.90640789803348</v>
      </c>
      <c r="AF12">
        <f t="shared" si="15"/>
        <v>56.114882493170839</v>
      </c>
      <c r="AG12">
        <f t="shared" si="15"/>
        <v>14.896106969867065</v>
      </c>
      <c r="AH12">
        <f t="shared" si="15"/>
        <v>19.934720224578964</v>
      </c>
    </row>
    <row r="13" spans="1:34" x14ac:dyDescent="0.3">
      <c r="A13" s="3" t="s">
        <v>14</v>
      </c>
      <c r="B13" s="4"/>
      <c r="C13" s="6">
        <v>17.347996702536399</v>
      </c>
      <c r="D13" s="6">
        <v>20.126123543287601</v>
      </c>
      <c r="E13" s="6">
        <v>24.129929157275601</v>
      </c>
      <c r="F13" s="6">
        <v>27.343877738168199</v>
      </c>
      <c r="G13" s="6">
        <v>24.681460113270202</v>
      </c>
      <c r="H13" s="6">
        <v>27.0609262738312</v>
      </c>
      <c r="I13" s="6">
        <v>28.525497483789898</v>
      </c>
      <c r="J13" s="6">
        <v>28.340349871868298</v>
      </c>
      <c r="K13" s="6">
        <v>29.607005637198501</v>
      </c>
      <c r="L13" s="6">
        <v>27.734251288296001</v>
      </c>
      <c r="M13" s="6">
        <v>27.147508866736999</v>
      </c>
      <c r="N13" s="6">
        <v>24.6362430799065</v>
      </c>
      <c r="O13" s="6">
        <v>27.754818656749201</v>
      </c>
      <c r="P13" s="6">
        <v>29.953175377553599</v>
      </c>
      <c r="Q13" s="6">
        <v>29.472354773745302</v>
      </c>
      <c r="R13" s="6">
        <v>30.868760450217</v>
      </c>
      <c r="T13" s="3" t="s">
        <v>46</v>
      </c>
      <c r="U13">
        <f t="shared" si="16"/>
        <v>9951.0319328650548</v>
      </c>
      <c r="V13">
        <f t="shared" si="15"/>
        <v>1264.644267328883</v>
      </c>
      <c r="W13">
        <f t="shared" si="15"/>
        <v>6984.3642366333188</v>
      </c>
      <c r="X13">
        <f t="shared" si="15"/>
        <v>1516.4989685843298</v>
      </c>
      <c r="Y13">
        <f t="shared" si="15"/>
        <v>592.36258633344858</v>
      </c>
      <c r="Z13">
        <f t="shared" si="15"/>
        <v>667.1111265356966</v>
      </c>
      <c r="AA13">
        <f t="shared" si="15"/>
        <v>295.87844556864036</v>
      </c>
      <c r="AB13">
        <f t="shared" si="15"/>
        <v>984.35181607029722</v>
      </c>
      <c r="AC13">
        <f t="shared" si="15"/>
        <v>1434.5209981444705</v>
      </c>
      <c r="AD13">
        <f t="shared" si="15"/>
        <v>7190.039739539985</v>
      </c>
      <c r="AE13">
        <f t="shared" si="15"/>
        <v>971.44254293450183</v>
      </c>
      <c r="AF13">
        <f t="shared" si="15"/>
        <v>236.92847918394133</v>
      </c>
      <c r="AG13">
        <f t="shared" si="15"/>
        <v>322.58765349922868</v>
      </c>
      <c r="AH13">
        <f t="shared" si="15"/>
        <v>131.64204819097148</v>
      </c>
    </row>
    <row r="14" spans="1:34" x14ac:dyDescent="0.3">
      <c r="A14" s="3" t="s">
        <v>15</v>
      </c>
      <c r="B14" s="4"/>
      <c r="C14" s="6">
        <v>17.232766544408001</v>
      </c>
      <c r="D14" s="6">
        <v>19.693310037107999</v>
      </c>
      <c r="E14" s="6">
        <v>23.862585487442299</v>
      </c>
      <c r="F14" s="6">
        <v>27.0235110259637</v>
      </c>
      <c r="G14" s="6">
        <v>25.2054344035285</v>
      </c>
      <c r="H14" s="6">
        <v>26.927899775738499</v>
      </c>
      <c r="I14" s="6">
        <v>28.0368424742679</v>
      </c>
      <c r="J14" s="6">
        <v>28.795389150390001</v>
      </c>
      <c r="K14" s="6">
        <v>29.2506355758604</v>
      </c>
      <c r="L14" s="6">
        <v>26.721046779804901</v>
      </c>
      <c r="M14" s="6">
        <v>27.220342857996901</v>
      </c>
      <c r="N14" s="6">
        <v>23.4281410647624</v>
      </c>
      <c r="O14" s="6">
        <v>27.814184703219802</v>
      </c>
      <c r="P14" s="6">
        <v>29.7304027205635</v>
      </c>
      <c r="Q14" s="6">
        <v>29.085782556091299</v>
      </c>
      <c r="R14" s="6">
        <v>31.218786270078901</v>
      </c>
      <c r="T14" s="3" t="s">
        <v>47</v>
      </c>
      <c r="U14">
        <f t="shared" si="16"/>
        <v>8948.3467999491531</v>
      </c>
      <c r="V14">
        <f t="shared" si="15"/>
        <v>1176.585334814393</v>
      </c>
      <c r="W14">
        <f t="shared" si="15"/>
        <v>3779.3649950918543</v>
      </c>
      <c r="X14">
        <f t="shared" si="15"/>
        <v>1251.0521432268999</v>
      </c>
      <c r="Y14">
        <f t="shared" si="15"/>
        <v>613.97917475893098</v>
      </c>
      <c r="Z14">
        <f t="shared" si="15"/>
        <v>377.31669640709833</v>
      </c>
      <c r="AA14">
        <f t="shared" si="15"/>
        <v>281.71141361446979</v>
      </c>
      <c r="AB14">
        <f t="shared" si="15"/>
        <v>1428.6848148142544</v>
      </c>
      <c r="AC14">
        <f t="shared" si="15"/>
        <v>1036.9453036056339</v>
      </c>
      <c r="AD14">
        <f t="shared" si="15"/>
        <v>11826.214570049093</v>
      </c>
      <c r="AE14">
        <f t="shared" si="15"/>
        <v>708.30498157310876</v>
      </c>
      <c r="AF14">
        <f t="shared" si="15"/>
        <v>207.04637141795902</v>
      </c>
      <c r="AG14">
        <f t="shared" si="15"/>
        <v>313.15389354010972</v>
      </c>
      <c r="AH14">
        <f t="shared" si="15"/>
        <v>79.648087065872289</v>
      </c>
    </row>
    <row r="15" spans="1:34" ht="15.6" x14ac:dyDescent="0.3">
      <c r="T15" s="9" t="s">
        <v>50</v>
      </c>
      <c r="U15" s="5" t="s">
        <v>3</v>
      </c>
      <c r="V15" s="5" t="s">
        <v>4</v>
      </c>
      <c r="W15" s="5" t="s">
        <v>8</v>
      </c>
      <c r="X15" s="5" t="s">
        <v>39</v>
      </c>
      <c r="Y15" s="5" t="s">
        <v>5</v>
      </c>
      <c r="Z15" s="5" t="s">
        <v>6</v>
      </c>
      <c r="AA15" s="5" t="s">
        <v>40</v>
      </c>
      <c r="AB15" s="5" t="s">
        <v>41</v>
      </c>
      <c r="AC15" s="5" t="s">
        <v>34</v>
      </c>
      <c r="AD15" s="5" t="s">
        <v>9</v>
      </c>
      <c r="AE15" s="5" t="s">
        <v>35</v>
      </c>
      <c r="AF15" s="5" t="s">
        <v>36</v>
      </c>
      <c r="AG15" s="5" t="s">
        <v>37</v>
      </c>
      <c r="AH15" s="5" t="s">
        <v>38</v>
      </c>
    </row>
    <row r="16" spans="1:34" s="9" customFormat="1" ht="15.6" x14ac:dyDescent="0.3">
      <c r="A16" s="8" t="s">
        <v>16</v>
      </c>
      <c r="C16" s="10">
        <v>16.780365386999801</v>
      </c>
      <c r="D16" s="10">
        <v>16.857089845928101</v>
      </c>
      <c r="E16" s="10">
        <v>21.950734871414099</v>
      </c>
      <c r="F16" s="10">
        <v>25.243226975575599</v>
      </c>
      <c r="G16" s="10">
        <v>22.068375085208899</v>
      </c>
      <c r="H16" s="10">
        <v>24.4013631545177</v>
      </c>
      <c r="I16" s="10">
        <v>24.9682406075048</v>
      </c>
      <c r="J16" s="10">
        <v>24.5897473940732</v>
      </c>
      <c r="K16" s="10">
        <v>26.019705517797501</v>
      </c>
      <c r="L16" s="10">
        <v>24.7252706703412</v>
      </c>
      <c r="M16" s="10">
        <v>23.952485371969001</v>
      </c>
      <c r="N16" s="10">
        <v>21.141275143743499</v>
      </c>
      <c r="O16" s="10">
        <v>23.3988483879446</v>
      </c>
      <c r="P16" s="10">
        <v>25.671680535368498</v>
      </c>
      <c r="Q16" s="10">
        <v>26.502378353328901</v>
      </c>
      <c r="R16" s="10">
        <v>24.906520352129402</v>
      </c>
      <c r="T16" s="3" t="s">
        <v>42</v>
      </c>
      <c r="U16">
        <f>130000*1.9^($D16-E16)</f>
        <v>4943.9202831383536</v>
      </c>
      <c r="V16">
        <f t="shared" ref="V16:AH21" si="17">130000*1.9^($D16-F16)</f>
        <v>597.41679734201216</v>
      </c>
      <c r="W16">
        <f t="shared" si="17"/>
        <v>4584.3611796025025</v>
      </c>
      <c r="X16">
        <f t="shared" si="17"/>
        <v>1025.5338527858648</v>
      </c>
      <c r="Y16">
        <f t="shared" si="17"/>
        <v>712.73956826502706</v>
      </c>
      <c r="Z16">
        <f t="shared" si="17"/>
        <v>908.73491748578158</v>
      </c>
      <c r="AA16">
        <f t="shared" si="17"/>
        <v>362.93699544898965</v>
      </c>
      <c r="AB16">
        <f t="shared" si="17"/>
        <v>833.02802926740139</v>
      </c>
      <c r="AC16">
        <f t="shared" si="17"/>
        <v>1367.9691368121228</v>
      </c>
      <c r="AD16">
        <f t="shared" si="17"/>
        <v>8312.1098369333795</v>
      </c>
      <c r="AE16">
        <f t="shared" si="17"/>
        <v>1951.6619816559855</v>
      </c>
      <c r="AF16">
        <f t="shared" si="17"/>
        <v>453.77906580652598</v>
      </c>
      <c r="AG16">
        <f t="shared" si="17"/>
        <v>266.24683182621612</v>
      </c>
      <c r="AH16">
        <f t="shared" si="17"/>
        <v>741.54175947487454</v>
      </c>
    </row>
    <row r="17" spans="1:34" s="9" customFormat="1" ht="15.6" x14ac:dyDescent="0.3">
      <c r="A17" s="8" t="s">
        <v>17</v>
      </c>
      <c r="C17" s="10">
        <v>16.647317514552299</v>
      </c>
      <c r="D17" s="10">
        <v>17.025717953371998</v>
      </c>
      <c r="E17" s="10">
        <v>21.809387405186001</v>
      </c>
      <c r="F17" s="10">
        <v>24.491810359202798</v>
      </c>
      <c r="G17" s="10">
        <v>22.490133673908701</v>
      </c>
      <c r="H17" s="10">
        <v>24.421456235113599</v>
      </c>
      <c r="I17" s="10">
        <v>24.7186720553265</v>
      </c>
      <c r="J17" s="10">
        <v>24.595527678323698</v>
      </c>
      <c r="K17" s="10">
        <v>28.9606277684994</v>
      </c>
      <c r="L17" s="10">
        <v>28.9412497363722</v>
      </c>
      <c r="M17" s="10">
        <v>25.982135308091198</v>
      </c>
      <c r="N17" s="10">
        <v>24.166493084649101</v>
      </c>
      <c r="O17" s="10">
        <v>24.083679333138601</v>
      </c>
      <c r="P17" s="10">
        <v>32.685299439039298</v>
      </c>
      <c r="Q17" s="10">
        <v>31.811898647808398</v>
      </c>
      <c r="R17" s="10">
        <v>30.135969685341902</v>
      </c>
      <c r="T17" s="3" t="s">
        <v>43</v>
      </c>
      <c r="U17">
        <f t="shared" ref="U17:U21" si="18">130000*1.9^($D17-E17)</f>
        <v>6032.2352039611906</v>
      </c>
      <c r="V17">
        <f t="shared" si="17"/>
        <v>1078.3089481425304</v>
      </c>
      <c r="W17">
        <f t="shared" si="17"/>
        <v>3896.8868257916702</v>
      </c>
      <c r="X17">
        <f t="shared" si="17"/>
        <v>1128.1183786777781</v>
      </c>
      <c r="Y17">
        <f t="shared" si="17"/>
        <v>932.19054662052031</v>
      </c>
      <c r="Z17">
        <f t="shared" si="17"/>
        <v>1008.8616952937737</v>
      </c>
      <c r="AA17">
        <f t="shared" si="17"/>
        <v>61.241280706628544</v>
      </c>
      <c r="AB17">
        <f t="shared" si="17"/>
        <v>62.007748231236079</v>
      </c>
      <c r="AC17">
        <f t="shared" si="17"/>
        <v>414.29506780690247</v>
      </c>
      <c r="AD17">
        <f t="shared" si="17"/>
        <v>1328.6988859480414</v>
      </c>
      <c r="AE17">
        <f t="shared" si="17"/>
        <v>1401.2357283322908</v>
      </c>
      <c r="AF17">
        <f t="shared" si="17"/>
        <v>5.6076206164725972</v>
      </c>
      <c r="AG17">
        <f t="shared" si="17"/>
        <v>9.8229569200877673</v>
      </c>
      <c r="AH17">
        <f t="shared" si="17"/>
        <v>28.801391633279163</v>
      </c>
    </row>
    <row r="18" spans="1:34" s="9" customFormat="1" ht="15.6" x14ac:dyDescent="0.3">
      <c r="A18" s="8" t="s">
        <v>18</v>
      </c>
      <c r="C18" s="10">
        <v>16.935540249592002</v>
      </c>
      <c r="D18" s="10">
        <v>16.8123602849939</v>
      </c>
      <c r="E18" s="10">
        <v>21.3549865436249</v>
      </c>
      <c r="F18" s="10">
        <v>24.3125996622537</v>
      </c>
      <c r="G18" s="10">
        <v>21.3097735966793</v>
      </c>
      <c r="H18" s="10">
        <v>24.043801494868799</v>
      </c>
      <c r="I18" s="10">
        <v>24.756548155013501</v>
      </c>
      <c r="J18" s="10">
        <v>25.131399523565399</v>
      </c>
      <c r="K18" s="10">
        <v>26.097462084279599</v>
      </c>
      <c r="L18" s="10">
        <v>23.329428759368099</v>
      </c>
      <c r="M18" s="10">
        <v>22.978830015970299</v>
      </c>
      <c r="N18" s="10">
        <v>19.789902537125201</v>
      </c>
      <c r="O18" s="10">
        <v>23.116513457841901</v>
      </c>
      <c r="P18" s="10">
        <v>25.7710138264035</v>
      </c>
      <c r="Q18" s="10">
        <v>24.8776860011038</v>
      </c>
      <c r="R18" s="10">
        <v>28.2760798757967</v>
      </c>
      <c r="T18" s="3" t="s">
        <v>44</v>
      </c>
      <c r="U18">
        <f t="shared" si="18"/>
        <v>7041.5768743660665</v>
      </c>
      <c r="V18">
        <f t="shared" si="17"/>
        <v>1054.9323682385777</v>
      </c>
      <c r="W18">
        <f t="shared" si="17"/>
        <v>7248.9181614854488</v>
      </c>
      <c r="X18">
        <f t="shared" si="17"/>
        <v>1253.5829451518985</v>
      </c>
      <c r="Y18">
        <f t="shared" si="17"/>
        <v>793.36379362189086</v>
      </c>
      <c r="Z18">
        <f t="shared" si="17"/>
        <v>623.70784707346263</v>
      </c>
      <c r="AA18">
        <f t="shared" si="17"/>
        <v>335.49634295189043</v>
      </c>
      <c r="AB18">
        <f t="shared" si="17"/>
        <v>1982.8371512044089</v>
      </c>
      <c r="AC18">
        <f t="shared" si="17"/>
        <v>2483.23436439128</v>
      </c>
      <c r="AD18">
        <f t="shared" si="17"/>
        <v>19228.381384449589</v>
      </c>
      <c r="AE18">
        <f t="shared" si="17"/>
        <v>2273.2016071444014</v>
      </c>
      <c r="AF18">
        <f t="shared" si="17"/>
        <v>413.70085451664869</v>
      </c>
      <c r="AG18">
        <f t="shared" si="17"/>
        <v>734.01471441935121</v>
      </c>
      <c r="AH18">
        <f t="shared" si="17"/>
        <v>82.868644691241386</v>
      </c>
    </row>
    <row r="19" spans="1:34" s="9" customFormat="1" ht="15.6" x14ac:dyDescent="0.3">
      <c r="A19" s="8" t="s">
        <v>19</v>
      </c>
      <c r="C19" s="10">
        <v>16.749139451251601</v>
      </c>
      <c r="D19" s="10">
        <v>16.985846693246199</v>
      </c>
      <c r="E19" s="10">
        <v>21.199172585731901</v>
      </c>
      <c r="F19" s="10">
        <v>23.753663683397399</v>
      </c>
      <c r="G19" s="10">
        <v>21.455422278655799</v>
      </c>
      <c r="H19" s="10">
        <v>23.9236542596513</v>
      </c>
      <c r="I19" s="10">
        <v>25.183611044932199</v>
      </c>
      <c r="J19" s="10">
        <v>24.9051804191709</v>
      </c>
      <c r="K19" s="10">
        <v>27.833543097342002</v>
      </c>
      <c r="L19" s="10">
        <v>28.431990603783301</v>
      </c>
      <c r="M19" s="10">
        <v>24.658206643172999</v>
      </c>
      <c r="N19" s="10">
        <v>25.017592322211001</v>
      </c>
      <c r="O19" s="10">
        <v>24.6273482622478</v>
      </c>
      <c r="P19" s="10">
        <v>30.726155966214101</v>
      </c>
      <c r="Q19" s="10">
        <v>29.846084893998</v>
      </c>
      <c r="R19" s="10">
        <v>31.094970069946498</v>
      </c>
      <c r="T19" s="3" t="s">
        <v>45</v>
      </c>
      <c r="U19">
        <f t="shared" si="18"/>
        <v>8698.8849662933499</v>
      </c>
      <c r="V19">
        <f t="shared" si="17"/>
        <v>1688.0682273843165</v>
      </c>
      <c r="W19">
        <f t="shared" si="17"/>
        <v>7379.6040943338403</v>
      </c>
      <c r="X19">
        <f t="shared" si="17"/>
        <v>1513.5769679158818</v>
      </c>
      <c r="Y19">
        <f t="shared" si="17"/>
        <v>674.1973164079152</v>
      </c>
      <c r="Z19">
        <f t="shared" si="17"/>
        <v>806.12160156658797</v>
      </c>
      <c r="AA19">
        <f t="shared" si="17"/>
        <v>123.05773511854599</v>
      </c>
      <c r="AB19">
        <f t="shared" si="17"/>
        <v>83.808780293464622</v>
      </c>
      <c r="AC19">
        <f t="shared" si="17"/>
        <v>944.59444765916828</v>
      </c>
      <c r="AD19">
        <f t="shared" si="17"/>
        <v>750.00703368910149</v>
      </c>
      <c r="AE19">
        <f t="shared" si="17"/>
        <v>963.49013701620959</v>
      </c>
      <c r="AF19">
        <f t="shared" si="17"/>
        <v>19.221295891268049</v>
      </c>
      <c r="AG19">
        <f t="shared" si="17"/>
        <v>33.814708250699745</v>
      </c>
      <c r="AH19">
        <f t="shared" si="17"/>
        <v>15.169609624132709</v>
      </c>
    </row>
    <row r="20" spans="1:34" s="15" customFormat="1" ht="15.6" x14ac:dyDescent="0.3">
      <c r="A20" s="14" t="s">
        <v>20</v>
      </c>
      <c r="C20" s="16">
        <v>16.879058134213199</v>
      </c>
      <c r="D20" s="16">
        <v>16.646333989520699</v>
      </c>
      <c r="E20" s="16">
        <v>21.022026935484998</v>
      </c>
      <c r="F20" s="16">
        <v>23.266986871678501</v>
      </c>
      <c r="G20" s="16">
        <v>21.128511678616601</v>
      </c>
      <c r="H20" s="16">
        <v>24.192387903635101</v>
      </c>
      <c r="I20" s="16">
        <v>25.033134431307001</v>
      </c>
      <c r="J20" s="16">
        <v>24.736448801602101</v>
      </c>
      <c r="K20" s="16">
        <v>28.4218483636404</v>
      </c>
      <c r="L20" s="16">
        <v>26.2864726128287</v>
      </c>
      <c r="M20" s="16">
        <v>24.6396666963869</v>
      </c>
      <c r="N20" s="16">
        <v>22.637694204198201</v>
      </c>
      <c r="O20" s="16">
        <v>24.515906295751101</v>
      </c>
      <c r="P20" s="16">
        <v>27.921340158769802</v>
      </c>
      <c r="Q20" s="16">
        <v>26.886327423703001</v>
      </c>
      <c r="R20" s="16">
        <v>29.459842417961401</v>
      </c>
      <c r="T20" s="3" t="s">
        <v>46</v>
      </c>
      <c r="U20">
        <f t="shared" si="18"/>
        <v>7837.9626019643638</v>
      </c>
      <c r="V20">
        <f t="shared" si="17"/>
        <v>1855.2930630340913</v>
      </c>
      <c r="W20">
        <f t="shared" si="17"/>
        <v>7320.1533865044239</v>
      </c>
      <c r="X20">
        <f t="shared" si="17"/>
        <v>1024.362451379533</v>
      </c>
      <c r="Y20">
        <f t="shared" si="17"/>
        <v>597.1625015917449</v>
      </c>
      <c r="Z20">
        <f t="shared" si="17"/>
        <v>722.42824322771946</v>
      </c>
      <c r="AA20">
        <f t="shared" si="17"/>
        <v>67.838512641024039</v>
      </c>
      <c r="AB20">
        <f t="shared" si="17"/>
        <v>267.12835970235693</v>
      </c>
      <c r="AC20">
        <f t="shared" si="17"/>
        <v>768.72866667325991</v>
      </c>
      <c r="AD20">
        <f t="shared" si="17"/>
        <v>2778.6261452861577</v>
      </c>
      <c r="AE20">
        <f t="shared" si="17"/>
        <v>832.28436074473109</v>
      </c>
      <c r="AF20">
        <f t="shared" si="17"/>
        <v>93.539443512525537</v>
      </c>
      <c r="AG20">
        <f t="shared" si="17"/>
        <v>181.76418303555207</v>
      </c>
      <c r="AH20">
        <f t="shared" si="17"/>
        <v>34.844299422178509</v>
      </c>
    </row>
    <row r="21" spans="1:34" s="9" customFormat="1" ht="15.6" x14ac:dyDescent="0.3">
      <c r="A21" s="8" t="s">
        <v>21</v>
      </c>
      <c r="C21" s="10">
        <v>16.8691743600987</v>
      </c>
      <c r="D21" s="10">
        <v>19.185470386202901</v>
      </c>
      <c r="E21" s="10">
        <v>23.290357456577301</v>
      </c>
      <c r="F21" s="10">
        <v>26.705182881869899</v>
      </c>
      <c r="G21" s="10">
        <v>25.473920297652398</v>
      </c>
      <c r="H21" s="10">
        <v>26.529756012288399</v>
      </c>
      <c r="I21" s="10">
        <v>27.841048942534002</v>
      </c>
      <c r="J21" s="10">
        <v>29.439172206083601</v>
      </c>
      <c r="K21" s="10">
        <v>28.458242547782898</v>
      </c>
      <c r="L21" s="10">
        <v>28.211579876243299</v>
      </c>
      <c r="M21" s="10">
        <v>28.434692387510498</v>
      </c>
      <c r="N21" s="10">
        <v>26.164045528920099</v>
      </c>
      <c r="O21" s="10">
        <v>27.504177071336599</v>
      </c>
      <c r="P21" s="10">
        <v>29.051547859054899</v>
      </c>
      <c r="Q21" s="10">
        <v>30.1489530957518</v>
      </c>
      <c r="R21" s="10">
        <v>30.047078990456701</v>
      </c>
      <c r="T21" s="3" t="s">
        <v>47</v>
      </c>
      <c r="U21">
        <f t="shared" si="18"/>
        <v>9325.911717245488</v>
      </c>
      <c r="V21">
        <f t="shared" si="17"/>
        <v>1041.8289373174637</v>
      </c>
      <c r="W21">
        <f t="shared" si="17"/>
        <v>2296.2295158055704</v>
      </c>
      <c r="X21">
        <f t="shared" si="17"/>
        <v>1165.9966095850409</v>
      </c>
      <c r="Y21">
        <f t="shared" si="17"/>
        <v>502.53887292010398</v>
      </c>
      <c r="Z21">
        <f t="shared" si="17"/>
        <v>180.1718952302204</v>
      </c>
      <c r="AA21">
        <f t="shared" si="17"/>
        <v>338.16193620077058</v>
      </c>
      <c r="AB21">
        <f t="shared" si="17"/>
        <v>396.17113470137173</v>
      </c>
      <c r="AC21">
        <f t="shared" si="17"/>
        <v>343.31233957847809</v>
      </c>
      <c r="AD21">
        <f t="shared" si="17"/>
        <v>1474.4851457897196</v>
      </c>
      <c r="AE21">
        <f t="shared" si="17"/>
        <v>623.84099216970503</v>
      </c>
      <c r="AF21">
        <f t="shared" si="17"/>
        <v>231.06742757886468</v>
      </c>
      <c r="AG21">
        <f t="shared" si="17"/>
        <v>114.24391252865824</v>
      </c>
      <c r="AH21">
        <f t="shared" si="17"/>
        <v>121.96377040214526</v>
      </c>
    </row>
    <row r="22" spans="1:34" s="9" customFormat="1" ht="15.6" x14ac:dyDescent="0.3">
      <c r="A22" s="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T22" s="9" t="s">
        <v>58</v>
      </c>
      <c r="U22" s="5" t="s">
        <v>3</v>
      </c>
      <c r="V22" s="5" t="s">
        <v>4</v>
      </c>
      <c r="W22" s="5" t="s">
        <v>8</v>
      </c>
      <c r="X22" s="5" t="s">
        <v>39</v>
      </c>
      <c r="Y22" s="5" t="s">
        <v>5</v>
      </c>
      <c r="Z22" s="5" t="s">
        <v>6</v>
      </c>
      <c r="AA22" s="5" t="s">
        <v>40</v>
      </c>
      <c r="AB22" s="5" t="s">
        <v>41</v>
      </c>
      <c r="AC22" s="5" t="s">
        <v>34</v>
      </c>
      <c r="AD22" s="5" t="s">
        <v>9</v>
      </c>
      <c r="AE22" s="5" t="s">
        <v>35</v>
      </c>
      <c r="AF22" s="5" t="s">
        <v>36</v>
      </c>
      <c r="AG22" s="5" t="s">
        <v>37</v>
      </c>
      <c r="AH22" s="5" t="s">
        <v>38</v>
      </c>
    </row>
    <row r="23" spans="1:34" s="12" customFormat="1" ht="15.6" x14ac:dyDescent="0.3">
      <c r="A23" s="20" t="s">
        <v>22</v>
      </c>
      <c r="C23" s="11">
        <v>16.781293363717701</v>
      </c>
      <c r="D23" s="11">
        <v>25.253079837100699</v>
      </c>
      <c r="E23" s="11">
        <v>29.992406067362701</v>
      </c>
      <c r="F23" s="11">
        <v>36.265147013447198</v>
      </c>
      <c r="G23" s="11">
        <v>32.708372800305099</v>
      </c>
      <c r="H23" s="11">
        <v>32.894865566521098</v>
      </c>
      <c r="I23" s="11">
        <v>32.675858025999801</v>
      </c>
      <c r="J23" s="11">
        <v>33.961626327116498</v>
      </c>
      <c r="K23" s="11">
        <v>32.913005256862597</v>
      </c>
      <c r="L23" s="11">
        <v>36.179874634756899</v>
      </c>
      <c r="M23" s="11"/>
      <c r="N23" s="11">
        <v>34.553873175886103</v>
      </c>
      <c r="O23" s="11">
        <v>33.321074414057897</v>
      </c>
      <c r="P23" s="11">
        <v>34.320079453748001</v>
      </c>
      <c r="Q23" s="11">
        <v>35.175771336886903</v>
      </c>
      <c r="R23" s="11">
        <v>35.5217780196324</v>
      </c>
      <c r="T23" s="17" t="s">
        <v>42</v>
      </c>
      <c r="U23" s="21">
        <f>130000*1.9^($D23-E23)</f>
        <v>6206.3905291623814</v>
      </c>
      <c r="V23" s="21">
        <f t="shared" ref="V23:AH28" si="19">130000*1.9^($D23-F23)</f>
        <v>110.73629094911672</v>
      </c>
      <c r="W23" s="21">
        <f t="shared" si="19"/>
        <v>1085.8093889313859</v>
      </c>
      <c r="X23" s="21">
        <f t="shared" si="19"/>
        <v>963.31442258635298</v>
      </c>
      <c r="Y23" s="21">
        <f t="shared" si="19"/>
        <v>1108.7080557534787</v>
      </c>
      <c r="Z23" s="21">
        <f t="shared" si="19"/>
        <v>485.74088433129498</v>
      </c>
      <c r="AA23" s="21">
        <f t="shared" si="19"/>
        <v>952.16356401419205</v>
      </c>
      <c r="AB23" s="21">
        <f t="shared" si="19"/>
        <v>116.96608548796472</v>
      </c>
      <c r="AC23" s="21">
        <f t="shared" si="19"/>
        <v>1423410915941.2563</v>
      </c>
      <c r="AD23" s="21">
        <f t="shared" si="19"/>
        <v>332.13429178252801</v>
      </c>
      <c r="AE23" s="21">
        <f t="shared" si="19"/>
        <v>732.75840982655723</v>
      </c>
      <c r="AF23" s="21">
        <f t="shared" si="19"/>
        <v>385.90869096159042</v>
      </c>
      <c r="AG23" s="21">
        <f t="shared" si="19"/>
        <v>222.82163960003825</v>
      </c>
      <c r="AH23" s="21">
        <f t="shared" si="19"/>
        <v>178.44597512565747</v>
      </c>
    </row>
    <row r="24" spans="1:34" s="9" customFormat="1" ht="15.6" x14ac:dyDescent="0.3">
      <c r="A24" s="8" t="s">
        <v>23</v>
      </c>
      <c r="C24" s="10">
        <v>16.7968280462777</v>
      </c>
      <c r="D24" s="10">
        <v>20.894080947295301</v>
      </c>
      <c r="E24" s="10">
        <v>26.9907606520107</v>
      </c>
      <c r="F24" s="10">
        <v>29.672431500684201</v>
      </c>
      <c r="G24" s="10">
        <v>27.952772171016999</v>
      </c>
      <c r="H24" s="10">
        <v>29.974355554725701</v>
      </c>
      <c r="I24" s="10">
        <v>29.321645840476901</v>
      </c>
      <c r="J24" s="10">
        <v>31.181575655454701</v>
      </c>
      <c r="K24" s="10">
        <v>33.560965764837803</v>
      </c>
      <c r="L24" s="10">
        <v>35.249974335741101</v>
      </c>
      <c r="M24" s="10">
        <v>33.285658816559803</v>
      </c>
      <c r="N24" s="10">
        <v>31.811339276849999</v>
      </c>
      <c r="O24" s="10">
        <v>29.726986943857401</v>
      </c>
      <c r="P24" s="10">
        <v>33.975425986307499</v>
      </c>
      <c r="Q24" s="10">
        <v>36.304683430428703</v>
      </c>
      <c r="R24" s="10">
        <v>34.444381718135098</v>
      </c>
      <c r="T24" s="3" t="s">
        <v>43</v>
      </c>
      <c r="U24">
        <f t="shared" ref="U24:U28" si="20">130000*1.9^($D24-E24)</f>
        <v>2596.999887173401</v>
      </c>
      <c r="V24">
        <f t="shared" si="19"/>
        <v>464.45808276731913</v>
      </c>
      <c r="W24">
        <f t="shared" si="19"/>
        <v>1400.5794687264477</v>
      </c>
      <c r="X24">
        <f t="shared" si="19"/>
        <v>382.63448458029819</v>
      </c>
      <c r="Y24">
        <f t="shared" si="19"/>
        <v>581.74048823062139</v>
      </c>
      <c r="Z24">
        <f t="shared" si="19"/>
        <v>176.306026499583</v>
      </c>
      <c r="AA24">
        <f t="shared" si="19"/>
        <v>38.282791365109844</v>
      </c>
      <c r="AB24">
        <f t="shared" si="19"/>
        <v>12.947513585447094</v>
      </c>
      <c r="AC24">
        <f t="shared" si="19"/>
        <v>45.682135722155202</v>
      </c>
      <c r="AD24">
        <f t="shared" si="19"/>
        <v>117.68423278705609</v>
      </c>
      <c r="AE24">
        <f t="shared" si="19"/>
        <v>448.47578517445231</v>
      </c>
      <c r="AF24">
        <f t="shared" si="19"/>
        <v>29.340757189231386</v>
      </c>
      <c r="AG24">
        <f t="shared" si="19"/>
        <v>6.579341322615301</v>
      </c>
      <c r="AH24">
        <f t="shared" si="19"/>
        <v>21.714419237542298</v>
      </c>
    </row>
    <row r="25" spans="1:34" s="9" customFormat="1" ht="15.6" x14ac:dyDescent="0.3">
      <c r="A25" s="8" t="s">
        <v>24</v>
      </c>
      <c r="C25" s="10">
        <v>16.696242031357901</v>
      </c>
      <c r="D25" s="10">
        <v>18.280475164755</v>
      </c>
      <c r="E25" s="10">
        <v>22.5057089573144</v>
      </c>
      <c r="F25" s="10">
        <v>25.835821318822301</v>
      </c>
      <c r="G25" s="10">
        <v>23.760719007075</v>
      </c>
      <c r="H25" s="10">
        <v>25.4335668515306</v>
      </c>
      <c r="I25" s="10">
        <v>26.690334199512399</v>
      </c>
      <c r="J25" s="10">
        <v>28.3076233859335</v>
      </c>
      <c r="K25" s="10">
        <v>27.966608909727601</v>
      </c>
      <c r="L25" s="10">
        <v>25.925271991190801</v>
      </c>
      <c r="M25" s="10">
        <v>27.001018155080899</v>
      </c>
      <c r="N25" s="10">
        <v>23.526081051441601</v>
      </c>
      <c r="O25" s="10">
        <v>25.0153926611282</v>
      </c>
      <c r="P25" s="10">
        <v>28.433871942311001</v>
      </c>
      <c r="Q25" s="10">
        <v>28.051048502822201</v>
      </c>
      <c r="R25" s="10">
        <v>30.3551586352946</v>
      </c>
      <c r="T25" s="3" t="s">
        <v>44</v>
      </c>
      <c r="U25">
        <f t="shared" si="20"/>
        <v>8632.6516780901693</v>
      </c>
      <c r="V25">
        <f t="shared" si="19"/>
        <v>1018.2710704003614</v>
      </c>
      <c r="W25">
        <f t="shared" si="19"/>
        <v>3857.4974456992627</v>
      </c>
      <c r="X25">
        <f t="shared" si="19"/>
        <v>1318.2363610905998</v>
      </c>
      <c r="Y25">
        <f t="shared" si="19"/>
        <v>588.3894307183167</v>
      </c>
      <c r="Z25">
        <f t="shared" si="19"/>
        <v>208.37215265357943</v>
      </c>
      <c r="AA25">
        <f t="shared" si="19"/>
        <v>259.35742852425591</v>
      </c>
      <c r="AB25">
        <f t="shared" si="19"/>
        <v>961.45443786626254</v>
      </c>
      <c r="AC25">
        <f t="shared" si="19"/>
        <v>482.01504225598302</v>
      </c>
      <c r="AD25">
        <f t="shared" si="19"/>
        <v>4484.4772196098984</v>
      </c>
      <c r="AE25">
        <f t="shared" si="19"/>
        <v>1724.0936331834164</v>
      </c>
      <c r="AF25">
        <f t="shared" si="19"/>
        <v>192.1531191774894</v>
      </c>
      <c r="AG25">
        <f t="shared" si="19"/>
        <v>245.67493563768099</v>
      </c>
      <c r="AH25">
        <f t="shared" si="19"/>
        <v>55.986311288084217</v>
      </c>
    </row>
    <row r="26" spans="1:34" s="9" customFormat="1" ht="15.6" x14ac:dyDescent="0.3">
      <c r="A26" s="8" t="s">
        <v>25</v>
      </c>
      <c r="C26" s="10">
        <v>16.861671195106499</v>
      </c>
      <c r="D26" s="10">
        <v>16.766465230917099</v>
      </c>
      <c r="E26" s="10">
        <v>21.508208753113902</v>
      </c>
      <c r="F26" s="10">
        <v>24.227038431271598</v>
      </c>
      <c r="G26" s="10">
        <v>21.197380073445299</v>
      </c>
      <c r="H26" s="10">
        <v>23.9626234604854</v>
      </c>
      <c r="I26" s="10">
        <v>24.992668045467799</v>
      </c>
      <c r="J26" s="10">
        <v>25.139206810264699</v>
      </c>
      <c r="K26" s="10">
        <v>27.7890186549707</v>
      </c>
      <c r="L26" s="10">
        <v>27.514732994127801</v>
      </c>
      <c r="M26" s="10">
        <v>24.803265485851799</v>
      </c>
      <c r="N26" s="10">
        <v>25.9416292021922</v>
      </c>
      <c r="O26" s="10">
        <v>24.493808754201002</v>
      </c>
      <c r="P26" s="10">
        <v>29.341892689474999</v>
      </c>
      <c r="Q26" s="10">
        <v>30.361154766657801</v>
      </c>
      <c r="R26" s="10">
        <v>29.619218163521701</v>
      </c>
      <c r="T26" s="3" t="s">
        <v>45</v>
      </c>
      <c r="U26">
        <f t="shared" si="20"/>
        <v>6196.7684814353424</v>
      </c>
      <c r="V26">
        <f t="shared" si="19"/>
        <v>1082.1356570149367</v>
      </c>
      <c r="W26">
        <f t="shared" si="19"/>
        <v>7565.0165843107061</v>
      </c>
      <c r="X26">
        <f t="shared" si="19"/>
        <v>1282.296133631251</v>
      </c>
      <c r="Y26">
        <f t="shared" si="19"/>
        <v>662.00260069796195</v>
      </c>
      <c r="Z26">
        <f t="shared" si="19"/>
        <v>602.57552416263434</v>
      </c>
      <c r="AA26">
        <f t="shared" si="19"/>
        <v>109.9934676100748</v>
      </c>
      <c r="AB26">
        <f t="shared" si="19"/>
        <v>131.16712795573721</v>
      </c>
      <c r="AC26">
        <f t="shared" si="19"/>
        <v>747.57770528202218</v>
      </c>
      <c r="AD26">
        <f t="shared" si="19"/>
        <v>360.02557774064849</v>
      </c>
      <c r="AE26">
        <f t="shared" si="19"/>
        <v>911.83974754999394</v>
      </c>
      <c r="AF26">
        <f t="shared" si="19"/>
        <v>40.597348024606241</v>
      </c>
      <c r="AG26">
        <f t="shared" si="19"/>
        <v>21.104481675603829</v>
      </c>
      <c r="AH26">
        <f t="shared" si="19"/>
        <v>33.977560166881865</v>
      </c>
    </row>
    <row r="27" spans="1:34" s="9" customFormat="1" ht="15.6" x14ac:dyDescent="0.3">
      <c r="A27" s="8" t="s">
        <v>26</v>
      </c>
      <c r="C27" s="10">
        <v>16.627322812746499</v>
      </c>
      <c r="D27" s="10">
        <v>16.774138819503602</v>
      </c>
      <c r="E27" s="10">
        <v>21.281899250420601</v>
      </c>
      <c r="F27" s="10">
        <v>24.153787205416201</v>
      </c>
      <c r="G27" s="10">
        <v>20.8413765047754</v>
      </c>
      <c r="H27" s="10">
        <v>23.8588527379361</v>
      </c>
      <c r="I27" s="10">
        <v>24.5812703438962</v>
      </c>
      <c r="J27" s="10">
        <v>24.479897020907099</v>
      </c>
      <c r="K27" s="10">
        <v>26.5948697651327</v>
      </c>
      <c r="L27" s="10">
        <v>23.941089050835501</v>
      </c>
      <c r="M27" s="10">
        <v>23.267274864725</v>
      </c>
      <c r="N27" s="10">
        <v>20.729232217430798</v>
      </c>
      <c r="O27" s="10">
        <v>23.738317875676099</v>
      </c>
      <c r="P27" s="10">
        <v>26.9432379464109</v>
      </c>
      <c r="Q27" s="10">
        <v>25.155165192689498</v>
      </c>
      <c r="R27" s="10">
        <v>27.803402350550101</v>
      </c>
      <c r="T27" s="3" t="s">
        <v>46</v>
      </c>
      <c r="U27">
        <f t="shared" si="20"/>
        <v>7200.9351529151791</v>
      </c>
      <c r="V27">
        <f t="shared" si="19"/>
        <v>1139.8292327718691</v>
      </c>
      <c r="W27">
        <f t="shared" si="19"/>
        <v>9554.0212214571548</v>
      </c>
      <c r="X27">
        <f t="shared" si="19"/>
        <v>1377.3802005153291</v>
      </c>
      <c r="Y27">
        <f t="shared" si="19"/>
        <v>866.31797742861579</v>
      </c>
      <c r="Z27">
        <f t="shared" si="19"/>
        <v>924.56086288753204</v>
      </c>
      <c r="AA27">
        <f t="shared" si="19"/>
        <v>237.89167117717548</v>
      </c>
      <c r="AB27">
        <f t="shared" si="19"/>
        <v>1306.5624345442413</v>
      </c>
      <c r="AC27">
        <f t="shared" si="19"/>
        <v>2013.5308975451769</v>
      </c>
      <c r="AD27">
        <f t="shared" si="19"/>
        <v>10267.077151706573</v>
      </c>
      <c r="AE27">
        <f t="shared" si="19"/>
        <v>1488.1728008187351</v>
      </c>
      <c r="AF27">
        <f t="shared" si="19"/>
        <v>190.22620867396853</v>
      </c>
      <c r="AG27">
        <f t="shared" si="19"/>
        <v>599.37975669322998</v>
      </c>
      <c r="AH27">
        <f t="shared" si="19"/>
        <v>109.52075453361475</v>
      </c>
    </row>
    <row r="28" spans="1:34" s="9" customFormat="1" ht="15.6" x14ac:dyDescent="0.3">
      <c r="A28" s="8" t="s">
        <v>27</v>
      </c>
      <c r="C28" s="10">
        <v>16.8836528266099</v>
      </c>
      <c r="D28" s="10">
        <v>17.625041860856101</v>
      </c>
      <c r="E28" s="10">
        <v>22.305300232830099</v>
      </c>
      <c r="F28" s="10">
        <v>25.1049966837037</v>
      </c>
      <c r="G28" s="10">
        <v>21.937492198406598</v>
      </c>
      <c r="H28" s="10">
        <v>24.899253757281301</v>
      </c>
      <c r="I28" s="10">
        <v>25.569021850251598</v>
      </c>
      <c r="J28" s="10">
        <v>26.3545158625348</v>
      </c>
      <c r="K28" s="10">
        <v>27.588908602182901</v>
      </c>
      <c r="L28" s="10">
        <v>23.828528369879201</v>
      </c>
      <c r="M28" s="10">
        <v>23.724481406767399</v>
      </c>
      <c r="N28" s="10">
        <v>20.9603867372028</v>
      </c>
      <c r="O28" s="10">
        <v>24.158335694585301</v>
      </c>
      <c r="P28" s="10">
        <v>27.2868016060571</v>
      </c>
      <c r="Q28" s="10">
        <v>25.657198792459301</v>
      </c>
      <c r="R28" s="10">
        <v>28.574181563681599</v>
      </c>
      <c r="T28" s="3" t="s">
        <v>47</v>
      </c>
      <c r="U28">
        <f t="shared" si="20"/>
        <v>6446.2104184070304</v>
      </c>
      <c r="V28">
        <f t="shared" si="19"/>
        <v>1068.7570941167965</v>
      </c>
      <c r="W28">
        <f t="shared" si="19"/>
        <v>8162.6709879699802</v>
      </c>
      <c r="X28">
        <f t="shared" si="19"/>
        <v>1219.6370029346235</v>
      </c>
      <c r="Y28">
        <f t="shared" si="19"/>
        <v>793.46965841131077</v>
      </c>
      <c r="Z28">
        <f t="shared" si="19"/>
        <v>479.25984164051101</v>
      </c>
      <c r="AA28">
        <f t="shared" si="19"/>
        <v>217.00993593545786</v>
      </c>
      <c r="AB28">
        <f t="shared" si="19"/>
        <v>2424.92968191625</v>
      </c>
      <c r="AC28">
        <f t="shared" si="19"/>
        <v>2592.4035953175539</v>
      </c>
      <c r="AD28">
        <f t="shared" si="19"/>
        <v>15282.836171726976</v>
      </c>
      <c r="AE28">
        <f t="shared" si="19"/>
        <v>1962.2944253436256</v>
      </c>
      <c r="AF28">
        <f t="shared" si="19"/>
        <v>263.4468631356371</v>
      </c>
      <c r="AG28">
        <f t="shared" si="19"/>
        <v>749.80906081779051</v>
      </c>
      <c r="AH28">
        <f t="shared" si="19"/>
        <v>115.30051120209687</v>
      </c>
    </row>
    <row r="29" spans="1:34" s="9" customFormat="1" ht="15.6" x14ac:dyDescent="0.3">
      <c r="A29" s="8"/>
      <c r="C29" t="s">
        <v>62</v>
      </c>
      <c r="D29" t="s">
        <v>7</v>
      </c>
      <c r="E29" t="s">
        <v>63</v>
      </c>
      <c r="F29" t="s">
        <v>64</v>
      </c>
      <c r="G29" t="s">
        <v>70</v>
      </c>
      <c r="H29" t="s">
        <v>66</v>
      </c>
      <c r="I29" t="s">
        <v>67</v>
      </c>
      <c r="J29" t="s">
        <v>68</v>
      </c>
      <c r="K29" t="s">
        <v>65</v>
      </c>
      <c r="L29" t="s">
        <v>69</v>
      </c>
      <c r="M29" t="s">
        <v>75</v>
      </c>
      <c r="N29" t="s">
        <v>76</v>
      </c>
      <c r="O29" t="s">
        <v>71</v>
      </c>
      <c r="P29" t="s">
        <v>72</v>
      </c>
      <c r="Q29" t="s">
        <v>73</v>
      </c>
      <c r="R29" t="s">
        <v>74</v>
      </c>
      <c r="T29" s="9" t="s">
        <v>83</v>
      </c>
      <c r="U29" s="5" t="s">
        <v>3</v>
      </c>
      <c r="V29" s="5" t="s">
        <v>4</v>
      </c>
      <c r="W29" s="5" t="s">
        <v>8</v>
      </c>
      <c r="X29" s="5" t="s">
        <v>39</v>
      </c>
      <c r="Y29" s="5" t="s">
        <v>5</v>
      </c>
      <c r="Z29" s="5" t="s">
        <v>6</v>
      </c>
      <c r="AA29" s="5" t="s">
        <v>40</v>
      </c>
      <c r="AB29" s="5" t="s">
        <v>41</v>
      </c>
      <c r="AC29" s="5" t="s">
        <v>34</v>
      </c>
      <c r="AD29" s="5" t="s">
        <v>9</v>
      </c>
      <c r="AE29" s="5" t="s">
        <v>35</v>
      </c>
      <c r="AF29" s="5" t="s">
        <v>36</v>
      </c>
      <c r="AG29" s="5" t="s">
        <v>37</v>
      </c>
      <c r="AH29" s="5" t="s">
        <v>38</v>
      </c>
    </row>
    <row r="30" spans="1:34" s="9" customFormat="1" ht="15.6" x14ac:dyDescent="0.3">
      <c r="A30" t="s">
        <v>77</v>
      </c>
      <c r="C30">
        <v>17.809553157179401</v>
      </c>
      <c r="D30">
        <v>15.3868165278612</v>
      </c>
      <c r="E30">
        <v>20.5685944145226</v>
      </c>
      <c r="F30">
        <v>23.996297704121499</v>
      </c>
      <c r="G30">
        <v>20.742168247990602</v>
      </c>
      <c r="H30">
        <v>22.933716509431999</v>
      </c>
      <c r="I30">
        <v>23.537270614680899</v>
      </c>
      <c r="J30">
        <v>23.4165768476194</v>
      </c>
      <c r="K30">
        <v>24.598930105290599</v>
      </c>
      <c r="L30">
        <v>24.151689431206599</v>
      </c>
      <c r="M30">
        <v>23.967673122136102</v>
      </c>
      <c r="N30">
        <v>20.721960522448999</v>
      </c>
      <c r="O30">
        <v>22.191555001804499</v>
      </c>
      <c r="P30">
        <v>24.3545245116897</v>
      </c>
      <c r="Q30">
        <v>25.7546996752844</v>
      </c>
      <c r="R30">
        <v>23.842812384300501</v>
      </c>
      <c r="T30" s="25" t="s">
        <v>42</v>
      </c>
      <c r="U30" s="21">
        <f>130000*1.9^($D30-E30)</f>
        <v>4672.0136940905732</v>
      </c>
      <c r="V30" s="21">
        <f t="shared" ref="V30:V35" si="21">130000*1.9^($D30-F30)</f>
        <v>517.63003996380803</v>
      </c>
      <c r="W30" s="21">
        <f t="shared" ref="W30:W35" si="22">130000*1.9^($D30-G30)</f>
        <v>4179.4561778104335</v>
      </c>
      <c r="X30" s="21">
        <f t="shared" ref="X30:X35" si="23">130000*1.9^($D30-H30)</f>
        <v>1023.806320641945</v>
      </c>
      <c r="Y30" s="21">
        <f t="shared" ref="Y30:Y35" si="24">130000*1.9^($D30-I30)</f>
        <v>694.98419183351416</v>
      </c>
      <c r="Z30" s="21">
        <f t="shared" ref="Z30:Z35" si="25">130000*1.9^($D30-J30)</f>
        <v>750.96336065812193</v>
      </c>
      <c r="AA30" s="21">
        <f t="shared" ref="AA30:AA35" si="26">130000*1.9^($D30-K30)</f>
        <v>351.58757611430798</v>
      </c>
      <c r="AB30" s="21">
        <f t="shared" ref="AB30:AB35" si="27">130000*1.9^($D30-L30)</f>
        <v>468.49339088895067</v>
      </c>
      <c r="AC30" s="21">
        <f t="shared" ref="AC30:AC35" si="28">130000*1.9^($D30-M30)</f>
        <v>527.22825579130813</v>
      </c>
      <c r="AD30" s="21">
        <f t="shared" ref="AD30:AD35" si="29">130000*1.9^($D30-N30)</f>
        <v>4234.0185090875384</v>
      </c>
      <c r="AE30" s="21">
        <f t="shared" ref="AE30:AE35" si="30">130000*1.9^($D30-O30)</f>
        <v>1648.5343436218991</v>
      </c>
      <c r="AF30" s="21">
        <f t="shared" ref="AF30:AF35" si="31">130000*1.9^($D30-P30)</f>
        <v>411.30355147641228</v>
      </c>
      <c r="AG30" s="21">
        <f t="shared" ref="AG30:AG35" si="32">130000*1.9^($D30-Q30)</f>
        <v>167.43975917877523</v>
      </c>
      <c r="AH30" s="21">
        <f t="shared" ref="AH30:AH35" si="33">130000*1.9^($D30-R30)</f>
        <v>571.22085860513198</v>
      </c>
    </row>
    <row r="31" spans="1:34" s="9" customFormat="1" ht="15.6" x14ac:dyDescent="0.3">
      <c r="A31" t="s">
        <v>78</v>
      </c>
      <c r="C31">
        <v>17.986198552093501</v>
      </c>
      <c r="D31">
        <v>16.313356005397399</v>
      </c>
      <c r="E31">
        <v>21.811943186512899</v>
      </c>
      <c r="F31">
        <v>25.5453269829056</v>
      </c>
      <c r="G31">
        <v>23.2996719403478</v>
      </c>
      <c r="H31">
        <v>24.968252313925898</v>
      </c>
      <c r="I31">
        <v>24.6673538181686</v>
      </c>
      <c r="J31">
        <v>26.3661559412994</v>
      </c>
      <c r="K31">
        <v>27.7311092813075</v>
      </c>
      <c r="L31">
        <v>29.767357274507201</v>
      </c>
      <c r="M31">
        <v>28.1655478663316</v>
      </c>
      <c r="N31">
        <v>25.367952023656901</v>
      </c>
      <c r="O31">
        <v>23.7862638437554</v>
      </c>
      <c r="P31">
        <v>29.524840086962101</v>
      </c>
      <c r="Q31">
        <v>31.968111579448799</v>
      </c>
      <c r="R31">
        <v>28.7719232888637</v>
      </c>
      <c r="T31" s="3" t="s">
        <v>43</v>
      </c>
      <c r="U31">
        <f t="shared" ref="U31:U40" si="34">130000*1.9^($D31-E31)</f>
        <v>3812.3465799486648</v>
      </c>
      <c r="V31">
        <f t="shared" si="21"/>
        <v>347.13483587983217</v>
      </c>
      <c r="W31">
        <f t="shared" si="22"/>
        <v>1467.1773980453561</v>
      </c>
      <c r="X31">
        <f t="shared" si="23"/>
        <v>502.75898459322053</v>
      </c>
      <c r="Y31">
        <f t="shared" si="24"/>
        <v>609.8687488735651</v>
      </c>
      <c r="Z31">
        <f t="shared" si="25"/>
        <v>204.96946640216709</v>
      </c>
      <c r="AA31">
        <f t="shared" si="26"/>
        <v>85.349997328270277</v>
      </c>
      <c r="AB31">
        <f t="shared" si="27"/>
        <v>23.098940029156939</v>
      </c>
      <c r="AC31">
        <f t="shared" si="28"/>
        <v>64.580617291277107</v>
      </c>
      <c r="AD31">
        <f t="shared" si="29"/>
        <v>388.99328738768384</v>
      </c>
      <c r="AE31">
        <f t="shared" si="30"/>
        <v>1073.6021752898023</v>
      </c>
      <c r="AF31">
        <f t="shared" si="31"/>
        <v>26.989484564767096</v>
      </c>
      <c r="AG31">
        <f t="shared" si="32"/>
        <v>5.6250173197582187</v>
      </c>
      <c r="AH31">
        <f t="shared" si="33"/>
        <v>43.759551212470818</v>
      </c>
    </row>
    <row r="32" spans="1:34" s="9" customFormat="1" ht="15.6" x14ac:dyDescent="0.3">
      <c r="A32" t="s">
        <v>79</v>
      </c>
      <c r="C32">
        <v>18.236656765694701</v>
      </c>
      <c r="D32" s="19">
        <v>23.137575160556199</v>
      </c>
      <c r="E32">
        <v>28.596435104009601</v>
      </c>
      <c r="F32">
        <v>31.3115548523736</v>
      </c>
      <c r="G32">
        <v>30.204574073151399</v>
      </c>
      <c r="H32">
        <v>32.756963660882299</v>
      </c>
      <c r="I32">
        <v>31.247109384545599</v>
      </c>
      <c r="J32" s="19">
        <v>35.162842728050698</v>
      </c>
      <c r="K32" s="19">
        <v>33.728958728776398</v>
      </c>
      <c r="L32" s="19">
        <v>33.762973208069802</v>
      </c>
      <c r="M32" s="19">
        <v>34.163327057491102</v>
      </c>
      <c r="N32" s="19">
        <v>31.182732901055498</v>
      </c>
      <c r="O32" s="19">
        <v>32.877107217099798</v>
      </c>
      <c r="P32" s="19">
        <v>34.265545877820003</v>
      </c>
      <c r="Q32" s="19">
        <v>35.178981464364298</v>
      </c>
      <c r="R32" s="19">
        <v>34.657218154521097</v>
      </c>
      <c r="T32" s="3" t="s">
        <v>44</v>
      </c>
      <c r="U32">
        <f t="shared" si="34"/>
        <v>3910.8079194946345</v>
      </c>
      <c r="V32">
        <f t="shared" si="21"/>
        <v>684.56876423181245</v>
      </c>
      <c r="W32">
        <f t="shared" si="22"/>
        <v>1393.1310039251191</v>
      </c>
      <c r="X32">
        <f t="shared" si="23"/>
        <v>270.70991897651822</v>
      </c>
      <c r="Y32">
        <f t="shared" si="24"/>
        <v>713.47947704217302</v>
      </c>
      <c r="Z32">
        <f t="shared" si="25"/>
        <v>57.790535059792816</v>
      </c>
      <c r="AA32">
        <f t="shared" si="26"/>
        <v>145.06312989153525</v>
      </c>
      <c r="AB32">
        <f t="shared" si="27"/>
        <v>141.93038636256671</v>
      </c>
      <c r="AC32">
        <f t="shared" si="28"/>
        <v>109.76788790481379</v>
      </c>
      <c r="AD32">
        <f t="shared" si="29"/>
        <v>743.57822249159699</v>
      </c>
      <c r="AE32">
        <f t="shared" si="30"/>
        <v>250.6188425661953</v>
      </c>
      <c r="AF32">
        <f t="shared" si="31"/>
        <v>102.79723742366679</v>
      </c>
      <c r="AG32">
        <f t="shared" si="32"/>
        <v>57.194989497859822</v>
      </c>
      <c r="AH32">
        <f t="shared" si="33"/>
        <v>79.94685540150823</v>
      </c>
    </row>
    <row r="33" spans="1:34" s="9" customFormat="1" ht="15.6" x14ac:dyDescent="0.3">
      <c r="A33" t="s">
        <v>80</v>
      </c>
      <c r="C33">
        <v>18.053705846111299</v>
      </c>
      <c r="D33" s="19">
        <v>22.839241221236598</v>
      </c>
      <c r="E33">
        <v>28.177710624950802</v>
      </c>
      <c r="F33">
        <v>30.8961655216042</v>
      </c>
      <c r="G33">
        <v>29.992274091634702</v>
      </c>
      <c r="H33">
        <v>32.946232720845103</v>
      </c>
      <c r="I33">
        <v>30.8495740207401</v>
      </c>
      <c r="J33" s="19">
        <v>34.962449886028502</v>
      </c>
      <c r="K33" s="19">
        <v>31.948764172260201</v>
      </c>
      <c r="L33" s="19">
        <v>36.2388959105974</v>
      </c>
      <c r="M33" s="19">
        <v>31.1948829850921</v>
      </c>
      <c r="N33" s="19">
        <v>33.555969633245198</v>
      </c>
      <c r="O33" s="19">
        <v>33.208265140205903</v>
      </c>
      <c r="P33" s="19">
        <v>32.688581059890097</v>
      </c>
      <c r="Q33" s="19">
        <v>35.908172300617601</v>
      </c>
      <c r="R33" s="19">
        <v>35.830399421774899</v>
      </c>
      <c r="T33" s="3" t="s">
        <v>45</v>
      </c>
      <c r="U33">
        <f t="shared" si="34"/>
        <v>4224.990944398447</v>
      </c>
      <c r="V33">
        <f t="shared" si="21"/>
        <v>737.98356643550255</v>
      </c>
      <c r="W33">
        <f t="shared" si="22"/>
        <v>1318.2861274569379</v>
      </c>
      <c r="X33">
        <f t="shared" si="23"/>
        <v>197.96256712608556</v>
      </c>
      <c r="Y33">
        <f t="shared" si="24"/>
        <v>760.38622314279985</v>
      </c>
      <c r="Z33">
        <f t="shared" si="25"/>
        <v>54.2694327179426</v>
      </c>
      <c r="AA33">
        <f t="shared" si="26"/>
        <v>375.51823132144511</v>
      </c>
      <c r="AB33">
        <f t="shared" si="27"/>
        <v>23.91890842663943</v>
      </c>
      <c r="AC33">
        <f t="shared" si="28"/>
        <v>609.22556916115286</v>
      </c>
      <c r="AD33">
        <f t="shared" si="29"/>
        <v>133.84948885051656</v>
      </c>
      <c r="AE33">
        <f t="shared" si="30"/>
        <v>167.31720321247838</v>
      </c>
      <c r="AF33">
        <f t="shared" si="31"/>
        <v>233.56319380303358</v>
      </c>
      <c r="AG33">
        <f t="shared" si="32"/>
        <v>29.575476698228062</v>
      </c>
      <c r="AH33">
        <f t="shared" si="33"/>
        <v>31.089320021604923</v>
      </c>
    </row>
    <row r="34" spans="1:34" s="9" customFormat="1" ht="15.6" x14ac:dyDescent="0.3">
      <c r="A34" t="s">
        <v>81</v>
      </c>
      <c r="C34">
        <v>18.108952167969299</v>
      </c>
      <c r="D34">
        <v>18.3576959352587</v>
      </c>
      <c r="E34">
        <v>23.3413825703417</v>
      </c>
      <c r="F34">
        <v>26.3237489572263</v>
      </c>
      <c r="G34">
        <v>24.4702567644851</v>
      </c>
      <c r="H34">
        <v>26.9574344057567</v>
      </c>
      <c r="I34">
        <v>27.485619525512799</v>
      </c>
      <c r="J34">
        <v>29.501208205965899</v>
      </c>
      <c r="K34">
        <v>28.384236191239701</v>
      </c>
      <c r="L34">
        <v>27.906422200533498</v>
      </c>
      <c r="M34">
        <v>27.873773652054801</v>
      </c>
      <c r="N34">
        <v>25.978145144652199</v>
      </c>
      <c r="O34">
        <v>26.586375779645</v>
      </c>
      <c r="P34">
        <v>28.991826617519699</v>
      </c>
      <c r="Q34">
        <v>29.6419712930761</v>
      </c>
      <c r="R34">
        <v>31.1195840284973</v>
      </c>
      <c r="T34" s="3" t="s">
        <v>46</v>
      </c>
      <c r="U34">
        <f t="shared" si="34"/>
        <v>5305.4564840993962</v>
      </c>
      <c r="V34">
        <f t="shared" si="21"/>
        <v>782.30730760907318</v>
      </c>
      <c r="W34">
        <f t="shared" si="22"/>
        <v>2570.6621914260818</v>
      </c>
      <c r="X34">
        <f t="shared" si="23"/>
        <v>520.87712639303948</v>
      </c>
      <c r="Y34">
        <f t="shared" si="24"/>
        <v>371.10925248515429</v>
      </c>
      <c r="Z34">
        <f t="shared" si="25"/>
        <v>101.77689084292574</v>
      </c>
      <c r="AA34">
        <f t="shared" si="26"/>
        <v>208.45348050735691</v>
      </c>
      <c r="AB34">
        <f t="shared" si="27"/>
        <v>283.27061233312929</v>
      </c>
      <c r="AC34">
        <f t="shared" si="28"/>
        <v>289.26935139125425</v>
      </c>
      <c r="AD34">
        <f t="shared" si="29"/>
        <v>976.59769364618364</v>
      </c>
      <c r="AE34">
        <f t="shared" si="30"/>
        <v>660.95092481808604</v>
      </c>
      <c r="AF34">
        <f t="shared" si="31"/>
        <v>141.13708116898718</v>
      </c>
      <c r="AG34">
        <f t="shared" si="32"/>
        <v>92.98458608388809</v>
      </c>
      <c r="AH34">
        <f t="shared" si="33"/>
        <v>36.018124204597122</v>
      </c>
    </row>
    <row r="35" spans="1:34" s="9" customFormat="1" ht="15.6" x14ac:dyDescent="0.3">
      <c r="A35" t="s">
        <v>82</v>
      </c>
      <c r="C35">
        <v>18.197975905930502</v>
      </c>
      <c r="D35">
        <v>19.032240096082301</v>
      </c>
      <c r="E35">
        <v>24.184664509165</v>
      </c>
      <c r="F35">
        <v>27.5538658220953</v>
      </c>
      <c r="G35">
        <v>25.5102494043111</v>
      </c>
      <c r="H35">
        <v>27.673139205981499</v>
      </c>
      <c r="I35">
        <v>27.610890712141799</v>
      </c>
      <c r="J35">
        <v>30.916168925729099</v>
      </c>
      <c r="K35">
        <v>29.0486181197547</v>
      </c>
      <c r="L35">
        <v>28.122530890266798</v>
      </c>
      <c r="M35">
        <v>28.816720461930402</v>
      </c>
      <c r="N35">
        <v>26.818531336765702</v>
      </c>
      <c r="O35">
        <v>27.421945756690398</v>
      </c>
      <c r="P35">
        <v>29.173501495377501</v>
      </c>
      <c r="Q35">
        <v>30.170596155604201</v>
      </c>
      <c r="R35">
        <v>31.991653853585799</v>
      </c>
      <c r="T35" s="3" t="s">
        <v>47</v>
      </c>
      <c r="U35">
        <f t="shared" si="34"/>
        <v>4760.8718712952186</v>
      </c>
      <c r="V35">
        <f t="shared" si="21"/>
        <v>547.65807456723985</v>
      </c>
      <c r="W35">
        <f t="shared" si="22"/>
        <v>2033.1757943234466</v>
      </c>
      <c r="X35">
        <f t="shared" si="23"/>
        <v>507.29620092198411</v>
      </c>
      <c r="Y35">
        <f t="shared" si="24"/>
        <v>527.97529529876215</v>
      </c>
      <c r="Z35">
        <f t="shared" si="25"/>
        <v>63.278386613018348</v>
      </c>
      <c r="AA35">
        <f t="shared" si="26"/>
        <v>209.81759742126823</v>
      </c>
      <c r="AB35">
        <f t="shared" si="27"/>
        <v>380.18244531621389</v>
      </c>
      <c r="AC35">
        <f t="shared" si="28"/>
        <v>243.49173086043859</v>
      </c>
      <c r="AD35">
        <f t="shared" si="29"/>
        <v>877.98405926440932</v>
      </c>
      <c r="AE35">
        <f t="shared" si="30"/>
        <v>596.04999473679732</v>
      </c>
      <c r="AF35">
        <f t="shared" si="31"/>
        <v>193.65567086170617</v>
      </c>
      <c r="AG35">
        <f t="shared" si="32"/>
        <v>102.11428294002312</v>
      </c>
      <c r="AH35">
        <f t="shared" si="33"/>
        <v>31.729271521608826</v>
      </c>
    </row>
    <row r="36" spans="1:34" s="9" customFormat="1" ht="15.6" x14ac:dyDescent="0.3">
      <c r="A36" s="8"/>
      <c r="C36" t="s">
        <v>62</v>
      </c>
      <c r="D36" t="s">
        <v>7</v>
      </c>
      <c r="E36" t="s">
        <v>63</v>
      </c>
      <c r="F36" t="s">
        <v>64</v>
      </c>
      <c r="G36" t="s">
        <v>70</v>
      </c>
      <c r="H36" t="s">
        <v>66</v>
      </c>
      <c r="I36" t="s">
        <v>67</v>
      </c>
      <c r="J36" t="s">
        <v>68</v>
      </c>
      <c r="K36" t="s">
        <v>65</v>
      </c>
      <c r="L36" t="s">
        <v>69</v>
      </c>
      <c r="M36" t="s">
        <v>75</v>
      </c>
      <c r="N36" t="s">
        <v>76</v>
      </c>
      <c r="O36" t="s">
        <v>71</v>
      </c>
      <c r="P36" t="s">
        <v>72</v>
      </c>
      <c r="Q36" t="s">
        <v>73</v>
      </c>
      <c r="R36" t="s">
        <v>74</v>
      </c>
      <c r="T36" s="3" t="s">
        <v>94</v>
      </c>
      <c r="U36" s="5" t="s">
        <v>3</v>
      </c>
      <c r="V36" s="5" t="s">
        <v>4</v>
      </c>
      <c r="W36" s="5" t="s">
        <v>8</v>
      </c>
      <c r="X36" s="5" t="s">
        <v>39</v>
      </c>
      <c r="Y36" s="5" t="s">
        <v>5</v>
      </c>
      <c r="Z36" s="5" t="s">
        <v>6</v>
      </c>
      <c r="AA36" s="5" t="s">
        <v>40</v>
      </c>
      <c r="AB36" s="5" t="s">
        <v>41</v>
      </c>
      <c r="AC36" s="5" t="s">
        <v>34</v>
      </c>
      <c r="AD36" s="5" t="s">
        <v>9</v>
      </c>
      <c r="AE36" s="5" t="s">
        <v>35</v>
      </c>
      <c r="AF36" s="5" t="s">
        <v>36</v>
      </c>
      <c r="AG36" s="5" t="s">
        <v>37</v>
      </c>
      <c r="AH36" s="5" t="s">
        <v>38</v>
      </c>
    </row>
    <row r="37" spans="1:34" x14ac:dyDescent="0.3">
      <c r="A37" t="s">
        <v>86</v>
      </c>
      <c r="C37">
        <v>16.862271920913201</v>
      </c>
      <c r="D37">
        <v>14.758480270989599</v>
      </c>
      <c r="E37">
        <v>19.3697339774554</v>
      </c>
      <c r="F37">
        <v>22.9556953244157</v>
      </c>
      <c r="G37">
        <v>19.320797623694901</v>
      </c>
      <c r="H37">
        <v>21.910900851591201</v>
      </c>
      <c r="I37">
        <v>23.125955715132999</v>
      </c>
      <c r="J37">
        <v>23.3534445753635</v>
      </c>
      <c r="K37">
        <v>24.073193585722201</v>
      </c>
      <c r="L37">
        <v>21.524032698578999</v>
      </c>
      <c r="M37">
        <v>21.554744596471199</v>
      </c>
      <c r="N37">
        <v>18.314941315690799</v>
      </c>
      <c r="O37">
        <v>21.4654419603756</v>
      </c>
      <c r="P37">
        <v>24.807244072184101</v>
      </c>
      <c r="Q37">
        <v>23.286002279140099</v>
      </c>
      <c r="R37">
        <v>26.341208967187299</v>
      </c>
      <c r="T37" s="3" t="s">
        <v>44</v>
      </c>
      <c r="U37">
        <f t="shared" si="34"/>
        <v>6738.1360675303613</v>
      </c>
      <c r="V37">
        <f t="shared" ref="V37:V40" si="35">130000*1.9^($D37-F37)</f>
        <v>674.43505953975705</v>
      </c>
      <c r="W37">
        <f t="shared" ref="W37:W40" si="36">130000*1.9^($D37-G37)</f>
        <v>6953.1398022688354</v>
      </c>
      <c r="X37">
        <f t="shared" ref="X37:X40" si="37">130000*1.9^($D37-H37)</f>
        <v>1318.8043164943133</v>
      </c>
      <c r="Y37">
        <f t="shared" ref="Y37:Y40" si="38">130000*1.9^($D37-I37)</f>
        <v>604.61572936746438</v>
      </c>
      <c r="Z37">
        <f t="shared" ref="Z37:Z40" si="39">130000*1.9^($D37-J37)</f>
        <v>522.47570709620118</v>
      </c>
      <c r="AA37">
        <f t="shared" ref="AA37:AA40" si="40">130000*1.9^($D37-K37)</f>
        <v>329.1800250765807</v>
      </c>
      <c r="AB37">
        <f t="shared" ref="AB37:AB40" si="41">130000*1.9^($D37-L37)</f>
        <v>1690.5236494801607</v>
      </c>
      <c r="AC37">
        <f t="shared" ref="AC37:AC40" si="42">130000*1.9^($D37-M37)</f>
        <v>1657.525423945249</v>
      </c>
      <c r="AD37">
        <f t="shared" ref="AD37:AD40" si="43">130000*1.9^($D37-N37)</f>
        <v>13260.717692200637</v>
      </c>
      <c r="AE37">
        <f t="shared" ref="AE37:AE40" si="44">130000*1.9^($D37-O37)</f>
        <v>1755.3092034721451</v>
      </c>
      <c r="AF37">
        <f t="shared" ref="AF37:AF40" si="45">130000*1.9^($D37-P37)</f>
        <v>205.50115049009074</v>
      </c>
      <c r="AG37">
        <f t="shared" ref="AG37:AG40" si="46">130000*1.9^($D37-Q37)</f>
        <v>545.5893513867137</v>
      </c>
      <c r="AH37">
        <f t="shared" ref="AH37:AH40" si="47">130000*1.9^($D37-R37)</f>
        <v>76.774327221766754</v>
      </c>
    </row>
    <row r="38" spans="1:34" s="7" customFormat="1" x14ac:dyDescent="0.3">
      <c r="A38" t="s">
        <v>87</v>
      </c>
      <c r="B38"/>
      <c r="C38">
        <v>16.413585664135798</v>
      </c>
      <c r="D38">
        <v>16.302964965663801</v>
      </c>
      <c r="E38">
        <v>21.325327414955201</v>
      </c>
      <c r="F38">
        <v>24.8786537927373</v>
      </c>
      <c r="G38">
        <v>22.2120702144598</v>
      </c>
      <c r="H38">
        <v>24.332668217603299</v>
      </c>
      <c r="I38">
        <v>25.4925770705036</v>
      </c>
      <c r="J38">
        <v>26.245897423038301</v>
      </c>
      <c r="K38">
        <v>26.698509790075398</v>
      </c>
      <c r="L38">
        <v>28.023190913988699</v>
      </c>
      <c r="M38">
        <v>25.6216234176268</v>
      </c>
      <c r="N38">
        <v>24.8045398587041</v>
      </c>
      <c r="O38">
        <v>24.540354137293701</v>
      </c>
      <c r="P38">
        <v>28.889996475762199</v>
      </c>
      <c r="Q38">
        <v>30.048846217032899</v>
      </c>
      <c r="R38">
        <v>29.357331209685</v>
      </c>
      <c r="S38" s="5"/>
      <c r="T38" s="3" t="s">
        <v>45</v>
      </c>
      <c r="U38">
        <f t="shared" si="34"/>
        <v>5175.3739355155976</v>
      </c>
      <c r="V38">
        <f t="shared" si="35"/>
        <v>528.97994986073036</v>
      </c>
      <c r="W38">
        <f t="shared" si="36"/>
        <v>2929.2671805353007</v>
      </c>
      <c r="X38">
        <f t="shared" si="37"/>
        <v>750.99086834995001</v>
      </c>
      <c r="Y38">
        <f t="shared" si="38"/>
        <v>356.70228116249592</v>
      </c>
      <c r="Z38">
        <f t="shared" si="39"/>
        <v>219.94552272743019</v>
      </c>
      <c r="AA38">
        <f t="shared" si="40"/>
        <v>164.49314292824138</v>
      </c>
      <c r="AB38">
        <f t="shared" si="41"/>
        <v>70.289129569106279</v>
      </c>
      <c r="AC38">
        <f t="shared" si="42"/>
        <v>328.34752933809665</v>
      </c>
      <c r="AD38">
        <f t="shared" si="43"/>
        <v>554.751821769505</v>
      </c>
      <c r="AE38">
        <f t="shared" si="44"/>
        <v>657.26644072460692</v>
      </c>
      <c r="AF38">
        <f t="shared" si="45"/>
        <v>40.296097954187672</v>
      </c>
      <c r="AG38">
        <f t="shared" si="46"/>
        <v>19.152675705330825</v>
      </c>
      <c r="AH38">
        <f t="shared" si="47"/>
        <v>29.853259330968481</v>
      </c>
    </row>
    <row r="39" spans="1:34" s="7" customFormat="1" x14ac:dyDescent="0.3">
      <c r="A39" t="s">
        <v>88</v>
      </c>
      <c r="B39"/>
      <c r="C39">
        <v>16.465300419830001</v>
      </c>
      <c r="D39">
        <v>14.8708386959644</v>
      </c>
      <c r="E39">
        <v>19.8998736337076</v>
      </c>
      <c r="F39">
        <v>23.124492690400899</v>
      </c>
      <c r="G39">
        <v>20.235780168261599</v>
      </c>
      <c r="H39">
        <v>22.412759133565402</v>
      </c>
      <c r="I39">
        <v>23.819352224217202</v>
      </c>
      <c r="J39">
        <v>23.777694705877199</v>
      </c>
      <c r="K39">
        <v>24.624383923292601</v>
      </c>
      <c r="L39">
        <v>22.833856279947099</v>
      </c>
      <c r="M39">
        <v>22.4190097666932</v>
      </c>
      <c r="N39">
        <v>19.968225184424501</v>
      </c>
      <c r="O39">
        <v>22.5305317118173</v>
      </c>
      <c r="P39">
        <v>25.630067735519098</v>
      </c>
      <c r="Q39">
        <v>24.351538571525701</v>
      </c>
      <c r="R39">
        <v>26.388792879203901</v>
      </c>
      <c r="S39" s="6"/>
      <c r="T39" s="3" t="s">
        <v>46</v>
      </c>
      <c r="U39">
        <f t="shared" si="34"/>
        <v>5153.2564331729245</v>
      </c>
      <c r="V39">
        <f t="shared" si="35"/>
        <v>650.44050801258516</v>
      </c>
      <c r="W39">
        <f t="shared" si="36"/>
        <v>4153.8097175950124</v>
      </c>
      <c r="X39">
        <f t="shared" si="37"/>
        <v>1027.0837834399863</v>
      </c>
      <c r="Y39">
        <f t="shared" si="38"/>
        <v>416.40216908388294</v>
      </c>
      <c r="Z39">
        <f t="shared" si="39"/>
        <v>427.6861301980498</v>
      </c>
      <c r="AA39">
        <f t="shared" si="40"/>
        <v>248.37478154109971</v>
      </c>
      <c r="AB39">
        <f t="shared" si="41"/>
        <v>783.83296868029163</v>
      </c>
      <c r="AC39">
        <f t="shared" si="42"/>
        <v>1022.9713852946003</v>
      </c>
      <c r="AD39">
        <f t="shared" si="43"/>
        <v>4932.0618388527691</v>
      </c>
      <c r="AE39">
        <f t="shared" si="44"/>
        <v>952.30560823023757</v>
      </c>
      <c r="AF39">
        <f t="shared" si="45"/>
        <v>130.24753537383839</v>
      </c>
      <c r="AG39">
        <f t="shared" si="46"/>
        <v>295.91305281220417</v>
      </c>
      <c r="AH39">
        <f t="shared" si="47"/>
        <v>80.033562357908679</v>
      </c>
    </row>
    <row r="40" spans="1:34" s="7" customFormat="1" x14ac:dyDescent="0.3">
      <c r="A40" t="s">
        <v>89</v>
      </c>
      <c r="B40"/>
      <c r="C40">
        <v>16.370671499221</v>
      </c>
      <c r="D40">
        <v>15.2990977398107</v>
      </c>
      <c r="E40">
        <v>20.3338874466926</v>
      </c>
      <c r="F40">
        <v>23.563137346483501</v>
      </c>
      <c r="G40">
        <v>20.661239167720399</v>
      </c>
      <c r="H40">
        <v>23.092650153828501</v>
      </c>
      <c r="I40">
        <v>24.164718250917499</v>
      </c>
      <c r="J40">
        <v>24.7796708271214</v>
      </c>
      <c r="K40">
        <v>24.581100196082101</v>
      </c>
      <c r="L40">
        <v>22.5959898815473</v>
      </c>
      <c r="M40">
        <v>22.678739037101501</v>
      </c>
      <c r="N40">
        <v>20.4194143511405</v>
      </c>
      <c r="O40">
        <v>22.6760358107828</v>
      </c>
      <c r="P40">
        <v>25.5128115564392</v>
      </c>
      <c r="Q40">
        <v>24.556391061169801</v>
      </c>
      <c r="R40">
        <v>26.7158928982535</v>
      </c>
      <c r="S40" s="6"/>
      <c r="T40" s="3" t="s">
        <v>47</v>
      </c>
      <c r="U40">
        <f t="shared" si="34"/>
        <v>5134.2568531737343</v>
      </c>
      <c r="V40">
        <f t="shared" si="35"/>
        <v>646.11906142521275</v>
      </c>
      <c r="W40">
        <f t="shared" si="36"/>
        <v>4161.2817373033622</v>
      </c>
      <c r="X40">
        <f t="shared" si="37"/>
        <v>873.90163662279235</v>
      </c>
      <c r="Y40">
        <f t="shared" si="38"/>
        <v>439.15689940415052</v>
      </c>
      <c r="Z40">
        <f t="shared" si="39"/>
        <v>295.93713505765561</v>
      </c>
      <c r="AA40">
        <f t="shared" si="40"/>
        <v>336.16441862416104</v>
      </c>
      <c r="AB40">
        <f t="shared" si="41"/>
        <v>1202.0108615471947</v>
      </c>
      <c r="AC40">
        <f t="shared" si="42"/>
        <v>1139.8344188464721</v>
      </c>
      <c r="AD40">
        <f t="shared" si="43"/>
        <v>4860.0043600444287</v>
      </c>
      <c r="AE40">
        <f t="shared" si="44"/>
        <v>1141.8138352755964</v>
      </c>
      <c r="AF40">
        <f t="shared" si="45"/>
        <v>184.85612577159722</v>
      </c>
      <c r="AG40">
        <f t="shared" si="46"/>
        <v>341.53837196007009</v>
      </c>
      <c r="AH40">
        <f t="shared" si="47"/>
        <v>85.402501279867039</v>
      </c>
    </row>
    <row r="41" spans="1:34" s="2" customFormat="1" x14ac:dyDescent="0.3">
      <c r="T41" s="3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15.6" x14ac:dyDescent="0.3">
      <c r="A42" s="8" t="s">
        <v>90</v>
      </c>
      <c r="C42" t="s">
        <v>62</v>
      </c>
      <c r="D42" t="s">
        <v>7</v>
      </c>
      <c r="E42" t="s">
        <v>63</v>
      </c>
      <c r="F42" t="s">
        <v>64</v>
      </c>
      <c r="G42" t="s">
        <v>70</v>
      </c>
      <c r="H42" t="s">
        <v>66</v>
      </c>
      <c r="I42" t="s">
        <v>67</v>
      </c>
      <c r="J42" t="s">
        <v>68</v>
      </c>
      <c r="K42" t="s">
        <v>65</v>
      </c>
      <c r="L42" t="s">
        <v>69</v>
      </c>
      <c r="M42" t="s">
        <v>75</v>
      </c>
      <c r="N42" t="s">
        <v>76</v>
      </c>
      <c r="O42" t="s">
        <v>71</v>
      </c>
      <c r="P42" t="s">
        <v>72</v>
      </c>
      <c r="Q42" t="s">
        <v>73</v>
      </c>
      <c r="R42" t="s">
        <v>74</v>
      </c>
      <c r="T42" s="3" t="s">
        <v>95</v>
      </c>
      <c r="U42" s="5" t="s">
        <v>3</v>
      </c>
      <c r="V42" s="5" t="s">
        <v>4</v>
      </c>
      <c r="W42" s="5" t="s">
        <v>8</v>
      </c>
      <c r="X42" s="5" t="s">
        <v>39</v>
      </c>
      <c r="Y42" s="5" t="s">
        <v>5</v>
      </c>
      <c r="Z42" s="5" t="s">
        <v>6</v>
      </c>
      <c r="AA42" s="5" t="s">
        <v>40</v>
      </c>
      <c r="AB42" s="5" t="s">
        <v>41</v>
      </c>
      <c r="AC42" s="5" t="s">
        <v>34</v>
      </c>
      <c r="AD42" s="5" t="s">
        <v>9</v>
      </c>
      <c r="AE42" s="5" t="s">
        <v>35</v>
      </c>
      <c r="AF42" s="5" t="s">
        <v>36</v>
      </c>
      <c r="AG42" s="5" t="s">
        <v>37</v>
      </c>
      <c r="AH42" s="5" t="s">
        <v>38</v>
      </c>
    </row>
    <row r="43" spans="1:34" x14ac:dyDescent="0.3">
      <c r="A43" t="s">
        <v>91</v>
      </c>
      <c r="C43">
        <v>16.359802495551801</v>
      </c>
      <c r="D43">
        <v>15.4770252942998</v>
      </c>
      <c r="E43">
        <v>19.949277025612901</v>
      </c>
      <c r="F43">
        <v>22.397515229775799</v>
      </c>
      <c r="G43">
        <v>19.672617915509701</v>
      </c>
      <c r="H43">
        <v>22.684304489910001</v>
      </c>
      <c r="I43">
        <v>23.520803680419</v>
      </c>
      <c r="J43">
        <v>24.040296891503299</v>
      </c>
      <c r="K43">
        <v>25.648986433779498</v>
      </c>
      <c r="L43">
        <v>21.818677717911399</v>
      </c>
      <c r="M43">
        <v>22.170282921464299</v>
      </c>
      <c r="N43">
        <v>18.604665360162201</v>
      </c>
      <c r="O43">
        <v>21.6229201262841</v>
      </c>
      <c r="P43">
        <v>25.202208096453699</v>
      </c>
      <c r="Q43">
        <v>23.509639837298199</v>
      </c>
      <c r="R43">
        <v>26.531888105108401</v>
      </c>
      <c r="T43" t="s">
        <v>91</v>
      </c>
      <c r="U43">
        <f t="shared" ref="U43:U45" si="48">130000*1.9^($D43-E43)</f>
        <v>7366.9390683134106</v>
      </c>
      <c r="V43">
        <f t="shared" ref="V43:V45" si="49">130000*1.9^($D43-F43)</f>
        <v>1530.4948142922176</v>
      </c>
      <c r="W43">
        <f t="shared" ref="W43:W45" si="50">130000*1.9^($D43-G43)</f>
        <v>8798.4627764944726</v>
      </c>
      <c r="X43">
        <f t="shared" ref="X43:X45" si="51">130000*1.9^($D43-H43)</f>
        <v>1273.175648497755</v>
      </c>
      <c r="Y43">
        <f t="shared" ref="Y43:Y45" si="52">130000*1.9^($D43-I43)</f>
        <v>744.23683649351153</v>
      </c>
      <c r="Z43">
        <f t="shared" ref="Z43:Z45" si="53">130000*1.9^($D43-J43)</f>
        <v>533.21279061814732</v>
      </c>
      <c r="AA43">
        <f t="shared" ref="AA43:AA45" si="54">130000*1.9^($D43-K43)</f>
        <v>189.87708505771414</v>
      </c>
      <c r="AB43">
        <f t="shared" ref="AB43:AB45" si="55">130000*1.9^($D43-L43)</f>
        <v>2219.1410300428511</v>
      </c>
      <c r="AC43">
        <f t="shared" ref="AC43:AC45" si="56">130000*1.9^($D43-M43)</f>
        <v>1770.8170164624903</v>
      </c>
      <c r="AD43">
        <f t="shared" ref="AD43:AD45" si="57">130000*1.9^($D43-N43)</f>
        <v>17462.339259304546</v>
      </c>
      <c r="AE43">
        <f t="shared" ref="AE43:AE45" si="58">130000*1.9^($D43-O43)</f>
        <v>2516.2456483198844</v>
      </c>
      <c r="AF43">
        <f t="shared" ref="AF43:AF45" si="59">130000*1.9^($D43-P43)</f>
        <v>252.93773561195152</v>
      </c>
      <c r="AG43">
        <f t="shared" ref="AG43:AG45" si="60">130000*1.9^($D43-Q43)</f>
        <v>749.58885950141757</v>
      </c>
      <c r="AH43">
        <f t="shared" ref="AH43:AH45" si="61">130000*1.9^($D43-R43)</f>
        <v>107.73592276083519</v>
      </c>
    </row>
    <row r="44" spans="1:34" x14ac:dyDescent="0.3">
      <c r="A44" t="s">
        <v>92</v>
      </c>
      <c r="C44">
        <v>16.4270458886201</v>
      </c>
      <c r="D44">
        <v>16.2291903343767</v>
      </c>
      <c r="E44">
        <v>20.635132002557501</v>
      </c>
      <c r="F44">
        <v>23.175217586159299</v>
      </c>
      <c r="G44">
        <v>20.590165562500999</v>
      </c>
      <c r="H44">
        <v>23.360479684200701</v>
      </c>
      <c r="I44">
        <v>24.627989295373901</v>
      </c>
      <c r="J44">
        <v>24.589671254780701</v>
      </c>
      <c r="K44">
        <v>27.934823040025901</v>
      </c>
      <c r="L44">
        <v>26.989868853199201</v>
      </c>
      <c r="M44">
        <v>24.262719125594401</v>
      </c>
      <c r="N44">
        <v>25.474229915172199</v>
      </c>
      <c r="O44">
        <v>24.054605121486698</v>
      </c>
      <c r="P44">
        <v>28.950418809930799</v>
      </c>
      <c r="Q44">
        <v>29.6575855616999</v>
      </c>
      <c r="R44">
        <v>29.148941669223099</v>
      </c>
      <c r="T44" t="s">
        <v>92</v>
      </c>
      <c r="U44">
        <f t="shared" si="48"/>
        <v>7687.2542756974208</v>
      </c>
      <c r="V44">
        <f t="shared" si="49"/>
        <v>1505.6126103419929</v>
      </c>
      <c r="W44">
        <f t="shared" si="50"/>
        <v>7912.3557193479301</v>
      </c>
      <c r="X44">
        <f t="shared" si="51"/>
        <v>1336.8133273638016</v>
      </c>
      <c r="Y44">
        <f t="shared" si="52"/>
        <v>592.58123976706418</v>
      </c>
      <c r="Z44">
        <f t="shared" si="53"/>
        <v>607.33623108212066</v>
      </c>
      <c r="AA44">
        <f t="shared" si="54"/>
        <v>70.950601914260204</v>
      </c>
      <c r="AB44">
        <f t="shared" si="55"/>
        <v>130.12641542215829</v>
      </c>
      <c r="AC44">
        <f t="shared" si="56"/>
        <v>749.14911947033204</v>
      </c>
      <c r="AD44">
        <f t="shared" si="57"/>
        <v>344.23520069313815</v>
      </c>
      <c r="AE44">
        <f t="shared" si="58"/>
        <v>856.21099685460661</v>
      </c>
      <c r="AF44">
        <f t="shared" si="59"/>
        <v>36.970481447468337</v>
      </c>
      <c r="AG44">
        <f t="shared" si="60"/>
        <v>23.481715811130911</v>
      </c>
      <c r="AH44">
        <f t="shared" si="61"/>
        <v>32.547388231951871</v>
      </c>
    </row>
    <row r="45" spans="1:34" x14ac:dyDescent="0.3">
      <c r="A45" t="s">
        <v>93</v>
      </c>
      <c r="C45">
        <v>16.450129758942001</v>
      </c>
      <c r="D45">
        <v>16.934912422289099</v>
      </c>
      <c r="E45">
        <v>20.743711888092101</v>
      </c>
      <c r="F45">
        <v>23.390242199646401</v>
      </c>
      <c r="G45">
        <v>21.038672310907302</v>
      </c>
      <c r="H45">
        <v>23.530244123795701</v>
      </c>
      <c r="I45">
        <v>24.5654120230434</v>
      </c>
      <c r="J45">
        <v>24.5219178069656</v>
      </c>
      <c r="K45">
        <v>26.7387562145781</v>
      </c>
      <c r="L45">
        <v>23.493557178256101</v>
      </c>
      <c r="M45">
        <v>22.9935902851336</v>
      </c>
      <c r="N45">
        <v>20.763852641122501</v>
      </c>
      <c r="O45">
        <v>23.890269867916299</v>
      </c>
      <c r="P45">
        <v>26.725802260217701</v>
      </c>
      <c r="Q45">
        <v>24.986782206189101</v>
      </c>
      <c r="R45">
        <v>27.722860728958501</v>
      </c>
      <c r="T45" t="s">
        <v>93</v>
      </c>
      <c r="U45">
        <f t="shared" si="48"/>
        <v>11277.862254660351</v>
      </c>
      <c r="V45">
        <f t="shared" si="49"/>
        <v>2062.9890913909012</v>
      </c>
      <c r="W45">
        <f t="shared" si="50"/>
        <v>9332.6613250517694</v>
      </c>
      <c r="X45">
        <f t="shared" si="51"/>
        <v>1885.6925750649048</v>
      </c>
      <c r="Y45">
        <f t="shared" si="52"/>
        <v>970.31805281815411</v>
      </c>
      <c r="Z45">
        <f t="shared" si="53"/>
        <v>997.78800995374525</v>
      </c>
      <c r="AA45">
        <f t="shared" si="54"/>
        <v>240.48422429080645</v>
      </c>
      <c r="AB45">
        <f t="shared" si="55"/>
        <v>1930.6231487694727</v>
      </c>
      <c r="AC45">
        <f t="shared" si="56"/>
        <v>2661.1238115642341</v>
      </c>
      <c r="AD45">
        <f t="shared" si="57"/>
        <v>11133.006906125052</v>
      </c>
      <c r="AE45">
        <f t="shared" si="58"/>
        <v>1496.6230112961875</v>
      </c>
      <c r="AF45">
        <f t="shared" si="59"/>
        <v>242.49207704815785</v>
      </c>
      <c r="AG45">
        <f t="shared" si="60"/>
        <v>740.38166569298232</v>
      </c>
      <c r="AH45">
        <f t="shared" si="61"/>
        <v>127.86860138502281</v>
      </c>
    </row>
    <row r="46" spans="1:34" x14ac:dyDescent="0.3">
      <c r="T46" s="3"/>
    </row>
    <row r="47" spans="1:34" x14ac:dyDescent="0.3">
      <c r="T47" s="3"/>
    </row>
    <row r="48" spans="1:34" x14ac:dyDescent="0.3">
      <c r="T48" s="3" t="s">
        <v>55</v>
      </c>
      <c r="U48" s="5" t="s">
        <v>3</v>
      </c>
      <c r="V48" s="5" t="s">
        <v>4</v>
      </c>
      <c r="W48" s="5" t="s">
        <v>8</v>
      </c>
      <c r="X48" s="5" t="s">
        <v>39</v>
      </c>
      <c r="Y48" s="5" t="s">
        <v>5</v>
      </c>
      <c r="Z48" s="5" t="s">
        <v>6</v>
      </c>
      <c r="AA48" s="5" t="s">
        <v>40</v>
      </c>
      <c r="AB48" s="5" t="s">
        <v>41</v>
      </c>
      <c r="AC48" s="5" t="s">
        <v>34</v>
      </c>
      <c r="AD48" s="5" t="s">
        <v>9</v>
      </c>
      <c r="AE48" s="5" t="s">
        <v>35</v>
      </c>
      <c r="AF48" s="5" t="s">
        <v>36</v>
      </c>
      <c r="AG48" s="5" t="s">
        <v>37</v>
      </c>
      <c r="AH48" s="5" t="s">
        <v>38</v>
      </c>
    </row>
    <row r="49" spans="20:51" x14ac:dyDescent="0.3">
      <c r="T49" s="5" t="s">
        <v>51</v>
      </c>
      <c r="U49" s="22">
        <f t="shared" ref="U49:AH49" si="62">U3/U2</f>
        <v>0.72265316131991464</v>
      </c>
      <c r="V49" s="22">
        <f t="shared" si="62"/>
        <v>0.9369603292618639</v>
      </c>
      <c r="W49" s="22">
        <f t="shared" si="62"/>
        <v>1.1732429762946519</v>
      </c>
      <c r="X49" s="22">
        <f t="shared" si="62"/>
        <v>0.70108990808355676</v>
      </c>
      <c r="Y49" s="22">
        <f t="shared" si="62"/>
        <v>1.0252387872460946</v>
      </c>
      <c r="Z49" s="22">
        <f t="shared" si="62"/>
        <v>0.69332921614622789</v>
      </c>
      <c r="AA49" s="22">
        <f t="shared" si="62"/>
        <v>0.31610101083961767</v>
      </c>
      <c r="AB49" s="22">
        <f t="shared" si="62"/>
        <v>0.18343033115843113</v>
      </c>
      <c r="AC49" s="22">
        <f t="shared" si="62"/>
        <v>0.48277163102492204</v>
      </c>
      <c r="AD49" s="22">
        <f t="shared" si="62"/>
        <v>0.2607004129406616</v>
      </c>
      <c r="AE49" s="22">
        <f t="shared" si="62"/>
        <v>0.46007421281330052</v>
      </c>
      <c r="AF49" s="22">
        <f t="shared" si="62"/>
        <v>0.26125873801744459</v>
      </c>
      <c r="AG49" s="22">
        <f t="shared" si="62"/>
        <v>4.7808335827378527E-2</v>
      </c>
      <c r="AH49" s="22">
        <f t="shared" si="62"/>
        <v>8.5043561254340275E-2</v>
      </c>
    </row>
    <row r="50" spans="20:51" x14ac:dyDescent="0.3">
      <c r="T50" s="6" t="s">
        <v>52</v>
      </c>
      <c r="U50" s="6">
        <f t="shared" ref="U50:AH50" si="63">U6/U4</f>
        <v>1.4823968365193829</v>
      </c>
      <c r="V50" s="6">
        <f t="shared" si="63"/>
        <v>1.2588773033775151</v>
      </c>
      <c r="W50" s="6">
        <f t="shared" si="63"/>
        <v>1.7656774128658532</v>
      </c>
      <c r="X50" s="6">
        <f t="shared" si="63"/>
        <v>0.9634522354129087</v>
      </c>
      <c r="Y50" s="6">
        <f t="shared" si="63"/>
        <v>2.2187161026340965</v>
      </c>
      <c r="Z50" s="6">
        <f t="shared" si="63"/>
        <v>1.1890884922058744</v>
      </c>
      <c r="AA50" s="6">
        <f t="shared" si="63"/>
        <v>1.3129424928025017</v>
      </c>
      <c r="AB50" s="6">
        <f t="shared" si="63"/>
        <v>3.7146679138563097</v>
      </c>
      <c r="AC50" s="6">
        <f t="shared" si="63"/>
        <v>3.7714398049413647</v>
      </c>
      <c r="AD50" s="6">
        <f t="shared" si="63"/>
        <v>5.1643001151650871</v>
      </c>
      <c r="AE50" s="6">
        <f t="shared" si="63"/>
        <v>2.0866029461324569</v>
      </c>
      <c r="AF50" s="6">
        <f t="shared" si="63"/>
        <v>2.8516772317664754</v>
      </c>
      <c r="AG50" s="6">
        <f t="shared" si="63"/>
        <v>1.726184176239441</v>
      </c>
      <c r="AH50" s="6">
        <f t="shared" si="63"/>
        <v>2.6343713331383185</v>
      </c>
    </row>
    <row r="51" spans="20:51" x14ac:dyDescent="0.3">
      <c r="T51" s="6" t="s">
        <v>54</v>
      </c>
      <c r="U51" s="6"/>
      <c r="V51" s="6"/>
      <c r="W51" s="6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</row>
    <row r="52" spans="20:51" x14ac:dyDescent="0.3">
      <c r="T52" s="2" t="s">
        <v>53</v>
      </c>
      <c r="U52" s="23">
        <f t="shared" ref="U52:AH52" si="64">U5/U4</f>
        <v>1.4993147979242329</v>
      </c>
      <c r="V52" s="23">
        <f t="shared" si="64"/>
        <v>1.3734015145977012</v>
      </c>
      <c r="W52" s="23">
        <f t="shared" si="64"/>
        <v>2.7625185424145213</v>
      </c>
      <c r="X52" s="23">
        <f t="shared" si="64"/>
        <v>1.0202288126867745</v>
      </c>
      <c r="Y52" s="23">
        <f t="shared" si="64"/>
        <v>2.3612398439039075</v>
      </c>
      <c r="Z52" s="23">
        <f t="shared" si="64"/>
        <v>1.9019814117820275</v>
      </c>
      <c r="AA52" s="23">
        <f t="shared" si="64"/>
        <v>0.92572501140427621</v>
      </c>
      <c r="AB52" s="23">
        <f t="shared" si="64"/>
        <v>0.91672125100467139</v>
      </c>
      <c r="AC52" s="23">
        <f t="shared" si="64"/>
        <v>4.3861764393924885</v>
      </c>
      <c r="AD52" s="23">
        <f t="shared" si="64"/>
        <v>1.0240545021682057</v>
      </c>
      <c r="AE52" s="23">
        <f t="shared" si="64"/>
        <v>2.8226671008529194</v>
      </c>
      <c r="AF52" s="23">
        <f t="shared" si="64"/>
        <v>1.5153865014624837</v>
      </c>
      <c r="AG52" s="23">
        <f t="shared" si="64"/>
        <v>0.23869174875201499</v>
      </c>
      <c r="AH52" s="23">
        <f t="shared" si="64"/>
        <v>3.3272743744667408</v>
      </c>
    </row>
    <row r="54" spans="20:51" x14ac:dyDescent="0.3">
      <c r="T54" t="s">
        <v>56</v>
      </c>
      <c r="U54" s="5" t="s">
        <v>3</v>
      </c>
      <c r="V54" s="5" t="s">
        <v>4</v>
      </c>
      <c r="W54" s="5" t="s">
        <v>8</v>
      </c>
      <c r="X54" s="5" t="s">
        <v>39</v>
      </c>
      <c r="Y54" s="5" t="s">
        <v>5</v>
      </c>
      <c r="Z54" s="5" t="s">
        <v>6</v>
      </c>
      <c r="AA54" s="5" t="s">
        <v>40</v>
      </c>
      <c r="AB54" s="5" t="s">
        <v>41</v>
      </c>
      <c r="AC54" s="5" t="s">
        <v>34</v>
      </c>
      <c r="AD54" s="5" t="s">
        <v>9</v>
      </c>
      <c r="AE54" s="5" t="s">
        <v>35</v>
      </c>
      <c r="AF54" s="5" t="s">
        <v>36</v>
      </c>
      <c r="AG54" s="5" t="s">
        <v>37</v>
      </c>
      <c r="AH54" s="5" t="s">
        <v>38</v>
      </c>
    </row>
    <row r="55" spans="20:51" x14ac:dyDescent="0.3">
      <c r="T55" s="5" t="s">
        <v>51</v>
      </c>
      <c r="U55">
        <f t="shared" ref="U55:AH55" si="65">U10/U9</f>
        <v>1.0526296679793543</v>
      </c>
      <c r="V55">
        <f t="shared" si="65"/>
        <v>1.1057569759023376</v>
      </c>
      <c r="W55">
        <f t="shared" si="65"/>
        <v>0.99404063195148051</v>
      </c>
      <c r="X55">
        <f t="shared" si="65"/>
        <v>1.2409338321474994</v>
      </c>
      <c r="Y55">
        <f t="shared" si="65"/>
        <v>1.2273981049238514</v>
      </c>
      <c r="Z55">
        <f t="shared" si="65"/>
        <v>1.4512132115800689</v>
      </c>
      <c r="AA55">
        <f t="shared" si="65"/>
        <v>0.39627491907927409</v>
      </c>
      <c r="AB55">
        <f t="shared" si="65"/>
        <v>0.12149531517631823</v>
      </c>
      <c r="AC55">
        <f t="shared" si="65"/>
        <v>0.39939150808719731</v>
      </c>
      <c r="AD55">
        <f t="shared" si="65"/>
        <v>0.41293237839624408</v>
      </c>
      <c r="AE55">
        <f t="shared" si="65"/>
        <v>0.83381724251644074</v>
      </c>
      <c r="AF55">
        <f t="shared" si="65"/>
        <v>0.13791727364574405</v>
      </c>
      <c r="AG55">
        <f t="shared" si="65"/>
        <v>0.13937036133183817</v>
      </c>
      <c r="AH55">
        <f t="shared" si="65"/>
        <v>0.15762165875837111</v>
      </c>
    </row>
    <row r="56" spans="20:51" x14ac:dyDescent="0.3">
      <c r="T56" s="6" t="s">
        <v>52</v>
      </c>
      <c r="U56">
        <f t="shared" ref="U56:AH56" si="66">U13/U11</f>
        <v>1.0771550850998779</v>
      </c>
      <c r="V56">
        <f t="shared" si="66"/>
        <v>1.303508734641972</v>
      </c>
      <c r="W56">
        <f t="shared" si="66"/>
        <v>1.276838106704437</v>
      </c>
      <c r="X56">
        <f t="shared" si="66"/>
        <v>1.0461709151503795</v>
      </c>
      <c r="Y56">
        <f t="shared" si="66"/>
        <v>1.0096883372616121</v>
      </c>
      <c r="Z56">
        <f t="shared" si="66"/>
        <v>1.8956446798388531</v>
      </c>
      <c r="AA56">
        <f t="shared" si="66"/>
        <v>1.1478789454689957</v>
      </c>
      <c r="AB56">
        <f t="shared" si="66"/>
        <v>0.56517296128161598</v>
      </c>
      <c r="AC56">
        <f t="shared" si="66"/>
        <v>1.3491187642510898</v>
      </c>
      <c r="AD56">
        <f t="shared" si="66"/>
        <v>0.48616762840315053</v>
      </c>
      <c r="AE56">
        <f t="shared" si="66"/>
        <v>0.7576246575593365</v>
      </c>
      <c r="AF56">
        <f t="shared" si="66"/>
        <v>1.192753333222184</v>
      </c>
      <c r="AG56">
        <f t="shared" si="66"/>
        <v>0.68170366047443132</v>
      </c>
      <c r="AH56">
        <f t="shared" si="66"/>
        <v>1.9192086365604721</v>
      </c>
    </row>
    <row r="57" spans="20:51" x14ac:dyDescent="0.3">
      <c r="T57" s="6" t="s">
        <v>54</v>
      </c>
      <c r="U57">
        <f t="shared" ref="U57:AH57" si="67">U14/U11</f>
        <v>0.96861886524238128</v>
      </c>
      <c r="V57">
        <f t="shared" si="67"/>
        <v>1.2127436154212683</v>
      </c>
      <c r="W57">
        <f t="shared" si="67"/>
        <v>0.69092004388422545</v>
      </c>
      <c r="X57">
        <f t="shared" si="67"/>
        <v>0.86304995433153753</v>
      </c>
      <c r="Y57">
        <f t="shared" si="67"/>
        <v>1.0465340424566187</v>
      </c>
      <c r="Z57">
        <f t="shared" si="67"/>
        <v>1.0721727755806134</v>
      </c>
      <c r="AA57">
        <f t="shared" si="67"/>
        <v>1.092917058438917</v>
      </c>
      <c r="AB57">
        <f t="shared" si="67"/>
        <v>0.82029007753563721</v>
      </c>
      <c r="AC57">
        <f t="shared" si="67"/>
        <v>0.97521219166951123</v>
      </c>
      <c r="AD57">
        <f t="shared" si="67"/>
        <v>0.79965103097961499</v>
      </c>
      <c r="AE57">
        <f t="shared" si="67"/>
        <v>0.55240458945813353</v>
      </c>
      <c r="AF57">
        <f t="shared" si="67"/>
        <v>1.0423198194278842</v>
      </c>
      <c r="AG57">
        <f t="shared" si="67"/>
        <v>0.66176790463750224</v>
      </c>
      <c r="AH57">
        <f t="shared" si="67"/>
        <v>1.1611889869761716</v>
      </c>
    </row>
    <row r="58" spans="20:51" x14ac:dyDescent="0.3">
      <c r="T58" s="2" t="s">
        <v>53</v>
      </c>
      <c r="U58">
        <f t="shared" ref="U58:AH58" si="68">U12/U11</f>
        <v>0.81297903985972719</v>
      </c>
      <c r="V58">
        <f t="shared" si="68"/>
        <v>1.031495401179114</v>
      </c>
      <c r="W58">
        <f t="shared" si="68"/>
        <v>0.54916159132887998</v>
      </c>
      <c r="X58">
        <f t="shared" si="68"/>
        <v>0.86375980977936717</v>
      </c>
      <c r="Y58">
        <f t="shared" si="68"/>
        <v>0.78949578030549139</v>
      </c>
      <c r="Z58">
        <f t="shared" si="68"/>
        <v>1.5681461042399676</v>
      </c>
      <c r="AA58">
        <f t="shared" si="68"/>
        <v>0.51984068646375381</v>
      </c>
      <c r="AB58">
        <f t="shared" si="68"/>
        <v>5.97952255414856E-2</v>
      </c>
      <c r="AC58">
        <f t="shared" si="68"/>
        <v>0.42857473339575358</v>
      </c>
      <c r="AD58">
        <f t="shared" si="68"/>
        <v>5.748953947943606E-2</v>
      </c>
      <c r="AE58">
        <f t="shared" si="68"/>
        <v>0.36881806129168099</v>
      </c>
      <c r="AF58">
        <f t="shared" si="68"/>
        <v>0.28249543224028423</v>
      </c>
      <c r="AG58">
        <f t="shared" si="68"/>
        <v>3.1478981101802604E-2</v>
      </c>
      <c r="AH58">
        <f t="shared" si="68"/>
        <v>0.29062816742965719</v>
      </c>
    </row>
    <row r="60" spans="20:51" x14ac:dyDescent="0.3">
      <c r="T60" t="s">
        <v>57</v>
      </c>
      <c r="U60" s="5" t="s">
        <v>3</v>
      </c>
      <c r="V60" s="5" t="s">
        <v>4</v>
      </c>
      <c r="W60" s="5" t="s">
        <v>8</v>
      </c>
      <c r="X60" s="5" t="s">
        <v>39</v>
      </c>
      <c r="Y60" s="5" t="s">
        <v>5</v>
      </c>
      <c r="Z60" s="5" t="s">
        <v>6</v>
      </c>
      <c r="AA60" s="5" t="s">
        <v>40</v>
      </c>
      <c r="AB60" s="5" t="s">
        <v>41</v>
      </c>
      <c r="AC60" s="5" t="s">
        <v>34</v>
      </c>
      <c r="AD60" s="5" t="s">
        <v>9</v>
      </c>
      <c r="AE60" s="5" t="s">
        <v>35</v>
      </c>
      <c r="AF60" s="5" t="s">
        <v>36</v>
      </c>
      <c r="AG60" s="5" t="s">
        <v>37</v>
      </c>
      <c r="AH60" s="5" t="s">
        <v>38</v>
      </c>
    </row>
    <row r="61" spans="20:51" x14ac:dyDescent="0.3">
      <c r="T61" s="5" t="s">
        <v>51</v>
      </c>
      <c r="U61">
        <f t="shared" ref="U61:AH61" si="69">U17/U16</f>
        <v>1.2201319718957897</v>
      </c>
      <c r="V61">
        <f t="shared" si="69"/>
        <v>1.8049525104417423</v>
      </c>
      <c r="W61">
        <f t="shared" si="69"/>
        <v>0.85003922534078313</v>
      </c>
      <c r="X61">
        <f t="shared" si="69"/>
        <v>1.100030365270968</v>
      </c>
      <c r="Y61">
        <f t="shared" si="69"/>
        <v>1.3078978467404128</v>
      </c>
      <c r="Z61">
        <f t="shared" si="69"/>
        <v>1.1101826020782994</v>
      </c>
      <c r="AA61">
        <f t="shared" si="69"/>
        <v>0.16873804950874988</v>
      </c>
      <c r="AB61">
        <f t="shared" si="69"/>
        <v>7.4436568822021751E-2</v>
      </c>
      <c r="AC61">
        <f t="shared" si="69"/>
        <v>0.30285410442253408</v>
      </c>
      <c r="AD61">
        <f t="shared" si="69"/>
        <v>0.15985097791227501</v>
      </c>
      <c r="AE61">
        <f t="shared" si="69"/>
        <v>0.71797049976007732</v>
      </c>
      <c r="AF61">
        <f t="shared" si="69"/>
        <v>1.2357600953904454E-2</v>
      </c>
      <c r="AG61">
        <f t="shared" si="69"/>
        <v>3.6894173923915009E-2</v>
      </c>
      <c r="AH61">
        <f t="shared" si="69"/>
        <v>3.8839878220310847E-2</v>
      </c>
      <c r="AL61" s="5" t="s">
        <v>3</v>
      </c>
      <c r="AM61" s="5" t="s">
        <v>4</v>
      </c>
      <c r="AN61" s="5" t="s">
        <v>8</v>
      </c>
      <c r="AO61" s="5" t="s">
        <v>39</v>
      </c>
      <c r="AP61" s="5" t="s">
        <v>5</v>
      </c>
      <c r="AQ61" s="5" t="s">
        <v>6</v>
      </c>
      <c r="AR61" s="5" t="s">
        <v>40</v>
      </c>
      <c r="AS61" s="5" t="s">
        <v>41</v>
      </c>
      <c r="AT61" s="5" t="s">
        <v>34</v>
      </c>
      <c r="AU61" s="5" t="s">
        <v>9</v>
      </c>
      <c r="AV61" s="5" t="s">
        <v>35</v>
      </c>
      <c r="AW61" s="5" t="s">
        <v>36</v>
      </c>
      <c r="AX61" s="5" t="s">
        <v>37</v>
      </c>
      <c r="AY61" s="5" t="s">
        <v>38</v>
      </c>
    </row>
    <row r="62" spans="20:51" x14ac:dyDescent="0.3">
      <c r="T62" s="6" t="s">
        <v>52</v>
      </c>
      <c r="U62">
        <f t="shared" ref="U62:AH62" si="70">U20/U18</f>
        <v>1.1130976401745232</v>
      </c>
      <c r="V62">
        <f t="shared" si="70"/>
        <v>1.7586843658346336</v>
      </c>
      <c r="W62">
        <f t="shared" si="70"/>
        <v>1.0098270146568158</v>
      </c>
      <c r="X62">
        <f t="shared" si="70"/>
        <v>0.81714772472068808</v>
      </c>
      <c r="Y62">
        <f t="shared" si="70"/>
        <v>0.75269694230128492</v>
      </c>
      <c r="Z62">
        <f t="shared" si="70"/>
        <v>1.158279868719736</v>
      </c>
      <c r="AA62">
        <f t="shared" si="70"/>
        <v>0.20220343400509722</v>
      </c>
      <c r="AB62">
        <f t="shared" si="70"/>
        <v>0.13472027167742881</v>
      </c>
      <c r="AC62">
        <f t="shared" si="70"/>
        <v>0.30956750506378394</v>
      </c>
      <c r="AD62">
        <f t="shared" si="70"/>
        <v>0.14450650263954579</v>
      </c>
      <c r="AE62">
        <f t="shared" si="70"/>
        <v>0.36612870505148365</v>
      </c>
      <c r="AF62">
        <f t="shared" si="70"/>
        <v>0.22610406164573488</v>
      </c>
      <c r="AG62">
        <f t="shared" si="70"/>
        <v>0.24763016253609876</v>
      </c>
      <c r="AH62">
        <f t="shared" si="70"/>
        <v>0.42047627968339751</v>
      </c>
      <c r="AJ62" t="s">
        <v>56</v>
      </c>
      <c r="AK62" t="s">
        <v>54</v>
      </c>
      <c r="AL62">
        <v>0.96861886524238128</v>
      </c>
      <c r="AM62">
        <v>1.2127436154212683</v>
      </c>
      <c r="AN62">
        <v>0.69092004388422545</v>
      </c>
      <c r="AO62">
        <v>0.86304995433153753</v>
      </c>
      <c r="AP62">
        <v>1.0465340424566187</v>
      </c>
      <c r="AQ62">
        <v>1.0721727755806134</v>
      </c>
      <c r="AR62">
        <v>1.092917058438917</v>
      </c>
      <c r="AS62">
        <v>0.82029007753563721</v>
      </c>
      <c r="AT62">
        <v>0.97521219166951123</v>
      </c>
      <c r="AU62">
        <v>0.79965103097961499</v>
      </c>
      <c r="AV62">
        <v>0.55240458945813353</v>
      </c>
      <c r="AW62">
        <v>1.0423198194278842</v>
      </c>
      <c r="AX62">
        <v>0.66176790463750224</v>
      </c>
      <c r="AY62">
        <v>1.1611889869761716</v>
      </c>
    </row>
    <row r="63" spans="20:51" x14ac:dyDescent="0.3">
      <c r="T63" s="6" t="s">
        <v>54</v>
      </c>
      <c r="U63">
        <f>U21/U18</f>
        <v>1.3244067179320647</v>
      </c>
      <c r="V63">
        <f t="shared" ref="V63:AH63" si="71">V21/V18</f>
        <v>0.98757889006383137</v>
      </c>
      <c r="W63">
        <f t="shared" si="71"/>
        <v>0.31676858044911721</v>
      </c>
      <c r="X63">
        <f t="shared" si="71"/>
        <v>0.93013120040792785</v>
      </c>
      <c r="Y63">
        <f t="shared" si="71"/>
        <v>0.63342804015027798</v>
      </c>
      <c r="Z63">
        <f t="shared" si="71"/>
        <v>0.28887225978575687</v>
      </c>
      <c r="AA63">
        <f t="shared" si="71"/>
        <v>1.0079452229655523</v>
      </c>
      <c r="AB63">
        <f t="shared" si="71"/>
        <v>0.19980013712206807</v>
      </c>
      <c r="AC63">
        <f t="shared" si="71"/>
        <v>0.13825208949322626</v>
      </c>
      <c r="AD63">
        <f t="shared" si="71"/>
        <v>7.6682749125319916E-2</v>
      </c>
      <c r="AE63">
        <f t="shared" si="71"/>
        <v>0.27443276047713816</v>
      </c>
      <c r="AF63">
        <f t="shared" si="71"/>
        <v>0.55853746748682576</v>
      </c>
      <c r="AG63">
        <f t="shared" si="71"/>
        <v>0.15564253724672522</v>
      </c>
      <c r="AH63">
        <f t="shared" si="71"/>
        <v>1.4717722349215148</v>
      </c>
      <c r="AJ63" t="s">
        <v>57</v>
      </c>
      <c r="AK63" t="s">
        <v>54</v>
      </c>
      <c r="AL63">
        <v>1.3244067179320647</v>
      </c>
      <c r="AM63">
        <v>0.98757889006383137</v>
      </c>
      <c r="AN63">
        <v>0.31676858044911721</v>
      </c>
      <c r="AO63">
        <v>0.93013120040792785</v>
      </c>
      <c r="AP63">
        <v>0.63342804015027798</v>
      </c>
      <c r="AQ63">
        <v>0.28887225978575687</v>
      </c>
      <c r="AR63">
        <v>1.0079452229655523</v>
      </c>
      <c r="AS63">
        <v>0.19980013712206807</v>
      </c>
      <c r="AT63">
        <v>0.13825208949322626</v>
      </c>
      <c r="AU63">
        <v>7.6682749125319916E-2</v>
      </c>
      <c r="AV63">
        <v>0.27443276047713816</v>
      </c>
      <c r="AW63">
        <v>0.55853746748682576</v>
      </c>
      <c r="AX63">
        <v>0.15564253724672522</v>
      </c>
      <c r="AY63">
        <v>1.4717722349215148</v>
      </c>
    </row>
    <row r="64" spans="20:51" x14ac:dyDescent="0.3">
      <c r="T64" s="2" t="s">
        <v>53</v>
      </c>
      <c r="U64">
        <f t="shared" ref="U64:AH64" si="72">U19/U18</f>
        <v>1.2353603633811761</v>
      </c>
      <c r="V64">
        <f t="shared" si="72"/>
        <v>1.6001672507242211</v>
      </c>
      <c r="W64">
        <f t="shared" si="72"/>
        <v>1.0180283360823059</v>
      </c>
      <c r="X64">
        <f t="shared" si="72"/>
        <v>1.2074007338481136</v>
      </c>
      <c r="Y64">
        <f t="shared" si="72"/>
        <v>0.84979592190620035</v>
      </c>
      <c r="Z64">
        <f t="shared" si="72"/>
        <v>1.2924666658420925</v>
      </c>
      <c r="AA64">
        <f t="shared" si="72"/>
        <v>0.36679307451107523</v>
      </c>
      <c r="AB64">
        <f t="shared" si="72"/>
        <v>4.2267102087812786E-2</v>
      </c>
      <c r="AC64">
        <f t="shared" si="72"/>
        <v>0.38038876281849399</v>
      </c>
      <c r="AD64">
        <f t="shared" si="72"/>
        <v>3.9005208950954579E-2</v>
      </c>
      <c r="AE64">
        <f t="shared" si="72"/>
        <v>0.42384720034865148</v>
      </c>
      <c r="AF64">
        <f t="shared" si="72"/>
        <v>4.6461823033277103E-2</v>
      </c>
      <c r="AG64">
        <f t="shared" si="72"/>
        <v>4.6068161286724571E-2</v>
      </c>
      <c r="AH64">
        <f t="shared" si="72"/>
        <v>0.18305608448952981</v>
      </c>
      <c r="AJ64" t="s">
        <v>94</v>
      </c>
      <c r="AK64" t="s">
        <v>54</v>
      </c>
      <c r="AL64">
        <v>0.76196989816139538</v>
      </c>
      <c r="AM64">
        <v>0.95801523406290967</v>
      </c>
      <c r="AN64">
        <v>0.59847520050517611</v>
      </c>
      <c r="AO64">
        <v>0.66264693381185236</v>
      </c>
      <c r="AP64">
        <v>0.72634051360785268</v>
      </c>
      <c r="AQ64">
        <v>0.5664131959405454</v>
      </c>
      <c r="AR64">
        <v>1.0212175497160116</v>
      </c>
      <c r="AS64">
        <v>0.71102871699950221</v>
      </c>
      <c r="AT64">
        <v>0.68767235927726122</v>
      </c>
      <c r="AU64">
        <v>0.36649632944850841</v>
      </c>
      <c r="AV64">
        <v>0.6504915675352213</v>
      </c>
      <c r="AW64">
        <v>0.899538155045565</v>
      </c>
      <c r="AX64">
        <v>0.62599896990655834</v>
      </c>
      <c r="AY64">
        <v>1.1123835840746261</v>
      </c>
    </row>
    <row r="65" spans="20:51" x14ac:dyDescent="0.3">
      <c r="AL65">
        <f t="shared" ref="AL65" si="73">ZTEST(AL62:AL64,1)</f>
        <v>0.45556745835668316</v>
      </c>
      <c r="AM65">
        <f t="shared" ref="AM65" si="74">ZTEST(AM62:AM64,1)</f>
        <v>0.255859701227651</v>
      </c>
      <c r="AN65">
        <f>1-ZTEST(AN62:AN64,1)</f>
        <v>1.8205613691146816E-5</v>
      </c>
      <c r="AO65">
        <f>1-ZTEST(AO62:AO64,1)</f>
        <v>1.1987890002881585E-2</v>
      </c>
      <c r="AP65">
        <f t="shared" ref="AP65" si="75">ZTEST(AP62:AP64,1)</f>
        <v>0.94313072059274727</v>
      </c>
      <c r="AQ65">
        <f t="shared" ref="AQ65" si="76">ZTEST(AQ62:AQ64,1)</f>
        <v>0.94052304626990146</v>
      </c>
      <c r="AR65">
        <f t="shared" ref="AR65:AX65" si="77">1-ZTEST(AR62:AR64,1)</f>
        <v>0.93845219828063209</v>
      </c>
      <c r="AS65">
        <f t="shared" si="77"/>
        <v>1.3494120251503761E-2</v>
      </c>
      <c r="AT65">
        <f t="shared" si="77"/>
        <v>5.179956532368879E-2</v>
      </c>
      <c r="AU65">
        <f t="shared" si="77"/>
        <v>2.6494035925969106E-3</v>
      </c>
      <c r="AV65">
        <f t="shared" si="77"/>
        <v>3.2921258161788813E-6</v>
      </c>
      <c r="AW65">
        <f t="shared" si="77"/>
        <v>0.12293510696366483</v>
      </c>
      <c r="AX65">
        <f t="shared" si="77"/>
        <v>7.3190638632014693E-4</v>
      </c>
      <c r="AY65">
        <f>ZTEST(AY62:AY64,1)</f>
        <v>1.3639544382358667E-2</v>
      </c>
    </row>
    <row r="66" spans="20:51" x14ac:dyDescent="0.3">
      <c r="T66" t="s">
        <v>59</v>
      </c>
      <c r="U66" s="5" t="s">
        <v>3</v>
      </c>
      <c r="V66" s="5" t="s">
        <v>4</v>
      </c>
      <c r="W66" s="5" t="s">
        <v>8</v>
      </c>
      <c r="X66" s="5" t="s">
        <v>39</v>
      </c>
      <c r="Y66" s="5" t="s">
        <v>5</v>
      </c>
      <c r="Z66" s="5" t="s">
        <v>6</v>
      </c>
      <c r="AA66" s="5" t="s">
        <v>40</v>
      </c>
      <c r="AB66" s="5" t="s">
        <v>41</v>
      </c>
      <c r="AC66" s="5" t="s">
        <v>34</v>
      </c>
      <c r="AD66" s="5" t="s">
        <v>9</v>
      </c>
      <c r="AE66" s="5" t="s">
        <v>35</v>
      </c>
      <c r="AF66" s="5" t="s">
        <v>36</v>
      </c>
      <c r="AG66" s="5" t="s">
        <v>37</v>
      </c>
      <c r="AH66" s="5" t="s">
        <v>38</v>
      </c>
    </row>
    <row r="67" spans="20:51" x14ac:dyDescent="0.3">
      <c r="T67" s="5" t="s">
        <v>51</v>
      </c>
    </row>
    <row r="68" spans="20:51" x14ac:dyDescent="0.3">
      <c r="T68" s="6" t="s">
        <v>52</v>
      </c>
      <c r="U68">
        <f t="shared" ref="U68:AH68" si="78">U27/U25</f>
        <v>0.83415101424644367</v>
      </c>
      <c r="V68">
        <f t="shared" si="78"/>
        <v>1.1193770164988717</v>
      </c>
      <c r="W68">
        <f t="shared" si="78"/>
        <v>2.4767407771349186</v>
      </c>
      <c r="X68">
        <f t="shared" si="78"/>
        <v>1.0448658838205604</v>
      </c>
      <c r="Y68">
        <f t="shared" si="78"/>
        <v>1.4723547572413032</v>
      </c>
      <c r="Z68">
        <f t="shared" si="78"/>
        <v>4.4370653713244623</v>
      </c>
      <c r="AA68">
        <f t="shared" si="78"/>
        <v>0.91723484663917043</v>
      </c>
      <c r="AB68">
        <f t="shared" si="78"/>
        <v>1.3589436827020847</v>
      </c>
      <c r="AC68">
        <f t="shared" si="78"/>
        <v>4.1773196291161678</v>
      </c>
      <c r="AD68">
        <f t="shared" si="78"/>
        <v>2.2894702434456113</v>
      </c>
      <c r="AE68">
        <f t="shared" si="78"/>
        <v>0.86316240149378076</v>
      </c>
      <c r="AF68">
        <f t="shared" si="78"/>
        <v>0.9899720050771541</v>
      </c>
      <c r="AG68">
        <f t="shared" si="78"/>
        <v>2.4397269307813696</v>
      </c>
      <c r="AH68">
        <f t="shared" si="78"/>
        <v>1.95620593702026</v>
      </c>
    </row>
    <row r="69" spans="20:51" x14ac:dyDescent="0.3">
      <c r="T69" s="6" t="s">
        <v>54</v>
      </c>
      <c r="U69">
        <f t="shared" ref="U69:AH69" si="79">U28/U25</f>
        <v>0.7467242579435508</v>
      </c>
      <c r="V69">
        <f t="shared" si="79"/>
        <v>1.049580141461335</v>
      </c>
      <c r="W69">
        <f t="shared" si="79"/>
        <v>2.116053504344007</v>
      </c>
      <c r="X69">
        <f t="shared" si="79"/>
        <v>0.92520358179590545</v>
      </c>
      <c r="Y69">
        <f t="shared" si="79"/>
        <v>1.3485450570426263</v>
      </c>
      <c r="Z69">
        <f t="shared" si="79"/>
        <v>2.3000186710998989</v>
      </c>
      <c r="AA69">
        <f t="shared" si="79"/>
        <v>0.83672149731837131</v>
      </c>
      <c r="AB69">
        <f t="shared" si="79"/>
        <v>2.5221472660710269</v>
      </c>
      <c r="AC69">
        <f t="shared" si="79"/>
        <v>5.3782628508527122</v>
      </c>
      <c r="AD69">
        <f t="shared" si="79"/>
        <v>3.4079415332733967</v>
      </c>
      <c r="AE69">
        <f t="shared" si="79"/>
        <v>1.1381600091639967</v>
      </c>
      <c r="AF69">
        <f t="shared" si="79"/>
        <v>1.3710256917156498</v>
      </c>
      <c r="AG69">
        <f t="shared" si="79"/>
        <v>3.0520372738536161</v>
      </c>
      <c r="AH69">
        <f t="shared" si="79"/>
        <v>2.0594411124677316</v>
      </c>
    </row>
    <row r="70" spans="20:51" x14ac:dyDescent="0.3">
      <c r="T70" s="2" t="s">
        <v>53</v>
      </c>
      <c r="U70">
        <f t="shared" ref="U70:AH70" si="80">U26/U25</f>
        <v>0.71782908803825085</v>
      </c>
      <c r="V70">
        <f t="shared" si="80"/>
        <v>1.0627186497495851</v>
      </c>
      <c r="W70">
        <f t="shared" si="80"/>
        <v>1.9611203094236573</v>
      </c>
      <c r="X70">
        <f t="shared" si="80"/>
        <v>0.97273612796599329</v>
      </c>
      <c r="Y70">
        <f t="shared" si="80"/>
        <v>1.125109606217394</v>
      </c>
      <c r="Z70">
        <f t="shared" si="80"/>
        <v>2.8918236745599186</v>
      </c>
      <c r="AA70">
        <f t="shared" si="80"/>
        <v>0.42409993126450152</v>
      </c>
      <c r="AB70">
        <f t="shared" si="80"/>
        <v>0.13642573458481705</v>
      </c>
      <c r="AC70">
        <f t="shared" si="80"/>
        <v>1.5509426879773747</v>
      </c>
      <c r="AD70">
        <f t="shared" si="80"/>
        <v>8.0282619380095066E-2</v>
      </c>
      <c r="AE70">
        <f t="shared" si="80"/>
        <v>0.5288806419790244</v>
      </c>
      <c r="AF70">
        <f t="shared" si="80"/>
        <v>0.21127602923326466</v>
      </c>
      <c r="AG70">
        <f t="shared" si="80"/>
        <v>8.5904089567885394E-2</v>
      </c>
      <c r="AH70">
        <f t="shared" si="80"/>
        <v>0.60689049492913172</v>
      </c>
    </row>
    <row r="71" spans="20:51" x14ac:dyDescent="0.3">
      <c r="T71" s="2"/>
    </row>
    <row r="72" spans="20:51" x14ac:dyDescent="0.3">
      <c r="T72" s="2" t="s">
        <v>83</v>
      </c>
      <c r="U72" s="5" t="s">
        <v>3</v>
      </c>
      <c r="V72" s="5" t="s">
        <v>4</v>
      </c>
      <c r="W72" s="5" t="s">
        <v>8</v>
      </c>
      <c r="X72" s="5" t="s">
        <v>39</v>
      </c>
      <c r="Y72" s="5" t="s">
        <v>5</v>
      </c>
      <c r="Z72" s="5" t="s">
        <v>6</v>
      </c>
      <c r="AA72" s="5" t="s">
        <v>40</v>
      </c>
      <c r="AB72" s="5" t="s">
        <v>41</v>
      </c>
      <c r="AC72" s="5" t="s">
        <v>34</v>
      </c>
      <c r="AD72" s="5" t="s">
        <v>9</v>
      </c>
      <c r="AE72" s="5" t="s">
        <v>35</v>
      </c>
      <c r="AF72" s="5" t="s">
        <v>36</v>
      </c>
      <c r="AG72" s="5" t="s">
        <v>37</v>
      </c>
      <c r="AH72" s="5" t="s">
        <v>38</v>
      </c>
    </row>
    <row r="73" spans="20:51" x14ac:dyDescent="0.3">
      <c r="T73" s="5" t="s">
        <v>51</v>
      </c>
      <c r="U73">
        <f t="shared" ref="U73:AH73" si="81">U31/U30</f>
        <v>0.81599644812059013</v>
      </c>
      <c r="V73">
        <f t="shared" si="81"/>
        <v>0.67062343581161432</v>
      </c>
      <c r="W73">
        <f t="shared" si="81"/>
        <v>0.35104504883551441</v>
      </c>
      <c r="X73">
        <f t="shared" si="81"/>
        <v>0.49106845157781559</v>
      </c>
      <c r="Y73">
        <f t="shared" si="81"/>
        <v>0.87752895107528039</v>
      </c>
      <c r="Z73">
        <f t="shared" si="81"/>
        <v>0.2729420330474418</v>
      </c>
      <c r="AA73">
        <f t="shared" si="81"/>
        <v>0.24275601052672388</v>
      </c>
      <c r="AB73">
        <f t="shared" si="81"/>
        <v>4.9304729753663047E-2</v>
      </c>
      <c r="AC73">
        <f t="shared" si="81"/>
        <v>0.12249081224667888</v>
      </c>
      <c r="AD73">
        <f t="shared" si="81"/>
        <v>9.1873308194752007E-2</v>
      </c>
      <c r="AE73">
        <f t="shared" si="81"/>
        <v>0.65124647202135522</v>
      </c>
      <c r="AF73">
        <f t="shared" si="81"/>
        <v>6.5619381276640659E-2</v>
      </c>
      <c r="AG73">
        <f t="shared" si="81"/>
        <v>3.3594275023725965E-2</v>
      </c>
      <c r="AH73">
        <f t="shared" si="81"/>
        <v>7.6607061092495043E-2</v>
      </c>
    </row>
    <row r="74" spans="20:51" x14ac:dyDescent="0.3">
      <c r="T74" s="6" t="s">
        <v>52</v>
      </c>
      <c r="U74">
        <f t="shared" ref="U74:AH74" si="82">U34/U32</f>
        <v>1.3566139256425005</v>
      </c>
      <c r="V74">
        <f t="shared" si="82"/>
        <v>1.1427738869840751</v>
      </c>
      <c r="W74">
        <f t="shared" si="82"/>
        <v>1.8452408166807657</v>
      </c>
      <c r="X74">
        <f t="shared" si="82"/>
        <v>1.9241154087088368</v>
      </c>
      <c r="Y74">
        <f t="shared" si="82"/>
        <v>0.52014005227401716</v>
      </c>
      <c r="Z74">
        <f t="shared" si="82"/>
        <v>1.7611342538639341</v>
      </c>
      <c r="AA74">
        <f t="shared" si="82"/>
        <v>1.4369845781158801</v>
      </c>
      <c r="AB74">
        <f t="shared" si="82"/>
        <v>1.9958419024485952</v>
      </c>
      <c r="AC74">
        <f t="shared" si="82"/>
        <v>2.63528211130469</v>
      </c>
      <c r="AD74">
        <f t="shared" si="82"/>
        <v>1.3133758683434547</v>
      </c>
      <c r="AE74">
        <f t="shared" si="82"/>
        <v>2.6372754660037616</v>
      </c>
      <c r="AF74">
        <f t="shared" si="82"/>
        <v>1.3729657012795706</v>
      </c>
      <c r="AG74">
        <f t="shared" si="82"/>
        <v>1.6257470610667299</v>
      </c>
      <c r="AH74">
        <f t="shared" si="82"/>
        <v>0.45052584024358794</v>
      </c>
    </row>
    <row r="75" spans="20:51" x14ac:dyDescent="0.3">
      <c r="T75" s="6" t="s">
        <v>54</v>
      </c>
      <c r="U75">
        <f t="shared" ref="U75:AH75" si="83">U35/U32</f>
        <v>1.2173627468542183</v>
      </c>
      <c r="V75">
        <f t="shared" si="83"/>
        <v>0.80000447461518831</v>
      </c>
      <c r="W75">
        <f t="shared" si="83"/>
        <v>1.4594290045911074</v>
      </c>
      <c r="X75">
        <f t="shared" si="83"/>
        <v>1.8739475924633102</v>
      </c>
      <c r="Y75">
        <f t="shared" si="83"/>
        <v>0.74000067596555985</v>
      </c>
      <c r="Z75">
        <f t="shared" si="83"/>
        <v>1.0949610787916662</v>
      </c>
      <c r="AA75">
        <f t="shared" si="83"/>
        <v>1.4463881868407937</v>
      </c>
      <c r="AB75">
        <f t="shared" si="83"/>
        <v>2.6786543393535407</v>
      </c>
      <c r="AC75">
        <f t="shared" si="83"/>
        <v>2.2182419240095483</v>
      </c>
      <c r="AD75">
        <f t="shared" si="83"/>
        <v>1.1807554776448974</v>
      </c>
      <c r="AE75">
        <f t="shared" si="83"/>
        <v>2.3783127742255221</v>
      </c>
      <c r="AF75">
        <f t="shared" si="83"/>
        <v>1.8838606534101396</v>
      </c>
      <c r="AG75">
        <f t="shared" si="83"/>
        <v>1.7853711284245297</v>
      </c>
      <c r="AH75">
        <f t="shared" si="83"/>
        <v>0.39687954407035053</v>
      </c>
    </row>
    <row r="76" spans="20:51" x14ac:dyDescent="0.3">
      <c r="T76" s="2" t="s">
        <v>53</v>
      </c>
      <c r="U76">
        <f t="shared" ref="U76:AH76" si="84">U33/U32</f>
        <v>1.0803371148293093</v>
      </c>
      <c r="V76">
        <f t="shared" si="84"/>
        <v>1.0780269346113527</v>
      </c>
      <c r="W76">
        <f t="shared" si="84"/>
        <v>0.94627578005420365</v>
      </c>
      <c r="X76">
        <f t="shared" si="84"/>
        <v>0.73127193814888303</v>
      </c>
      <c r="Y76">
        <f t="shared" si="84"/>
        <v>1.0657436515134047</v>
      </c>
      <c r="Z76">
        <f t="shared" si="84"/>
        <v>0.93907129708684789</v>
      </c>
      <c r="AA76">
        <f t="shared" si="84"/>
        <v>2.5886538612686958</v>
      </c>
      <c r="AB76">
        <f t="shared" si="84"/>
        <v>0.16852563457086381</v>
      </c>
      <c r="AC76">
        <f t="shared" si="84"/>
        <v>5.5501256404737269</v>
      </c>
      <c r="AD76">
        <f t="shared" si="84"/>
        <v>0.18000727401887992</v>
      </c>
      <c r="AE76">
        <f t="shared" si="84"/>
        <v>0.66761621552172523</v>
      </c>
      <c r="AF76">
        <f t="shared" si="84"/>
        <v>2.2720765621397998</v>
      </c>
      <c r="AG76">
        <f t="shared" si="84"/>
        <v>0.51709908434085372</v>
      </c>
      <c r="AH76">
        <f t="shared" si="84"/>
        <v>0.38887483273067436</v>
      </c>
    </row>
    <row r="77" spans="20:51" x14ac:dyDescent="0.3">
      <c r="T77" s="2"/>
    </row>
    <row r="78" spans="20:51" x14ac:dyDescent="0.3">
      <c r="T78" s="2" t="s">
        <v>96</v>
      </c>
      <c r="U78" s="5" t="s">
        <v>3</v>
      </c>
      <c r="V78" s="5" t="s">
        <v>4</v>
      </c>
      <c r="W78" s="5" t="s">
        <v>8</v>
      </c>
      <c r="X78" s="5" t="s">
        <v>39</v>
      </c>
      <c r="Y78" s="5" t="s">
        <v>5</v>
      </c>
      <c r="Z78" s="5" t="s">
        <v>6</v>
      </c>
      <c r="AA78" s="5" t="s">
        <v>40</v>
      </c>
      <c r="AB78" s="5" t="s">
        <v>41</v>
      </c>
      <c r="AC78" s="5" t="s">
        <v>34</v>
      </c>
      <c r="AD78" s="5" t="s">
        <v>9</v>
      </c>
      <c r="AE78" s="5" t="s">
        <v>35</v>
      </c>
      <c r="AF78" s="5" t="s">
        <v>36</v>
      </c>
      <c r="AG78" s="5" t="s">
        <v>37</v>
      </c>
      <c r="AH78" s="5" t="s">
        <v>38</v>
      </c>
    </row>
    <row r="79" spans="20:51" x14ac:dyDescent="0.3">
      <c r="T79" s="6" t="s">
        <v>52</v>
      </c>
      <c r="U79">
        <f>U39/U37</f>
        <v>0.76478960672898355</v>
      </c>
      <c r="V79">
        <f t="shared" ref="V79:AH79" si="85">V39/V37</f>
        <v>0.96442273990983496</v>
      </c>
      <c r="W79">
        <f t="shared" si="85"/>
        <v>0.59740057523934853</v>
      </c>
      <c r="X79">
        <f t="shared" si="85"/>
        <v>0.77879922790229594</v>
      </c>
      <c r="Y79">
        <f t="shared" si="85"/>
        <v>0.68870548491934491</v>
      </c>
      <c r="Z79">
        <f t="shared" si="85"/>
        <v>0.81857610677256198</v>
      </c>
      <c r="AA79">
        <f t="shared" si="85"/>
        <v>0.75452567780598956</v>
      </c>
      <c r="AB79">
        <f t="shared" si="85"/>
        <v>0.46366282359984839</v>
      </c>
      <c r="AC79">
        <f t="shared" si="85"/>
        <v>0.61716783979078849</v>
      </c>
      <c r="AD79">
        <f t="shared" si="85"/>
        <v>0.37193023434573141</v>
      </c>
      <c r="AE79">
        <f t="shared" si="85"/>
        <v>0.54252869314790764</v>
      </c>
      <c r="AF79">
        <f t="shared" si="85"/>
        <v>0.63380440967467444</v>
      </c>
      <c r="AG79">
        <f t="shared" si="85"/>
        <v>0.54237321908883995</v>
      </c>
      <c r="AH79">
        <f t="shared" si="85"/>
        <v>1.0424521484470641</v>
      </c>
    </row>
    <row r="80" spans="20:51" x14ac:dyDescent="0.3">
      <c r="T80" s="6" t="s">
        <v>54</v>
      </c>
      <c r="U80">
        <f>U40/U37</f>
        <v>0.76196989816139538</v>
      </c>
      <c r="V80">
        <f t="shared" ref="V80:AH80" si="86">V40/V37</f>
        <v>0.95801523406290967</v>
      </c>
      <c r="W80">
        <f t="shared" si="86"/>
        <v>0.59847520050517611</v>
      </c>
      <c r="X80">
        <f t="shared" si="86"/>
        <v>0.66264693381185236</v>
      </c>
      <c r="Y80">
        <f t="shared" si="86"/>
        <v>0.72634051360785268</v>
      </c>
      <c r="Z80">
        <f t="shared" si="86"/>
        <v>0.5664131959405454</v>
      </c>
      <c r="AA80">
        <f t="shared" si="86"/>
        <v>1.0212175497160116</v>
      </c>
      <c r="AB80">
        <f t="shared" si="86"/>
        <v>0.71102871699950221</v>
      </c>
      <c r="AC80">
        <f t="shared" si="86"/>
        <v>0.68767235927726122</v>
      </c>
      <c r="AD80">
        <f t="shared" si="86"/>
        <v>0.36649632944850841</v>
      </c>
      <c r="AE80">
        <f t="shared" si="86"/>
        <v>0.6504915675352213</v>
      </c>
      <c r="AF80">
        <f t="shared" si="86"/>
        <v>0.899538155045565</v>
      </c>
      <c r="AG80">
        <f t="shared" si="86"/>
        <v>0.62599896990655834</v>
      </c>
      <c r="AH80">
        <f t="shared" si="86"/>
        <v>1.1123835840746261</v>
      </c>
    </row>
    <row r="81" spans="19:34" x14ac:dyDescent="0.3">
      <c r="T81" s="2" t="s">
        <v>53</v>
      </c>
      <c r="U81">
        <f>U38/U37</f>
        <v>0.76807204301715115</v>
      </c>
      <c r="V81">
        <f t="shared" ref="V81:AH81" si="87">V38/V37</f>
        <v>0.7843304442413076</v>
      </c>
      <c r="W81">
        <f t="shared" si="87"/>
        <v>0.42128696730352955</v>
      </c>
      <c r="X81">
        <f t="shared" si="87"/>
        <v>0.56944829415349296</v>
      </c>
      <c r="Y81">
        <f t="shared" si="87"/>
        <v>0.58996526857756404</v>
      </c>
      <c r="Z81">
        <f t="shared" si="87"/>
        <v>0.42096794116962183</v>
      </c>
      <c r="AA81">
        <f t="shared" si="87"/>
        <v>0.4997057245195044</v>
      </c>
      <c r="AB81">
        <f t="shared" si="87"/>
        <v>4.1578317813371214E-2</v>
      </c>
      <c r="AC81">
        <f t="shared" si="87"/>
        <v>0.19809501838986124</v>
      </c>
      <c r="AD81">
        <f t="shared" si="87"/>
        <v>4.1834223052330366E-2</v>
      </c>
      <c r="AE81">
        <f t="shared" si="87"/>
        <v>0.37444482113150218</v>
      </c>
      <c r="AF81">
        <f t="shared" si="87"/>
        <v>0.19608697011227072</v>
      </c>
      <c r="AG81">
        <f t="shared" si="87"/>
        <v>3.5104562903676265E-2</v>
      </c>
      <c r="AH81">
        <f t="shared" si="87"/>
        <v>0.38884429745291993</v>
      </c>
    </row>
    <row r="82" spans="19:34" x14ac:dyDescent="0.3">
      <c r="T82" s="2"/>
    </row>
    <row r="83" spans="19:34" x14ac:dyDescent="0.3">
      <c r="T83" s="2" t="s">
        <v>95</v>
      </c>
      <c r="U83" s="5" t="s">
        <v>3</v>
      </c>
      <c r="V83" s="5" t="s">
        <v>4</v>
      </c>
      <c r="W83" s="5" t="s">
        <v>8</v>
      </c>
      <c r="X83" s="5" t="s">
        <v>39</v>
      </c>
      <c r="Y83" s="5" t="s">
        <v>5</v>
      </c>
      <c r="Z83" s="5" t="s">
        <v>6</v>
      </c>
      <c r="AA83" s="5" t="s">
        <v>40</v>
      </c>
      <c r="AB83" s="5" t="s">
        <v>41</v>
      </c>
      <c r="AC83" s="5" t="s">
        <v>34</v>
      </c>
      <c r="AD83" s="5" t="s">
        <v>9</v>
      </c>
      <c r="AE83" s="5" t="s">
        <v>35</v>
      </c>
      <c r="AF83" s="5" t="s">
        <v>36</v>
      </c>
      <c r="AG83" s="5" t="s">
        <v>37</v>
      </c>
      <c r="AH83" s="5" t="s">
        <v>38</v>
      </c>
    </row>
    <row r="84" spans="19:34" x14ac:dyDescent="0.3">
      <c r="T84" s="6" t="s">
        <v>52</v>
      </c>
    </row>
    <row r="85" spans="19:34" x14ac:dyDescent="0.3">
      <c r="T85" s="6" t="s">
        <v>54</v>
      </c>
      <c r="U85">
        <f>U45/U43</f>
        <v>1.5308749197028866</v>
      </c>
      <c r="V85">
        <f t="shared" ref="V85:AH85" si="88">V45/V43</f>
        <v>1.3479229541492679</v>
      </c>
      <c r="W85">
        <f t="shared" si="88"/>
        <v>1.0607149864842793</v>
      </c>
      <c r="X85">
        <f t="shared" si="88"/>
        <v>1.4810938123815598</v>
      </c>
      <c r="Y85">
        <f t="shared" si="88"/>
        <v>1.3037759020231103</v>
      </c>
      <c r="Z85">
        <f t="shared" si="88"/>
        <v>1.8712754598347525</v>
      </c>
      <c r="AA85">
        <f t="shared" si="88"/>
        <v>1.2665257854454106</v>
      </c>
      <c r="AB85">
        <f t="shared" si="88"/>
        <v>0.86998668522306255</v>
      </c>
      <c r="AC85">
        <f t="shared" si="88"/>
        <v>1.5027661168968682</v>
      </c>
      <c r="AD85">
        <f t="shared" si="88"/>
        <v>0.63754384454493951</v>
      </c>
      <c r="AE85">
        <f t="shared" si="88"/>
        <v>0.59478414291366732</v>
      </c>
      <c r="AF85">
        <f t="shared" si="88"/>
        <v>0.95870264854501963</v>
      </c>
      <c r="AG85">
        <f t="shared" si="88"/>
        <v>0.98771700820826058</v>
      </c>
      <c r="AH85">
        <f t="shared" si="88"/>
        <v>1.1868706194579175</v>
      </c>
    </row>
    <row r="86" spans="19:34" x14ac:dyDescent="0.3">
      <c r="T86" s="2" t="s">
        <v>53</v>
      </c>
      <c r="U86">
        <f>U44/U43</f>
        <v>1.0434800945703142</v>
      </c>
      <c r="V86">
        <f t="shared" ref="V86:AH86" si="89">V44/V43</f>
        <v>0.98374237944626319</v>
      </c>
      <c r="W86">
        <f t="shared" si="89"/>
        <v>0.89928842348304061</v>
      </c>
      <c r="X86">
        <f t="shared" si="89"/>
        <v>1.0499834244718189</v>
      </c>
      <c r="Y86">
        <f t="shared" si="89"/>
        <v>0.79622669923061573</v>
      </c>
      <c r="Z86">
        <f t="shared" si="89"/>
        <v>1.1390128702239923</v>
      </c>
      <c r="AA86">
        <f t="shared" si="89"/>
        <v>0.37366595285942161</v>
      </c>
      <c r="AB86">
        <f t="shared" si="89"/>
        <v>5.8638190930860118E-2</v>
      </c>
      <c r="AC86">
        <f t="shared" si="89"/>
        <v>0.42305281263158712</v>
      </c>
      <c r="AD86">
        <f t="shared" si="89"/>
        <v>1.9713006120283545E-2</v>
      </c>
      <c r="AE86">
        <f t="shared" si="89"/>
        <v>0.34027321514745784</v>
      </c>
      <c r="AF86">
        <f t="shared" si="89"/>
        <v>0.14616435684467102</v>
      </c>
      <c r="AG86">
        <f t="shared" si="89"/>
        <v>3.1326127000806239E-2</v>
      </c>
      <c r="AH86">
        <f t="shared" si="89"/>
        <v>0.30210339687909271</v>
      </c>
    </row>
    <row r="88" spans="19:34" x14ac:dyDescent="0.3">
      <c r="T88" s="2"/>
    </row>
    <row r="89" spans="19:34" x14ac:dyDescent="0.3">
      <c r="S89" t="s">
        <v>60</v>
      </c>
      <c r="T89" s="6"/>
      <c r="U89" s="5" t="s">
        <v>3</v>
      </c>
      <c r="V89" s="5" t="s">
        <v>4</v>
      </c>
      <c r="W89" s="5" t="s">
        <v>8</v>
      </c>
      <c r="X89" s="5" t="s">
        <v>39</v>
      </c>
      <c r="Y89" s="5" t="s">
        <v>5</v>
      </c>
      <c r="Z89" s="5" t="s">
        <v>6</v>
      </c>
      <c r="AA89" s="5" t="s">
        <v>40</v>
      </c>
      <c r="AB89" s="5" t="s">
        <v>41</v>
      </c>
      <c r="AC89" s="5" t="s">
        <v>34</v>
      </c>
      <c r="AD89" s="5" t="s">
        <v>9</v>
      </c>
      <c r="AE89" s="5" t="s">
        <v>35</v>
      </c>
      <c r="AF89" s="5" t="s">
        <v>36</v>
      </c>
      <c r="AG89" s="5" t="s">
        <v>37</v>
      </c>
      <c r="AH89" s="5" t="s">
        <v>38</v>
      </c>
    </row>
    <row r="90" spans="19:34" x14ac:dyDescent="0.3">
      <c r="S90" t="s">
        <v>84</v>
      </c>
      <c r="T90" s="5" t="s">
        <v>1</v>
      </c>
      <c r="U90" s="24">
        <f t="shared" ref="U90:AH90" si="90">AVERAGE(U49,U55,U61,U73)</f>
        <v>0.95285281232891228</v>
      </c>
      <c r="V90" s="24">
        <f t="shared" si="90"/>
        <v>1.1295733128543897</v>
      </c>
      <c r="W90" s="24">
        <f t="shared" si="90"/>
        <v>0.84209197060560748</v>
      </c>
      <c r="X90" s="24">
        <f t="shared" si="90"/>
        <v>0.88328063926995992</v>
      </c>
      <c r="Y90" s="24">
        <f t="shared" si="90"/>
        <v>1.1095159224964097</v>
      </c>
      <c r="Z90" s="24">
        <f t="shared" si="90"/>
        <v>0.88191676571300937</v>
      </c>
      <c r="AA90" s="24">
        <f t="shared" si="90"/>
        <v>0.2809674974885914</v>
      </c>
      <c r="AB90" s="24">
        <f t="shared" si="90"/>
        <v>0.10716673622760856</v>
      </c>
      <c r="AC90" s="24">
        <f t="shared" si="90"/>
        <v>0.32687701394533308</v>
      </c>
      <c r="AD90" s="24">
        <f t="shared" si="90"/>
        <v>0.23133926936098317</v>
      </c>
      <c r="AE90" s="24">
        <f t="shared" si="90"/>
        <v>0.66577710677779345</v>
      </c>
      <c r="AF90" s="24">
        <f t="shared" si="90"/>
        <v>0.11928824847343344</v>
      </c>
      <c r="AG90" s="24">
        <f t="shared" si="90"/>
        <v>6.4416786526714412E-2</v>
      </c>
      <c r="AH90" s="24">
        <f t="shared" si="90"/>
        <v>8.952803983137933E-2</v>
      </c>
    </row>
    <row r="91" spans="19:34" x14ac:dyDescent="0.3">
      <c r="S91" t="s">
        <v>98</v>
      </c>
      <c r="T91" s="6" t="s">
        <v>52</v>
      </c>
      <c r="U91">
        <f>AVERAGE(U56,U62,U79)</f>
        <v>0.98501411066779487</v>
      </c>
      <c r="V91">
        <f t="shared" ref="V91:AH91" si="91">AVERAGE(V56,V62,V79)</f>
        <v>1.3422052801288133</v>
      </c>
      <c r="W91">
        <f t="shared" si="91"/>
        <v>0.96135523220020047</v>
      </c>
      <c r="X91">
        <f t="shared" si="91"/>
        <v>0.88070595592445455</v>
      </c>
      <c r="Y91">
        <f t="shared" si="91"/>
        <v>0.81703025482741387</v>
      </c>
      <c r="Z91">
        <f t="shared" si="91"/>
        <v>1.2908335517770504</v>
      </c>
      <c r="AA91">
        <f t="shared" si="91"/>
        <v>0.70153601909336094</v>
      </c>
      <c r="AB91">
        <f t="shared" si="91"/>
        <v>0.38785201885296439</v>
      </c>
      <c r="AC91">
        <f t="shared" si="91"/>
        <v>0.75861803636855407</v>
      </c>
      <c r="AD91">
        <f t="shared" si="91"/>
        <v>0.33420145512947591</v>
      </c>
      <c r="AE91">
        <f t="shared" si="91"/>
        <v>0.55542735191957593</v>
      </c>
      <c r="AF91">
        <f t="shared" si="91"/>
        <v>0.68422060151419772</v>
      </c>
      <c r="AG91">
        <f t="shared" si="91"/>
        <v>0.49056901403312336</v>
      </c>
      <c r="AH91">
        <f t="shared" si="91"/>
        <v>1.1273790215636446</v>
      </c>
    </row>
    <row r="92" spans="19:34" x14ac:dyDescent="0.3">
      <c r="S92" t="s">
        <v>98</v>
      </c>
      <c r="T92" s="6" t="s">
        <v>54</v>
      </c>
      <c r="U92">
        <f>AVERAGE(U57,U63,U80)</f>
        <v>1.018331827111947</v>
      </c>
      <c r="V92">
        <f t="shared" ref="V92:AH92" si="92">AVERAGE(V57,V63,V80)</f>
        <v>1.0527792465160031</v>
      </c>
      <c r="W92">
        <f t="shared" si="92"/>
        <v>0.53538794161283965</v>
      </c>
      <c r="X92">
        <f t="shared" si="92"/>
        <v>0.81860936285043928</v>
      </c>
      <c r="Y92">
        <f t="shared" si="92"/>
        <v>0.80210086540491643</v>
      </c>
      <c r="Z92">
        <f t="shared" si="92"/>
        <v>0.64248607710230521</v>
      </c>
      <c r="AA92">
        <f t="shared" si="92"/>
        <v>1.0406932770401605</v>
      </c>
      <c r="AB92">
        <f t="shared" si="92"/>
        <v>0.57703964388573581</v>
      </c>
      <c r="AC92">
        <f t="shared" si="92"/>
        <v>0.60037888014666629</v>
      </c>
      <c r="AD92">
        <f t="shared" si="92"/>
        <v>0.41427670318448112</v>
      </c>
      <c r="AE92">
        <f t="shared" si="92"/>
        <v>0.49244297249016428</v>
      </c>
      <c r="AF92">
        <f t="shared" si="92"/>
        <v>0.83346514732009158</v>
      </c>
      <c r="AG92">
        <f t="shared" si="92"/>
        <v>0.4811364705969286</v>
      </c>
      <c r="AH92">
        <f t="shared" si="92"/>
        <v>1.2484482686574374</v>
      </c>
    </row>
    <row r="93" spans="19:34" x14ac:dyDescent="0.3">
      <c r="S93" t="s">
        <v>97</v>
      </c>
      <c r="T93" s="2" t="s">
        <v>61</v>
      </c>
      <c r="U93">
        <f>AVERAGE(U58,U64,U81,U86)</f>
        <v>0.96497288520709223</v>
      </c>
      <c r="V93">
        <f t="shared" ref="V93:AH93" si="93">AVERAGE(V58,V64,V81,V86)</f>
        <v>1.0999338688977265</v>
      </c>
      <c r="W93">
        <f t="shared" si="93"/>
        <v>0.72194132954943901</v>
      </c>
      <c r="X93">
        <f t="shared" si="93"/>
        <v>0.92264806556319812</v>
      </c>
      <c r="Y93">
        <f t="shared" si="93"/>
        <v>0.75637091750496777</v>
      </c>
      <c r="Z93">
        <f t="shared" si="93"/>
        <v>1.1051483953689185</v>
      </c>
      <c r="AA93">
        <f t="shared" si="93"/>
        <v>0.44000135958843878</v>
      </c>
      <c r="AB93">
        <f t="shared" si="93"/>
        <v>5.0569709093382431E-2</v>
      </c>
      <c r="AC93">
        <f t="shared" si="93"/>
        <v>0.357527831808924</v>
      </c>
      <c r="AD93">
        <f t="shared" si="93"/>
        <v>3.9510494400751134E-2</v>
      </c>
      <c r="AE93">
        <f t="shared" si="93"/>
        <v>0.37684582447982312</v>
      </c>
      <c r="AF93">
        <f t="shared" si="93"/>
        <v>0.16780214555762576</v>
      </c>
      <c r="AG93">
        <f t="shared" si="93"/>
        <v>3.5994458073252418E-2</v>
      </c>
      <c r="AH93">
        <f t="shared" si="93"/>
        <v>0.2911579865627999</v>
      </c>
    </row>
    <row r="95" spans="19:34" x14ac:dyDescent="0.3">
      <c r="U95" s="5" t="s">
        <v>3</v>
      </c>
      <c r="V95" s="5" t="s">
        <v>4</v>
      </c>
      <c r="W95" s="5" t="s">
        <v>8</v>
      </c>
      <c r="X95" s="5" t="s">
        <v>39</v>
      </c>
      <c r="Y95" s="5" t="s">
        <v>5</v>
      </c>
      <c r="Z95" s="5" t="s">
        <v>6</v>
      </c>
      <c r="AA95" s="5" t="s">
        <v>40</v>
      </c>
      <c r="AB95" s="5" t="s">
        <v>41</v>
      </c>
      <c r="AC95" s="5" t="s">
        <v>34</v>
      </c>
      <c r="AD95" s="5" t="s">
        <v>9</v>
      </c>
      <c r="AE95" s="5" t="s">
        <v>35</v>
      </c>
      <c r="AF95" s="5" t="s">
        <v>36</v>
      </c>
      <c r="AG95" s="5" t="s">
        <v>37</v>
      </c>
      <c r="AH95" s="5" t="s">
        <v>38</v>
      </c>
    </row>
    <row r="96" spans="19:34" x14ac:dyDescent="0.3">
      <c r="S96" t="s">
        <v>0</v>
      </c>
      <c r="T96" s="5" t="s">
        <v>51</v>
      </c>
      <c r="U96">
        <f t="shared" ref="U96:AH96" si="94">STDEV(U49,U55,U61,U73)/2</f>
        <v>0.11295836762986687</v>
      </c>
      <c r="V96">
        <f t="shared" si="94"/>
        <v>0.2422875408692364</v>
      </c>
      <c r="W96">
        <f t="shared" si="94"/>
        <v>0.17652658498825291</v>
      </c>
      <c r="X96">
        <f t="shared" si="94"/>
        <v>0.17366637383248773</v>
      </c>
      <c r="Y96">
        <f t="shared" si="94"/>
        <v>9.7541524164394725E-2</v>
      </c>
      <c r="Z96">
        <f t="shared" si="94"/>
        <v>0.25537867703424177</v>
      </c>
      <c r="AA96">
        <f t="shared" si="94"/>
        <v>4.8807215965789894E-2</v>
      </c>
      <c r="AB96">
        <f t="shared" si="94"/>
        <v>2.9496779115199784E-2</v>
      </c>
      <c r="AC96">
        <f t="shared" si="94"/>
        <v>7.7412479141385659E-2</v>
      </c>
      <c r="AD96">
        <f t="shared" si="94"/>
        <v>6.9761178399161003E-2</v>
      </c>
      <c r="AE96">
        <f t="shared" si="94"/>
        <v>7.8255168850508178E-2</v>
      </c>
      <c r="AF96">
        <f t="shared" si="94"/>
        <v>5.3864932288525701E-2</v>
      </c>
      <c r="AG96">
        <f t="shared" si="94"/>
        <v>2.5168433321880245E-2</v>
      </c>
      <c r="AH96">
        <f t="shared" si="94"/>
        <v>2.4821181992004969E-2</v>
      </c>
    </row>
    <row r="97" spans="19:34" x14ac:dyDescent="0.3">
      <c r="T97" s="6" t="s">
        <v>52</v>
      </c>
      <c r="U97">
        <f>STDEV(U56,U62,U79)/2</f>
        <v>9.5782423906535658E-2</v>
      </c>
      <c r="V97">
        <f t="shared" ref="V97:AH97" si="95">STDEV(V56,V62,V79)/2</f>
        <v>0.19927114039584246</v>
      </c>
      <c r="W97">
        <f t="shared" si="95"/>
        <v>0.17115123068629573</v>
      </c>
      <c r="X97">
        <f t="shared" si="95"/>
        <v>7.2286999783476288E-2</v>
      </c>
      <c r="Y97">
        <f t="shared" si="95"/>
        <v>8.4943480032141361E-2</v>
      </c>
      <c r="Z97">
        <f t="shared" si="95"/>
        <v>0.27531665266598393</v>
      </c>
      <c r="AA97">
        <f t="shared" si="95"/>
        <v>0.23752971982127147</v>
      </c>
      <c r="AB97">
        <f t="shared" si="95"/>
        <v>0.11250870864531703</v>
      </c>
      <c r="AC97">
        <f t="shared" si="95"/>
        <v>0.26700787614946619</v>
      </c>
      <c r="AD97">
        <f t="shared" si="95"/>
        <v>8.6963608481328503E-2</v>
      </c>
      <c r="AE97">
        <f t="shared" si="95"/>
        <v>9.8033223649037299E-2</v>
      </c>
      <c r="AF97">
        <f t="shared" si="95"/>
        <v>0.24264637224751573</v>
      </c>
      <c r="AG97">
        <f t="shared" si="95"/>
        <v>0.11081257504136871</v>
      </c>
      <c r="AH97">
        <f t="shared" si="95"/>
        <v>0.37648343247764493</v>
      </c>
    </row>
    <row r="98" spans="19:34" x14ac:dyDescent="0.3">
      <c r="T98" s="6" t="s">
        <v>54</v>
      </c>
      <c r="U98">
        <f>STDEV(U57,U63,U80)/2</f>
        <v>0.14224743230707185</v>
      </c>
      <c r="V98">
        <f t="shared" ref="V98:AH98" si="96">STDEV(V57,V63,V80)/2</f>
        <v>6.9659801766298171E-2</v>
      </c>
      <c r="W98">
        <f t="shared" si="96"/>
        <v>9.7445280893393882E-2</v>
      </c>
      <c r="X98">
        <f t="shared" si="96"/>
        <v>6.9584809490833788E-2</v>
      </c>
      <c r="Y98">
        <f t="shared" si="96"/>
        <v>0.10836150776877938</v>
      </c>
      <c r="Z98">
        <f t="shared" si="96"/>
        <v>0.19857633100857613</v>
      </c>
      <c r="AA98">
        <f t="shared" si="96"/>
        <v>2.28556949797615E-2</v>
      </c>
      <c r="AB98">
        <f t="shared" si="96"/>
        <v>0.16561759064485204</v>
      </c>
      <c r="AC98">
        <f t="shared" si="96"/>
        <v>0.21262682496734567</v>
      </c>
      <c r="AD98">
        <f t="shared" si="96"/>
        <v>0.18192237852144508</v>
      </c>
      <c r="AE98">
        <f t="shared" si="96"/>
        <v>9.7534100733470755E-2</v>
      </c>
      <c r="AF98">
        <f t="shared" si="96"/>
        <v>0.12428351939700569</v>
      </c>
      <c r="AG98">
        <f t="shared" si="96"/>
        <v>0.14122639595591413</v>
      </c>
      <c r="AH98">
        <f t="shared" si="96"/>
        <v>9.7468824848044144E-2</v>
      </c>
    </row>
    <row r="99" spans="19:34" x14ac:dyDescent="0.3">
      <c r="T99" s="2" t="s">
        <v>53</v>
      </c>
      <c r="U99">
        <f>STDEV(U58,U64,U81,U86)/2</f>
        <v>0.10845307777787573</v>
      </c>
      <c r="V99">
        <f t="shared" ref="V99:AH99" si="97">STDEV(V58,V64,V81,V86)/2</f>
        <v>0.1751245375994496</v>
      </c>
      <c r="W99">
        <f t="shared" si="97"/>
        <v>0.14123425889910324</v>
      </c>
      <c r="X99">
        <f t="shared" si="97"/>
        <v>0.137087648640355</v>
      </c>
      <c r="Y99">
        <f t="shared" si="97"/>
        <v>5.708532452597976E-2</v>
      </c>
      <c r="Z99">
        <f t="shared" si="97"/>
        <v>0.24472854169440947</v>
      </c>
      <c r="AA99">
        <f t="shared" si="97"/>
        <v>4.0516219486354976E-2</v>
      </c>
      <c r="AB99">
        <f t="shared" si="97"/>
        <v>4.9999079419452315E-3</v>
      </c>
      <c r="AC99">
        <f t="shared" si="97"/>
        <v>5.4223787444749823E-2</v>
      </c>
      <c r="AD99">
        <f t="shared" si="97"/>
        <v>7.7504926315932936E-3</v>
      </c>
      <c r="AE99">
        <f t="shared" si="97"/>
        <v>1.7361103281531943E-2</v>
      </c>
      <c r="AF99">
        <f t="shared" si="97"/>
        <v>4.9283405828650005E-2</v>
      </c>
      <c r="AG99">
        <f t="shared" si="97"/>
        <v>3.4695611769551731E-3</v>
      </c>
      <c r="AH99">
        <f t="shared" si="97"/>
        <v>4.2178903971146015E-2</v>
      </c>
    </row>
    <row r="100" spans="19:34" x14ac:dyDescent="0.3">
      <c r="T100" s="2"/>
      <c r="U100">
        <v>2</v>
      </c>
    </row>
    <row r="101" spans="19:34" x14ac:dyDescent="0.3">
      <c r="T101" s="2"/>
    </row>
    <row r="102" spans="19:34" x14ac:dyDescent="0.3">
      <c r="T102" s="2"/>
    </row>
    <row r="104" spans="19:34" x14ac:dyDescent="0.3">
      <c r="U104" s="5" t="s">
        <v>3</v>
      </c>
      <c r="V104" s="5" t="s">
        <v>4</v>
      </c>
      <c r="W104" s="5" t="s">
        <v>8</v>
      </c>
      <c r="X104" s="5" t="s">
        <v>39</v>
      </c>
      <c r="Y104" s="5" t="s">
        <v>5</v>
      </c>
      <c r="Z104" s="5" t="s">
        <v>6</v>
      </c>
      <c r="AA104" s="5" t="s">
        <v>40</v>
      </c>
      <c r="AB104" s="5" t="s">
        <v>41</v>
      </c>
      <c r="AC104" s="5" t="s">
        <v>34</v>
      </c>
      <c r="AD104" s="5" t="s">
        <v>9</v>
      </c>
      <c r="AE104" s="5" t="s">
        <v>35</v>
      </c>
      <c r="AF104" s="5" t="s">
        <v>36</v>
      </c>
      <c r="AG104" s="5" t="s">
        <v>37</v>
      </c>
      <c r="AH104" s="5" t="s">
        <v>38</v>
      </c>
    </row>
    <row r="105" spans="19:34" x14ac:dyDescent="0.3">
      <c r="S105" t="s">
        <v>56</v>
      </c>
      <c r="T105" s="1" t="s">
        <v>53</v>
      </c>
      <c r="U105">
        <v>0.81297903985972719</v>
      </c>
      <c r="V105">
        <v>1.031495401179114</v>
      </c>
      <c r="W105">
        <v>0.54916159132887998</v>
      </c>
      <c r="X105">
        <v>0.86375980977936717</v>
      </c>
      <c r="Y105">
        <v>0.78949578030549139</v>
      </c>
      <c r="Z105">
        <v>1.5681461042399676</v>
      </c>
      <c r="AA105">
        <v>0.51984068646375381</v>
      </c>
      <c r="AB105">
        <v>5.97952255414856E-2</v>
      </c>
      <c r="AC105">
        <v>0.42857473339575358</v>
      </c>
      <c r="AD105">
        <v>5.748953947943606E-2</v>
      </c>
      <c r="AE105">
        <v>0.36881806129168099</v>
      </c>
      <c r="AF105">
        <v>0.28249543224028423</v>
      </c>
      <c r="AG105">
        <v>3.1478981101802604E-2</v>
      </c>
      <c r="AH105">
        <v>0.29062816742965719</v>
      </c>
    </row>
    <row r="106" spans="19:34" x14ac:dyDescent="0.3">
      <c r="S106" t="s">
        <v>57</v>
      </c>
      <c r="T106" s="1" t="s">
        <v>53</v>
      </c>
      <c r="U106">
        <v>1.2353603633811761</v>
      </c>
      <c r="V106">
        <v>1.6001672507242211</v>
      </c>
      <c r="W106">
        <v>1.0180283360823059</v>
      </c>
      <c r="X106">
        <v>1.2074007338481136</v>
      </c>
      <c r="Y106">
        <v>0.84979592190620001</v>
      </c>
      <c r="Z106">
        <v>1.2924666658420925</v>
      </c>
      <c r="AA106">
        <v>0.36679307451107523</v>
      </c>
      <c r="AB106">
        <v>4.2267102087812786E-2</v>
      </c>
      <c r="AC106">
        <v>0.38038876281849399</v>
      </c>
      <c r="AD106">
        <v>3.9005208950954579E-2</v>
      </c>
      <c r="AE106">
        <v>0.42384720034865148</v>
      </c>
      <c r="AF106">
        <v>4.6461823033277103E-2</v>
      </c>
      <c r="AG106">
        <v>4.6068161286724571E-2</v>
      </c>
      <c r="AH106">
        <v>0.18305608448952981</v>
      </c>
    </row>
    <row r="107" spans="19:34" x14ac:dyDescent="0.3">
      <c r="S107" t="s">
        <v>94</v>
      </c>
      <c r="T107" s="1" t="s">
        <v>53</v>
      </c>
      <c r="U107">
        <v>0.76807204301715115</v>
      </c>
      <c r="V107">
        <v>0.7843304442413076</v>
      </c>
      <c r="W107">
        <v>0.42128696730352955</v>
      </c>
      <c r="X107">
        <v>0.56944829415349296</v>
      </c>
      <c r="Y107">
        <v>0.58996526857756404</v>
      </c>
      <c r="Z107">
        <v>0.42096794116962183</v>
      </c>
      <c r="AA107">
        <v>0.4997057245195044</v>
      </c>
      <c r="AB107">
        <v>4.1578317813371214E-2</v>
      </c>
      <c r="AC107">
        <v>0.19809501838986124</v>
      </c>
      <c r="AD107">
        <v>4.1834223052330366E-2</v>
      </c>
      <c r="AE107">
        <v>0.37444482113150218</v>
      </c>
      <c r="AF107">
        <v>0.19608697011227072</v>
      </c>
      <c r="AG107">
        <v>3.5104562903676265E-2</v>
      </c>
      <c r="AH107">
        <v>0.38884429745291993</v>
      </c>
    </row>
    <row r="108" spans="19:34" x14ac:dyDescent="0.3">
      <c r="S108" t="s">
        <v>59</v>
      </c>
      <c r="T108" s="1" t="s">
        <v>53</v>
      </c>
      <c r="U108">
        <v>1.0434800945703142</v>
      </c>
      <c r="V108">
        <v>0.98374237944626319</v>
      </c>
      <c r="W108">
        <v>0.89928842348304061</v>
      </c>
      <c r="X108">
        <v>1.0499834244718189</v>
      </c>
      <c r="Y108">
        <v>0.79622669923061573</v>
      </c>
      <c r="Z108">
        <v>1.1390128702239923</v>
      </c>
      <c r="AA108">
        <v>0.37366595285942161</v>
      </c>
      <c r="AB108">
        <v>5.8638190930860118E-2</v>
      </c>
      <c r="AC108">
        <v>0.42305281263158712</v>
      </c>
      <c r="AD108">
        <v>1.9713006120283545E-2</v>
      </c>
      <c r="AE108">
        <v>0.34027321514745784</v>
      </c>
      <c r="AF108">
        <v>0.14616435684467102</v>
      </c>
      <c r="AG108">
        <v>3.1326127000806239E-2</v>
      </c>
      <c r="AH108">
        <v>0.30210339687909271</v>
      </c>
    </row>
    <row r="109" spans="19:34" x14ac:dyDescent="0.3">
      <c r="T109" s="1" t="s">
        <v>85</v>
      </c>
      <c r="U109">
        <f>1-ZTEST(U105:U108,1)</f>
        <v>0.37335889632552532</v>
      </c>
      <c r="V109">
        <f t="shared" ref="V109:AH109" si="98">1-ZTEST(V105:V108,1)</f>
        <v>0.71587970487538222</v>
      </c>
      <c r="W109">
        <f t="shared" si="98"/>
        <v>2.4489388927351197E-2</v>
      </c>
      <c r="X109">
        <f t="shared" si="98"/>
        <v>0.28629143449513073</v>
      </c>
      <c r="Y109">
        <f t="shared" si="98"/>
        <v>9.8702504104375421E-6</v>
      </c>
      <c r="Z109">
        <f t="shared" si="98"/>
        <v>0.66627602565038579</v>
      </c>
      <c r="AA109">
        <f t="shared" si="98"/>
        <v>0</v>
      </c>
      <c r="AB109">
        <f t="shared" si="98"/>
        <v>0</v>
      </c>
      <c r="AC109">
        <f t="shared" si="98"/>
        <v>0</v>
      </c>
      <c r="AD109">
        <f t="shared" si="98"/>
        <v>0</v>
      </c>
      <c r="AE109">
        <f t="shared" si="98"/>
        <v>0</v>
      </c>
      <c r="AF109">
        <f t="shared" si="98"/>
        <v>0</v>
      </c>
      <c r="AG109">
        <f t="shared" si="98"/>
        <v>0</v>
      </c>
      <c r="AH109">
        <f t="shared" si="98"/>
        <v>0</v>
      </c>
    </row>
    <row r="111" spans="19:34" x14ac:dyDescent="0.3">
      <c r="U111" s="5" t="s">
        <v>3</v>
      </c>
      <c r="V111" s="5" t="s">
        <v>4</v>
      </c>
      <c r="W111" s="5" t="s">
        <v>8</v>
      </c>
      <c r="X111" s="5" t="s">
        <v>39</v>
      </c>
      <c r="Y111" s="5" t="s">
        <v>5</v>
      </c>
      <c r="Z111" s="5" t="s">
        <v>6</v>
      </c>
      <c r="AA111" s="5" t="s">
        <v>40</v>
      </c>
      <c r="AB111" s="5" t="s">
        <v>41</v>
      </c>
      <c r="AC111" s="5" t="s">
        <v>34</v>
      </c>
      <c r="AD111" s="5" t="s">
        <v>9</v>
      </c>
      <c r="AE111" s="5" t="s">
        <v>35</v>
      </c>
      <c r="AF111" s="5" t="s">
        <v>36</v>
      </c>
      <c r="AG111" s="5" t="s">
        <v>37</v>
      </c>
      <c r="AH111" s="5" t="s">
        <v>38</v>
      </c>
    </row>
    <row r="112" spans="19:34" x14ac:dyDescent="0.3">
      <c r="S112" t="s">
        <v>99</v>
      </c>
      <c r="T112" s="1" t="s">
        <v>52</v>
      </c>
      <c r="U112">
        <v>0.76478960672898355</v>
      </c>
      <c r="V112">
        <v>0.96442273990983496</v>
      </c>
      <c r="W112">
        <v>0.59740057523934853</v>
      </c>
      <c r="X112">
        <v>0.77879922790229594</v>
      </c>
      <c r="Y112">
        <v>0.68870548491934491</v>
      </c>
      <c r="Z112">
        <v>0.81857610677256198</v>
      </c>
      <c r="AA112">
        <v>0.75452567780598956</v>
      </c>
      <c r="AB112">
        <v>0.46366282359984839</v>
      </c>
      <c r="AC112">
        <v>0.61716783979078849</v>
      </c>
      <c r="AD112">
        <v>0.37193023434573141</v>
      </c>
      <c r="AE112">
        <v>0.54252869314790764</v>
      </c>
      <c r="AF112">
        <v>0.63380440967467444</v>
      </c>
      <c r="AG112">
        <v>0.54237321908883995</v>
      </c>
      <c r="AH112">
        <v>1.0424521484470641</v>
      </c>
    </row>
    <row r="113" spans="19:34" x14ac:dyDescent="0.3">
      <c r="S113" t="s">
        <v>57</v>
      </c>
      <c r="T113" s="1" t="s">
        <v>52</v>
      </c>
      <c r="U113">
        <v>1.0771550850998779</v>
      </c>
      <c r="V113">
        <v>1.303508734641972</v>
      </c>
      <c r="W113">
        <v>1.276838106704437</v>
      </c>
      <c r="X113">
        <v>1.0461709151503795</v>
      </c>
      <c r="Y113">
        <v>1.0096883372616121</v>
      </c>
      <c r="Z113">
        <v>1.8956446798388531</v>
      </c>
      <c r="AA113">
        <v>1.1478789454689957</v>
      </c>
      <c r="AB113">
        <v>0.56517296128161598</v>
      </c>
      <c r="AC113">
        <v>1.3491187642510898</v>
      </c>
      <c r="AD113">
        <v>0.48616762840315053</v>
      </c>
      <c r="AE113">
        <v>0.7576246575593365</v>
      </c>
      <c r="AF113">
        <v>1.192753333222184</v>
      </c>
      <c r="AG113">
        <v>0.68170366047443132</v>
      </c>
      <c r="AH113">
        <v>1.9192086365604721</v>
      </c>
    </row>
    <row r="114" spans="19:34" x14ac:dyDescent="0.3">
      <c r="S114" t="s">
        <v>94</v>
      </c>
      <c r="U114">
        <v>1.1130976401745232</v>
      </c>
      <c r="V114">
        <v>1.7586843658346336</v>
      </c>
      <c r="W114">
        <v>1.0098270146568158</v>
      </c>
      <c r="X114">
        <v>0.81714772472068808</v>
      </c>
      <c r="Y114">
        <v>0.75269694230128492</v>
      </c>
      <c r="Z114">
        <v>1.158279868719736</v>
      </c>
      <c r="AA114">
        <v>0.20220343400509722</v>
      </c>
      <c r="AB114">
        <v>0.13472027167742881</v>
      </c>
      <c r="AC114">
        <v>0.30956750506378394</v>
      </c>
      <c r="AD114">
        <v>0.14450650263954579</v>
      </c>
      <c r="AE114">
        <v>0.36612870505148365</v>
      </c>
      <c r="AF114">
        <v>0.22610406164573488</v>
      </c>
      <c r="AG114">
        <v>0.24763016253609876</v>
      </c>
      <c r="AH114">
        <v>0.42047627968339751</v>
      </c>
    </row>
    <row r="115" spans="19:34" x14ac:dyDescent="0.3">
      <c r="T115" t="s">
        <v>85</v>
      </c>
      <c r="U115">
        <f>ZTEST(U112:U114,1)</f>
        <v>0.55389024213119264</v>
      </c>
      <c r="V115">
        <f t="shared" ref="V115:AH115" si="99">ZTEST(V112:V114,1)</f>
        <v>6.8479390885740607E-2</v>
      </c>
      <c r="W115">
        <f t="shared" si="99"/>
        <v>0.57751589061089348</v>
      </c>
      <c r="X115">
        <f>1-ZTEST(X112:X114,1)</f>
        <v>7.6475182312553458E-2</v>
      </c>
      <c r="Y115">
        <f>1-ZTEST(Y112:Y114,1)</f>
        <v>3.1060304491781987E-2</v>
      </c>
      <c r="Z115">
        <f t="shared" si="99"/>
        <v>0.18013919157620162</v>
      </c>
      <c r="AA115">
        <f t="shared" si="99"/>
        <v>0.86174430996086071</v>
      </c>
      <c r="AB115">
        <f>1-ZTEST(AB112:AB114,1)</f>
        <v>1.2267722659942137E-6</v>
      </c>
      <c r="AC115">
        <f t="shared" si="99"/>
        <v>0.78315977150433802</v>
      </c>
      <c r="AD115">
        <f>1-ZTEST(AD112:AD114,1)</f>
        <v>1.6745493880421236E-11</v>
      </c>
      <c r="AE115">
        <f>1-ZTEST(AE112:AE114,1)</f>
        <v>4.2942700180348403E-5</v>
      </c>
      <c r="AF115">
        <f t="shared" si="99"/>
        <v>0.87013792420475566</v>
      </c>
      <c r="AG115">
        <f>1-ZTEST(AG112:AG114,1)</f>
        <v>3.4266994996978717E-5</v>
      </c>
      <c r="AH115">
        <f t="shared" si="99"/>
        <v>0.38475719513862489</v>
      </c>
    </row>
    <row r="120" spans="19:34" x14ac:dyDescent="0.3">
      <c r="T120" s="1"/>
    </row>
    <row r="122" spans="19:34" x14ac:dyDescent="0.3">
      <c r="S122" t="s">
        <v>55</v>
      </c>
    </row>
    <row r="123" spans="19:34" x14ac:dyDescent="0.3">
      <c r="S123" t="s">
        <v>56</v>
      </c>
    </row>
    <row r="124" spans="19:34" x14ac:dyDescent="0.3">
      <c r="S124" t="s">
        <v>57</v>
      </c>
    </row>
    <row r="125" spans="19:34" x14ac:dyDescent="0.3">
      <c r="S125" t="s">
        <v>83</v>
      </c>
    </row>
  </sheetData>
  <conditionalFormatting sqref="U2:AH7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9:AH14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16:AH21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49:AH52">
    <cfRule type="colorScale" priority="1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U55:AH58">
    <cfRule type="colorScale" priority="1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U67:AH71 U73:AH73">
    <cfRule type="colorScale" priority="1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U47:AH47 U23:AH28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109:AH109">
    <cfRule type="colorScale" priority="1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U140:AG140 AH154"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U115:AH115"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U61:AH62 U64:AH64">
    <cfRule type="colorScale" priority="2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U30:AH35 U37:AH41 U43:AH46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9:AH82 U84:AH85"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U74:AH77 U79:AH82 U84:AH87">
    <cfRule type="colorScale" priority="3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U61:AH64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U90:AH93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U121:AF124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U112:AH112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U112:AH112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K65:AX65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Y65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12426AA334340BD72864E6411DFDE" ma:contentTypeVersion="18" ma:contentTypeDescription="Create a new document." ma:contentTypeScope="" ma:versionID="9dd4ba82dfcc92bd56e6212225da7b9b">
  <xsd:schema xmlns:xsd="http://www.w3.org/2001/XMLSchema" xmlns:xs="http://www.w3.org/2001/XMLSchema" xmlns:p="http://schemas.microsoft.com/office/2006/metadata/properties" xmlns:ns3="a07e918a-536f-4f5c-bd9e-7bff6eca0d20" xmlns:ns4="88f9a50e-68f8-45a8-9c11-417e0fb267ba" targetNamespace="http://schemas.microsoft.com/office/2006/metadata/properties" ma:root="true" ma:fieldsID="23a416b38aadf68bb4e877935a1b1869" ns3:_="" ns4:_="">
    <xsd:import namespace="a07e918a-536f-4f5c-bd9e-7bff6eca0d20"/>
    <xsd:import namespace="88f9a50e-68f8-45a8-9c11-417e0fb267b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ObjectDetectorVersions" minOccurs="0"/>
                <xsd:element ref="ns4:MediaServiceSystemTag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e918a-536f-4f5c-bd9e-7bff6eca0d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9a50e-68f8-45a8-9c11-417e0fb2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f9a50e-68f8-45a8-9c11-417e0fb267ba" xsi:nil="true"/>
  </documentManagement>
</p:properties>
</file>

<file path=customXml/itemProps1.xml><?xml version="1.0" encoding="utf-8"?>
<ds:datastoreItem xmlns:ds="http://schemas.openxmlformats.org/officeDocument/2006/customXml" ds:itemID="{A91A5103-C38B-4D9E-8D32-2149A31173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7e918a-536f-4f5c-bd9e-7bff6eca0d20"/>
    <ds:schemaRef ds:uri="88f9a50e-68f8-45a8-9c11-417e0fb267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7CEC4A-DF9C-42E0-AB14-21546C3D7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F72279-26B0-4691-AFEA-704B1A180FC2}">
  <ds:schemaRefs>
    <ds:schemaRef ds:uri="http://purl.org/dc/terms/"/>
    <ds:schemaRef ds:uri="http://schemas.microsoft.com/office/2006/metadata/properties"/>
    <ds:schemaRef ds:uri="a07e918a-536f-4f5c-bd9e-7bff6eca0d20"/>
    <ds:schemaRef ds:uri="88f9a50e-68f8-45a8-9c11-417e0fb267ba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qPCR cycle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getter</dc:creator>
  <cp:lastModifiedBy>Smadar Ben Tabou De Leon</cp:lastModifiedBy>
  <dcterms:created xsi:type="dcterms:W3CDTF">2017-06-06T07:14:21Z</dcterms:created>
  <dcterms:modified xsi:type="dcterms:W3CDTF">2024-03-12T11:17:23Z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0x01010087012426AA334340BD72864E6411DFDE</vt:lpwstr>
  </property>
</Properties>
</file>