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esh/Downloads/Sourcedata/"/>
    </mc:Choice>
  </mc:AlternateContent>
  <xr:revisionPtr revIDLastSave="0" documentId="8_{2DFF4B6D-32EB-B542-9ADB-F34037B88C58}" xr6:coauthVersionLast="47" xr6:coauthVersionMax="47" xr10:uidLastSave="{00000000-0000-0000-0000-000000000000}"/>
  <bookViews>
    <workbookView xWindow="1500" yWindow="1320" windowWidth="27640" windowHeight="16940" xr2:uid="{02BF513C-EDD9-F344-A7AD-CE2D4CDD5350}"/>
  </bookViews>
  <sheets>
    <sheet name="Figure 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N4" i="1"/>
  <c r="V4" i="1"/>
  <c r="AD4" i="1"/>
  <c r="F5" i="1"/>
  <c r="N5" i="1"/>
  <c r="N8" i="1" s="1"/>
  <c r="V5" i="1"/>
  <c r="V13" i="1" s="1"/>
  <c r="AD5" i="1"/>
  <c r="F6" i="1"/>
  <c r="F14" i="1" s="1"/>
  <c r="N6" i="1"/>
  <c r="N9" i="1" s="1"/>
  <c r="V6" i="1"/>
  <c r="AD6" i="1"/>
  <c r="AD9" i="1" s="1"/>
  <c r="F7" i="1"/>
  <c r="N7" i="1"/>
  <c r="V7" i="1"/>
  <c r="AD7" i="1"/>
  <c r="AD10" i="1" s="1"/>
  <c r="F8" i="1"/>
  <c r="V8" i="1"/>
  <c r="AD8" i="1"/>
  <c r="F9" i="1"/>
  <c r="V9" i="1"/>
  <c r="F10" i="1"/>
  <c r="V10" i="1"/>
  <c r="F11" i="1"/>
  <c r="V11" i="1"/>
  <c r="V12" i="1" s="1"/>
  <c r="F12" i="1"/>
  <c r="F13" i="1" s="1"/>
  <c r="F19" i="1"/>
  <c r="N19" i="1"/>
  <c r="V19" i="1"/>
  <c r="F20" i="1"/>
  <c r="F25" i="1" s="1"/>
  <c r="N20" i="1"/>
  <c r="N24" i="1" s="1"/>
  <c r="V20" i="1"/>
  <c r="V27" i="1" s="1"/>
  <c r="F21" i="1"/>
  <c r="F26" i="1" s="1"/>
  <c r="V21" i="1"/>
  <c r="V28" i="1" s="1"/>
  <c r="F22" i="1"/>
  <c r="V22" i="1"/>
  <c r="F23" i="1"/>
  <c r="N23" i="1"/>
  <c r="V23" i="1"/>
  <c r="F24" i="1"/>
  <c r="V24" i="1"/>
  <c r="V25" i="1"/>
  <c r="V26" i="1"/>
  <c r="G35" i="1"/>
  <c r="J35" i="1"/>
  <c r="M35" i="1"/>
  <c r="P35" i="1"/>
  <c r="S35" i="1"/>
  <c r="V35" i="1"/>
  <c r="Y35" i="1"/>
  <c r="AD35" i="1"/>
  <c r="AG35" i="1"/>
  <c r="AJ35" i="1"/>
  <c r="AM35" i="1"/>
  <c r="AP35" i="1"/>
  <c r="AX35" i="1"/>
  <c r="BA35" i="1"/>
  <c r="BD35" i="1"/>
  <c r="BG35" i="1"/>
  <c r="BJ35" i="1"/>
  <c r="BM35" i="1"/>
  <c r="BP35" i="1"/>
  <c r="BS35" i="1"/>
  <c r="D36" i="1"/>
  <c r="G36" i="1"/>
  <c r="J36" i="1"/>
  <c r="M36" i="1"/>
  <c r="P36" i="1"/>
  <c r="S36" i="1"/>
  <c r="V36" i="1"/>
  <c r="Y36" i="1"/>
  <c r="AD36" i="1"/>
  <c r="AG36" i="1"/>
  <c r="AJ36" i="1"/>
  <c r="AM36" i="1"/>
  <c r="AP36" i="1"/>
  <c r="AX36" i="1"/>
  <c r="BA36" i="1"/>
  <c r="BD36" i="1"/>
  <c r="BG36" i="1"/>
  <c r="BJ36" i="1"/>
  <c r="BM36" i="1"/>
  <c r="BP36" i="1"/>
  <c r="BS36" i="1"/>
  <c r="G37" i="1"/>
  <c r="J37" i="1"/>
  <c r="M37" i="1"/>
  <c r="P37" i="1"/>
  <c r="S37" i="1"/>
  <c r="V37" i="1"/>
  <c r="Y37" i="1"/>
  <c r="AD37" i="1"/>
  <c r="AG37" i="1"/>
  <c r="AJ37" i="1"/>
  <c r="AM37" i="1"/>
  <c r="AP37" i="1"/>
  <c r="AS37" i="1"/>
  <c r="AX37" i="1"/>
  <c r="BA37" i="1"/>
  <c r="BD37" i="1"/>
  <c r="BG37" i="1"/>
  <c r="BJ37" i="1"/>
  <c r="BM37" i="1"/>
  <c r="BP37" i="1"/>
  <c r="BS37" i="1"/>
  <c r="D38" i="1"/>
  <c r="G38" i="1"/>
  <c r="J38" i="1"/>
  <c r="M38" i="1"/>
  <c r="P38" i="1"/>
  <c r="S38" i="1"/>
  <c r="V38" i="1"/>
  <c r="Y38" i="1"/>
  <c r="AD38" i="1"/>
  <c r="AG38" i="1"/>
  <c r="AJ38" i="1"/>
  <c r="AM38" i="1"/>
  <c r="AP38" i="1"/>
  <c r="AS38" i="1"/>
  <c r="AX38" i="1"/>
  <c r="BA38" i="1"/>
  <c r="BD38" i="1"/>
  <c r="BG38" i="1"/>
  <c r="BJ38" i="1"/>
  <c r="BM38" i="1"/>
  <c r="BP38" i="1"/>
  <c r="BS38" i="1"/>
  <c r="D39" i="1"/>
  <c r="G39" i="1"/>
  <c r="J39" i="1"/>
  <c r="M39" i="1"/>
  <c r="P39" i="1"/>
  <c r="S39" i="1"/>
  <c r="V39" i="1"/>
  <c r="Y39" i="1"/>
  <c r="AD39" i="1"/>
  <c r="AG39" i="1"/>
  <c r="AJ39" i="1"/>
  <c r="AM39" i="1"/>
  <c r="AP39" i="1"/>
  <c r="AS39" i="1"/>
  <c r="AX39" i="1"/>
  <c r="BA39" i="1"/>
  <c r="BD39" i="1"/>
  <c r="BG39" i="1"/>
  <c r="BJ39" i="1"/>
  <c r="BM39" i="1"/>
  <c r="BP39" i="1"/>
  <c r="BS39" i="1"/>
  <c r="D40" i="1"/>
  <c r="G40" i="1"/>
  <c r="J40" i="1"/>
  <c r="M40" i="1"/>
  <c r="P40" i="1"/>
  <c r="S40" i="1"/>
  <c r="V40" i="1"/>
  <c r="Y40" i="1"/>
  <c r="AD40" i="1"/>
  <c r="AG40" i="1"/>
  <c r="AJ40" i="1"/>
  <c r="AM40" i="1"/>
  <c r="AP40" i="1"/>
  <c r="AS40" i="1"/>
  <c r="AX40" i="1"/>
  <c r="BA40" i="1"/>
  <c r="BD40" i="1"/>
  <c r="BG40" i="1"/>
  <c r="BJ40" i="1"/>
  <c r="BM40" i="1"/>
  <c r="BP40" i="1"/>
  <c r="BS40" i="1"/>
  <c r="D41" i="1"/>
  <c r="G41" i="1"/>
  <c r="J41" i="1"/>
  <c r="M41" i="1"/>
  <c r="P41" i="1"/>
  <c r="S41" i="1"/>
  <c r="V41" i="1"/>
  <c r="Y41" i="1"/>
  <c r="AD41" i="1"/>
  <c r="AG41" i="1"/>
  <c r="AJ41" i="1"/>
  <c r="AM41" i="1"/>
  <c r="AP41" i="1"/>
  <c r="AS41" i="1"/>
  <c r="AX41" i="1"/>
  <c r="BD41" i="1"/>
  <c r="BG41" i="1"/>
  <c r="BJ41" i="1"/>
  <c r="BM41" i="1"/>
  <c r="BP41" i="1"/>
  <c r="BS41" i="1"/>
  <c r="D42" i="1"/>
  <c r="G42" i="1"/>
  <c r="J42" i="1"/>
  <c r="M42" i="1"/>
  <c r="P42" i="1"/>
  <c r="S42" i="1"/>
  <c r="V42" i="1"/>
  <c r="Y42" i="1"/>
  <c r="AD42" i="1"/>
  <c r="AG42" i="1"/>
  <c r="AJ42" i="1"/>
  <c r="AM42" i="1"/>
  <c r="AP42" i="1"/>
  <c r="AS42" i="1"/>
  <c r="AX42" i="1"/>
  <c r="BA42" i="1"/>
  <c r="BD42" i="1"/>
  <c r="BG42" i="1"/>
  <c r="BJ42" i="1"/>
  <c r="BM42" i="1"/>
  <c r="BP42" i="1"/>
  <c r="BS42" i="1"/>
  <c r="D43" i="1"/>
  <c r="G43" i="1"/>
  <c r="J43" i="1"/>
  <c r="M43" i="1"/>
  <c r="P43" i="1"/>
  <c r="S43" i="1"/>
  <c r="V43" i="1"/>
  <c r="Y43" i="1"/>
  <c r="AX43" i="1"/>
  <c r="BA43" i="1"/>
  <c r="BG43" i="1"/>
  <c r="BJ43" i="1"/>
  <c r="BM43" i="1"/>
  <c r="BP43" i="1"/>
  <c r="BS43" i="1"/>
  <c r="D44" i="1"/>
  <c r="G44" i="1"/>
  <c r="J44" i="1"/>
  <c r="M44" i="1"/>
  <c r="P44" i="1"/>
  <c r="S44" i="1"/>
  <c r="V44" i="1"/>
  <c r="Y44" i="1"/>
  <c r="AB44" i="1"/>
  <c r="AX44" i="1"/>
  <c r="BA44" i="1"/>
  <c r="BG44" i="1"/>
  <c r="BJ44" i="1"/>
  <c r="BP44" i="1"/>
  <c r="BS44" i="1"/>
  <c r="AB45" i="1"/>
  <c r="AX45" i="1"/>
  <c r="BA45" i="1"/>
  <c r="BJ45" i="1"/>
  <c r="BS45" i="1"/>
  <c r="Y46" i="1"/>
  <c r="Y47" i="1"/>
  <c r="AV47" i="1"/>
  <c r="AV48" i="1"/>
  <c r="BV48" i="1"/>
  <c r="BV49" i="1"/>
  <c r="D53" i="1"/>
  <c r="J53" i="1"/>
  <c r="M53" i="1"/>
  <c r="P53" i="1"/>
  <c r="AA53" i="1"/>
  <c r="AF53" i="1"/>
  <c r="G54" i="1"/>
  <c r="J54" i="1"/>
  <c r="M54" i="1"/>
  <c r="P54" i="1"/>
  <c r="AA54" i="1"/>
  <c r="AL54" i="1"/>
  <c r="D55" i="1"/>
  <c r="G55" i="1"/>
  <c r="J55" i="1"/>
  <c r="M55" i="1"/>
  <c r="P55" i="1"/>
  <c r="AI55" i="1"/>
  <c r="D56" i="1"/>
  <c r="G56" i="1"/>
  <c r="J56" i="1"/>
  <c r="M56" i="1"/>
  <c r="P56" i="1"/>
  <c r="U56" i="1"/>
  <c r="X56" i="1"/>
  <c r="AI56" i="1"/>
  <c r="D57" i="1"/>
  <c r="G57" i="1"/>
  <c r="J57" i="1"/>
  <c r="M57" i="1"/>
  <c r="P57" i="1"/>
  <c r="U57" i="1"/>
  <c r="AI57" i="1"/>
  <c r="AL57" i="1"/>
  <c r="D58" i="1"/>
  <c r="G58" i="1"/>
  <c r="J58" i="1"/>
  <c r="M58" i="1"/>
  <c r="P58" i="1"/>
  <c r="U58" i="1"/>
  <c r="X58" i="1"/>
  <c r="AA58" i="1"/>
  <c r="AF58" i="1"/>
  <c r="AI58" i="1"/>
  <c r="AL58" i="1"/>
  <c r="D59" i="1"/>
  <c r="G59" i="1"/>
  <c r="J59" i="1"/>
  <c r="M59" i="1"/>
  <c r="P59" i="1"/>
  <c r="U59" i="1"/>
  <c r="X59" i="1"/>
  <c r="AA59" i="1"/>
  <c r="AF59" i="1"/>
  <c r="AI59" i="1"/>
  <c r="AL59" i="1"/>
  <c r="D60" i="1"/>
  <c r="G60" i="1"/>
  <c r="J60" i="1"/>
  <c r="M60" i="1"/>
  <c r="P60" i="1"/>
  <c r="U60" i="1"/>
  <c r="X60" i="1"/>
  <c r="AI60" i="1"/>
  <c r="D61" i="1"/>
  <c r="G61" i="1"/>
  <c r="J61" i="1"/>
  <c r="M61" i="1"/>
  <c r="P61" i="1"/>
  <c r="U61" i="1"/>
  <c r="AA61" i="1"/>
  <c r="AF61" i="1"/>
  <c r="AI61" i="1"/>
  <c r="AL61" i="1"/>
  <c r="G62" i="1"/>
  <c r="J62" i="1"/>
  <c r="M62" i="1"/>
  <c r="P62" i="1"/>
  <c r="U62" i="1"/>
  <c r="X62" i="1"/>
  <c r="AI62" i="1"/>
  <c r="AL62" i="1"/>
  <c r="D63" i="1"/>
  <c r="G63" i="1"/>
  <c r="J63" i="1"/>
  <c r="M63" i="1"/>
  <c r="P63" i="1"/>
  <c r="U63" i="1"/>
  <c r="AA63" i="1"/>
  <c r="AF63" i="1"/>
  <c r="AI63" i="1"/>
  <c r="AL63" i="1"/>
  <c r="D64" i="1"/>
  <c r="J64" i="1"/>
  <c r="M64" i="1"/>
  <c r="P64" i="1"/>
  <c r="U64" i="1"/>
  <c r="AI64" i="1"/>
  <c r="AL64" i="1"/>
  <c r="D65" i="1"/>
  <c r="G65" i="1"/>
  <c r="J65" i="1"/>
  <c r="M65" i="1"/>
  <c r="P65" i="1"/>
  <c r="U65" i="1"/>
  <c r="AA65" i="1"/>
  <c r="AF65" i="1"/>
  <c r="AI65" i="1"/>
  <c r="D66" i="1"/>
  <c r="G66" i="1"/>
  <c r="J66" i="1"/>
  <c r="M66" i="1"/>
  <c r="P66" i="1"/>
  <c r="U66" i="1"/>
  <c r="AI66" i="1"/>
  <c r="D67" i="1"/>
  <c r="G67" i="1"/>
  <c r="J67" i="1"/>
  <c r="M67" i="1"/>
  <c r="P67" i="1"/>
  <c r="U67" i="1"/>
  <c r="AF67" i="1"/>
  <c r="AI67" i="1"/>
  <c r="AL67" i="1"/>
  <c r="D68" i="1"/>
  <c r="G68" i="1"/>
  <c r="J68" i="1"/>
  <c r="M68" i="1"/>
  <c r="P68" i="1"/>
  <c r="AA68" i="1"/>
  <c r="AL68" i="1"/>
  <c r="D69" i="1"/>
  <c r="G69" i="1"/>
  <c r="J69" i="1"/>
  <c r="M69" i="1"/>
  <c r="P69" i="1"/>
  <c r="U69" i="1"/>
  <c r="X69" i="1"/>
  <c r="AA69" i="1"/>
  <c r="AF69" i="1"/>
  <c r="D70" i="1"/>
  <c r="J70" i="1"/>
  <c r="M70" i="1"/>
  <c r="P70" i="1"/>
  <c r="U70" i="1"/>
  <c r="AA70" i="1"/>
  <c r="AF70" i="1"/>
  <c r="AI70" i="1"/>
  <c r="AL70" i="1"/>
  <c r="U71" i="1"/>
  <c r="X71" i="1"/>
  <c r="AA71" i="1"/>
  <c r="AF71" i="1"/>
  <c r="P72" i="1"/>
  <c r="AF72" i="1"/>
  <c r="P73" i="1"/>
  <c r="S73" i="1"/>
  <c r="S74" i="1"/>
  <c r="AD74" i="1"/>
  <c r="AD75" i="1"/>
  <c r="D79" i="1"/>
  <c r="D88" i="1" s="1"/>
  <c r="I79" i="1"/>
  <c r="I84" i="1" s="1"/>
  <c r="N79" i="1"/>
  <c r="N85" i="1" s="1"/>
  <c r="S79" i="1"/>
  <c r="S84" i="1" s="1"/>
  <c r="D80" i="1"/>
  <c r="I80" i="1"/>
  <c r="N80" i="1"/>
  <c r="S80" i="1"/>
  <c r="D81" i="1"/>
  <c r="I81" i="1"/>
  <c r="N81" i="1"/>
  <c r="S81" i="1"/>
  <c r="S83" i="1" s="1"/>
  <c r="D82" i="1"/>
  <c r="I82" i="1"/>
  <c r="N82" i="1"/>
  <c r="S82" i="1"/>
  <c r="D83" i="1"/>
  <c r="I83" i="1"/>
  <c r="N83" i="1"/>
  <c r="D84" i="1"/>
  <c r="N84" i="1"/>
  <c r="D85" i="1"/>
  <c r="D86" i="1"/>
  <c r="N86" i="1"/>
  <c r="D93" i="1"/>
  <c r="D106" i="1" s="1"/>
  <c r="I93" i="1"/>
  <c r="I98" i="1" s="1"/>
  <c r="N93" i="1"/>
  <c r="N97" i="1" s="1"/>
  <c r="D94" i="1"/>
  <c r="I94" i="1"/>
  <c r="N94" i="1"/>
  <c r="D95" i="1"/>
  <c r="I95" i="1"/>
  <c r="N95" i="1"/>
  <c r="D96" i="1"/>
  <c r="I96" i="1"/>
  <c r="N96" i="1"/>
  <c r="D97" i="1"/>
  <c r="D98" i="1"/>
  <c r="N98" i="1"/>
  <c r="D99" i="1"/>
  <c r="D100" i="1"/>
  <c r="D101" i="1"/>
  <c r="D102" i="1"/>
  <c r="D103" i="1"/>
  <c r="D104" i="1"/>
  <c r="D105" i="1"/>
  <c r="D113" i="1"/>
  <c r="D120" i="1" s="1"/>
  <c r="I113" i="1"/>
  <c r="I116" i="1" s="1"/>
  <c r="N113" i="1"/>
  <c r="N120" i="1" s="1"/>
  <c r="S113" i="1"/>
  <c r="S119" i="1" s="1"/>
  <c r="D114" i="1"/>
  <c r="I114" i="1"/>
  <c r="I117" i="1" s="1"/>
  <c r="N114" i="1"/>
  <c r="N119" i="1" s="1"/>
  <c r="S114" i="1"/>
  <c r="D115" i="1"/>
  <c r="I115" i="1"/>
  <c r="N115" i="1"/>
  <c r="S115" i="1"/>
  <c r="D116" i="1"/>
  <c r="N116" i="1"/>
  <c r="S116" i="1"/>
  <c r="D117" i="1"/>
  <c r="N117" i="1"/>
  <c r="S117" i="1"/>
  <c r="D118" i="1"/>
  <c r="N118" i="1"/>
  <c r="S118" i="1"/>
  <c r="D119" i="1"/>
  <c r="D127" i="1"/>
  <c r="I127" i="1"/>
  <c r="N127" i="1"/>
  <c r="N131" i="1" s="1"/>
  <c r="D128" i="1"/>
  <c r="D131" i="1" s="1"/>
  <c r="I128" i="1"/>
  <c r="N128" i="1"/>
  <c r="D129" i="1"/>
  <c r="I129" i="1"/>
  <c r="I135" i="1" s="1"/>
  <c r="N129" i="1"/>
  <c r="D130" i="1"/>
  <c r="I130" i="1"/>
  <c r="N130" i="1"/>
  <c r="I131" i="1"/>
  <c r="I132" i="1"/>
  <c r="I133" i="1"/>
  <c r="I134" i="1"/>
  <c r="D87" i="1" l="1"/>
  <c r="I136" i="1"/>
  <c r="D107" i="1"/>
  <c r="I97" i="1"/>
  <c r="I85" i="1"/>
  <c r="D132" i="1"/>
  <c r="D121" i="1"/>
  <c r="N25" i="1"/>
  <c r="N132" i="1"/>
</calcChain>
</file>

<file path=xl/sharedStrings.xml><?xml version="1.0" encoding="utf-8"?>
<sst xmlns="http://schemas.openxmlformats.org/spreadsheetml/2006/main" count="498" uniqueCount="67">
  <si>
    <t>N</t>
  </si>
  <si>
    <t>SEM</t>
  </si>
  <si>
    <t>Mean</t>
  </si>
  <si>
    <t>Cell 17</t>
  </si>
  <si>
    <t>Cell 15</t>
  </si>
  <si>
    <t>Cell 13</t>
  </si>
  <si>
    <t>Cell 12</t>
  </si>
  <si>
    <t>Cell 32</t>
  </si>
  <si>
    <t>Cell 7</t>
  </si>
  <si>
    <t>Cell 10</t>
  </si>
  <si>
    <t>Cell 8</t>
  </si>
  <si>
    <t>Cell 5</t>
  </si>
  <si>
    <t>Cell 9</t>
  </si>
  <si>
    <t>Cell 7_RV</t>
  </si>
  <si>
    <t>Cell 4</t>
  </si>
  <si>
    <t>Cell 5_RV</t>
  </si>
  <si>
    <t>Cell 6</t>
  </si>
  <si>
    <r>
      <t xml:space="preserve">I </t>
    </r>
    <r>
      <rPr>
        <b/>
        <vertAlign val="subscript"/>
        <sz val="12"/>
        <color indexed="8"/>
        <rFont val="Times New Roman"/>
        <family val="1"/>
      </rPr>
      <t>90 mV</t>
    </r>
    <r>
      <rPr>
        <b/>
        <sz val="12"/>
        <color indexed="8"/>
        <rFont val="Times New Roman"/>
        <family val="1"/>
      </rPr>
      <t xml:space="preserve">/I </t>
    </r>
    <r>
      <rPr>
        <b/>
        <vertAlign val="subscript"/>
        <sz val="12"/>
        <color indexed="8"/>
        <rFont val="Times New Roman"/>
        <family val="1"/>
      </rPr>
      <t>-90 mV</t>
    </r>
  </si>
  <si>
    <r>
      <t xml:space="preserve">I </t>
    </r>
    <r>
      <rPr>
        <b/>
        <vertAlign val="subscript"/>
        <sz val="12"/>
        <color indexed="8"/>
        <rFont val="Times New Roman"/>
        <family val="1"/>
      </rPr>
      <t>90 mV</t>
    </r>
  </si>
  <si>
    <r>
      <t xml:space="preserve">I </t>
    </r>
    <r>
      <rPr>
        <b/>
        <vertAlign val="subscript"/>
        <sz val="12"/>
        <color indexed="8"/>
        <rFont val="Times New Roman"/>
        <family val="1"/>
      </rPr>
      <t>-90 mV</t>
    </r>
  </si>
  <si>
    <t>Rectification index</t>
  </si>
  <si>
    <r>
      <t>K</t>
    </r>
    <r>
      <rPr>
        <b/>
        <vertAlign val="subscript"/>
        <sz val="11"/>
        <color indexed="8"/>
        <rFont val="Times New Roman"/>
        <family val="1"/>
      </rPr>
      <t>375_379_382</t>
    </r>
    <r>
      <rPr>
        <b/>
        <sz val="11"/>
        <color indexed="8"/>
        <rFont val="Times New Roman"/>
        <family val="1"/>
      </rPr>
      <t>H</t>
    </r>
    <r>
      <rPr>
        <b/>
        <vertAlign val="subscript"/>
        <sz val="11"/>
        <color indexed="8"/>
        <rFont val="Times New Roman"/>
        <family val="1"/>
      </rPr>
      <t>376</t>
    </r>
    <r>
      <rPr>
        <b/>
        <sz val="11"/>
        <color indexed="8"/>
        <rFont val="Times New Roman"/>
        <family val="1"/>
      </rPr>
      <t>-E + Neto2</t>
    </r>
  </si>
  <si>
    <r>
      <t>K</t>
    </r>
    <r>
      <rPr>
        <b/>
        <vertAlign val="subscript"/>
        <sz val="11"/>
        <color indexed="8"/>
        <rFont val="Times New Roman"/>
        <family val="1"/>
      </rPr>
      <t>368</t>
    </r>
    <r>
      <rPr>
        <b/>
        <sz val="11"/>
        <color indexed="8"/>
        <rFont val="Times New Roman"/>
        <family val="1"/>
      </rPr>
      <t>-E + Neto2</t>
    </r>
  </si>
  <si>
    <t>GluK1-1a + Neto2</t>
  </si>
  <si>
    <t>Cell 3 E2 (RV)</t>
  </si>
  <si>
    <t>Cell 4 E-2</t>
  </si>
  <si>
    <t>Cell 3 E-4</t>
  </si>
  <si>
    <t>Cell 3</t>
  </si>
  <si>
    <t>Cell 3 E-2</t>
  </si>
  <si>
    <t>Cell 2</t>
  </si>
  <si>
    <t>Cell 2 E-4</t>
  </si>
  <si>
    <t>Cell 1</t>
  </si>
  <si>
    <r>
      <t>K</t>
    </r>
    <r>
      <rPr>
        <b/>
        <vertAlign val="subscript"/>
        <sz val="11"/>
        <color indexed="8"/>
        <rFont val="Times New Roman"/>
        <family val="1"/>
      </rPr>
      <t>368_375_379_382</t>
    </r>
    <r>
      <rPr>
        <b/>
        <sz val="11"/>
        <color indexed="8"/>
        <rFont val="Times New Roman"/>
        <family val="1"/>
      </rPr>
      <t>H</t>
    </r>
    <r>
      <rPr>
        <b/>
        <vertAlign val="subscript"/>
        <sz val="11"/>
        <color indexed="8"/>
        <rFont val="Times New Roman"/>
        <family val="1"/>
      </rPr>
      <t>376</t>
    </r>
    <r>
      <rPr>
        <b/>
        <sz val="11"/>
        <color indexed="8"/>
        <rFont val="Times New Roman"/>
        <family val="1"/>
      </rPr>
      <t>-E+Neto1</t>
    </r>
  </si>
  <si>
    <r>
      <t>K</t>
    </r>
    <r>
      <rPr>
        <b/>
        <vertAlign val="subscript"/>
        <sz val="11"/>
        <color indexed="8"/>
        <rFont val="Times New Roman"/>
        <family val="1"/>
      </rPr>
      <t>375_379_382</t>
    </r>
    <r>
      <rPr>
        <b/>
        <sz val="11"/>
        <color indexed="8"/>
        <rFont val="Times New Roman"/>
        <family val="1"/>
      </rPr>
      <t>H</t>
    </r>
    <r>
      <rPr>
        <b/>
        <vertAlign val="subscript"/>
        <sz val="11"/>
        <color indexed="8"/>
        <rFont val="Times New Roman"/>
        <family val="1"/>
      </rPr>
      <t>376</t>
    </r>
    <r>
      <rPr>
        <b/>
        <sz val="11"/>
        <color indexed="8"/>
        <rFont val="Times New Roman"/>
        <family val="1"/>
      </rPr>
      <t>-E + Neto1</t>
    </r>
  </si>
  <si>
    <r>
      <t>K</t>
    </r>
    <r>
      <rPr>
        <b/>
        <vertAlign val="subscript"/>
        <sz val="11"/>
        <color indexed="8"/>
        <rFont val="Times New Roman"/>
        <family val="1"/>
      </rPr>
      <t>368</t>
    </r>
    <r>
      <rPr>
        <b/>
        <sz val="11"/>
        <color indexed="8"/>
        <rFont val="Times New Roman"/>
        <family val="1"/>
      </rPr>
      <t>-E + Neto1</t>
    </r>
  </si>
  <si>
    <t>GluK1-1a + Neto1</t>
  </si>
  <si>
    <t>Figure 5D</t>
  </si>
  <si>
    <t>Cell 16</t>
  </si>
  <si>
    <t>Cell 14</t>
  </si>
  <si>
    <t>Cell 11</t>
  </si>
  <si>
    <t>Cell 19</t>
  </si>
  <si>
    <r>
      <t>I</t>
    </r>
    <r>
      <rPr>
        <b/>
        <vertAlign val="subscript"/>
        <sz val="12"/>
        <color indexed="8"/>
        <rFont val="Times New Roman"/>
        <family val="1"/>
      </rPr>
      <t>K</t>
    </r>
    <r>
      <rPr>
        <b/>
        <sz val="12"/>
        <color indexed="8"/>
        <rFont val="Times New Roman"/>
        <family val="1"/>
      </rPr>
      <t>/I</t>
    </r>
    <r>
      <rPr>
        <b/>
        <vertAlign val="subscript"/>
        <sz val="12"/>
        <color indexed="8"/>
        <rFont val="Times New Roman"/>
        <family val="1"/>
      </rPr>
      <t>G</t>
    </r>
  </si>
  <si>
    <t>1 mM Kai</t>
  </si>
  <si>
    <t>10 mM Glu</t>
  </si>
  <si>
    <t>Kai efficacy</t>
  </si>
  <si>
    <t>Cell 3 E-1</t>
  </si>
  <si>
    <t>Cell 1 E-4</t>
  </si>
  <si>
    <t>Figure 5C</t>
  </si>
  <si>
    <t>Tau Recovery (s)</t>
  </si>
  <si>
    <t>%</t>
  </si>
  <si>
    <t xml:space="preserve">I </t>
  </si>
  <si>
    <r>
      <t>I</t>
    </r>
    <r>
      <rPr>
        <b/>
        <vertAlign val="subscript"/>
        <sz val="12"/>
        <color indexed="8"/>
        <rFont val="Times New Roman"/>
        <family val="1"/>
      </rPr>
      <t>max</t>
    </r>
  </si>
  <si>
    <t>Recovery (s)</t>
  </si>
  <si>
    <t>Cell 3 E1-1</t>
  </si>
  <si>
    <t>Cell 2 E1-4</t>
  </si>
  <si>
    <t>Cell 1 E1-4</t>
  </si>
  <si>
    <t>Figure 5B</t>
  </si>
  <si>
    <t>Cell 22</t>
  </si>
  <si>
    <r>
      <t>Mean-weighted Ʈ</t>
    </r>
    <r>
      <rPr>
        <b/>
        <vertAlign val="subscript"/>
        <sz val="12"/>
        <color indexed="8"/>
        <rFont val="Times New Roman"/>
        <family val="1"/>
      </rPr>
      <t xml:space="preserve">Des </t>
    </r>
    <r>
      <rPr>
        <b/>
        <sz val="12"/>
        <color indexed="8"/>
        <rFont val="Times New Roman"/>
        <family val="1"/>
      </rPr>
      <t>@ 100 ms</t>
    </r>
  </si>
  <si>
    <t>Tau2</t>
  </si>
  <si>
    <t>A2</t>
  </si>
  <si>
    <t>Tau1</t>
  </si>
  <si>
    <t>A1</t>
  </si>
  <si>
    <t>10 mM Glu Desensitization (ms)</t>
  </si>
  <si>
    <r>
      <t>Mean-weighted Ʈ</t>
    </r>
    <r>
      <rPr>
        <b/>
        <vertAlign val="subscript"/>
        <sz val="12"/>
        <color indexed="8"/>
        <rFont val="Times New Roman"/>
        <family val="1"/>
      </rPr>
      <t xml:space="preserve">Des </t>
    </r>
    <r>
      <rPr>
        <b/>
        <sz val="12"/>
        <color indexed="8"/>
        <rFont val="Times New Roman"/>
        <family val="1"/>
      </rPr>
      <t>@ ≤100 ms</t>
    </r>
  </si>
  <si>
    <t>Cell 1 E-2</t>
  </si>
  <si>
    <t>Figure 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</si>
</sst>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vertAlign val="subscript"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vertAlign val="subscript"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444444"/>
      <name val="Times New Roman"/>
      <family val="1"/>
    </font>
    <font>
      <b/>
      <sz val="12"/>
      <color rgb="FF44444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quotePrefix="1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793AD-00FE-EC4D-B15A-95158716981E}">
  <dimension ref="A1:CD137"/>
  <sheetViews>
    <sheetView tabSelected="1" topLeftCell="F108" workbookViewId="0">
      <selection activeCell="AC19" sqref="AC19"/>
    </sheetView>
  </sheetViews>
  <sheetFormatPr baseColWidth="10" defaultColWidth="8.83203125" defaultRowHeight="14" x14ac:dyDescent="0.2"/>
  <cols>
    <col min="1" max="1" width="32.33203125" style="1" bestFit="1" customWidth="1"/>
    <col min="2" max="2" width="13.33203125" style="1" bestFit="1" customWidth="1"/>
    <col min="3" max="4" width="14.1640625" style="1" bestFit="1" customWidth="1"/>
    <col min="5" max="5" width="13.33203125" style="1" bestFit="1" customWidth="1"/>
    <col min="6" max="6" width="31.1640625" style="1" bestFit="1" customWidth="1"/>
    <col min="7" max="7" width="13.33203125" style="1" bestFit="1" customWidth="1"/>
    <col min="8" max="8" width="10.1640625" style="1" bestFit="1" customWidth="1"/>
    <col min="9" max="9" width="32.33203125" style="1" bestFit="1" customWidth="1"/>
    <col min="10" max="10" width="13.33203125" style="1" bestFit="1" customWidth="1"/>
    <col min="11" max="12" width="23" style="1" bestFit="1" customWidth="1"/>
    <col min="13" max="13" width="13.33203125" style="1" bestFit="1" customWidth="1"/>
    <col min="14" max="14" width="31.1640625" style="1" bestFit="1" customWidth="1"/>
    <col min="15" max="15" width="6.33203125" style="1" bestFit="1" customWidth="1"/>
    <col min="16" max="16" width="24.5" style="1" bestFit="1" customWidth="1"/>
    <col min="17" max="17" width="32.33203125" style="1" bestFit="1" customWidth="1"/>
    <col min="18" max="18" width="23" style="1" bestFit="1" customWidth="1"/>
    <col min="19" max="19" width="13.33203125" style="1" bestFit="1" customWidth="1"/>
    <col min="20" max="20" width="9.83203125" style="1" bestFit="1" customWidth="1"/>
    <col min="21" max="21" width="13.33203125" style="1" bestFit="1" customWidth="1"/>
    <col min="22" max="22" width="31.1640625" style="1" bestFit="1" customWidth="1"/>
    <col min="23" max="23" width="6.5" style="1" bestFit="1" customWidth="1"/>
    <col min="24" max="24" width="13.33203125" style="1" bestFit="1" customWidth="1"/>
    <col min="25" max="25" width="32.33203125" style="1" bestFit="1" customWidth="1"/>
    <col min="26" max="26" width="14.1640625" style="1" bestFit="1" customWidth="1"/>
    <col min="27" max="27" width="17.5" style="1" bestFit="1" customWidth="1"/>
    <col min="28" max="28" width="14.1640625" style="1" bestFit="1" customWidth="1"/>
    <col min="29" max="29" width="17.5" style="1" bestFit="1" customWidth="1"/>
    <col min="30" max="30" width="31.1640625" style="1" bestFit="1" customWidth="1"/>
    <col min="31" max="31" width="8.83203125" style="1" bestFit="1" customWidth="1"/>
    <col min="32" max="33" width="13.33203125" style="1" bestFit="1" customWidth="1"/>
    <col min="34" max="34" width="8.83203125" style="1" bestFit="1" customWidth="1"/>
    <col min="35" max="36" width="13.33203125" style="1" bestFit="1" customWidth="1"/>
    <col min="37" max="37" width="8.83203125" style="1" bestFit="1" customWidth="1"/>
    <col min="38" max="39" width="13.33203125" style="1" bestFit="1" customWidth="1"/>
    <col min="40" max="40" width="6.5" style="1" bestFit="1" customWidth="1"/>
    <col min="41" max="41" width="4.33203125" style="1" bestFit="1" customWidth="1"/>
    <col min="42" max="42" width="13.33203125" style="1" bestFit="1" customWidth="1"/>
    <col min="43" max="43" width="6.5" style="1" bestFit="1" customWidth="1"/>
    <col min="44" max="44" width="4.33203125" style="1" bestFit="1" customWidth="1"/>
    <col min="45" max="45" width="13.33203125" style="1" bestFit="1" customWidth="1"/>
    <col min="46" max="46" width="8.83203125" style="1"/>
    <col min="47" max="47" width="17.5" style="1" bestFit="1" customWidth="1"/>
    <col min="48" max="48" width="23" style="1" bestFit="1" customWidth="1"/>
    <col min="49" max="49" width="4.33203125" style="1" bestFit="1" customWidth="1"/>
    <col min="50" max="50" width="13.33203125" style="1" bestFit="1" customWidth="1"/>
    <col min="51" max="51" width="6.5" style="1" bestFit="1" customWidth="1"/>
    <col min="52" max="52" width="5.5" style="1" bestFit="1" customWidth="1"/>
    <col min="53" max="53" width="13.33203125" style="1" bestFit="1" customWidth="1"/>
    <col min="54" max="54" width="6.5" style="1" bestFit="1" customWidth="1"/>
    <col min="55" max="55" width="5.5" style="1" bestFit="1" customWidth="1"/>
    <col min="56" max="56" width="13.33203125" style="1" bestFit="1" customWidth="1"/>
    <col min="57" max="57" width="6.5" style="1" bestFit="1" customWidth="1"/>
    <col min="58" max="58" width="5.5" style="1" bestFit="1" customWidth="1"/>
    <col min="59" max="59" width="13.33203125" style="1" bestFit="1" customWidth="1"/>
    <col min="60" max="60" width="6.5" style="1" bestFit="1" customWidth="1"/>
    <col min="61" max="61" width="5.5" style="1" bestFit="1" customWidth="1"/>
    <col min="62" max="62" width="13.33203125" style="1" bestFit="1" customWidth="1"/>
    <col min="63" max="63" width="6.5" style="1" bestFit="1" customWidth="1"/>
    <col min="64" max="64" width="5.5" style="1" bestFit="1" customWidth="1"/>
    <col min="65" max="65" width="13.33203125" style="1" bestFit="1" customWidth="1"/>
    <col min="66" max="66" width="6.5" style="1" bestFit="1" customWidth="1"/>
    <col min="67" max="67" width="5.5" style="1" bestFit="1" customWidth="1"/>
    <col min="68" max="68" width="13.33203125" style="1" bestFit="1" customWidth="1"/>
    <col min="69" max="69" width="6.5" style="1" bestFit="1" customWidth="1"/>
    <col min="70" max="70" width="5.5" style="1" bestFit="1" customWidth="1"/>
    <col min="71" max="71" width="13.33203125" style="1" bestFit="1" customWidth="1"/>
    <col min="72" max="72" width="8.83203125" style="1"/>
    <col min="73" max="73" width="24.5" style="1" bestFit="1" customWidth="1"/>
    <col min="74" max="74" width="13.33203125" style="1" bestFit="1" customWidth="1"/>
    <col min="75" max="76" width="6.5" style="1" bestFit="1" customWidth="1"/>
    <col min="77" max="77" width="11.5" style="1" bestFit="1" customWidth="1"/>
    <col min="78" max="78" width="7.6640625" style="1" bestFit="1" customWidth="1"/>
    <col min="79" max="79" width="6.5" style="1" bestFit="1" customWidth="1"/>
    <col min="80" max="80" width="11.5" style="1" bestFit="1" customWidth="1"/>
    <col min="81" max="81" width="7.6640625" style="1" bestFit="1" customWidth="1"/>
    <col min="82" max="82" width="6.5" style="1" bestFit="1" customWidth="1"/>
    <col min="83" max="16384" width="8.83203125" style="1"/>
  </cols>
  <sheetData>
    <row r="1" spans="1:35" x14ac:dyDescent="0.2">
      <c r="A1" s="6" t="s">
        <v>66</v>
      </c>
    </row>
    <row r="2" spans="1:35" ht="18" x14ac:dyDescent="0.2">
      <c r="A2" s="6" t="s">
        <v>35</v>
      </c>
      <c r="I2" s="6" t="s">
        <v>34</v>
      </c>
      <c r="R2" s="6" t="s">
        <v>33</v>
      </c>
      <c r="Y2" s="6" t="s">
        <v>32</v>
      </c>
    </row>
    <row r="3" spans="1:35" ht="18" x14ac:dyDescent="0.2">
      <c r="A3" s="5" t="s">
        <v>63</v>
      </c>
      <c r="B3" s="4" t="s">
        <v>62</v>
      </c>
      <c r="C3" s="4" t="s">
        <v>61</v>
      </c>
      <c r="D3" s="4" t="s">
        <v>60</v>
      </c>
      <c r="E3" s="4" t="s">
        <v>59</v>
      </c>
      <c r="F3" s="4" t="s">
        <v>64</v>
      </c>
      <c r="I3" s="5" t="s">
        <v>63</v>
      </c>
      <c r="J3" s="4" t="s">
        <v>62</v>
      </c>
      <c r="K3" s="4" t="s">
        <v>61</v>
      </c>
      <c r="L3" s="4" t="s">
        <v>60</v>
      </c>
      <c r="M3" s="4" t="s">
        <v>59</v>
      </c>
      <c r="N3" s="4" t="s">
        <v>64</v>
      </c>
      <c r="Q3" s="5" t="s">
        <v>63</v>
      </c>
      <c r="R3" s="4" t="s">
        <v>62</v>
      </c>
      <c r="S3" s="4" t="s">
        <v>61</v>
      </c>
      <c r="T3" s="4" t="s">
        <v>60</v>
      </c>
      <c r="U3" s="4" t="s">
        <v>59</v>
      </c>
      <c r="V3" s="4" t="s">
        <v>64</v>
      </c>
      <c r="W3" s="3"/>
      <c r="Y3" s="5" t="s">
        <v>63</v>
      </c>
      <c r="Z3" s="4" t="s">
        <v>62</v>
      </c>
      <c r="AA3" s="4" t="s">
        <v>61</v>
      </c>
      <c r="AB3" s="4" t="s">
        <v>60</v>
      </c>
      <c r="AC3" s="4" t="s">
        <v>59</v>
      </c>
      <c r="AD3" s="4" t="s">
        <v>64</v>
      </c>
      <c r="AF3" s="5"/>
    </row>
    <row r="4" spans="1:35" ht="16" x14ac:dyDescent="0.2">
      <c r="A4" s="3" t="s">
        <v>29</v>
      </c>
      <c r="B4" s="3">
        <v>5.35609</v>
      </c>
      <c r="C4" s="3">
        <v>-50.039000000000001</v>
      </c>
      <c r="D4" s="3">
        <v>-931.49699999999996</v>
      </c>
      <c r="E4" s="3">
        <v>3.2408299999999999</v>
      </c>
      <c r="F4" s="3">
        <f>((B4*C4)+(D4*E4))/(B4+D4)</f>
        <v>3.5489597474103585</v>
      </c>
      <c r="I4" s="3" t="s">
        <v>14</v>
      </c>
      <c r="J4" s="3">
        <v>-356.27600000000001</v>
      </c>
      <c r="K4" s="3">
        <v>4.3641500000000004</v>
      </c>
      <c r="L4" s="3">
        <v>51.780999999999999</v>
      </c>
      <c r="M4" s="3">
        <v>0.97494599999999998</v>
      </c>
      <c r="N4" s="3">
        <f>((J4*K4)+(L4*M4))/(J4+L4)</f>
        <v>4.9405022301646992</v>
      </c>
      <c r="Q4" s="3" t="s">
        <v>29</v>
      </c>
      <c r="R4" s="3">
        <v>-2328.41</v>
      </c>
      <c r="S4" s="3">
        <v>3.7845399999999998</v>
      </c>
      <c r="T4" s="3">
        <v>259.61</v>
      </c>
      <c r="U4" s="3">
        <v>0.94293800000000005</v>
      </c>
      <c r="V4" s="3">
        <f>((R4*S4)+(T4*U4))/(R4+T4)</f>
        <v>4.1411275363592424</v>
      </c>
      <c r="W4" s="3"/>
      <c r="Y4" s="3" t="s">
        <v>65</v>
      </c>
      <c r="Z4" s="3">
        <v>-98.672088623046804</v>
      </c>
      <c r="AA4" s="3">
        <v>14.430823326110801</v>
      </c>
      <c r="AB4" s="3">
        <v>-251.06072998046801</v>
      </c>
      <c r="AC4" s="3">
        <v>1.67062604427337</v>
      </c>
      <c r="AD4" s="3">
        <f>((Z4*AA4)+(AB4*AC4))/(Z4+AB4)</f>
        <v>5.2707323256012675</v>
      </c>
      <c r="AF4" s="3"/>
    </row>
    <row r="5" spans="1:35" ht="16" x14ac:dyDescent="0.2">
      <c r="A5" s="3" t="s">
        <v>27</v>
      </c>
      <c r="B5" s="3">
        <v>-7.0408099999999996</v>
      </c>
      <c r="C5" s="3">
        <v>50.6081</v>
      </c>
      <c r="D5" s="3">
        <v>-499.8</v>
      </c>
      <c r="E5" s="3">
        <v>3.2152799999999999</v>
      </c>
      <c r="F5" s="3">
        <f>((B5*C5)+(D5*E5))/(B5+D5)</f>
        <v>3.8736402472425215</v>
      </c>
      <c r="I5" s="3" t="s">
        <v>11</v>
      </c>
      <c r="J5" s="3">
        <v>-26.061299999999999</v>
      </c>
      <c r="K5" s="3">
        <v>20.626000000000001</v>
      </c>
      <c r="L5" s="3">
        <v>-248.65700000000001</v>
      </c>
      <c r="M5" s="3">
        <v>2.0694699999999999</v>
      </c>
      <c r="N5" s="3">
        <f>((J5*K5)+(L5*M5))/(J5+L5)</f>
        <v>3.8298452472587368</v>
      </c>
      <c r="Q5" s="3" t="s">
        <v>27</v>
      </c>
      <c r="R5" s="3">
        <v>-34.604199999999999</v>
      </c>
      <c r="S5" s="3">
        <v>14.0877</v>
      </c>
      <c r="T5" s="3">
        <v>-1152.0899999999999</v>
      </c>
      <c r="U5" s="3">
        <v>3.1881499999999998</v>
      </c>
      <c r="V5" s="3">
        <f>((R5*S5)+(T5*U5))/(R5+T5)</f>
        <v>3.5059826885814389</v>
      </c>
      <c r="W5" s="3"/>
      <c r="Y5" s="3" t="s">
        <v>46</v>
      </c>
      <c r="Z5" s="3">
        <v>-4.9897928237915004</v>
      </c>
      <c r="AA5" s="3">
        <v>30.241989135742099</v>
      </c>
      <c r="AB5" s="3">
        <v>-40.642219543457003</v>
      </c>
      <c r="AC5" s="3">
        <v>1.6311050653457599</v>
      </c>
      <c r="AD5" s="3">
        <f>((Z5*AA5)+(AB5*AC5))/(Z5+AB5)</f>
        <v>4.7596627732074266</v>
      </c>
      <c r="AF5" s="3"/>
    </row>
    <row r="6" spans="1:35" ht="16" x14ac:dyDescent="0.2">
      <c r="A6" s="3" t="s">
        <v>14</v>
      </c>
      <c r="B6" s="3">
        <v>121.175</v>
      </c>
      <c r="C6" s="3">
        <v>21.058499999999999</v>
      </c>
      <c r="D6" s="3">
        <v>-4357.76</v>
      </c>
      <c r="E6" s="3">
        <v>4.6358699999999997</v>
      </c>
      <c r="F6" s="3">
        <f>((B6*C6)+(D6*E6))/(B6+D6)</f>
        <v>4.1661491776277355</v>
      </c>
      <c r="I6" s="3" t="s">
        <v>8</v>
      </c>
      <c r="J6" s="3">
        <v>-100.25700000000001</v>
      </c>
      <c r="K6" s="3">
        <v>4.1302700000000003</v>
      </c>
      <c r="L6" s="3">
        <v>-0.50357499999999999</v>
      </c>
      <c r="M6" s="3">
        <v>0.96357899999999996</v>
      </c>
      <c r="N6" s="3">
        <f>((J6*K6)+(L6*M6))/(J6+L6)</f>
        <v>4.1144437066275676</v>
      </c>
      <c r="Q6" s="3" t="s">
        <v>14</v>
      </c>
      <c r="R6" s="3">
        <v>1.7422599999999999</v>
      </c>
      <c r="S6" s="3">
        <v>-9.1726700000000001</v>
      </c>
      <c r="T6" s="3">
        <v>-1925.52</v>
      </c>
      <c r="U6" s="3">
        <v>3.6067800000000001</v>
      </c>
      <c r="V6" s="3">
        <f>((R6*S6)+(T6*U6))/(R6+T6)</f>
        <v>3.6183536470456299</v>
      </c>
      <c r="W6" s="3"/>
      <c r="Y6" s="3" t="s">
        <v>30</v>
      </c>
      <c r="Z6" s="3">
        <v>-30.702821731567301</v>
      </c>
      <c r="AA6" s="3">
        <v>39.689598083496001</v>
      </c>
      <c r="AB6" s="3">
        <v>-235.54354858398401</v>
      </c>
      <c r="AC6" s="3">
        <v>2.0441074371337802</v>
      </c>
      <c r="AD6" s="3">
        <f>((Z6*AA6)+(AB6*AC6))/(Z6+AB6)</f>
        <v>6.385285072505031</v>
      </c>
      <c r="AF6" s="3"/>
    </row>
    <row r="7" spans="1:35" ht="16" x14ac:dyDescent="0.2">
      <c r="A7" s="3" t="s">
        <v>11</v>
      </c>
      <c r="B7" s="3">
        <v>-96.584500000000006</v>
      </c>
      <c r="C7" s="3">
        <v>17.414100000000001</v>
      </c>
      <c r="D7" s="3">
        <v>-1821.07</v>
      </c>
      <c r="E7" s="3">
        <v>2.24654</v>
      </c>
      <c r="F7" s="3">
        <f>((B7*C7)+(D7*E7))/(B7+D7)</f>
        <v>3.0104686424222926</v>
      </c>
      <c r="I7" s="3" t="s">
        <v>10</v>
      </c>
      <c r="J7" s="3">
        <v>-162.92500000000001</v>
      </c>
      <c r="K7" s="3">
        <v>4.5110799999999998</v>
      </c>
      <c r="L7" s="3">
        <v>3.85351</v>
      </c>
      <c r="M7" s="3">
        <v>0.98170199999999996</v>
      </c>
      <c r="N7" s="3">
        <f>((J7*K7)+(L7*M7))/(J7+L7)</f>
        <v>4.596579252045605</v>
      </c>
      <c r="Q7" s="3" t="s">
        <v>11</v>
      </c>
      <c r="R7" s="3">
        <v>-99.183899999999994</v>
      </c>
      <c r="S7" s="3">
        <v>23.664200000000001</v>
      </c>
      <c r="T7" s="3">
        <v>-2610.86</v>
      </c>
      <c r="U7" s="3">
        <v>3.5899800000000002</v>
      </c>
      <c r="V7" s="3">
        <f>((R7*S7)+(T7*U7))/(R7+T7)</f>
        <v>4.3246689949118542</v>
      </c>
      <c r="W7" s="3"/>
      <c r="Y7" s="3" t="s">
        <v>45</v>
      </c>
      <c r="Z7" s="3">
        <v>-30.269445419311499</v>
      </c>
      <c r="AA7" s="3">
        <v>3.6817951202392498</v>
      </c>
      <c r="AB7" s="3">
        <v>12.0115385055541</v>
      </c>
      <c r="AC7" s="3">
        <v>0.93541342020034801</v>
      </c>
      <c r="AD7" s="3">
        <f>((Z7*AA7)+(AB7*AC7))/(Z7+AB7)</f>
        <v>5.4885887300866978</v>
      </c>
      <c r="AF7" s="3"/>
    </row>
    <row r="8" spans="1:35" ht="16" x14ac:dyDescent="0.2">
      <c r="A8" s="3" t="s">
        <v>16</v>
      </c>
      <c r="B8" s="3">
        <v>84.9893</v>
      </c>
      <c r="C8" s="3">
        <v>6.2287600000000003</v>
      </c>
      <c r="D8" s="3">
        <v>-1806.57</v>
      </c>
      <c r="E8" s="3">
        <v>2.2869999999999999</v>
      </c>
      <c r="F8" s="3">
        <f>((B8*C8)+(D8*E8))/(B8+D8)</f>
        <v>2.0924070755045054</v>
      </c>
      <c r="I8" s="3"/>
      <c r="J8" s="3"/>
      <c r="K8" s="3"/>
      <c r="L8" s="3"/>
      <c r="M8" s="2" t="s">
        <v>2</v>
      </c>
      <c r="N8" s="2">
        <f>AVERAGE(N4:N7)</f>
        <v>4.3703426090241519</v>
      </c>
      <c r="Q8" s="3" t="s">
        <v>16</v>
      </c>
      <c r="R8" s="3">
        <v>34.595799999999997</v>
      </c>
      <c r="S8" s="3">
        <v>-40.899099999999997</v>
      </c>
      <c r="T8" s="3">
        <v>-1448.95</v>
      </c>
      <c r="U8" s="3">
        <v>3.31806</v>
      </c>
      <c r="V8" s="3">
        <f>((R8*S8)+(T8*U8))/(R8+T8)</f>
        <v>4.3996335011272283</v>
      </c>
      <c r="W8" s="3"/>
      <c r="Y8" s="3" t="s">
        <v>26</v>
      </c>
      <c r="Z8" s="3">
        <v>1.3927630186080899</v>
      </c>
      <c r="AA8" s="3">
        <v>9.5207624435424805</v>
      </c>
      <c r="AB8" s="3">
        <v>-21.833593368530199</v>
      </c>
      <c r="AC8" s="3">
        <v>2.8553545475006099</v>
      </c>
      <c r="AD8" s="3">
        <f>((Z8*AA8)+(AB8*AC8))/(Z8+AB8)</f>
        <v>2.4011981623329768</v>
      </c>
      <c r="AF8" s="3"/>
    </row>
    <row r="9" spans="1:35" ht="16" x14ac:dyDescent="0.2">
      <c r="A9" s="3" t="s">
        <v>8</v>
      </c>
      <c r="B9" s="3">
        <v>-3522.96</v>
      </c>
      <c r="C9" s="3">
        <v>2.61835</v>
      </c>
      <c r="D9" s="3">
        <v>1619.98</v>
      </c>
      <c r="E9" s="3">
        <v>0.84782599999999997</v>
      </c>
      <c r="F9" s="3">
        <f>((B9*C9)+(D9*E9))/(B9+D9)</f>
        <v>4.1255720777517366</v>
      </c>
      <c r="I9" s="3"/>
      <c r="J9" s="3"/>
      <c r="K9" s="3"/>
      <c r="L9" s="3"/>
      <c r="M9" s="2" t="s">
        <v>1</v>
      </c>
      <c r="N9" s="2">
        <f>STDEV(N4:N7)/SQRT(COUNT(N4:N7))</f>
        <v>0.24729986159652068</v>
      </c>
      <c r="Q9" s="3" t="s">
        <v>8</v>
      </c>
      <c r="R9" s="3">
        <v>269.72500000000002</v>
      </c>
      <c r="S9" s="3">
        <v>6.9934399999999997</v>
      </c>
      <c r="T9" s="3">
        <v>-1413.81</v>
      </c>
      <c r="U9" s="3">
        <v>4.4458599999999997</v>
      </c>
      <c r="V9" s="3">
        <f>((R9*S9)+(T9*U9))/(R9+T9)</f>
        <v>3.8452525141051574</v>
      </c>
      <c r="W9" s="3"/>
      <c r="Y9" s="3"/>
      <c r="Z9" s="3"/>
      <c r="AA9" s="3"/>
      <c r="AB9" s="3"/>
      <c r="AC9" s="2" t="s">
        <v>2</v>
      </c>
      <c r="AD9" s="2">
        <f>AVERAGE(AD4:AD8)</f>
        <v>4.8610934127466798</v>
      </c>
      <c r="AF9" s="3"/>
    </row>
    <row r="10" spans="1:35" ht="16" x14ac:dyDescent="0.2">
      <c r="A10" s="3" t="s">
        <v>10</v>
      </c>
      <c r="B10" s="3">
        <v>-60.039499999999997</v>
      </c>
      <c r="C10" s="3">
        <v>49.529800000000002</v>
      </c>
      <c r="D10" s="3">
        <v>-2418.4699999999998</v>
      </c>
      <c r="E10" s="3">
        <v>2.5970900000000001</v>
      </c>
      <c r="F10" s="3">
        <f>((B10*C10)+(D10*E10))/(B10+D10)</f>
        <v>3.7339895931002083</v>
      </c>
      <c r="I10" s="3"/>
      <c r="J10" s="3"/>
      <c r="K10" s="3"/>
      <c r="L10" s="3"/>
      <c r="M10" s="2" t="s">
        <v>0</v>
      </c>
      <c r="N10" s="2">
        <v>4</v>
      </c>
      <c r="Q10" s="3" t="s">
        <v>10</v>
      </c>
      <c r="R10" s="3">
        <v>2.6897600000000002</v>
      </c>
      <c r="S10" s="3">
        <v>-14.8209</v>
      </c>
      <c r="T10" s="3">
        <v>-1221.3900000000001</v>
      </c>
      <c r="U10" s="3">
        <v>2.6068600000000002</v>
      </c>
      <c r="V10" s="3">
        <f>((R10*S10)+(T10*U10))/(R10+T10)</f>
        <v>2.6453243329007634</v>
      </c>
      <c r="W10" s="3"/>
      <c r="Y10" s="3"/>
      <c r="Z10" s="3"/>
      <c r="AA10" s="3"/>
      <c r="AB10" s="3"/>
      <c r="AC10" s="2" t="s">
        <v>1</v>
      </c>
      <c r="AD10" s="2">
        <f>STDEV(AD4:AD8)/SQRT(COUNT(AD4:AD8))</f>
        <v>0.66880817300368378</v>
      </c>
      <c r="AF10" s="3"/>
    </row>
    <row r="11" spans="1:35" ht="16" x14ac:dyDescent="0.2">
      <c r="A11" s="3" t="s">
        <v>12</v>
      </c>
      <c r="B11" s="3">
        <v>13.892144203186</v>
      </c>
      <c r="C11" s="3">
        <v>-26.011825561523398</v>
      </c>
      <c r="D11" s="3">
        <v>-3342.076171875</v>
      </c>
      <c r="E11" s="3">
        <v>3.5361778736114502</v>
      </c>
      <c r="F11" s="3">
        <f>((B11*C11)+(D11*E11))/(B11+D11)</f>
        <v>3.6595139395333449</v>
      </c>
      <c r="Q11" s="3" t="s">
        <v>12</v>
      </c>
      <c r="R11" s="3">
        <v>-20.8005</v>
      </c>
      <c r="S11" s="3">
        <v>31.154</v>
      </c>
      <c r="T11" s="3">
        <v>-1359.78</v>
      </c>
      <c r="U11" s="3">
        <v>3.0301900000000002</v>
      </c>
      <c r="V11" s="3">
        <f>((R11*S11)+(T11*U11))/(R11+T11)</f>
        <v>3.4539170553256406</v>
      </c>
      <c r="W11" s="3"/>
      <c r="Y11" s="3"/>
      <c r="Z11" s="3"/>
      <c r="AA11" s="3"/>
      <c r="AB11" s="3"/>
      <c r="AC11" s="2" t="s">
        <v>0</v>
      </c>
      <c r="AD11" s="2">
        <v>5</v>
      </c>
      <c r="AF11" s="3"/>
    </row>
    <row r="12" spans="1:35" ht="16" x14ac:dyDescent="0.2">
      <c r="A12" s="3" t="s">
        <v>9</v>
      </c>
      <c r="B12" s="3">
        <v>12.1233110427856</v>
      </c>
      <c r="C12" s="3">
        <v>-61.029670715332003</v>
      </c>
      <c r="D12" s="3">
        <v>-3173.9091796875</v>
      </c>
      <c r="E12" s="3">
        <v>3.5450580120086599</v>
      </c>
      <c r="F12" s="3">
        <f>((B12*C12)+(D12*E12))/(B12+D12)</f>
        <v>3.7926584360691997</v>
      </c>
      <c r="Q12" s="3"/>
      <c r="R12" s="3"/>
      <c r="S12" s="3"/>
      <c r="T12" s="3"/>
      <c r="U12" s="2" t="s">
        <v>2</v>
      </c>
      <c r="V12" s="2">
        <f>AVERAGE(V4:V11)</f>
        <v>3.7417825337946193</v>
      </c>
      <c r="W12" s="3"/>
      <c r="AF12" s="3"/>
      <c r="AG12" s="3"/>
      <c r="AH12" s="4"/>
      <c r="AI12" s="4"/>
    </row>
    <row r="13" spans="1:35" ht="16" x14ac:dyDescent="0.2">
      <c r="A13" s="3"/>
      <c r="B13" s="3"/>
      <c r="C13" s="3"/>
      <c r="D13" s="3"/>
      <c r="E13" s="2" t="s">
        <v>2</v>
      </c>
      <c r="F13" s="2">
        <f>AVERAGE(F4:F12)</f>
        <v>3.5559287707402114</v>
      </c>
      <c r="Q13" s="3"/>
      <c r="R13" s="3"/>
      <c r="S13" s="3"/>
      <c r="T13" s="3"/>
      <c r="U13" s="2" t="s">
        <v>1</v>
      </c>
      <c r="V13" s="2">
        <f>STDEV(V4:V11)/SQRT(COUNT(V4:V11))</f>
        <v>0.20260052032268444</v>
      </c>
      <c r="W13" s="3"/>
      <c r="AF13" s="3"/>
      <c r="AG13" s="3"/>
      <c r="AH13" s="3"/>
      <c r="AI13" s="3"/>
    </row>
    <row r="14" spans="1:35" ht="16" x14ac:dyDescent="0.2">
      <c r="A14" s="3"/>
      <c r="B14" s="3"/>
      <c r="C14" s="3"/>
      <c r="D14" s="3"/>
      <c r="E14" s="2" t="s">
        <v>1</v>
      </c>
      <c r="F14" s="2">
        <f>STDEV(F4:F12)/SQRT(COUNT(F4:F12))</f>
        <v>0.21524374342122912</v>
      </c>
      <c r="Q14" s="3"/>
      <c r="R14" s="3"/>
      <c r="S14" s="3"/>
      <c r="T14" s="3"/>
      <c r="U14" s="2" t="s">
        <v>0</v>
      </c>
      <c r="V14" s="2">
        <v>8</v>
      </c>
      <c r="W14" s="3"/>
      <c r="AF14" s="4"/>
      <c r="AG14" s="4"/>
      <c r="AH14" s="3"/>
      <c r="AI14" s="3"/>
    </row>
    <row r="15" spans="1:35" ht="16" x14ac:dyDescent="0.2">
      <c r="A15" s="3"/>
      <c r="B15" s="3"/>
      <c r="C15" s="3"/>
      <c r="D15" s="3"/>
      <c r="E15" s="2" t="s">
        <v>0</v>
      </c>
      <c r="F15" s="2">
        <v>9</v>
      </c>
    </row>
    <row r="17" spans="1:73" ht="18" x14ac:dyDescent="0.2">
      <c r="A17" s="6" t="s">
        <v>23</v>
      </c>
      <c r="I17" s="6" t="s">
        <v>22</v>
      </c>
      <c r="R17" s="6" t="s">
        <v>21</v>
      </c>
    </row>
    <row r="18" spans="1:73" ht="18" x14ac:dyDescent="0.2">
      <c r="A18" s="5" t="s">
        <v>63</v>
      </c>
      <c r="B18" s="4" t="s">
        <v>62</v>
      </c>
      <c r="C18" s="4" t="s">
        <v>61</v>
      </c>
      <c r="D18" s="4" t="s">
        <v>60</v>
      </c>
      <c r="E18" s="4" t="s">
        <v>59</v>
      </c>
      <c r="F18" s="4" t="s">
        <v>58</v>
      </c>
      <c r="I18" s="5" t="s">
        <v>63</v>
      </c>
      <c r="J18" s="4" t="s">
        <v>62</v>
      </c>
      <c r="K18" s="4" t="s">
        <v>61</v>
      </c>
      <c r="L18" s="4" t="s">
        <v>60</v>
      </c>
      <c r="M18" s="4" t="s">
        <v>59</v>
      </c>
      <c r="N18" s="4" t="s">
        <v>64</v>
      </c>
      <c r="Q18" s="5" t="s">
        <v>63</v>
      </c>
      <c r="R18" s="4" t="s">
        <v>62</v>
      </c>
      <c r="S18" s="4" t="s">
        <v>61</v>
      </c>
      <c r="T18" s="4" t="s">
        <v>60</v>
      </c>
      <c r="U18" s="4" t="s">
        <v>59</v>
      </c>
      <c r="V18" s="4" t="s">
        <v>58</v>
      </c>
    </row>
    <row r="19" spans="1:73" ht="16" x14ac:dyDescent="0.2">
      <c r="A19" s="3" t="s">
        <v>29</v>
      </c>
      <c r="B19" s="3">
        <v>-1083.04</v>
      </c>
      <c r="C19" s="3">
        <v>108.976</v>
      </c>
      <c r="D19" s="3">
        <v>-396.84399999999999</v>
      </c>
      <c r="E19" s="3">
        <v>11.0084</v>
      </c>
      <c r="F19" s="3">
        <f>((B19*C19)+(D19*E19))/(B19+D19)</f>
        <v>82.705120488903177</v>
      </c>
      <c r="I19" s="3" t="s">
        <v>31</v>
      </c>
      <c r="J19" s="3">
        <v>-105.449</v>
      </c>
      <c r="K19" s="3">
        <v>360.89499999999998</v>
      </c>
      <c r="L19" s="3">
        <v>-449.58199999999999</v>
      </c>
      <c r="M19" s="3">
        <v>26.788599999999999</v>
      </c>
      <c r="N19" s="3">
        <f>((J19*K19)+(L19*M19))/(J19+L19)</f>
        <v>90.264668496354261</v>
      </c>
      <c r="Q19" s="3" t="s">
        <v>31</v>
      </c>
      <c r="R19" s="3">
        <v>-2204.16</v>
      </c>
      <c r="S19" s="3">
        <v>145.17699999999999</v>
      </c>
      <c r="T19" s="3">
        <v>-94.640699999999995</v>
      </c>
      <c r="U19" s="3">
        <v>1.2461899999999999</v>
      </c>
      <c r="V19" s="3">
        <f>((R19*S19)+(T19*U19))/(R19+T19)</f>
        <v>139.25142645638351</v>
      </c>
    </row>
    <row r="20" spans="1:73" ht="16" x14ac:dyDescent="0.2">
      <c r="A20" s="3" t="s">
        <v>14</v>
      </c>
      <c r="B20" s="3">
        <v>-1510.18</v>
      </c>
      <c r="C20" s="3">
        <v>100.68600000000001</v>
      </c>
      <c r="D20" s="3">
        <v>-380.221</v>
      </c>
      <c r="E20" s="3">
        <v>10.813599999999999</v>
      </c>
      <c r="F20" s="3">
        <f>((B20*C20)+(D20*E20))/(B20+D20)</f>
        <v>82.609743269073604</v>
      </c>
      <c r="I20" s="3" t="s">
        <v>29</v>
      </c>
      <c r="J20" s="3">
        <v>-430.14</v>
      </c>
      <c r="K20" s="3">
        <v>131.245</v>
      </c>
      <c r="L20" s="3">
        <v>-474.065</v>
      </c>
      <c r="M20" s="3">
        <v>19.2043</v>
      </c>
      <c r="N20" s="3">
        <f>((J20*K20)+(L20*M20))/(J20+L20)</f>
        <v>72.50326063171515</v>
      </c>
      <c r="Q20" s="3" t="s">
        <v>29</v>
      </c>
      <c r="R20" s="3">
        <v>-1649.2</v>
      </c>
      <c r="S20" s="3">
        <v>137.33500000000001</v>
      </c>
      <c r="T20" s="3">
        <v>-779.96600000000001</v>
      </c>
      <c r="U20" s="3">
        <v>9.7978900000000007</v>
      </c>
      <c r="V20" s="3">
        <f>((R20*S20)+(T20*U20))/(R20+T20)</f>
        <v>96.384892210635243</v>
      </c>
    </row>
    <row r="21" spans="1:73" ht="16" x14ac:dyDescent="0.2">
      <c r="A21" s="3" t="s">
        <v>11</v>
      </c>
      <c r="B21" s="3">
        <v>-1318.13</v>
      </c>
      <c r="C21" s="3">
        <v>71.541600000000003</v>
      </c>
      <c r="D21" s="3">
        <v>-360.52</v>
      </c>
      <c r="E21" s="3">
        <v>8.6034299999999995</v>
      </c>
      <c r="F21" s="3">
        <f>((B21*C21)+(D21*E21))/(B21+D21)</f>
        <v>58.024506473416146</v>
      </c>
      <c r="I21" s="3" t="s">
        <v>8</v>
      </c>
      <c r="J21" s="3">
        <v>-1186.47</v>
      </c>
      <c r="K21" s="3">
        <v>27.091000000000001</v>
      </c>
      <c r="L21" s="3">
        <v>2.22743</v>
      </c>
      <c r="M21" s="3">
        <v>-22.610099999999999</v>
      </c>
      <c r="N21" s="3">
        <v>90.264668496354261</v>
      </c>
      <c r="Q21" s="3" t="s">
        <v>27</v>
      </c>
      <c r="R21" s="3">
        <v>-779.69299999999998</v>
      </c>
      <c r="S21" s="3">
        <v>28.2561</v>
      </c>
      <c r="T21" s="3">
        <v>0.613487</v>
      </c>
      <c r="U21" s="3">
        <v>-15.6517</v>
      </c>
      <c r="V21" s="3">
        <f>((R21*S21)+(T21*U21))/(R21+T21)</f>
        <v>28.290675244309629</v>
      </c>
    </row>
    <row r="22" spans="1:73" ht="16" x14ac:dyDescent="0.2">
      <c r="A22" s="3" t="s">
        <v>16</v>
      </c>
      <c r="B22" s="3">
        <v>-1784.09</v>
      </c>
      <c r="C22" s="3">
        <v>119.55200000000001</v>
      </c>
      <c r="D22" s="3">
        <v>-301.21699999999998</v>
      </c>
      <c r="E22" s="3">
        <v>19.420200000000001</v>
      </c>
      <c r="F22" s="3">
        <f>((B22*C22)+(D22*E22))/(B22+D22)</f>
        <v>105.08823020466532</v>
      </c>
      <c r="I22" s="3" t="s">
        <v>10</v>
      </c>
      <c r="J22" s="3">
        <v>-481.15699999999998</v>
      </c>
      <c r="K22" s="3">
        <v>103.535</v>
      </c>
      <c r="L22" s="3">
        <v>-535.21600000000001</v>
      </c>
      <c r="M22" s="3">
        <v>17.3459</v>
      </c>
      <c r="N22" s="3">
        <v>72.50326063171515</v>
      </c>
      <c r="Q22" s="3" t="s">
        <v>14</v>
      </c>
      <c r="R22" s="3">
        <v>0.77755700000000005</v>
      </c>
      <c r="S22" s="3">
        <v>-32.670900000000003</v>
      </c>
      <c r="T22" s="3">
        <v>-28.844799999999999</v>
      </c>
      <c r="U22" s="3">
        <v>25.151199999999999</v>
      </c>
      <c r="V22" s="3">
        <f>((R22*S22)+(T22*U22))/(R22+T22)</f>
        <v>26.753066581968884</v>
      </c>
    </row>
    <row r="23" spans="1:73" ht="16" x14ac:dyDescent="0.2">
      <c r="A23" s="3" t="s">
        <v>39</v>
      </c>
      <c r="B23" s="3">
        <v>-824.31799999999998</v>
      </c>
      <c r="C23" s="3">
        <v>58.890300000000003</v>
      </c>
      <c r="D23" s="3">
        <v>-279.29199999999997</v>
      </c>
      <c r="E23" s="3">
        <v>9.7233599999999996</v>
      </c>
      <c r="F23" s="3">
        <f>((B23*C23)+(D23*E23))/(B23+D23)</f>
        <v>46.447559352053716</v>
      </c>
      <c r="I23" s="3" t="s">
        <v>12</v>
      </c>
      <c r="J23" s="3">
        <v>-680.51300000000003</v>
      </c>
      <c r="K23" s="3">
        <v>77.460700000000003</v>
      </c>
      <c r="L23" s="3">
        <v>-59.665999999999997</v>
      </c>
      <c r="M23" s="3">
        <v>2.7761800000000001</v>
      </c>
      <c r="N23" s="3">
        <f>((J23*K23)+(L23*M23))/(J23+L23)</f>
        <v>71.440363607965097</v>
      </c>
      <c r="Q23" s="3" t="s">
        <v>11</v>
      </c>
      <c r="R23" s="3">
        <v>-1487.28</v>
      </c>
      <c r="S23" s="3">
        <v>87.674000000000007</v>
      </c>
      <c r="T23" s="3">
        <v>-501.04899999999998</v>
      </c>
      <c r="U23" s="3">
        <v>20.0517</v>
      </c>
      <c r="V23" s="3">
        <f>((R23*S23)+(T23*U23))/(R23+T23)</f>
        <v>70.633517367246569</v>
      </c>
    </row>
    <row r="24" spans="1:73" ht="16" x14ac:dyDescent="0.2">
      <c r="A24" s="3" t="s">
        <v>6</v>
      </c>
      <c r="B24" s="3">
        <v>-853.49300000000005</v>
      </c>
      <c r="C24" s="3">
        <v>48.472299999999997</v>
      </c>
      <c r="D24" s="3">
        <v>-160.495</v>
      </c>
      <c r="E24" s="3">
        <v>12.959</v>
      </c>
      <c r="F24" s="3">
        <f>((B24*C24)+(D24*E24))/(B24+D24)</f>
        <v>42.851220575490039</v>
      </c>
      <c r="I24" s="3"/>
      <c r="J24" s="3"/>
      <c r="K24" s="3"/>
      <c r="L24" s="3"/>
      <c r="M24" s="2" t="s">
        <v>2</v>
      </c>
      <c r="N24" s="2">
        <f>AVERAGE(N19:N23)</f>
        <v>79.39524437282077</v>
      </c>
      <c r="Q24" s="3" t="s">
        <v>16</v>
      </c>
      <c r="R24" s="3">
        <v>-94.6417</v>
      </c>
      <c r="S24" s="3">
        <v>88.429199999999994</v>
      </c>
      <c r="T24" s="3">
        <v>-6.2870499999999998</v>
      </c>
      <c r="U24" s="3">
        <v>1.2388300000000001</v>
      </c>
      <c r="V24" s="3">
        <f>((R24*S24)+(T24*U24))/(R24+T24)</f>
        <v>82.997940663998122</v>
      </c>
    </row>
    <row r="25" spans="1:73" ht="16" x14ac:dyDescent="0.2">
      <c r="A25" s="3"/>
      <c r="B25" s="3"/>
      <c r="C25" s="3"/>
      <c r="D25" s="3"/>
      <c r="E25" s="2" t="s">
        <v>2</v>
      </c>
      <c r="F25" s="2">
        <f>AVERAGE(F19:F24)</f>
        <v>69.621063393933667</v>
      </c>
      <c r="I25" s="3"/>
      <c r="J25" s="3"/>
      <c r="K25" s="3"/>
      <c r="L25" s="3"/>
      <c r="M25" s="2" t="s">
        <v>1</v>
      </c>
      <c r="N25" s="2">
        <f>STDEV(N19:N23)/SQRT(COUNT(N19:N23))</f>
        <v>4.4416650555445472</v>
      </c>
      <c r="Q25" s="3" t="s">
        <v>40</v>
      </c>
      <c r="R25" s="3">
        <v>29.668500000000002</v>
      </c>
      <c r="S25" s="3">
        <v>13.738200000000001</v>
      </c>
      <c r="T25" s="3">
        <v>-2.1227</v>
      </c>
      <c r="U25" s="3">
        <v>1.1508700000000001</v>
      </c>
      <c r="V25" s="3">
        <f>((R25*S25)+(T25*U25))/(R25+T25)</f>
        <v>14.708189086938846</v>
      </c>
    </row>
    <row r="26" spans="1:73" ht="16" x14ac:dyDescent="0.2">
      <c r="A26" s="3"/>
      <c r="B26" s="3"/>
      <c r="C26" s="3"/>
      <c r="D26" s="3"/>
      <c r="E26" s="2" t="s">
        <v>1</v>
      </c>
      <c r="F26" s="2">
        <f>STDEV(F19:F24)/SQRT(COUNT(F19:F24))</f>
        <v>9.9765294283759847</v>
      </c>
      <c r="I26" s="3"/>
      <c r="J26" s="3"/>
      <c r="K26" s="3"/>
      <c r="L26" s="3"/>
      <c r="M26" s="2" t="s">
        <v>0</v>
      </c>
      <c r="N26" s="2">
        <v>5</v>
      </c>
      <c r="Q26" s="3" t="s">
        <v>57</v>
      </c>
      <c r="R26" s="3">
        <v>-41.7395</v>
      </c>
      <c r="S26" s="3">
        <v>119.848</v>
      </c>
      <c r="T26" s="3">
        <v>-7.0981899999999998</v>
      </c>
      <c r="U26" s="3">
        <v>1.24343</v>
      </c>
      <c r="V26" s="3">
        <f>((R26*S26)+(T26*U26))/(R26+T26)</f>
        <v>102.60972004187136</v>
      </c>
    </row>
    <row r="27" spans="1:73" ht="16" x14ac:dyDescent="0.2">
      <c r="A27" s="3"/>
      <c r="B27" s="3"/>
      <c r="C27" s="3"/>
      <c r="D27" s="3"/>
      <c r="E27" s="2" t="s">
        <v>0</v>
      </c>
      <c r="F27" s="2">
        <v>6</v>
      </c>
      <c r="Q27" s="3"/>
      <c r="R27" s="3"/>
      <c r="S27" s="3"/>
      <c r="T27" s="3"/>
      <c r="U27" s="2" t="s">
        <v>2</v>
      </c>
      <c r="V27" s="2">
        <f>AVERAGE(V19:V25)</f>
        <v>65.574243944497255</v>
      </c>
    </row>
    <row r="28" spans="1:73" ht="16" x14ac:dyDescent="0.2">
      <c r="Q28" s="3"/>
      <c r="R28" s="3"/>
      <c r="S28" s="3"/>
      <c r="T28" s="3"/>
      <c r="U28" s="2" t="s">
        <v>1</v>
      </c>
      <c r="V28" s="2">
        <f>STDEV(V19:V25)/SQRT(COUNT(V19:V25))</f>
        <v>17.037290031557664</v>
      </c>
    </row>
    <row r="29" spans="1:73" ht="16" x14ac:dyDescent="0.2">
      <c r="Q29" s="3"/>
      <c r="R29" s="3"/>
      <c r="S29" s="3"/>
      <c r="T29" s="3"/>
      <c r="U29" s="2" t="s">
        <v>0</v>
      </c>
      <c r="V29" s="2">
        <v>8</v>
      </c>
    </row>
    <row r="31" spans="1:73" x14ac:dyDescent="0.2">
      <c r="A31" s="6" t="s">
        <v>56</v>
      </c>
    </row>
    <row r="32" spans="1:73" ht="18" x14ac:dyDescent="0.2">
      <c r="A32" s="6" t="s">
        <v>35</v>
      </c>
      <c r="AB32" s="6" t="s">
        <v>34</v>
      </c>
      <c r="AV32" s="6" t="s">
        <v>33</v>
      </c>
      <c r="BU32" s="6" t="s">
        <v>32</v>
      </c>
    </row>
    <row r="33" spans="1:82" ht="16" x14ac:dyDescent="0.2">
      <c r="A33" s="5" t="s">
        <v>52</v>
      </c>
      <c r="B33" s="4" t="s">
        <v>31</v>
      </c>
      <c r="C33" s="4"/>
      <c r="D33" s="4"/>
      <c r="E33" s="4" t="s">
        <v>29</v>
      </c>
      <c r="F33" s="4"/>
      <c r="G33" s="4"/>
      <c r="H33" s="4" t="s">
        <v>27</v>
      </c>
      <c r="I33" s="4"/>
      <c r="J33" s="4"/>
      <c r="K33" s="4" t="s">
        <v>14</v>
      </c>
      <c r="L33" s="4"/>
      <c r="M33" s="4"/>
      <c r="N33" s="4" t="s">
        <v>11</v>
      </c>
      <c r="O33" s="4"/>
      <c r="P33" s="4"/>
      <c r="Q33" s="4" t="s">
        <v>16</v>
      </c>
      <c r="R33" s="4"/>
      <c r="S33" s="4"/>
      <c r="T33" s="4" t="s">
        <v>8</v>
      </c>
      <c r="U33" s="4"/>
      <c r="V33" s="4"/>
      <c r="W33" s="4" t="s">
        <v>10</v>
      </c>
      <c r="X33" s="4"/>
      <c r="Y33" s="4"/>
      <c r="AA33" s="3"/>
      <c r="AB33" s="4" t="s">
        <v>29</v>
      </c>
      <c r="AC33" s="4"/>
      <c r="AD33" s="4"/>
      <c r="AE33" s="4" t="s">
        <v>27</v>
      </c>
      <c r="AF33" s="4"/>
      <c r="AG33" s="4"/>
      <c r="AH33" s="4" t="s">
        <v>14</v>
      </c>
      <c r="AI33" s="3"/>
      <c r="AJ33" s="3"/>
      <c r="AK33" s="4" t="s">
        <v>16</v>
      </c>
      <c r="AL33" s="3"/>
      <c r="AM33" s="3"/>
      <c r="AN33" s="4" t="s">
        <v>8</v>
      </c>
      <c r="AO33" s="3"/>
      <c r="AP33" s="3"/>
      <c r="AQ33" s="4" t="s">
        <v>10</v>
      </c>
      <c r="AR33" s="3"/>
      <c r="AS33" s="3"/>
      <c r="AU33" s="4"/>
      <c r="AV33" s="4" t="s">
        <v>31</v>
      </c>
      <c r="AW33" s="4"/>
      <c r="AX33" s="4"/>
      <c r="AY33" s="4" t="s">
        <v>27</v>
      </c>
      <c r="AZ33" s="4"/>
      <c r="BA33" s="4"/>
      <c r="BB33" s="4" t="s">
        <v>14</v>
      </c>
      <c r="BC33" s="4"/>
      <c r="BD33" s="4"/>
      <c r="BE33" s="4" t="s">
        <v>11</v>
      </c>
      <c r="BF33" s="4"/>
      <c r="BG33" s="4"/>
      <c r="BH33" s="4" t="s">
        <v>16</v>
      </c>
      <c r="BI33" s="4"/>
      <c r="BJ33" s="4"/>
      <c r="BK33" s="4" t="s">
        <v>8</v>
      </c>
      <c r="BL33" s="4"/>
      <c r="BM33" s="4"/>
      <c r="BN33" s="4" t="s">
        <v>10</v>
      </c>
      <c r="BO33" s="4"/>
      <c r="BP33" s="4"/>
      <c r="BQ33" s="4" t="s">
        <v>12</v>
      </c>
      <c r="BR33" s="4"/>
      <c r="BS33" s="4"/>
      <c r="BU33" s="3"/>
      <c r="BV33" s="4" t="s">
        <v>55</v>
      </c>
      <c r="BW33" s="4"/>
      <c r="BX33" s="4"/>
      <c r="BY33" s="4" t="s">
        <v>54</v>
      </c>
      <c r="BZ33" s="4"/>
      <c r="CA33" s="4"/>
      <c r="CB33" s="4" t="s">
        <v>53</v>
      </c>
      <c r="CC33" s="3"/>
      <c r="CD33" s="3"/>
    </row>
    <row r="34" spans="1:82" ht="18" x14ac:dyDescent="0.2">
      <c r="A34" s="3"/>
      <c r="B34" s="4" t="s">
        <v>51</v>
      </c>
      <c r="C34" s="4" t="s">
        <v>50</v>
      </c>
      <c r="D34" s="4" t="s">
        <v>49</v>
      </c>
      <c r="E34" s="4" t="s">
        <v>51</v>
      </c>
      <c r="F34" s="4" t="s">
        <v>50</v>
      </c>
      <c r="G34" s="4" t="s">
        <v>49</v>
      </c>
      <c r="H34" s="4" t="s">
        <v>51</v>
      </c>
      <c r="I34" s="4" t="s">
        <v>50</v>
      </c>
      <c r="J34" s="4" t="s">
        <v>49</v>
      </c>
      <c r="K34" s="4" t="s">
        <v>51</v>
      </c>
      <c r="L34" s="4" t="s">
        <v>50</v>
      </c>
      <c r="M34" s="4" t="s">
        <v>49</v>
      </c>
      <c r="N34" s="4" t="s">
        <v>51</v>
      </c>
      <c r="O34" s="4" t="s">
        <v>50</v>
      </c>
      <c r="P34" s="4" t="s">
        <v>49</v>
      </c>
      <c r="Q34" s="4" t="s">
        <v>51</v>
      </c>
      <c r="R34" s="4" t="s">
        <v>50</v>
      </c>
      <c r="S34" s="4" t="s">
        <v>49</v>
      </c>
      <c r="T34" s="4" t="s">
        <v>51</v>
      </c>
      <c r="U34" s="4" t="s">
        <v>50</v>
      </c>
      <c r="V34" s="4" t="s">
        <v>49</v>
      </c>
      <c r="W34" s="4" t="s">
        <v>51</v>
      </c>
      <c r="X34" s="4" t="s">
        <v>50</v>
      </c>
      <c r="Y34" s="4" t="s">
        <v>49</v>
      </c>
      <c r="AA34" s="5" t="s">
        <v>52</v>
      </c>
      <c r="AB34" s="4" t="s">
        <v>51</v>
      </c>
      <c r="AC34" s="4" t="s">
        <v>50</v>
      </c>
      <c r="AD34" s="4" t="s">
        <v>49</v>
      </c>
      <c r="AE34" s="4" t="s">
        <v>51</v>
      </c>
      <c r="AF34" s="4" t="s">
        <v>50</v>
      </c>
      <c r="AG34" s="4" t="s">
        <v>49</v>
      </c>
      <c r="AH34" s="4" t="s">
        <v>51</v>
      </c>
      <c r="AI34" s="4" t="s">
        <v>50</v>
      </c>
      <c r="AJ34" s="4" t="s">
        <v>49</v>
      </c>
      <c r="AK34" s="4" t="s">
        <v>51</v>
      </c>
      <c r="AL34" s="4" t="s">
        <v>50</v>
      </c>
      <c r="AM34" s="4" t="s">
        <v>49</v>
      </c>
      <c r="AN34" s="4" t="s">
        <v>51</v>
      </c>
      <c r="AO34" s="4" t="s">
        <v>50</v>
      </c>
      <c r="AP34" s="4" t="s">
        <v>49</v>
      </c>
      <c r="AQ34" s="4" t="s">
        <v>51</v>
      </c>
      <c r="AR34" s="4" t="s">
        <v>50</v>
      </c>
      <c r="AS34" s="4" t="s">
        <v>49</v>
      </c>
      <c r="AU34" s="5" t="s">
        <v>52</v>
      </c>
      <c r="AV34" s="4" t="s">
        <v>51</v>
      </c>
      <c r="AW34" s="4" t="s">
        <v>50</v>
      </c>
      <c r="AX34" s="4" t="s">
        <v>49</v>
      </c>
      <c r="AY34" s="4" t="s">
        <v>51</v>
      </c>
      <c r="AZ34" s="4" t="s">
        <v>50</v>
      </c>
      <c r="BA34" s="4" t="s">
        <v>49</v>
      </c>
      <c r="BB34" s="4" t="s">
        <v>51</v>
      </c>
      <c r="BC34" s="4" t="s">
        <v>50</v>
      </c>
      <c r="BD34" s="4" t="s">
        <v>49</v>
      </c>
      <c r="BE34" s="4" t="s">
        <v>51</v>
      </c>
      <c r="BF34" s="4" t="s">
        <v>50</v>
      </c>
      <c r="BG34" s="4" t="s">
        <v>49</v>
      </c>
      <c r="BH34" s="4" t="s">
        <v>51</v>
      </c>
      <c r="BI34" s="4" t="s">
        <v>50</v>
      </c>
      <c r="BJ34" s="4" t="s">
        <v>49</v>
      </c>
      <c r="BK34" s="4" t="s">
        <v>51</v>
      </c>
      <c r="BL34" s="4" t="s">
        <v>50</v>
      </c>
      <c r="BM34" s="4" t="s">
        <v>49</v>
      </c>
      <c r="BN34" s="4" t="s">
        <v>51</v>
      </c>
      <c r="BO34" s="4" t="s">
        <v>50</v>
      </c>
      <c r="BP34" s="4" t="s">
        <v>49</v>
      </c>
      <c r="BQ34" s="4" t="s">
        <v>51</v>
      </c>
      <c r="BR34" s="4" t="s">
        <v>50</v>
      </c>
      <c r="BS34" s="4" t="s">
        <v>49</v>
      </c>
      <c r="BU34" s="5" t="s">
        <v>52</v>
      </c>
      <c r="BV34" s="4" t="s">
        <v>51</v>
      </c>
      <c r="BW34" s="4" t="s">
        <v>50</v>
      </c>
      <c r="BX34" s="4" t="s">
        <v>49</v>
      </c>
      <c r="BY34" s="4" t="s">
        <v>51</v>
      </c>
      <c r="BZ34" s="4" t="s">
        <v>50</v>
      </c>
      <c r="CA34" s="4" t="s">
        <v>49</v>
      </c>
      <c r="CB34" s="4" t="s">
        <v>51</v>
      </c>
      <c r="CC34" s="4" t="s">
        <v>50</v>
      </c>
      <c r="CD34" s="4" t="s">
        <v>49</v>
      </c>
    </row>
    <row r="35" spans="1:82" ht="16" x14ac:dyDescent="0.2">
      <c r="A35" s="3">
        <v>0.05</v>
      </c>
      <c r="B35" s="3"/>
      <c r="C35" s="3"/>
      <c r="D35" s="3"/>
      <c r="E35" s="3">
        <v>968</v>
      </c>
      <c r="F35" s="3">
        <v>91</v>
      </c>
      <c r="G35" s="3">
        <f>F35/E35*100</f>
        <v>9.400826446280993</v>
      </c>
      <c r="H35" s="3">
        <v>672</v>
      </c>
      <c r="I35" s="3">
        <v>74</v>
      </c>
      <c r="J35" s="3">
        <f>I35/H35*100</f>
        <v>11.011904761904761</v>
      </c>
      <c r="K35" s="3">
        <v>2955</v>
      </c>
      <c r="L35" s="3">
        <v>349</v>
      </c>
      <c r="M35" s="3">
        <f>L35/K35*100</f>
        <v>11.810490693739425</v>
      </c>
      <c r="N35" s="3">
        <v>2251</v>
      </c>
      <c r="O35" s="3">
        <v>200</v>
      </c>
      <c r="P35" s="3">
        <f>O35/N35*100</f>
        <v>8.8849400266548191</v>
      </c>
      <c r="Q35" s="3">
        <v>2002</v>
      </c>
      <c r="R35" s="3">
        <v>50</v>
      </c>
      <c r="S35" s="3">
        <f>R35/Q35*100</f>
        <v>2.4975024975024978</v>
      </c>
      <c r="T35" s="3">
        <v>3231</v>
      </c>
      <c r="U35" s="3">
        <v>311</v>
      </c>
      <c r="V35" s="3">
        <f>U35/T35*100</f>
        <v>9.6255029402661716</v>
      </c>
      <c r="W35" s="3">
        <v>2616</v>
      </c>
      <c r="X35" s="3">
        <v>205</v>
      </c>
      <c r="Y35" s="3">
        <f>X35/W35*100</f>
        <v>7.836391437308869</v>
      </c>
      <c r="AA35" s="3">
        <v>0.05</v>
      </c>
      <c r="AB35" s="3">
        <v>77</v>
      </c>
      <c r="AC35" s="3">
        <v>10</v>
      </c>
      <c r="AD35" s="3">
        <f>AC35/AB35*100</f>
        <v>12.987012987012985</v>
      </c>
      <c r="AE35" s="3">
        <v>352</v>
      </c>
      <c r="AF35" s="3">
        <v>54</v>
      </c>
      <c r="AG35" s="3">
        <f>AF35/AE35*100</f>
        <v>15.340909090909092</v>
      </c>
      <c r="AH35" s="3">
        <v>331</v>
      </c>
      <c r="AI35" s="3">
        <v>59</v>
      </c>
      <c r="AJ35" s="3">
        <f>AI35/AH35*100</f>
        <v>17.82477341389728</v>
      </c>
      <c r="AK35" s="3">
        <v>39</v>
      </c>
      <c r="AL35" s="3">
        <v>4</v>
      </c>
      <c r="AM35" s="3">
        <f>AL35/AK35*100</f>
        <v>10.256410256410255</v>
      </c>
      <c r="AN35" s="3">
        <v>84</v>
      </c>
      <c r="AO35" s="3">
        <v>5</v>
      </c>
      <c r="AP35" s="3">
        <f>AO35/AN35*100</f>
        <v>5.9523809523809517</v>
      </c>
      <c r="AQ35" s="3"/>
      <c r="AR35" s="3"/>
      <c r="AS35" s="3"/>
      <c r="AU35" s="9">
        <v>0.05</v>
      </c>
      <c r="AV35" s="3">
        <v>375</v>
      </c>
      <c r="AW35" s="3">
        <v>49</v>
      </c>
      <c r="AX35" s="3">
        <f>AW35/AV35*100</f>
        <v>13.066666666666665</v>
      </c>
      <c r="AY35" s="3">
        <v>1107</v>
      </c>
      <c r="AZ35" s="3">
        <v>161</v>
      </c>
      <c r="BA35" s="3">
        <f>AZ35/AY35*100</f>
        <v>14.543812104787715</v>
      </c>
      <c r="BB35" s="3">
        <v>2329</v>
      </c>
      <c r="BC35" s="3">
        <v>194</v>
      </c>
      <c r="BD35" s="3">
        <f>BC35/BB35*100</f>
        <v>8.3297552597681417</v>
      </c>
      <c r="BE35" s="3">
        <v>3337</v>
      </c>
      <c r="BF35" s="3">
        <v>643</v>
      </c>
      <c r="BG35" s="3">
        <f>BF35/BE35*100</f>
        <v>19.26880431525322</v>
      </c>
      <c r="BH35" s="3">
        <v>1799</v>
      </c>
      <c r="BI35" s="3">
        <v>198</v>
      </c>
      <c r="BJ35" s="3">
        <f>BI35/BH35*100</f>
        <v>11.006114508060033</v>
      </c>
      <c r="BK35" s="3">
        <v>1467</v>
      </c>
      <c r="BL35" s="3">
        <v>110</v>
      </c>
      <c r="BM35" s="3">
        <f>BL35/BK35*100</f>
        <v>7.4982958418541248</v>
      </c>
      <c r="BN35" s="3">
        <v>1639</v>
      </c>
      <c r="BO35" s="3">
        <v>95</v>
      </c>
      <c r="BP35" s="3">
        <f>BO35/BN35*100</f>
        <v>5.7962172056131784</v>
      </c>
      <c r="BQ35" s="3">
        <v>1383</v>
      </c>
      <c r="BR35" s="3">
        <v>67</v>
      </c>
      <c r="BS35" s="3">
        <f>BR35/BQ35*100</f>
        <v>4.8445408532176426</v>
      </c>
      <c r="BU35" s="3">
        <v>0.02</v>
      </c>
      <c r="BV35" s="3">
        <v>109.91</v>
      </c>
      <c r="BW35" s="3">
        <v>23.11</v>
      </c>
      <c r="BX35" s="3">
        <v>21</v>
      </c>
      <c r="BY35" s="3">
        <v>481.8</v>
      </c>
      <c r="BZ35" s="3">
        <v>68.099999999999994</v>
      </c>
      <c r="CA35" s="3">
        <v>14.13</v>
      </c>
      <c r="CB35" s="3">
        <v>93.7</v>
      </c>
      <c r="CC35" s="3">
        <v>19.600000000000001</v>
      </c>
      <c r="CD35" s="3">
        <v>20.92</v>
      </c>
    </row>
    <row r="36" spans="1:82" ht="16" x14ac:dyDescent="0.2">
      <c r="A36" s="3">
        <v>0.1</v>
      </c>
      <c r="B36" s="3">
        <v>134</v>
      </c>
      <c r="C36" s="3">
        <v>7.9</v>
      </c>
      <c r="D36" s="3">
        <f>C36/B36*100</f>
        <v>5.8955223880597023</v>
      </c>
      <c r="E36" s="3">
        <v>961</v>
      </c>
      <c r="F36" s="3">
        <v>158</v>
      </c>
      <c r="G36" s="3">
        <f>F36/E36*100</f>
        <v>16.441207075962538</v>
      </c>
      <c r="H36" s="3">
        <v>680</v>
      </c>
      <c r="I36" s="3">
        <v>167</v>
      </c>
      <c r="J36" s="3">
        <f>I36/H36*100</f>
        <v>24.558823529411764</v>
      </c>
      <c r="K36" s="3">
        <v>3011</v>
      </c>
      <c r="L36" s="3">
        <v>662</v>
      </c>
      <c r="M36" s="3">
        <f>L36/K36*100</f>
        <v>21.986051145798736</v>
      </c>
      <c r="N36" s="3">
        <v>2267</v>
      </c>
      <c r="O36" s="3">
        <v>433</v>
      </c>
      <c r="P36" s="3">
        <f>O36/N36*100</f>
        <v>19.100132333480371</v>
      </c>
      <c r="Q36" s="3">
        <v>2040</v>
      </c>
      <c r="R36" s="3">
        <v>163</v>
      </c>
      <c r="S36" s="3">
        <f>R36/Q36*100</f>
        <v>7.9901960784313717</v>
      </c>
      <c r="T36" s="3">
        <v>3363</v>
      </c>
      <c r="U36" s="3">
        <v>370</v>
      </c>
      <c r="V36" s="3">
        <f>U36/T36*100</f>
        <v>11.002081474873625</v>
      </c>
      <c r="W36" s="3">
        <v>2584</v>
      </c>
      <c r="X36" s="3">
        <v>413</v>
      </c>
      <c r="Y36" s="3">
        <f>X36/W36*100</f>
        <v>15.982972136222912</v>
      </c>
      <c r="AA36" s="3">
        <v>0.1</v>
      </c>
      <c r="AB36" s="3">
        <v>85</v>
      </c>
      <c r="AC36" s="3">
        <v>24</v>
      </c>
      <c r="AD36" s="3">
        <f>AC36/AB36*100</f>
        <v>28.235294117647058</v>
      </c>
      <c r="AE36" s="3">
        <v>339</v>
      </c>
      <c r="AF36" s="3">
        <v>60</v>
      </c>
      <c r="AG36" s="3">
        <f>AF36/AE36*100</f>
        <v>17.699115044247787</v>
      </c>
      <c r="AH36" s="3">
        <v>317</v>
      </c>
      <c r="AI36" s="3">
        <v>69</v>
      </c>
      <c r="AJ36" s="3">
        <f>AI36/AH36*100</f>
        <v>21.766561514195583</v>
      </c>
      <c r="AK36" s="3">
        <v>48</v>
      </c>
      <c r="AL36" s="3">
        <v>8</v>
      </c>
      <c r="AM36" s="3">
        <f>AL36/AK36*100</f>
        <v>16.666666666666664</v>
      </c>
      <c r="AN36" s="3">
        <v>70</v>
      </c>
      <c r="AO36" s="3">
        <v>10</v>
      </c>
      <c r="AP36" s="3">
        <f>AO36/AN36*100</f>
        <v>14.285714285714285</v>
      </c>
      <c r="AQ36" s="3"/>
      <c r="AR36" s="3"/>
      <c r="AS36" s="3"/>
      <c r="AU36" s="9">
        <v>0.1</v>
      </c>
      <c r="AV36" s="3">
        <v>363</v>
      </c>
      <c r="AW36" s="3">
        <v>71</v>
      </c>
      <c r="AX36" s="3">
        <f>AW36/AV36*100</f>
        <v>19.55922865013774</v>
      </c>
      <c r="AY36" s="3">
        <v>1078</v>
      </c>
      <c r="AZ36" s="3">
        <v>216</v>
      </c>
      <c r="BA36" s="3">
        <f>AZ36/AY36*100</f>
        <v>20.037105751391465</v>
      </c>
      <c r="BB36" s="3">
        <v>2433</v>
      </c>
      <c r="BC36" s="3">
        <v>408</v>
      </c>
      <c r="BD36" s="3">
        <f>BC36/BB36*100</f>
        <v>16.769420468557335</v>
      </c>
      <c r="BE36" s="3">
        <v>3320</v>
      </c>
      <c r="BF36" s="3">
        <v>969</v>
      </c>
      <c r="BG36" s="3">
        <f>BF36/BE36*100</f>
        <v>29.186746987951807</v>
      </c>
      <c r="BH36" s="3">
        <v>1822</v>
      </c>
      <c r="BI36" s="3">
        <v>474</v>
      </c>
      <c r="BJ36" s="3">
        <f>BI36/BH36*100</f>
        <v>26.015367727771682</v>
      </c>
      <c r="BK36" s="3">
        <v>1493</v>
      </c>
      <c r="BL36" s="3">
        <v>246</v>
      </c>
      <c r="BM36" s="3">
        <f>BL36/BK36*100</f>
        <v>16.476892163429337</v>
      </c>
      <c r="BN36" s="3">
        <v>1620</v>
      </c>
      <c r="BO36" s="3">
        <v>183</v>
      </c>
      <c r="BP36" s="3">
        <f>BO36/BN36*100</f>
        <v>11.296296296296296</v>
      </c>
      <c r="BQ36" s="3">
        <v>1490</v>
      </c>
      <c r="BR36" s="3">
        <v>141</v>
      </c>
      <c r="BS36" s="3">
        <f>BR36/BQ36*100</f>
        <v>9.4630872483221484</v>
      </c>
      <c r="BU36" s="3">
        <v>0.03</v>
      </c>
      <c r="BV36" s="3">
        <v>110.5</v>
      </c>
      <c r="BW36" s="3">
        <v>26.1</v>
      </c>
      <c r="BX36" s="3">
        <v>23.62</v>
      </c>
      <c r="BY36" s="3">
        <v>461</v>
      </c>
      <c r="BZ36" s="3">
        <v>108.5</v>
      </c>
      <c r="CA36" s="3">
        <v>23.53</v>
      </c>
      <c r="CB36" s="3">
        <v>99.3</v>
      </c>
      <c r="CC36" s="3">
        <v>16.2</v>
      </c>
      <c r="CD36" s="3">
        <v>16.309999999999999</v>
      </c>
    </row>
    <row r="37" spans="1:82" ht="16" x14ac:dyDescent="0.2">
      <c r="A37" s="3">
        <v>0.2</v>
      </c>
      <c r="B37" s="3"/>
      <c r="C37" s="3"/>
      <c r="D37" s="3"/>
      <c r="E37" s="3">
        <v>1001</v>
      </c>
      <c r="F37" s="3">
        <v>292</v>
      </c>
      <c r="G37" s="3">
        <f>F37/E37*100</f>
        <v>29.170829170829172</v>
      </c>
      <c r="H37" s="3">
        <v>674</v>
      </c>
      <c r="I37" s="3">
        <v>222</v>
      </c>
      <c r="J37" s="3">
        <f>I37/H37*100</f>
        <v>32.937685459940653</v>
      </c>
      <c r="K37" s="3">
        <v>3003</v>
      </c>
      <c r="L37" s="3">
        <v>1157</v>
      </c>
      <c r="M37" s="3">
        <f>L37/K37*100</f>
        <v>38.528138528138527</v>
      </c>
      <c r="N37" s="3">
        <v>2234</v>
      </c>
      <c r="O37" s="3">
        <v>721</v>
      </c>
      <c r="P37" s="3">
        <f>O37/N37*100</f>
        <v>32.273948075201432</v>
      </c>
      <c r="Q37" s="3">
        <v>1974</v>
      </c>
      <c r="R37" s="3">
        <v>284</v>
      </c>
      <c r="S37" s="3">
        <f>R37/Q37*100</f>
        <v>14.387031408308005</v>
      </c>
      <c r="T37" s="3">
        <v>3355</v>
      </c>
      <c r="U37" s="3">
        <v>1068</v>
      </c>
      <c r="V37" s="3">
        <f>U37/T37*100</f>
        <v>31.833084947839048</v>
      </c>
      <c r="W37" s="3">
        <v>2625</v>
      </c>
      <c r="X37" s="3">
        <v>667</v>
      </c>
      <c r="Y37" s="3">
        <f>X37/W37*100</f>
        <v>25.409523809523808</v>
      </c>
      <c r="AA37" s="3">
        <v>0.2</v>
      </c>
      <c r="AB37" s="3">
        <v>90</v>
      </c>
      <c r="AC37" s="3">
        <v>31</v>
      </c>
      <c r="AD37" s="3">
        <f>AC37/AB37*100</f>
        <v>34.444444444444443</v>
      </c>
      <c r="AE37" s="3">
        <v>91</v>
      </c>
      <c r="AF37" s="3">
        <v>35</v>
      </c>
      <c r="AG37" s="3">
        <f>AF37/AE37*100</f>
        <v>38.461538461538467</v>
      </c>
      <c r="AH37" s="3">
        <v>326</v>
      </c>
      <c r="AI37" s="3">
        <v>124</v>
      </c>
      <c r="AJ37" s="3">
        <f>AI37/AH37*100</f>
        <v>38.036809815950924</v>
      </c>
      <c r="AK37" s="3">
        <v>53</v>
      </c>
      <c r="AL37" s="3">
        <v>13</v>
      </c>
      <c r="AM37" s="3">
        <f>AL37/AK37*100</f>
        <v>24.528301886792452</v>
      </c>
      <c r="AN37" s="3">
        <v>84</v>
      </c>
      <c r="AO37" s="3">
        <v>23</v>
      </c>
      <c r="AP37" s="3">
        <f>AO37/AN37*100</f>
        <v>27.380952380952383</v>
      </c>
      <c r="AQ37" s="3">
        <v>168</v>
      </c>
      <c r="AR37" s="3">
        <v>68</v>
      </c>
      <c r="AS37" s="3">
        <f>AR37/AQ37*100</f>
        <v>40.476190476190474</v>
      </c>
      <c r="AU37" s="9">
        <v>0.2</v>
      </c>
      <c r="AV37" s="3">
        <v>418</v>
      </c>
      <c r="AW37" s="3">
        <v>143</v>
      </c>
      <c r="AX37" s="3">
        <f>AW37/AV37*100</f>
        <v>34.210526315789473</v>
      </c>
      <c r="AY37" s="3">
        <v>1089</v>
      </c>
      <c r="AZ37" s="3">
        <v>424</v>
      </c>
      <c r="BA37" s="3">
        <f>AZ37/AY37*100</f>
        <v>38.934802571166202</v>
      </c>
      <c r="BB37" s="3">
        <v>2321</v>
      </c>
      <c r="BC37" s="3">
        <v>730</v>
      </c>
      <c r="BD37" s="3">
        <f>BC37/BB37*100</f>
        <v>31.451960361912967</v>
      </c>
      <c r="BE37" s="3">
        <v>3313</v>
      </c>
      <c r="BF37" s="3">
        <v>1429</v>
      </c>
      <c r="BG37" s="3">
        <f>BF37/BE37*100</f>
        <v>43.133111983096889</v>
      </c>
      <c r="BH37" s="3">
        <v>1693</v>
      </c>
      <c r="BI37" s="3">
        <v>734</v>
      </c>
      <c r="BJ37" s="3">
        <f>BI37/BH37*100</f>
        <v>43.354991139988186</v>
      </c>
      <c r="BK37" s="3">
        <v>1522</v>
      </c>
      <c r="BL37" s="3">
        <v>436</v>
      </c>
      <c r="BM37" s="3">
        <f>BL37/BK37*100</f>
        <v>28.64651773981603</v>
      </c>
      <c r="BN37" s="3">
        <v>1580</v>
      </c>
      <c r="BO37" s="3">
        <v>345</v>
      </c>
      <c r="BP37" s="3">
        <f>BO37/BN37*100</f>
        <v>21.835443037974684</v>
      </c>
      <c r="BQ37" s="3">
        <v>1411</v>
      </c>
      <c r="BR37" s="3">
        <v>282</v>
      </c>
      <c r="BS37" s="3">
        <f>BR37/BQ37*100</f>
        <v>19.985825655563431</v>
      </c>
      <c r="BU37" s="3">
        <v>0.05</v>
      </c>
      <c r="BV37" s="3">
        <v>97.8</v>
      </c>
      <c r="BW37" s="3">
        <v>35</v>
      </c>
      <c r="BX37" s="3">
        <v>35.799999999999997</v>
      </c>
      <c r="BY37" s="3">
        <v>438.2</v>
      </c>
      <c r="BZ37" s="3">
        <v>142.86000000000001</v>
      </c>
      <c r="CA37" s="3">
        <v>32.6</v>
      </c>
      <c r="CB37" s="3">
        <v>91</v>
      </c>
      <c r="CC37" s="3">
        <v>28.8</v>
      </c>
      <c r="CD37" s="3">
        <v>31.65</v>
      </c>
    </row>
    <row r="38" spans="1:82" ht="16" x14ac:dyDescent="0.2">
      <c r="A38" s="3">
        <v>0.3</v>
      </c>
      <c r="B38" s="3">
        <v>124</v>
      </c>
      <c r="C38" s="3">
        <v>38</v>
      </c>
      <c r="D38" s="3">
        <f>C38/B38*100</f>
        <v>30.64516129032258</v>
      </c>
      <c r="E38" s="3">
        <v>989</v>
      </c>
      <c r="F38" s="3">
        <v>356</v>
      </c>
      <c r="G38" s="3">
        <f>F38/E38*100</f>
        <v>35.995955510616781</v>
      </c>
      <c r="H38" s="3">
        <v>682</v>
      </c>
      <c r="I38" s="3">
        <v>298</v>
      </c>
      <c r="J38" s="3">
        <f>I38/H38*100</f>
        <v>43.695014662756599</v>
      </c>
      <c r="K38" s="3">
        <v>3069</v>
      </c>
      <c r="L38" s="3">
        <v>1490</v>
      </c>
      <c r="M38" s="3">
        <f>L38/K38*100</f>
        <v>48.550016291951778</v>
      </c>
      <c r="N38" s="3">
        <v>2216</v>
      </c>
      <c r="O38" s="3">
        <v>923</v>
      </c>
      <c r="P38" s="3">
        <f>O38/N38*100</f>
        <v>41.651624548736457</v>
      </c>
      <c r="Q38" s="3">
        <v>2046</v>
      </c>
      <c r="R38" s="3">
        <v>504</v>
      </c>
      <c r="S38" s="3">
        <f>R38/Q38*100</f>
        <v>24.633431085043988</v>
      </c>
      <c r="T38" s="3">
        <v>3363</v>
      </c>
      <c r="U38" s="3">
        <v>1362</v>
      </c>
      <c r="V38" s="3">
        <f>U38/T38*100</f>
        <v>40.49955396966994</v>
      </c>
      <c r="W38" s="3">
        <v>2530</v>
      </c>
      <c r="X38" s="3">
        <v>939</v>
      </c>
      <c r="Y38" s="3">
        <f>X38/W38*100</f>
        <v>37.114624505928859</v>
      </c>
      <c r="AA38" s="3">
        <v>0.3</v>
      </c>
      <c r="AB38" s="3">
        <v>81</v>
      </c>
      <c r="AC38" s="3">
        <v>38</v>
      </c>
      <c r="AD38" s="3">
        <f>AC38/AB38*100</f>
        <v>46.913580246913575</v>
      </c>
      <c r="AE38" s="3">
        <v>79</v>
      </c>
      <c r="AF38" s="3">
        <v>38</v>
      </c>
      <c r="AG38" s="3">
        <f>AF38/AE38*100</f>
        <v>48.101265822784811</v>
      </c>
      <c r="AH38" s="3">
        <v>324</v>
      </c>
      <c r="AI38" s="3">
        <v>162</v>
      </c>
      <c r="AJ38" s="3">
        <f>AI38/AH38*100</f>
        <v>50</v>
      </c>
      <c r="AK38" s="3">
        <v>47</v>
      </c>
      <c r="AL38" s="3">
        <v>21</v>
      </c>
      <c r="AM38" s="3">
        <f>AL38/AK38*100</f>
        <v>44.680851063829785</v>
      </c>
      <c r="AN38" s="3">
        <v>83</v>
      </c>
      <c r="AO38" s="3">
        <v>34</v>
      </c>
      <c r="AP38" s="3">
        <f>AO38/AN38*100</f>
        <v>40.963855421686745</v>
      </c>
      <c r="AQ38" s="3">
        <v>164</v>
      </c>
      <c r="AR38" s="3">
        <v>89</v>
      </c>
      <c r="AS38" s="3">
        <f>AR38/AQ38*100</f>
        <v>54.268292682926834</v>
      </c>
      <c r="AU38" s="9">
        <v>0.3</v>
      </c>
      <c r="AV38" s="3">
        <v>357</v>
      </c>
      <c r="AW38" s="3">
        <v>161</v>
      </c>
      <c r="AX38" s="3">
        <f>AW38/AV38*100</f>
        <v>45.098039215686278</v>
      </c>
      <c r="AY38" s="3">
        <v>1141</v>
      </c>
      <c r="AZ38" s="3">
        <v>394</v>
      </c>
      <c r="BA38" s="3">
        <f>AZ38/AY38*100</f>
        <v>34.531113058720422</v>
      </c>
      <c r="BB38" s="3">
        <v>2384</v>
      </c>
      <c r="BC38" s="3">
        <v>1253</v>
      </c>
      <c r="BD38" s="3">
        <f>BC38/BB38*100</f>
        <v>52.558724832214764</v>
      </c>
      <c r="BE38" s="3">
        <v>3291</v>
      </c>
      <c r="BF38" s="3">
        <v>1683</v>
      </c>
      <c r="BG38" s="3">
        <f>BF38/BE38*100</f>
        <v>51.139471285323609</v>
      </c>
      <c r="BH38" s="3">
        <v>1678</v>
      </c>
      <c r="BI38" s="3">
        <v>782</v>
      </c>
      <c r="BJ38" s="3">
        <f>BI38/BH38*100</f>
        <v>46.603098927294404</v>
      </c>
      <c r="BK38" s="3">
        <v>1467</v>
      </c>
      <c r="BL38" s="3">
        <v>555</v>
      </c>
      <c r="BM38" s="3">
        <f>BL38/BK38*100</f>
        <v>37.832310838445807</v>
      </c>
      <c r="BN38" s="3">
        <v>1589</v>
      </c>
      <c r="BO38" s="3">
        <v>436</v>
      </c>
      <c r="BP38" s="3">
        <f>BO38/BN38*100</f>
        <v>27.438640654499686</v>
      </c>
      <c r="BQ38" s="3">
        <v>1465</v>
      </c>
      <c r="BR38" s="3">
        <v>350</v>
      </c>
      <c r="BS38" s="3">
        <f>BR38/BQ38*100</f>
        <v>23.890784982935152</v>
      </c>
      <c r="BU38" s="3">
        <v>0.1</v>
      </c>
      <c r="BV38" s="3">
        <v>129.4</v>
      </c>
      <c r="BW38" s="3">
        <v>93.7</v>
      </c>
      <c r="BX38" s="3">
        <v>72.400000000000006</v>
      </c>
      <c r="BY38" s="3">
        <v>459.1</v>
      </c>
      <c r="BZ38" s="3">
        <v>192.4</v>
      </c>
      <c r="CA38" s="3">
        <v>41.9</v>
      </c>
      <c r="CB38" s="3">
        <v>95.2</v>
      </c>
      <c r="CC38" s="3">
        <v>53.3</v>
      </c>
      <c r="CD38" s="3">
        <v>56</v>
      </c>
    </row>
    <row r="39" spans="1:82" ht="16" x14ac:dyDescent="0.2">
      <c r="A39" s="3">
        <v>0.5</v>
      </c>
      <c r="B39" s="3">
        <v>119</v>
      </c>
      <c r="C39" s="3">
        <v>42</v>
      </c>
      <c r="D39" s="3">
        <f>C39/B39*100</f>
        <v>35.294117647058826</v>
      </c>
      <c r="E39" s="3">
        <v>995</v>
      </c>
      <c r="F39" s="3">
        <v>488</v>
      </c>
      <c r="G39" s="3">
        <f>F39/E39*100</f>
        <v>49.045226130653269</v>
      </c>
      <c r="H39" s="3">
        <v>674</v>
      </c>
      <c r="I39" s="3">
        <v>396</v>
      </c>
      <c r="J39" s="3">
        <f>I39/H39*100</f>
        <v>58.753709198813056</v>
      </c>
      <c r="K39" s="3">
        <v>3087</v>
      </c>
      <c r="L39" s="3">
        <v>1829</v>
      </c>
      <c r="M39" s="3">
        <f>L39/K39*100</f>
        <v>59.248461289277621</v>
      </c>
      <c r="N39" s="3">
        <v>2196</v>
      </c>
      <c r="O39" s="3">
        <v>1189</v>
      </c>
      <c r="P39" s="3">
        <f>O39/N39*100</f>
        <v>54.143897996357012</v>
      </c>
      <c r="Q39" s="3">
        <v>1926</v>
      </c>
      <c r="R39" s="3">
        <v>737</v>
      </c>
      <c r="S39" s="3">
        <f>R39/Q39*100</f>
        <v>38.265835929387329</v>
      </c>
      <c r="T39" s="3">
        <v>3455</v>
      </c>
      <c r="U39" s="3">
        <v>1903</v>
      </c>
      <c r="V39" s="3">
        <f>U39/T39*100</f>
        <v>55.079594790159192</v>
      </c>
      <c r="W39" s="3">
        <v>2650</v>
      </c>
      <c r="X39" s="3">
        <v>2158</v>
      </c>
      <c r="Y39" s="3">
        <f>X39/W39*100</f>
        <v>81.433962264150935</v>
      </c>
      <c r="AA39" s="3">
        <v>0.5</v>
      </c>
      <c r="AB39" s="3">
        <v>72</v>
      </c>
      <c r="AC39" s="3">
        <v>46</v>
      </c>
      <c r="AD39" s="3">
        <f>AC39/AB39*100</f>
        <v>63.888888888888886</v>
      </c>
      <c r="AE39" s="3">
        <v>84</v>
      </c>
      <c r="AF39" s="3">
        <v>65</v>
      </c>
      <c r="AG39" s="3">
        <f>AF39/AE39*100</f>
        <v>77.38095238095238</v>
      </c>
      <c r="AH39" s="3">
        <v>298</v>
      </c>
      <c r="AI39" s="3">
        <v>186</v>
      </c>
      <c r="AJ39" s="3">
        <f>AI39/AH39*100</f>
        <v>62.416107382550337</v>
      </c>
      <c r="AK39" s="3">
        <v>49</v>
      </c>
      <c r="AL39" s="3">
        <v>33</v>
      </c>
      <c r="AM39" s="3">
        <f>AL39/AK39*100</f>
        <v>67.346938775510196</v>
      </c>
      <c r="AN39" s="3">
        <v>84</v>
      </c>
      <c r="AO39" s="3">
        <v>51</v>
      </c>
      <c r="AP39" s="3">
        <f>AO39/AN39*100</f>
        <v>60.714285714285708</v>
      </c>
      <c r="AQ39" s="3">
        <v>182</v>
      </c>
      <c r="AR39" s="3">
        <v>107</v>
      </c>
      <c r="AS39" s="3">
        <f>AR39/AQ39*100</f>
        <v>58.791208791208796</v>
      </c>
      <c r="AU39" s="9">
        <v>0.5</v>
      </c>
      <c r="AV39" s="3">
        <v>384</v>
      </c>
      <c r="AW39" s="3">
        <v>206</v>
      </c>
      <c r="AX39" s="3">
        <f>AW39/AV39*100</f>
        <v>53.645833333333336</v>
      </c>
      <c r="AY39" s="3">
        <v>1398</v>
      </c>
      <c r="AZ39" s="3">
        <v>889</v>
      </c>
      <c r="BA39" s="3">
        <f>AZ39/AY39*100</f>
        <v>63.59084406294707</v>
      </c>
      <c r="BB39" s="3">
        <v>2351</v>
      </c>
      <c r="BC39" s="3">
        <v>1589</v>
      </c>
      <c r="BD39" s="3">
        <f>BC39/BB39*100</f>
        <v>67.58826031475968</v>
      </c>
      <c r="BE39" s="3">
        <v>3337</v>
      </c>
      <c r="BF39" s="3">
        <v>2138</v>
      </c>
      <c r="BG39" s="3">
        <f>BF39/BE39*100</f>
        <v>64.069523524123468</v>
      </c>
      <c r="BH39" s="3">
        <v>1486</v>
      </c>
      <c r="BI39" s="3">
        <v>892</v>
      </c>
      <c r="BJ39" s="3">
        <f>BI39/BH39*100</f>
        <v>60.026917900403767</v>
      </c>
      <c r="BK39" s="3">
        <v>1276</v>
      </c>
      <c r="BL39" s="3">
        <v>735</v>
      </c>
      <c r="BM39" s="3">
        <f>BL39/BK39*100</f>
        <v>57.60188087774295</v>
      </c>
      <c r="BN39" s="3">
        <v>1566</v>
      </c>
      <c r="BO39" s="3">
        <v>621</v>
      </c>
      <c r="BP39" s="3">
        <f>BO39/BN39*100</f>
        <v>39.655172413793103</v>
      </c>
      <c r="BQ39" s="3">
        <v>1412</v>
      </c>
      <c r="BR39" s="3">
        <v>546</v>
      </c>
      <c r="BS39" s="3">
        <f>BR39/BQ39*100</f>
        <v>38.668555240793204</v>
      </c>
      <c r="BU39" s="3">
        <v>0.2</v>
      </c>
      <c r="BV39" s="3">
        <v>80.7</v>
      </c>
      <c r="BW39" s="3">
        <v>60.2</v>
      </c>
      <c r="BX39" s="3">
        <v>74.599999999999994</v>
      </c>
      <c r="BY39" s="3">
        <v>435.4</v>
      </c>
      <c r="BZ39" s="3">
        <v>263.89999999999998</v>
      </c>
      <c r="CA39" s="3">
        <v>60.61</v>
      </c>
      <c r="CB39" s="3">
        <v>115.1</v>
      </c>
      <c r="CC39" s="3">
        <v>103.5</v>
      </c>
      <c r="CD39" s="3">
        <v>89.92</v>
      </c>
    </row>
    <row r="40" spans="1:82" ht="16" x14ac:dyDescent="0.2">
      <c r="A40" s="3">
        <v>1</v>
      </c>
      <c r="B40" s="3">
        <v>124</v>
      </c>
      <c r="C40" s="3">
        <v>67</v>
      </c>
      <c r="D40" s="3">
        <f>C40/B40*100</f>
        <v>54.032258064516128</v>
      </c>
      <c r="E40" s="3">
        <v>980</v>
      </c>
      <c r="F40" s="3">
        <v>724</v>
      </c>
      <c r="G40" s="3">
        <f>F40/E40*100</f>
        <v>73.877551020408163</v>
      </c>
      <c r="H40" s="3">
        <v>674</v>
      </c>
      <c r="I40" s="3">
        <v>510</v>
      </c>
      <c r="J40" s="3">
        <f>I40/H40*100</f>
        <v>75.667655786350153</v>
      </c>
      <c r="K40" s="3">
        <v>3140</v>
      </c>
      <c r="L40" s="3">
        <v>2335</v>
      </c>
      <c r="M40" s="3">
        <f>L40/K40*100</f>
        <v>74.363057324840767</v>
      </c>
      <c r="N40" s="3">
        <v>2239</v>
      </c>
      <c r="O40" s="3">
        <v>1534</v>
      </c>
      <c r="P40" s="3">
        <f>O40/N40*100</f>
        <v>68.512728896828946</v>
      </c>
      <c r="Q40" s="3">
        <v>1930</v>
      </c>
      <c r="R40" s="3">
        <v>1133</v>
      </c>
      <c r="S40" s="3">
        <f>R40/Q40*100</f>
        <v>58.704663212435236</v>
      </c>
      <c r="T40" s="3">
        <v>3570</v>
      </c>
      <c r="U40" s="3">
        <v>2643</v>
      </c>
      <c r="V40" s="3">
        <f>U40/T40*100</f>
        <v>74.033613445378151</v>
      </c>
      <c r="W40" s="3">
        <v>2596</v>
      </c>
      <c r="X40" s="3">
        <v>1628</v>
      </c>
      <c r="Y40" s="3">
        <f>X40/W40*100</f>
        <v>62.711864406779661</v>
      </c>
      <c r="AA40" s="3">
        <v>1</v>
      </c>
      <c r="AB40" s="3">
        <v>81</v>
      </c>
      <c r="AC40" s="3">
        <v>55</v>
      </c>
      <c r="AD40" s="3">
        <f>AC40/AB40*100</f>
        <v>67.901234567901241</v>
      </c>
      <c r="AE40" s="3">
        <v>84</v>
      </c>
      <c r="AF40" s="3">
        <v>63</v>
      </c>
      <c r="AG40" s="3">
        <f>AF40/AE40*100</f>
        <v>75</v>
      </c>
      <c r="AH40" s="3">
        <v>335</v>
      </c>
      <c r="AI40" s="3">
        <v>244</v>
      </c>
      <c r="AJ40" s="3">
        <f>AI40/AH40*100</f>
        <v>72.835820895522389</v>
      </c>
      <c r="AK40" s="3">
        <v>53</v>
      </c>
      <c r="AL40" s="3">
        <v>40</v>
      </c>
      <c r="AM40" s="3">
        <f>AL40/AK40*100</f>
        <v>75.471698113207552</v>
      </c>
      <c r="AN40" s="3">
        <v>87</v>
      </c>
      <c r="AO40" s="3">
        <v>73</v>
      </c>
      <c r="AP40" s="3">
        <f>AO40/AN40*100</f>
        <v>83.908045977011497</v>
      </c>
      <c r="AQ40" s="3">
        <v>171</v>
      </c>
      <c r="AR40" s="3">
        <v>145</v>
      </c>
      <c r="AS40" s="3">
        <f>AR40/AQ40*100</f>
        <v>84.795321637426895</v>
      </c>
      <c r="AU40" s="9">
        <v>1</v>
      </c>
      <c r="AV40" s="3">
        <v>428</v>
      </c>
      <c r="AW40" s="3">
        <v>312</v>
      </c>
      <c r="AX40" s="3">
        <f>AW40/AV40*100</f>
        <v>72.89719626168224</v>
      </c>
      <c r="AY40" s="3">
        <v>1340</v>
      </c>
      <c r="AZ40" s="3">
        <v>1183</v>
      </c>
      <c r="BA40" s="3">
        <f>AZ40/AY40*100</f>
        <v>88.28358208955224</v>
      </c>
      <c r="BB40" s="3">
        <v>2316</v>
      </c>
      <c r="BC40" s="3">
        <v>1894</v>
      </c>
      <c r="BD40" s="3">
        <f>BC40/BB40*100</f>
        <v>81.778929188255617</v>
      </c>
      <c r="BE40" s="3">
        <v>3222</v>
      </c>
      <c r="BF40" s="3">
        <v>2644</v>
      </c>
      <c r="BG40" s="3">
        <f>BF40/BE40*100</f>
        <v>82.060831781502173</v>
      </c>
      <c r="BH40" s="3">
        <v>1235</v>
      </c>
      <c r="BI40" s="3">
        <v>931</v>
      </c>
      <c r="BJ40" s="3">
        <f>BI40/BH40*100</f>
        <v>75.384615384615387</v>
      </c>
      <c r="BK40" s="3">
        <v>1408</v>
      </c>
      <c r="BL40" s="3">
        <v>977</v>
      </c>
      <c r="BM40" s="3">
        <f>BL40/BK40*100</f>
        <v>69.389204545454547</v>
      </c>
      <c r="BN40" s="3">
        <v>1595</v>
      </c>
      <c r="BO40" s="3">
        <v>1071</v>
      </c>
      <c r="BP40" s="3">
        <f>BO40/BN40*100</f>
        <v>67.147335423197489</v>
      </c>
      <c r="BQ40" s="3">
        <v>1375</v>
      </c>
      <c r="BR40" s="3">
        <v>797</v>
      </c>
      <c r="BS40" s="3">
        <f>BR40/BQ40*100</f>
        <v>57.963636363636361</v>
      </c>
      <c r="BU40" s="3">
        <v>0.3</v>
      </c>
      <c r="BV40" s="3">
        <v>120.2</v>
      </c>
      <c r="BW40" s="3">
        <v>100</v>
      </c>
      <c r="BX40" s="3">
        <v>83.2</v>
      </c>
      <c r="BY40" s="3">
        <v>465.9</v>
      </c>
      <c r="BZ40" s="3">
        <v>273.5</v>
      </c>
      <c r="CA40" s="3">
        <v>58.7</v>
      </c>
      <c r="CB40" s="3">
        <v>93.52</v>
      </c>
      <c r="CC40" s="3">
        <v>83</v>
      </c>
      <c r="CD40" s="3">
        <v>88.77</v>
      </c>
    </row>
    <row r="41" spans="1:82" ht="16" x14ac:dyDescent="0.2">
      <c r="A41" s="3">
        <v>2</v>
      </c>
      <c r="B41" s="3">
        <v>163</v>
      </c>
      <c r="C41" s="3">
        <v>105</v>
      </c>
      <c r="D41" s="3">
        <f>C41/B41*100</f>
        <v>64.417177914110425</v>
      </c>
      <c r="E41" s="3">
        <v>968</v>
      </c>
      <c r="F41" s="3">
        <v>895</v>
      </c>
      <c r="G41" s="3">
        <f>F41/E41*100</f>
        <v>92.458677685950406</v>
      </c>
      <c r="H41" s="3">
        <v>707</v>
      </c>
      <c r="I41" s="3">
        <v>619</v>
      </c>
      <c r="J41" s="3">
        <f>I41/H41*100</f>
        <v>87.55304101838756</v>
      </c>
      <c r="K41" s="3">
        <v>3151</v>
      </c>
      <c r="L41" s="3">
        <v>2772</v>
      </c>
      <c r="M41" s="3">
        <f>L41/K41*100</f>
        <v>87.972072357981588</v>
      </c>
      <c r="N41" s="3">
        <v>2173</v>
      </c>
      <c r="O41" s="3">
        <v>1970</v>
      </c>
      <c r="P41" s="3">
        <f>O41/N41*100</f>
        <v>90.658076392084681</v>
      </c>
      <c r="Q41" s="3">
        <v>2025</v>
      </c>
      <c r="R41" s="3">
        <v>1605</v>
      </c>
      <c r="S41" s="3">
        <f>R41/Q41*100</f>
        <v>79.259259259259267</v>
      </c>
      <c r="T41" s="3">
        <v>3686</v>
      </c>
      <c r="U41" s="3">
        <v>3321</v>
      </c>
      <c r="V41" s="3">
        <f>U41/T41*100</f>
        <v>90.097666847531201</v>
      </c>
      <c r="W41" s="3">
        <v>2632</v>
      </c>
      <c r="X41" s="3">
        <v>2119</v>
      </c>
      <c r="Y41" s="3">
        <f>X41/W41*100</f>
        <v>80.50911854103343</v>
      </c>
      <c r="AA41" s="3">
        <v>2</v>
      </c>
      <c r="AB41" s="3">
        <v>99</v>
      </c>
      <c r="AC41" s="3">
        <v>67</v>
      </c>
      <c r="AD41" s="3">
        <f>AC41/AB41*100</f>
        <v>67.676767676767682</v>
      </c>
      <c r="AE41" s="3">
        <v>99</v>
      </c>
      <c r="AF41" s="3">
        <v>71</v>
      </c>
      <c r="AG41" s="3">
        <f>AF41/AE41*100</f>
        <v>71.717171717171709</v>
      </c>
      <c r="AH41" s="3">
        <v>338</v>
      </c>
      <c r="AI41" s="3">
        <v>297</v>
      </c>
      <c r="AJ41" s="3">
        <f>AI41/AH41*100</f>
        <v>87.869822485207109</v>
      </c>
      <c r="AK41" s="3">
        <v>71</v>
      </c>
      <c r="AL41" s="3">
        <v>46</v>
      </c>
      <c r="AM41" s="3">
        <f>AL41/AK41*100</f>
        <v>64.788732394366207</v>
      </c>
      <c r="AN41" s="3">
        <v>90</v>
      </c>
      <c r="AO41" s="3">
        <v>84</v>
      </c>
      <c r="AP41" s="3">
        <f>AO41/AN41*100</f>
        <v>93.333333333333329</v>
      </c>
      <c r="AQ41" s="3">
        <v>175</v>
      </c>
      <c r="AR41" s="3">
        <v>136</v>
      </c>
      <c r="AS41" s="3">
        <f>AR41/AQ41*100</f>
        <v>77.714285714285708</v>
      </c>
      <c r="AU41" s="9">
        <v>2</v>
      </c>
      <c r="AV41" s="3">
        <v>362</v>
      </c>
      <c r="AW41" s="3">
        <v>341</v>
      </c>
      <c r="AX41" s="3">
        <f>AW41/AV41*100</f>
        <v>94.198895027624303</v>
      </c>
      <c r="AY41" s="3"/>
      <c r="AZ41" s="3"/>
      <c r="BA41" s="3"/>
      <c r="BB41" s="3">
        <v>2234</v>
      </c>
      <c r="BC41" s="3">
        <v>2096</v>
      </c>
      <c r="BD41" s="3">
        <f>BC41/BB41*100</f>
        <v>93.82273948075202</v>
      </c>
      <c r="BE41" s="3">
        <v>3218</v>
      </c>
      <c r="BF41" s="3">
        <v>3008</v>
      </c>
      <c r="BG41" s="3">
        <f>BF41/BE41*100</f>
        <v>93.474207582349294</v>
      </c>
      <c r="BH41" s="3">
        <v>1659</v>
      </c>
      <c r="BI41" s="3">
        <v>1507</v>
      </c>
      <c r="BJ41" s="3">
        <f>BI41/BH41*100</f>
        <v>90.837854128993371</v>
      </c>
      <c r="BK41" s="3">
        <v>1419</v>
      </c>
      <c r="BL41" s="3">
        <v>1242</v>
      </c>
      <c r="BM41" s="3">
        <f>BL41/BK41*100</f>
        <v>87.526427061310784</v>
      </c>
      <c r="BN41" s="3">
        <v>1586</v>
      </c>
      <c r="BO41" s="3">
        <v>1270</v>
      </c>
      <c r="BP41" s="3">
        <f>BO41/BN41*100</f>
        <v>80.075662042875166</v>
      </c>
      <c r="BQ41" s="3">
        <v>1339</v>
      </c>
      <c r="BR41" s="3">
        <v>1093</v>
      </c>
      <c r="BS41" s="3">
        <f>BR41/BQ41*100</f>
        <v>81.628080657206866</v>
      </c>
      <c r="BU41" s="3">
        <v>0.5</v>
      </c>
      <c r="BV41" s="3">
        <v>71.5</v>
      </c>
      <c r="BW41" s="3">
        <v>42.2</v>
      </c>
      <c r="BX41" s="3">
        <v>59</v>
      </c>
      <c r="BY41" s="3">
        <v>434.1</v>
      </c>
      <c r="BZ41" s="3">
        <v>246.02</v>
      </c>
      <c r="CA41" s="3">
        <v>56.7</v>
      </c>
      <c r="CB41" s="3">
        <v>102.7</v>
      </c>
      <c r="CC41" s="3">
        <v>96.6</v>
      </c>
      <c r="CD41" s="3">
        <v>94.1</v>
      </c>
    </row>
    <row r="42" spans="1:82" ht="16" x14ac:dyDescent="0.2">
      <c r="A42" s="3">
        <v>3</v>
      </c>
      <c r="B42" s="3">
        <v>140</v>
      </c>
      <c r="C42" s="3">
        <v>123</v>
      </c>
      <c r="D42" s="3">
        <f>C42/B42*100</f>
        <v>87.857142857142861</v>
      </c>
      <c r="E42" s="3">
        <v>1040</v>
      </c>
      <c r="F42" s="3">
        <v>981</v>
      </c>
      <c r="G42" s="3">
        <f>F42/E42*100</f>
        <v>94.32692307692308</v>
      </c>
      <c r="H42" s="3">
        <v>712</v>
      </c>
      <c r="I42" s="3">
        <v>663</v>
      </c>
      <c r="J42" s="3">
        <f>I42/H42*100</f>
        <v>93.117977528089895</v>
      </c>
      <c r="K42" s="3">
        <v>3354</v>
      </c>
      <c r="L42" s="3">
        <v>3280</v>
      </c>
      <c r="M42" s="3">
        <f>L42/K42*100</f>
        <v>97.793679189028026</v>
      </c>
      <c r="N42" s="3">
        <v>2327</v>
      </c>
      <c r="O42" s="3">
        <v>2131</v>
      </c>
      <c r="P42" s="3">
        <f>O42/N42*100</f>
        <v>91.577137945853025</v>
      </c>
      <c r="Q42" s="3">
        <v>2086</v>
      </c>
      <c r="R42" s="3">
        <v>1818</v>
      </c>
      <c r="S42" s="3">
        <f>R42/Q42*100</f>
        <v>87.152444870565674</v>
      </c>
      <c r="T42" s="3">
        <v>3728</v>
      </c>
      <c r="U42" s="3">
        <v>3467</v>
      </c>
      <c r="V42" s="3">
        <f>U42/T42*100</f>
        <v>92.998927038626604</v>
      </c>
      <c r="W42" s="3">
        <v>2634</v>
      </c>
      <c r="X42" s="3">
        <v>2280</v>
      </c>
      <c r="Y42" s="3">
        <f>X42/W42*100</f>
        <v>86.560364464692483</v>
      </c>
      <c r="AA42" s="3">
        <v>3</v>
      </c>
      <c r="AB42" s="3">
        <v>88</v>
      </c>
      <c r="AC42" s="3">
        <v>83</v>
      </c>
      <c r="AD42" s="3">
        <f>AC42/AB42*100</f>
        <v>94.318181818181827</v>
      </c>
      <c r="AE42" s="3">
        <v>98</v>
      </c>
      <c r="AF42" s="3">
        <v>83</v>
      </c>
      <c r="AG42" s="3">
        <f>AF42/AE42*100</f>
        <v>84.693877551020407</v>
      </c>
      <c r="AH42" s="3">
        <v>340</v>
      </c>
      <c r="AI42" s="3">
        <v>327</v>
      </c>
      <c r="AJ42" s="3">
        <f>AI42/AH42*100</f>
        <v>96.17647058823529</v>
      </c>
      <c r="AK42" s="3">
        <v>58</v>
      </c>
      <c r="AL42" s="3">
        <v>56</v>
      </c>
      <c r="AM42" s="3">
        <f>AL42/AK42*100</f>
        <v>96.551724137931032</v>
      </c>
      <c r="AN42" s="3">
        <v>103</v>
      </c>
      <c r="AO42" s="3">
        <v>105</v>
      </c>
      <c r="AP42" s="3">
        <f>AO42/AN42*100</f>
        <v>101.94174757281553</v>
      </c>
      <c r="AQ42" s="3">
        <v>152</v>
      </c>
      <c r="AR42" s="3">
        <v>146</v>
      </c>
      <c r="AS42" s="3">
        <f>AR42/AQ42*100</f>
        <v>96.05263157894737</v>
      </c>
      <c r="AU42" s="9">
        <v>3</v>
      </c>
      <c r="AV42" s="3">
        <v>492</v>
      </c>
      <c r="AW42" s="3">
        <v>495</v>
      </c>
      <c r="AX42" s="3">
        <f>AW42/AV42*100</f>
        <v>100.60975609756098</v>
      </c>
      <c r="AY42" s="3">
        <v>1104</v>
      </c>
      <c r="AZ42" s="3">
        <v>1053</v>
      </c>
      <c r="BA42" s="3">
        <f>AZ42/AY42*100</f>
        <v>95.380434782608688</v>
      </c>
      <c r="BB42" s="3">
        <v>2277</v>
      </c>
      <c r="BC42" s="3">
        <v>2161</v>
      </c>
      <c r="BD42" s="3">
        <f>BC42/BB42*100</f>
        <v>94.905577514273162</v>
      </c>
      <c r="BE42" s="3">
        <v>3144</v>
      </c>
      <c r="BF42" s="3">
        <v>2977</v>
      </c>
      <c r="BG42" s="3">
        <f>BF42/BE42*100</f>
        <v>94.688295165394393</v>
      </c>
      <c r="BH42" s="3">
        <v>1601</v>
      </c>
      <c r="BI42" s="3">
        <v>1476</v>
      </c>
      <c r="BJ42" s="3">
        <f>BI42/BH42*100</f>
        <v>92.192379762648343</v>
      </c>
      <c r="BK42" s="3">
        <v>1398</v>
      </c>
      <c r="BL42" s="3">
        <v>1254</v>
      </c>
      <c r="BM42" s="3">
        <f>BL42/BK42*100</f>
        <v>89.699570815450642</v>
      </c>
      <c r="BN42" s="3">
        <v>1593</v>
      </c>
      <c r="BO42" s="3">
        <v>1423</v>
      </c>
      <c r="BP42" s="3">
        <f>BO42/BN42*100</f>
        <v>89.328311362209661</v>
      </c>
      <c r="BQ42" s="3">
        <v>1319</v>
      </c>
      <c r="BR42" s="3">
        <v>1117</v>
      </c>
      <c r="BS42" s="3">
        <f>BR42/BQ42*100</f>
        <v>84.685367702805152</v>
      </c>
      <c r="BU42" s="3">
        <v>1</v>
      </c>
      <c r="BV42" s="3">
        <v>118.7</v>
      </c>
      <c r="BW42" s="3">
        <v>100.6</v>
      </c>
      <c r="BX42" s="3">
        <v>84.75</v>
      </c>
      <c r="BY42" s="3">
        <v>442</v>
      </c>
      <c r="BZ42" s="3">
        <v>387.1</v>
      </c>
      <c r="CA42" s="3">
        <v>87.6</v>
      </c>
      <c r="CB42" s="3">
        <v>105.1</v>
      </c>
      <c r="CC42" s="3">
        <v>86.4</v>
      </c>
      <c r="CD42" s="3">
        <v>82.21</v>
      </c>
    </row>
    <row r="43" spans="1:82" ht="16" x14ac:dyDescent="0.2">
      <c r="A43" s="3">
        <v>4</v>
      </c>
      <c r="B43" s="3">
        <v>128</v>
      </c>
      <c r="C43" s="3">
        <v>121</v>
      </c>
      <c r="D43" s="3">
        <f>C43/B43*100</f>
        <v>94.53125</v>
      </c>
      <c r="E43" s="3">
        <v>936</v>
      </c>
      <c r="F43" s="3">
        <v>925</v>
      </c>
      <c r="G43" s="3">
        <f>F43/E43*100</f>
        <v>98.824786324786331</v>
      </c>
      <c r="H43" s="3">
        <v>695</v>
      </c>
      <c r="I43" s="3">
        <v>659</v>
      </c>
      <c r="J43" s="3">
        <f>I43/H43*100</f>
        <v>94.820143884892076</v>
      </c>
      <c r="K43" s="3">
        <v>3277</v>
      </c>
      <c r="L43" s="3">
        <v>3187</v>
      </c>
      <c r="M43" s="3">
        <f>L43/K43*100</f>
        <v>97.253585596582241</v>
      </c>
      <c r="N43" s="3">
        <v>2349</v>
      </c>
      <c r="O43" s="3">
        <v>2213</v>
      </c>
      <c r="P43" s="3">
        <f>O43/N43*100</f>
        <v>94.210302256279263</v>
      </c>
      <c r="Q43" s="3">
        <v>2196</v>
      </c>
      <c r="R43" s="3">
        <v>1910</v>
      </c>
      <c r="S43" s="3">
        <f>R43/Q43*100</f>
        <v>86.97632058287796</v>
      </c>
      <c r="T43" s="3">
        <v>3920</v>
      </c>
      <c r="U43" s="3">
        <v>3706</v>
      </c>
      <c r="V43" s="3">
        <f>U43/T43*100</f>
        <v>94.540816326530603</v>
      </c>
      <c r="W43" s="3">
        <v>2711</v>
      </c>
      <c r="X43" s="3">
        <v>2500</v>
      </c>
      <c r="Y43" s="3">
        <f>X43/W43*100</f>
        <v>92.216894135005532</v>
      </c>
      <c r="AA43" s="4" t="s">
        <v>48</v>
      </c>
      <c r="AB43" s="4"/>
      <c r="AC43" s="4"/>
      <c r="AD43" s="4">
        <v>0.39</v>
      </c>
      <c r="AE43" s="4"/>
      <c r="AF43" s="4"/>
      <c r="AG43" s="4">
        <v>0.26</v>
      </c>
      <c r="AH43" s="4"/>
      <c r="AI43" s="4"/>
      <c r="AJ43" s="4">
        <v>0.54</v>
      </c>
      <c r="AK43" s="4"/>
      <c r="AL43" s="4"/>
      <c r="AM43" s="4">
        <v>0.36</v>
      </c>
      <c r="AN43" s="4"/>
      <c r="AO43" s="4"/>
      <c r="AP43" s="4">
        <v>0.53</v>
      </c>
      <c r="AQ43" s="4"/>
      <c r="AR43" s="4"/>
      <c r="AS43" s="4">
        <v>0.5</v>
      </c>
      <c r="AU43" s="9">
        <v>4</v>
      </c>
      <c r="AV43" s="3">
        <v>549</v>
      </c>
      <c r="AW43" s="3">
        <v>488</v>
      </c>
      <c r="AX43" s="3">
        <f>AW43/AV43*100</f>
        <v>88.888888888888886</v>
      </c>
      <c r="AY43" s="3">
        <v>1433</v>
      </c>
      <c r="AZ43" s="3">
        <v>1379</v>
      </c>
      <c r="BA43" s="3">
        <f>AZ43/AY43*100</f>
        <v>96.231681786461962</v>
      </c>
      <c r="BB43" s="3"/>
      <c r="BC43" s="3"/>
      <c r="BD43" s="3"/>
      <c r="BE43" s="3">
        <v>3045</v>
      </c>
      <c r="BF43" s="3">
        <v>2930</v>
      </c>
      <c r="BG43" s="3">
        <f>BF43/BE43*100</f>
        <v>96.223316912972095</v>
      </c>
      <c r="BH43" s="3">
        <v>1612</v>
      </c>
      <c r="BI43" s="3">
        <v>1541</v>
      </c>
      <c r="BJ43" s="3">
        <f>BI43/BH43*100</f>
        <v>95.595533498759295</v>
      </c>
      <c r="BK43" s="3">
        <v>1264</v>
      </c>
      <c r="BL43" s="3">
        <v>1270</v>
      </c>
      <c r="BM43" s="3">
        <f>BL43/BK43*100</f>
        <v>100.4746835443038</v>
      </c>
      <c r="BN43" s="3">
        <v>1434</v>
      </c>
      <c r="BO43" s="3">
        <v>1444</v>
      </c>
      <c r="BP43" s="3">
        <f>BO43/BN43*100</f>
        <v>100.69735006973501</v>
      </c>
      <c r="BQ43" s="3">
        <v>1376</v>
      </c>
      <c r="BR43" s="3">
        <v>1180</v>
      </c>
      <c r="BS43" s="3">
        <f>BR43/BQ43*100</f>
        <v>85.755813953488371</v>
      </c>
      <c r="BU43" s="3">
        <v>2</v>
      </c>
      <c r="BV43" s="3">
        <v>139.5</v>
      </c>
      <c r="BW43" s="3">
        <v>128.6</v>
      </c>
      <c r="BX43" s="3">
        <v>92.2</v>
      </c>
      <c r="BY43" s="3">
        <v>419.6</v>
      </c>
      <c r="BZ43" s="3">
        <v>382.6</v>
      </c>
      <c r="CA43" s="3">
        <v>91.2</v>
      </c>
      <c r="CB43" s="3">
        <v>93.3</v>
      </c>
      <c r="CC43" s="3">
        <v>97.9</v>
      </c>
      <c r="CD43" s="3">
        <v>104.9</v>
      </c>
    </row>
    <row r="44" spans="1:82" ht="16" x14ac:dyDescent="0.2">
      <c r="A44" s="3">
        <v>5</v>
      </c>
      <c r="B44" s="3">
        <v>172</v>
      </c>
      <c r="C44" s="3">
        <v>124</v>
      </c>
      <c r="D44" s="3">
        <f>C44/B44*100</f>
        <v>72.093023255813947</v>
      </c>
      <c r="E44" s="3">
        <v>959</v>
      </c>
      <c r="F44" s="3">
        <v>920</v>
      </c>
      <c r="G44" s="3">
        <f>F44/E44*100</f>
        <v>95.933263816475502</v>
      </c>
      <c r="H44" s="3">
        <v>690</v>
      </c>
      <c r="I44" s="3">
        <v>656</v>
      </c>
      <c r="J44" s="3">
        <f>I44/H44*100</f>
        <v>95.072463768115938</v>
      </c>
      <c r="K44" s="3">
        <v>3181</v>
      </c>
      <c r="L44" s="3">
        <v>3059</v>
      </c>
      <c r="M44" s="3">
        <f>L44/K44*100</f>
        <v>96.16472807293303</v>
      </c>
      <c r="N44" s="3">
        <v>2439</v>
      </c>
      <c r="O44" s="3">
        <v>2313</v>
      </c>
      <c r="P44" s="3">
        <f>O44/N44*100</f>
        <v>94.833948339483399</v>
      </c>
      <c r="Q44" s="3">
        <v>2001</v>
      </c>
      <c r="R44" s="3">
        <v>1896</v>
      </c>
      <c r="S44" s="3">
        <f>R44/Q44*100</f>
        <v>94.752623688155921</v>
      </c>
      <c r="T44" s="3">
        <v>4038</v>
      </c>
      <c r="U44" s="3">
        <v>3907</v>
      </c>
      <c r="V44" s="3">
        <f>U44/T44*100</f>
        <v>96.755819712729078</v>
      </c>
      <c r="W44" s="3">
        <v>2844</v>
      </c>
      <c r="X44" s="3">
        <v>2622</v>
      </c>
      <c r="Y44" s="3">
        <f>X44/W44*100</f>
        <v>92.194092827004212</v>
      </c>
      <c r="AA44" s="2" t="s">
        <v>2</v>
      </c>
      <c r="AB44" s="2">
        <f>AVERAGE(AD43,AG43,AJ43,AM43,AP43,AS43)</f>
        <v>0.43</v>
      </c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U44" s="9">
        <v>5</v>
      </c>
      <c r="AV44" s="3">
        <v>486</v>
      </c>
      <c r="AW44" s="3">
        <v>525</v>
      </c>
      <c r="AX44" s="3">
        <f>AW44/AV44*100</f>
        <v>108.02469135802468</v>
      </c>
      <c r="AY44" s="3">
        <v>1314</v>
      </c>
      <c r="AZ44" s="3">
        <v>1280</v>
      </c>
      <c r="BA44" s="3">
        <f>AZ44/AY44*100</f>
        <v>97.412480974124804</v>
      </c>
      <c r="BB44" s="3"/>
      <c r="BC44" s="3"/>
      <c r="BD44" s="3"/>
      <c r="BE44" s="3">
        <v>2819</v>
      </c>
      <c r="BF44" s="3">
        <v>2791</v>
      </c>
      <c r="BG44" s="3">
        <f>BF44/BE44*100</f>
        <v>99.006739978715856</v>
      </c>
      <c r="BH44" s="3">
        <v>1610</v>
      </c>
      <c r="BI44" s="3">
        <v>1509</v>
      </c>
      <c r="BJ44" s="3">
        <f>BI44/BH44*100</f>
        <v>93.726708074534159</v>
      </c>
      <c r="BK44" s="3"/>
      <c r="BL44" s="3"/>
      <c r="BM44" s="3"/>
      <c r="BN44" s="3">
        <v>1501</v>
      </c>
      <c r="BO44" s="3">
        <v>1488</v>
      </c>
      <c r="BP44" s="3">
        <f>BO44/BN44*100</f>
        <v>99.133910726182549</v>
      </c>
      <c r="BQ44" s="3">
        <v>1312</v>
      </c>
      <c r="BR44" s="3">
        <v>1272</v>
      </c>
      <c r="BS44" s="3">
        <f>BR44/BQ44*100</f>
        <v>96.951219512195124</v>
      </c>
      <c r="BU44" s="3">
        <v>3</v>
      </c>
      <c r="BV44" s="3">
        <v>145</v>
      </c>
      <c r="BW44" s="3">
        <v>145.6</v>
      </c>
      <c r="BX44" s="3">
        <v>100.4</v>
      </c>
      <c r="BY44" s="3">
        <v>405</v>
      </c>
      <c r="BZ44" s="3">
        <v>391.6</v>
      </c>
      <c r="CA44" s="3">
        <v>96.69</v>
      </c>
      <c r="CB44" s="3">
        <v>151.1</v>
      </c>
      <c r="CC44" s="3">
        <v>146.69999999999999</v>
      </c>
      <c r="CD44" s="3">
        <v>97.1</v>
      </c>
    </row>
    <row r="45" spans="1:82" ht="16" x14ac:dyDescent="0.2">
      <c r="A45" s="4" t="s">
        <v>48</v>
      </c>
      <c r="C45" s="4"/>
      <c r="D45" s="4">
        <v>0.98</v>
      </c>
      <c r="E45" s="4"/>
      <c r="F45" s="4"/>
      <c r="G45" s="4">
        <v>0.72</v>
      </c>
      <c r="H45" s="4"/>
      <c r="I45" s="4"/>
      <c r="J45" s="4">
        <v>0.57999999999999996</v>
      </c>
      <c r="K45" s="11"/>
      <c r="L45" s="4"/>
      <c r="M45" s="4">
        <v>0.57999999999999996</v>
      </c>
      <c r="N45" s="4"/>
      <c r="O45" s="4"/>
      <c r="P45" s="4">
        <v>0.66</v>
      </c>
      <c r="Q45" s="4"/>
      <c r="R45" s="4"/>
      <c r="S45" s="4">
        <v>0.95</v>
      </c>
      <c r="T45" s="4"/>
      <c r="U45" s="4"/>
      <c r="V45" s="4">
        <v>0.59</v>
      </c>
      <c r="W45" s="4"/>
      <c r="X45" s="4"/>
      <c r="Y45" s="4">
        <v>0.39</v>
      </c>
      <c r="AA45" s="2" t="s">
        <v>1</v>
      </c>
      <c r="AB45" s="2">
        <f>STDEV(AD43,AG43,AJ43,AM43,AP43,AS43)/SQRT(COUNT(AD43,AG43,AJ43,AM43,AP43,AS43))</f>
        <v>4.5607017003965529E-2</v>
      </c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U45" s="9">
        <v>6</v>
      </c>
      <c r="AV45" s="3">
        <v>561</v>
      </c>
      <c r="AW45" s="3">
        <v>536</v>
      </c>
      <c r="AX45" s="3">
        <f>AW45/AV45*100</f>
        <v>95.543672014260252</v>
      </c>
      <c r="AY45" s="3">
        <v>1427</v>
      </c>
      <c r="AZ45" s="3">
        <v>1429</v>
      </c>
      <c r="BA45" s="3">
        <f>AZ45/AY45*100</f>
        <v>100.14015416958655</v>
      </c>
      <c r="BB45" s="3"/>
      <c r="BC45" s="3"/>
      <c r="BD45" s="3"/>
      <c r="BE45" s="3"/>
      <c r="BF45" s="3"/>
      <c r="BG45" s="3"/>
      <c r="BH45" s="3">
        <v>1614</v>
      </c>
      <c r="BI45" s="3">
        <v>1605</v>
      </c>
      <c r="BJ45" s="3">
        <f>BI45/BH45*100</f>
        <v>99.442379182156131</v>
      </c>
      <c r="BK45" s="3"/>
      <c r="BL45" s="3"/>
      <c r="BM45" s="3"/>
      <c r="BN45" s="3"/>
      <c r="BO45" s="3"/>
      <c r="BP45" s="3"/>
      <c r="BQ45" s="3">
        <v>1325</v>
      </c>
      <c r="BR45" s="3">
        <v>1190</v>
      </c>
      <c r="BS45" s="3">
        <f>BR45/BQ45*100</f>
        <v>89.811320754716988</v>
      </c>
      <c r="BU45" s="3">
        <v>4</v>
      </c>
      <c r="BV45" s="3">
        <v>137.5</v>
      </c>
      <c r="BW45" s="3">
        <v>136</v>
      </c>
      <c r="BX45" s="3">
        <v>98.9</v>
      </c>
      <c r="BY45" s="3">
        <v>406.9</v>
      </c>
      <c r="BZ45" s="3">
        <v>415.3</v>
      </c>
      <c r="CA45" s="3">
        <v>102.1</v>
      </c>
      <c r="CB45" s="3">
        <v>128.1</v>
      </c>
      <c r="CC45" s="3">
        <v>119.1</v>
      </c>
      <c r="CD45" s="3">
        <v>93</v>
      </c>
    </row>
    <row r="46" spans="1:82" ht="16" x14ac:dyDescent="0.2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X46" s="2" t="s">
        <v>2</v>
      </c>
      <c r="Y46" s="2">
        <f>AVERAGE(D45,G45,J45,M45,P45,S45,V45,Y45)</f>
        <v>0.68124999999999991</v>
      </c>
      <c r="AA46" s="2" t="s">
        <v>0</v>
      </c>
      <c r="AB46" s="2">
        <v>6</v>
      </c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U46" s="4" t="s">
        <v>48</v>
      </c>
      <c r="AV46" s="4"/>
      <c r="AW46" s="4"/>
      <c r="AX46" s="4">
        <v>0.7</v>
      </c>
      <c r="AY46" s="4"/>
      <c r="AZ46" s="4"/>
      <c r="BA46" s="4">
        <v>0.53</v>
      </c>
      <c r="BB46" s="4"/>
      <c r="BC46" s="4"/>
      <c r="BD46" s="4">
        <v>0.39</v>
      </c>
      <c r="BE46" s="4"/>
      <c r="BF46" s="4"/>
      <c r="BG46" s="4">
        <v>0.52</v>
      </c>
      <c r="BH46" s="4"/>
      <c r="BI46" s="4"/>
      <c r="BJ46" s="4">
        <v>0.55000000000000004</v>
      </c>
      <c r="BK46" s="4"/>
      <c r="BL46" s="4"/>
      <c r="BM46" s="4">
        <v>0.64</v>
      </c>
      <c r="BN46" s="4"/>
      <c r="BO46" s="4"/>
      <c r="BP46" s="4">
        <v>1.01</v>
      </c>
      <c r="BQ46" s="4"/>
      <c r="BR46" s="4"/>
      <c r="BS46" s="4">
        <v>0.97</v>
      </c>
      <c r="BU46" s="3">
        <v>5</v>
      </c>
      <c r="BV46" s="3">
        <v>125.14</v>
      </c>
      <c r="BW46" s="3">
        <v>133.9</v>
      </c>
      <c r="BX46" s="3">
        <v>107</v>
      </c>
      <c r="BY46" s="3">
        <v>411.5</v>
      </c>
      <c r="BZ46" s="3">
        <v>367.9</v>
      </c>
      <c r="CA46" s="3">
        <v>89.4</v>
      </c>
      <c r="CB46" s="3">
        <v>123.8</v>
      </c>
      <c r="CC46" s="3">
        <v>123.45</v>
      </c>
      <c r="CD46" s="3">
        <v>99.72</v>
      </c>
    </row>
    <row r="47" spans="1:82" ht="16" x14ac:dyDescent="0.2">
      <c r="C47" s="3"/>
      <c r="D47" s="3"/>
      <c r="E47" s="3"/>
      <c r="F47" s="3"/>
      <c r="G47" s="3"/>
      <c r="H47" s="3"/>
      <c r="I47" s="3"/>
      <c r="J47" s="3"/>
      <c r="K47" s="10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X47" s="2" t="s">
        <v>1</v>
      </c>
      <c r="Y47" s="2">
        <f>STDEV(D45,G45,J45,M45,P45,S45,V45,Y45)/SQRT(COUNT(D45,G45,J45,M45,P45,S45,V45,Y45))</f>
        <v>7.0341958114830572E-2</v>
      </c>
      <c r="AU47" s="2" t="s">
        <v>2</v>
      </c>
      <c r="AV47" s="2">
        <f>AVERAGE(AX46,BA46,BD46,BG46,BJ46,BM46,BP46,BS46)</f>
        <v>0.66375000000000006</v>
      </c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U47" s="4" t="s">
        <v>48</v>
      </c>
      <c r="BV47" s="3"/>
      <c r="BW47" s="3"/>
      <c r="BX47" s="4">
        <v>0.09</v>
      </c>
      <c r="BY47" s="4"/>
      <c r="BZ47" s="4"/>
      <c r="CA47" s="4">
        <v>0.45</v>
      </c>
      <c r="CB47" s="4"/>
      <c r="CC47" s="4"/>
      <c r="CD47" s="4">
        <v>0.1</v>
      </c>
    </row>
    <row r="48" spans="1:82" ht="16" x14ac:dyDescent="0.2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X48" s="2" t="s">
        <v>0</v>
      </c>
      <c r="Y48" s="2">
        <v>8</v>
      </c>
      <c r="AU48" s="2" t="s">
        <v>1</v>
      </c>
      <c r="AV48" s="2">
        <f>STDEV(AX46,BA46,BD46,BG46,BJ46,BM46,BP46,BS46)/SQRT(COUNT(AX46,BA46,BD46,BG46,BJ46,BM46,BP46,BS46))</f>
        <v>7.8146782677581406E-2</v>
      </c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U48" s="2" t="s">
        <v>2</v>
      </c>
      <c r="BV48" s="2">
        <f>AVERAGE(BX47,CA47,CD47)</f>
        <v>0.21333333333333335</v>
      </c>
      <c r="BW48" s="3"/>
      <c r="BX48" s="3"/>
      <c r="BY48" s="3"/>
      <c r="BZ48" s="3"/>
      <c r="CA48" s="3"/>
      <c r="CB48" s="3"/>
      <c r="CC48" s="3"/>
      <c r="CD48" s="3"/>
    </row>
    <row r="49" spans="1:82" ht="16" x14ac:dyDescent="0.2">
      <c r="AU49" s="2" t="s">
        <v>0</v>
      </c>
      <c r="AV49" s="2">
        <v>8</v>
      </c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U49" s="2" t="s">
        <v>1</v>
      </c>
      <c r="BV49" s="2">
        <f>STDEV(BX47,CA47,CD47)/SQRT(COUNT(BX47,CA47,CD47))</f>
        <v>0.11836853936376471</v>
      </c>
      <c r="BW49" s="3"/>
      <c r="BX49" s="3"/>
      <c r="BY49" s="3"/>
      <c r="BZ49" s="3"/>
      <c r="CA49" s="3"/>
      <c r="CB49" s="3"/>
      <c r="CC49" s="3"/>
      <c r="CD49" s="3"/>
    </row>
    <row r="50" spans="1:82" ht="18" x14ac:dyDescent="0.2">
      <c r="A50" s="6" t="s">
        <v>23</v>
      </c>
      <c r="R50" s="6" t="s">
        <v>22</v>
      </c>
      <c r="AD50" s="6" t="s">
        <v>21</v>
      </c>
      <c r="BU50" s="2" t="s">
        <v>0</v>
      </c>
      <c r="BV50" s="2">
        <v>3</v>
      </c>
      <c r="BW50" s="3"/>
      <c r="BX50" s="3"/>
      <c r="BY50" s="3"/>
      <c r="BZ50" s="3"/>
      <c r="CA50" s="3"/>
      <c r="CB50" s="3"/>
      <c r="CC50" s="3"/>
      <c r="CD50" s="3"/>
    </row>
    <row r="51" spans="1:82" ht="16" x14ac:dyDescent="0.2">
      <c r="A51" s="5" t="s">
        <v>52</v>
      </c>
      <c r="B51" s="4" t="s">
        <v>31</v>
      </c>
      <c r="C51" s="4"/>
      <c r="D51" s="4"/>
      <c r="E51" s="4" t="s">
        <v>11</v>
      </c>
      <c r="F51" s="4"/>
      <c r="G51" s="4"/>
      <c r="H51" s="4" t="s">
        <v>16</v>
      </c>
      <c r="I51" s="4"/>
      <c r="J51" s="4"/>
      <c r="K51" s="4" t="s">
        <v>8</v>
      </c>
      <c r="L51" s="4"/>
      <c r="M51" s="4"/>
      <c r="N51" s="4" t="s">
        <v>12</v>
      </c>
      <c r="O51" s="4"/>
      <c r="P51" s="4"/>
      <c r="R51" s="3"/>
      <c r="S51" s="4" t="s">
        <v>31</v>
      </c>
      <c r="T51" s="4"/>
      <c r="U51" s="4"/>
      <c r="V51" s="4" t="s">
        <v>11</v>
      </c>
      <c r="W51" s="4"/>
      <c r="X51" s="4"/>
      <c r="Y51" s="4" t="s">
        <v>8</v>
      </c>
      <c r="Z51" s="3"/>
      <c r="AA51" s="3"/>
      <c r="AC51" s="5" t="s">
        <v>52</v>
      </c>
      <c r="AD51" s="4" t="s">
        <v>11</v>
      </c>
      <c r="AE51" s="4"/>
      <c r="AF51" s="4"/>
      <c r="AG51" s="4" t="s">
        <v>29</v>
      </c>
      <c r="AH51" s="3"/>
      <c r="AI51" s="3"/>
      <c r="AJ51" s="4" t="s">
        <v>27</v>
      </c>
      <c r="AK51" s="3"/>
      <c r="AL51" s="3"/>
    </row>
    <row r="52" spans="1:82" ht="18" x14ac:dyDescent="0.2">
      <c r="A52" s="3"/>
      <c r="B52" s="4" t="s">
        <v>51</v>
      </c>
      <c r="C52" s="4" t="s">
        <v>50</v>
      </c>
      <c r="D52" s="4" t="s">
        <v>49</v>
      </c>
      <c r="E52" s="4" t="s">
        <v>51</v>
      </c>
      <c r="F52" s="4" t="s">
        <v>50</v>
      </c>
      <c r="G52" s="4" t="s">
        <v>49</v>
      </c>
      <c r="H52" s="4" t="s">
        <v>51</v>
      </c>
      <c r="I52" s="4" t="s">
        <v>50</v>
      </c>
      <c r="J52" s="4" t="s">
        <v>49</v>
      </c>
      <c r="K52" s="4" t="s">
        <v>51</v>
      </c>
      <c r="L52" s="4" t="s">
        <v>50</v>
      </c>
      <c r="M52" s="4" t="s">
        <v>49</v>
      </c>
      <c r="N52" s="4" t="s">
        <v>51</v>
      </c>
      <c r="O52" s="4" t="s">
        <v>50</v>
      </c>
      <c r="P52" s="4" t="s">
        <v>49</v>
      </c>
      <c r="R52" s="5" t="s">
        <v>52</v>
      </c>
      <c r="S52" s="4" t="s">
        <v>51</v>
      </c>
      <c r="T52" s="4" t="s">
        <v>50</v>
      </c>
      <c r="U52" s="4" t="s">
        <v>49</v>
      </c>
      <c r="V52" s="4" t="s">
        <v>51</v>
      </c>
      <c r="W52" s="4" t="s">
        <v>50</v>
      </c>
      <c r="X52" s="4" t="s">
        <v>49</v>
      </c>
      <c r="Y52" s="4" t="s">
        <v>51</v>
      </c>
      <c r="Z52" s="4" t="s">
        <v>50</v>
      </c>
      <c r="AA52" s="4" t="s">
        <v>49</v>
      </c>
      <c r="AC52" s="3"/>
      <c r="AD52" s="4" t="s">
        <v>51</v>
      </c>
      <c r="AE52" s="4" t="s">
        <v>50</v>
      </c>
      <c r="AF52" s="4" t="s">
        <v>49</v>
      </c>
      <c r="AG52" s="4" t="s">
        <v>51</v>
      </c>
      <c r="AH52" s="4" t="s">
        <v>50</v>
      </c>
      <c r="AI52" s="4" t="s">
        <v>49</v>
      </c>
      <c r="AJ52" s="4" t="s">
        <v>51</v>
      </c>
      <c r="AK52" s="4" t="s">
        <v>50</v>
      </c>
      <c r="AL52" s="4" t="s">
        <v>49</v>
      </c>
    </row>
    <row r="53" spans="1:82" ht="16" x14ac:dyDescent="0.2">
      <c r="A53" s="3">
        <v>0.1</v>
      </c>
      <c r="B53" s="3">
        <v>11819</v>
      </c>
      <c r="C53" s="3">
        <v>4543</v>
      </c>
      <c r="D53" s="3">
        <f>C53/B53*100</f>
        <v>38.438108130975543</v>
      </c>
      <c r="E53" s="3"/>
      <c r="F53" s="3"/>
      <c r="G53" s="3"/>
      <c r="H53" s="3">
        <v>3566</v>
      </c>
      <c r="I53" s="3">
        <v>1213</v>
      </c>
      <c r="J53" s="3">
        <f>I53/H53*100</f>
        <v>34.015703869882216</v>
      </c>
      <c r="K53" s="3">
        <v>1739</v>
      </c>
      <c r="L53" s="3">
        <v>352</v>
      </c>
      <c r="M53" s="3">
        <f>L53/K53*100</f>
        <v>20.24151811385854</v>
      </c>
      <c r="N53" s="3">
        <v>507</v>
      </c>
      <c r="O53" s="3">
        <v>20</v>
      </c>
      <c r="P53" s="3">
        <f>O53/N53*100</f>
        <v>3.9447731755424065</v>
      </c>
      <c r="R53" s="9">
        <v>0.05</v>
      </c>
      <c r="S53" s="4"/>
      <c r="T53" s="4"/>
      <c r="U53" s="4"/>
      <c r="V53" s="4"/>
      <c r="W53" s="4"/>
      <c r="X53" s="4"/>
      <c r="Y53" s="3">
        <v>1412.88</v>
      </c>
      <c r="Z53" s="3">
        <v>392.4</v>
      </c>
      <c r="AA53" s="3">
        <f>Z53/Y53*100</f>
        <v>27.773059283166297</v>
      </c>
      <c r="AC53" s="9">
        <v>0.05</v>
      </c>
      <c r="AD53" s="3">
        <v>4236.6499999999996</v>
      </c>
      <c r="AE53" s="3">
        <v>1265.9000000000001</v>
      </c>
      <c r="AF53" s="3">
        <f>(AE53/AD53)*100</f>
        <v>29.87973988882726</v>
      </c>
      <c r="AG53" s="3"/>
      <c r="AH53" s="3"/>
      <c r="AI53" s="3"/>
      <c r="AJ53" s="3"/>
      <c r="AK53" s="3"/>
      <c r="AL53" s="3"/>
    </row>
    <row r="54" spans="1:82" ht="16" x14ac:dyDescent="0.2">
      <c r="A54" s="3">
        <v>0.2</v>
      </c>
      <c r="B54" s="3"/>
      <c r="C54" s="3"/>
      <c r="D54" s="3"/>
      <c r="E54" s="3">
        <v>7023</v>
      </c>
      <c r="F54" s="3">
        <v>2543</v>
      </c>
      <c r="G54" s="3">
        <f>F54/E54*100</f>
        <v>36.209597038302718</v>
      </c>
      <c r="H54" s="3">
        <v>3535</v>
      </c>
      <c r="I54" s="3">
        <v>1198</v>
      </c>
      <c r="J54" s="3">
        <f>I54/H54*100</f>
        <v>33.889674681753888</v>
      </c>
      <c r="K54" s="3">
        <v>1731</v>
      </c>
      <c r="L54" s="3">
        <v>399</v>
      </c>
      <c r="M54" s="3">
        <f>L54/K54*100</f>
        <v>23.050259965337954</v>
      </c>
      <c r="N54" s="3">
        <v>544</v>
      </c>
      <c r="O54" s="3">
        <v>37</v>
      </c>
      <c r="P54" s="3">
        <f>O54/N54*100</f>
        <v>6.8014705882352935</v>
      </c>
      <c r="R54" s="9">
        <v>0.1</v>
      </c>
      <c r="S54" s="4"/>
      <c r="T54" s="4"/>
      <c r="U54" s="4"/>
      <c r="V54" s="4"/>
      <c r="W54" s="4"/>
      <c r="X54" s="4"/>
      <c r="Y54" s="3">
        <v>1384.65</v>
      </c>
      <c r="Z54" s="3">
        <v>442.17</v>
      </c>
      <c r="AA54" s="3">
        <f>Z54/Y54*100</f>
        <v>31.933701657458563</v>
      </c>
      <c r="AC54" s="9">
        <v>0.1</v>
      </c>
      <c r="AD54" s="3"/>
      <c r="AE54" s="3"/>
      <c r="AF54" s="3"/>
      <c r="AG54" s="3"/>
      <c r="AH54" s="3"/>
      <c r="AI54" s="3"/>
      <c r="AJ54" s="3">
        <v>1352</v>
      </c>
      <c r="AK54" s="3">
        <v>225.74</v>
      </c>
      <c r="AL54" s="3">
        <f>(AK54/AJ54)*100</f>
        <v>16.696745562130179</v>
      </c>
    </row>
    <row r="55" spans="1:82" ht="16" x14ac:dyDescent="0.2">
      <c r="A55" s="3">
        <v>0.3</v>
      </c>
      <c r="B55" s="3">
        <v>11211</v>
      </c>
      <c r="C55" s="3">
        <v>4703</v>
      </c>
      <c r="D55" s="3">
        <f>C55/B55*100</f>
        <v>41.949870662741951</v>
      </c>
      <c r="E55" s="3">
        <v>6500</v>
      </c>
      <c r="F55" s="3">
        <v>2399</v>
      </c>
      <c r="G55" s="3">
        <f>F55/E55*100</f>
        <v>36.907692307692308</v>
      </c>
      <c r="H55" s="3">
        <v>3491</v>
      </c>
      <c r="I55" s="3">
        <v>1115</v>
      </c>
      <c r="J55" s="3">
        <f>I55/H55*100</f>
        <v>31.939272414780866</v>
      </c>
      <c r="K55" s="3">
        <v>1614</v>
      </c>
      <c r="L55" s="3">
        <v>381</v>
      </c>
      <c r="M55" s="3">
        <f>L55/K55*100</f>
        <v>23.605947955390334</v>
      </c>
      <c r="N55" s="3">
        <v>521</v>
      </c>
      <c r="O55" s="3">
        <v>56</v>
      </c>
      <c r="P55" s="3">
        <f>O55/N55*100</f>
        <v>10.748560460652591</v>
      </c>
      <c r="R55" s="9">
        <v>0.2</v>
      </c>
      <c r="S55" s="4"/>
      <c r="T55" s="4"/>
      <c r="U55" s="4"/>
      <c r="V55" s="4"/>
      <c r="W55" s="4"/>
      <c r="X55" s="4"/>
      <c r="Y55" s="3"/>
      <c r="Z55" s="3"/>
      <c r="AA55" s="3"/>
      <c r="AC55" s="9">
        <v>0.2</v>
      </c>
      <c r="AD55" s="3"/>
      <c r="AE55" s="3"/>
      <c r="AF55" s="3"/>
      <c r="AG55" s="3">
        <v>3023.88</v>
      </c>
      <c r="AH55" s="3">
        <v>965.28</v>
      </c>
      <c r="AI55" s="3">
        <f>(AH55/AG55)*100</f>
        <v>31.921901662764395</v>
      </c>
      <c r="AJ55" s="3"/>
      <c r="AK55" s="3"/>
      <c r="AL55" s="3"/>
    </row>
    <row r="56" spans="1:82" ht="16" x14ac:dyDescent="0.2">
      <c r="A56" s="3">
        <v>0.5</v>
      </c>
      <c r="B56" s="3">
        <v>10260</v>
      </c>
      <c r="C56" s="3">
        <v>4301</v>
      </c>
      <c r="D56" s="3">
        <f>C56/B56*100</f>
        <v>41.920077972709549</v>
      </c>
      <c r="E56" s="3">
        <v>5779</v>
      </c>
      <c r="F56" s="3">
        <v>2200</v>
      </c>
      <c r="G56" s="3">
        <f>F56/E56*100</f>
        <v>38.068870046720889</v>
      </c>
      <c r="H56" s="3">
        <v>3397</v>
      </c>
      <c r="I56" s="3">
        <v>1035</v>
      </c>
      <c r="J56" s="3">
        <f>I56/H56*100</f>
        <v>30.468060052987934</v>
      </c>
      <c r="K56" s="3">
        <v>1621</v>
      </c>
      <c r="L56" s="3">
        <v>395</v>
      </c>
      <c r="M56" s="3">
        <f>L56/K56*100</f>
        <v>24.367674275138803</v>
      </c>
      <c r="N56" s="3">
        <v>522</v>
      </c>
      <c r="O56" s="3">
        <v>58</v>
      </c>
      <c r="P56" s="3">
        <f>O56/N56*100</f>
        <v>11.111111111111111</v>
      </c>
      <c r="R56" s="3">
        <v>0.3</v>
      </c>
      <c r="S56" s="3">
        <v>441</v>
      </c>
      <c r="T56" s="3">
        <v>153</v>
      </c>
      <c r="U56" s="3">
        <f>T56/S56*100</f>
        <v>34.693877551020407</v>
      </c>
      <c r="V56" s="3">
        <v>106</v>
      </c>
      <c r="W56" s="3">
        <v>25</v>
      </c>
      <c r="X56" s="3">
        <f>W56/V56*100</f>
        <v>23.584905660377359</v>
      </c>
      <c r="Y56" s="3"/>
      <c r="Z56" s="3"/>
      <c r="AA56" s="3"/>
      <c r="AC56" s="9">
        <v>0.3</v>
      </c>
      <c r="AD56" s="3"/>
      <c r="AE56" s="3"/>
      <c r="AF56" s="3"/>
      <c r="AG56" s="3">
        <v>3243.77</v>
      </c>
      <c r="AH56" s="3">
        <v>1111.8900000000001</v>
      </c>
      <c r="AI56" s="3">
        <f>(AH56/AG56)*100</f>
        <v>34.277707728969695</v>
      </c>
      <c r="AJ56" s="3">
        <v>1402.34</v>
      </c>
      <c r="AK56" s="3">
        <v>249.66</v>
      </c>
      <c r="AL56" s="3"/>
    </row>
    <row r="57" spans="1:82" ht="16" x14ac:dyDescent="0.2">
      <c r="A57" s="3">
        <v>1</v>
      </c>
      <c r="B57" s="3">
        <v>10090</v>
      </c>
      <c r="C57" s="3">
        <v>4708</v>
      </c>
      <c r="D57" s="3">
        <f>C57/B57*100</f>
        <v>46.660059464816648</v>
      </c>
      <c r="E57" s="3">
        <v>5322</v>
      </c>
      <c r="F57" s="3">
        <v>2182</v>
      </c>
      <c r="G57" s="3">
        <f>F57/E57*100</f>
        <v>40.999624201428034</v>
      </c>
      <c r="H57" s="3">
        <v>3480</v>
      </c>
      <c r="I57" s="3">
        <v>1245</v>
      </c>
      <c r="J57" s="3">
        <f>I57/H57*100</f>
        <v>35.775862068965516</v>
      </c>
      <c r="K57" s="3">
        <v>1558</v>
      </c>
      <c r="L57" s="3">
        <v>479</v>
      </c>
      <c r="M57" s="3">
        <f>L57/K57*100</f>
        <v>30.744544287548138</v>
      </c>
      <c r="N57" s="3">
        <v>491</v>
      </c>
      <c r="O57" s="3">
        <v>95</v>
      </c>
      <c r="P57" s="3">
        <f>O57/N57*100</f>
        <v>19.34826883910387</v>
      </c>
      <c r="R57" s="3">
        <v>0.5</v>
      </c>
      <c r="S57" s="3">
        <v>413</v>
      </c>
      <c r="T57" s="3">
        <v>152</v>
      </c>
      <c r="U57" s="3">
        <f>T57/S57*100</f>
        <v>36.803874092009686</v>
      </c>
      <c r="V57" s="3"/>
      <c r="W57" s="3"/>
      <c r="X57" s="3"/>
      <c r="Y57" s="3"/>
      <c r="Z57" s="3"/>
      <c r="AA57" s="3"/>
      <c r="AC57" s="9">
        <v>0.5</v>
      </c>
      <c r="AD57" s="3"/>
      <c r="AE57" s="3"/>
      <c r="AF57" s="3"/>
      <c r="AG57" s="3">
        <v>3123.43</v>
      </c>
      <c r="AH57" s="3">
        <v>943.56</v>
      </c>
      <c r="AI57" s="3">
        <f>(AH57/AG57)*100</f>
        <v>30.209097050358103</v>
      </c>
      <c r="AJ57" s="3">
        <v>1426.96</v>
      </c>
      <c r="AK57" s="3">
        <v>340.76</v>
      </c>
      <c r="AL57" s="3">
        <f>(AK57/AJ57)*100</f>
        <v>23.880136794303976</v>
      </c>
    </row>
    <row r="58" spans="1:82" ht="16" x14ac:dyDescent="0.2">
      <c r="A58" s="3">
        <v>2</v>
      </c>
      <c r="B58" s="3">
        <v>9092</v>
      </c>
      <c r="C58" s="3">
        <v>4876</v>
      </c>
      <c r="D58" s="3">
        <f>C58/B58*100</f>
        <v>53.629564452265733</v>
      </c>
      <c r="E58" s="3">
        <v>4559</v>
      </c>
      <c r="F58" s="3">
        <v>2274</v>
      </c>
      <c r="G58" s="3">
        <f>F58/E58*100</f>
        <v>49.87935950866418</v>
      </c>
      <c r="H58" s="3">
        <v>3293</v>
      </c>
      <c r="I58" s="3">
        <v>1340</v>
      </c>
      <c r="J58" s="3">
        <f>I58/H58*100</f>
        <v>40.692377771029456</v>
      </c>
      <c r="K58" s="3">
        <v>1589</v>
      </c>
      <c r="L58" s="3">
        <v>589</v>
      </c>
      <c r="M58" s="3">
        <f>L58/K58*100</f>
        <v>37.06733794839522</v>
      </c>
      <c r="N58" s="3">
        <v>546</v>
      </c>
      <c r="O58" s="3">
        <v>146</v>
      </c>
      <c r="P58" s="3">
        <f>O58/N58*100</f>
        <v>26.739926739926741</v>
      </c>
      <c r="R58" s="3">
        <v>1</v>
      </c>
      <c r="S58" s="3">
        <v>638</v>
      </c>
      <c r="T58" s="3">
        <v>239</v>
      </c>
      <c r="U58" s="3">
        <f>T58/S58*100</f>
        <v>37.460815047021946</v>
      </c>
      <c r="V58" s="3">
        <v>94</v>
      </c>
      <c r="W58" s="3">
        <v>31</v>
      </c>
      <c r="X58" s="3">
        <f>W58/V58*100</f>
        <v>32.978723404255319</v>
      </c>
      <c r="Y58" s="3">
        <v>1293.9000000000001</v>
      </c>
      <c r="Z58" s="3">
        <v>508.41</v>
      </c>
      <c r="AA58" s="3">
        <f>Z58/Y58*100</f>
        <v>39.292835613262227</v>
      </c>
      <c r="AC58" s="9">
        <v>1</v>
      </c>
      <c r="AD58" s="3">
        <v>3600.67</v>
      </c>
      <c r="AE58" s="3">
        <v>1458.67</v>
      </c>
      <c r="AF58" s="3">
        <f>(AE58/AD58)*100</f>
        <v>40.511071550572538</v>
      </c>
      <c r="AG58" s="3">
        <v>3826.31</v>
      </c>
      <c r="AH58" s="3">
        <v>1546.5</v>
      </c>
      <c r="AI58" s="3">
        <f>(AH58/AG58)*100</f>
        <v>40.417530205341443</v>
      </c>
      <c r="AJ58" s="3">
        <v>1339.6</v>
      </c>
      <c r="AK58" s="3">
        <v>343.45</v>
      </c>
      <c r="AL58" s="3">
        <f>(AK58/AJ58)*100</f>
        <v>25.638250223947445</v>
      </c>
    </row>
    <row r="59" spans="1:82" ht="16" x14ac:dyDescent="0.2">
      <c r="A59" s="3">
        <v>3</v>
      </c>
      <c r="B59" s="3">
        <v>7487</v>
      </c>
      <c r="C59" s="3">
        <v>4498</v>
      </c>
      <c r="D59" s="3">
        <f>C59/B59*100</f>
        <v>60.077467610524913</v>
      </c>
      <c r="E59" s="3">
        <v>4126</v>
      </c>
      <c r="F59" s="3">
        <v>2267</v>
      </c>
      <c r="G59" s="3">
        <f>F59/E59*100</f>
        <v>54.944255937954431</v>
      </c>
      <c r="H59" s="3">
        <v>3477</v>
      </c>
      <c r="I59" s="3">
        <v>1500</v>
      </c>
      <c r="J59" s="3">
        <f>I59/H59*100</f>
        <v>43.140638481449528</v>
      </c>
      <c r="K59" s="3">
        <v>1692</v>
      </c>
      <c r="L59" s="3">
        <v>791</v>
      </c>
      <c r="M59" s="3">
        <f>L59/K59*100</f>
        <v>46.749408983451538</v>
      </c>
      <c r="N59" s="3">
        <v>533</v>
      </c>
      <c r="O59" s="3">
        <v>245</v>
      </c>
      <c r="P59" s="3">
        <f>O59/N59*100</f>
        <v>45.966228893058158</v>
      </c>
      <c r="R59" s="3">
        <v>2</v>
      </c>
      <c r="S59" s="3">
        <v>834</v>
      </c>
      <c r="T59" s="3">
        <v>376</v>
      </c>
      <c r="U59" s="3">
        <f>T59/S59*100</f>
        <v>45.083932853717023</v>
      </c>
      <c r="V59" s="3">
        <v>97</v>
      </c>
      <c r="W59" s="3">
        <v>34</v>
      </c>
      <c r="X59" s="3">
        <f>W59/V59*100</f>
        <v>35.051546391752574</v>
      </c>
      <c r="Y59" s="3">
        <v>1355</v>
      </c>
      <c r="Z59" s="3">
        <v>602.6</v>
      </c>
      <c r="AA59" s="3">
        <f>Z59/Y59*100</f>
        <v>44.472324723247233</v>
      </c>
      <c r="AC59" s="9">
        <v>2</v>
      </c>
      <c r="AD59" s="3">
        <v>3809.85</v>
      </c>
      <c r="AE59" s="3">
        <v>1854.48</v>
      </c>
      <c r="AF59" s="3">
        <f>(AE59/AD59)*100</f>
        <v>48.675932123311945</v>
      </c>
      <c r="AG59" s="3">
        <v>3924.09</v>
      </c>
      <c r="AH59" s="3">
        <v>1868.09</v>
      </c>
      <c r="AI59" s="3">
        <f>(AH59/AG59)*100</f>
        <v>47.605686923592472</v>
      </c>
      <c r="AJ59" s="3">
        <v>1405.89</v>
      </c>
      <c r="AK59" s="3">
        <v>470.2</v>
      </c>
      <c r="AL59" s="3">
        <f>(AK59/AJ59)*100</f>
        <v>33.445006366074153</v>
      </c>
    </row>
    <row r="60" spans="1:82" ht="16" x14ac:dyDescent="0.2">
      <c r="A60" s="3">
        <v>4</v>
      </c>
      <c r="B60" s="3">
        <v>7077</v>
      </c>
      <c r="C60" s="3">
        <v>4608</v>
      </c>
      <c r="D60" s="3">
        <f>C60/B60*100</f>
        <v>65.112335735481139</v>
      </c>
      <c r="E60" s="3">
        <v>4215</v>
      </c>
      <c r="F60" s="3">
        <v>2581</v>
      </c>
      <c r="G60" s="3">
        <f>F60/E60*100</f>
        <v>61.233689205219456</v>
      </c>
      <c r="H60" s="3">
        <v>3264</v>
      </c>
      <c r="I60" s="3">
        <v>1598</v>
      </c>
      <c r="J60" s="3">
        <f>I60/H60*100</f>
        <v>48.958333333333329</v>
      </c>
      <c r="K60" s="3">
        <v>1527</v>
      </c>
      <c r="L60" s="3">
        <v>826</v>
      </c>
      <c r="M60" s="3">
        <f>L60/K60*100</f>
        <v>54.09299279633268</v>
      </c>
      <c r="N60" s="3">
        <v>506</v>
      </c>
      <c r="O60" s="3">
        <v>218</v>
      </c>
      <c r="P60" s="3">
        <f>O60/N60*100</f>
        <v>43.083003952569172</v>
      </c>
      <c r="R60" s="3">
        <v>3</v>
      </c>
      <c r="S60" s="3">
        <v>726</v>
      </c>
      <c r="T60" s="3">
        <v>351</v>
      </c>
      <c r="U60" s="3">
        <f>T60/S60*100</f>
        <v>48.347107438016529</v>
      </c>
      <c r="V60" s="3">
        <v>105</v>
      </c>
      <c r="W60" s="3">
        <v>42</v>
      </c>
      <c r="X60" s="3">
        <f>W60/V60*100</f>
        <v>40</v>
      </c>
      <c r="Y60" s="3"/>
      <c r="Z60" s="3"/>
      <c r="AA60" s="3"/>
      <c r="AC60" s="9">
        <v>3</v>
      </c>
      <c r="AD60" s="3"/>
      <c r="AE60" s="3"/>
      <c r="AF60" s="3"/>
      <c r="AG60" s="3">
        <v>4174.79</v>
      </c>
      <c r="AH60" s="3">
        <v>2236.94</v>
      </c>
      <c r="AI60" s="3">
        <f>(AH60/AG60)*100</f>
        <v>53.582096344965855</v>
      </c>
      <c r="AJ60" s="3"/>
      <c r="AK60" s="3"/>
      <c r="AL60" s="3"/>
    </row>
    <row r="61" spans="1:82" ht="16" x14ac:dyDescent="0.2">
      <c r="A61" s="3">
        <v>5</v>
      </c>
      <c r="B61" s="3">
        <v>6364</v>
      </c>
      <c r="C61" s="3">
        <v>4515</v>
      </c>
      <c r="D61" s="3">
        <f>C61/B61*100</f>
        <v>70.945945945945937</v>
      </c>
      <c r="E61" s="3">
        <v>3926</v>
      </c>
      <c r="F61" s="3">
        <v>2636</v>
      </c>
      <c r="G61" s="3">
        <f>F61/E61*100</f>
        <v>67.142129393785027</v>
      </c>
      <c r="H61" s="3">
        <v>3124</v>
      </c>
      <c r="I61" s="3">
        <v>1788</v>
      </c>
      <c r="J61" s="3">
        <f>I61/H61*100</f>
        <v>57.234314980793854</v>
      </c>
      <c r="K61" s="3">
        <v>1541</v>
      </c>
      <c r="L61" s="3">
        <v>879</v>
      </c>
      <c r="M61" s="3">
        <f>L61/K61*100</f>
        <v>57.040882543802731</v>
      </c>
      <c r="N61" s="3">
        <v>504</v>
      </c>
      <c r="O61" s="3">
        <v>259</v>
      </c>
      <c r="P61" s="3">
        <f>O61/N61*100</f>
        <v>51.388888888888886</v>
      </c>
      <c r="R61" s="3">
        <v>4</v>
      </c>
      <c r="S61" s="3">
        <v>719</v>
      </c>
      <c r="T61" s="3">
        <v>378</v>
      </c>
      <c r="U61" s="3">
        <f>T61/S61*100</f>
        <v>52.573018080667588</v>
      </c>
      <c r="V61" s="3"/>
      <c r="W61" s="3"/>
      <c r="X61" s="3"/>
      <c r="Y61" s="3">
        <v>1424.4</v>
      </c>
      <c r="Z61" s="3">
        <v>758.6</v>
      </c>
      <c r="AA61" s="3">
        <f>Z61/Y61*100</f>
        <v>53.257511934849752</v>
      </c>
      <c r="AC61" s="9">
        <v>4</v>
      </c>
      <c r="AD61" s="3">
        <v>4359</v>
      </c>
      <c r="AE61" s="3">
        <v>2511</v>
      </c>
      <c r="AF61" s="3">
        <f>(AE61/AD61)*100</f>
        <v>57.604955264969028</v>
      </c>
      <c r="AG61" s="3">
        <v>4509.38</v>
      </c>
      <c r="AH61" s="3">
        <v>2700.38</v>
      </c>
      <c r="AI61" s="3">
        <f>(AH61/AG61)*100</f>
        <v>59.883620364662107</v>
      </c>
      <c r="AJ61" s="3">
        <v>1316.82</v>
      </c>
      <c r="AK61" s="3">
        <v>768.72</v>
      </c>
      <c r="AL61" s="3">
        <f>(AK61/AJ61)*100</f>
        <v>58.376999134278037</v>
      </c>
    </row>
    <row r="62" spans="1:82" ht="16" x14ac:dyDescent="0.2">
      <c r="A62" s="3">
        <v>6</v>
      </c>
      <c r="B62" s="3"/>
      <c r="C62" s="3"/>
      <c r="D62" s="3"/>
      <c r="E62" s="3">
        <v>4167</v>
      </c>
      <c r="F62" s="3">
        <v>2084</v>
      </c>
      <c r="G62" s="3">
        <f>F62/E62*100</f>
        <v>50.011999040076795</v>
      </c>
      <c r="H62" s="3">
        <v>3227</v>
      </c>
      <c r="I62" s="3">
        <v>1949</v>
      </c>
      <c r="J62" s="3">
        <f>I62/H62*100</f>
        <v>60.396653238301823</v>
      </c>
      <c r="K62" s="3">
        <v>1536</v>
      </c>
      <c r="L62" s="3">
        <v>1013</v>
      </c>
      <c r="M62" s="3">
        <f>L62/K62*100</f>
        <v>65.950520833333343</v>
      </c>
      <c r="N62" s="3">
        <v>499</v>
      </c>
      <c r="O62" s="3">
        <v>281</v>
      </c>
      <c r="P62" s="3">
        <f>O62/N62*100</f>
        <v>56.312625250501</v>
      </c>
      <c r="R62" s="3">
        <v>5</v>
      </c>
      <c r="S62" s="3">
        <v>626</v>
      </c>
      <c r="T62" s="3">
        <v>377</v>
      </c>
      <c r="U62" s="3">
        <f>T62/S62*100</f>
        <v>60.223642172523959</v>
      </c>
      <c r="V62" s="3">
        <v>99</v>
      </c>
      <c r="W62" s="3">
        <v>50</v>
      </c>
      <c r="X62" s="3">
        <f>W62/V62*100</f>
        <v>50.505050505050505</v>
      </c>
      <c r="Y62" s="3"/>
      <c r="Z62" s="3"/>
      <c r="AA62" s="3"/>
      <c r="AC62" s="9">
        <v>5</v>
      </c>
      <c r="AD62" s="3"/>
      <c r="AE62" s="3"/>
      <c r="AF62" s="3"/>
      <c r="AG62" s="3">
        <v>4779.38</v>
      </c>
      <c r="AH62" s="3">
        <v>3051.38</v>
      </c>
      <c r="AI62" s="3">
        <f>(AH62/AG62)*100</f>
        <v>63.844682783122494</v>
      </c>
      <c r="AJ62" s="3">
        <v>1377.91</v>
      </c>
      <c r="AK62" s="3">
        <v>908.75</v>
      </c>
      <c r="AL62" s="3">
        <f>(AK62/AJ62)*100</f>
        <v>65.95133208990427</v>
      </c>
    </row>
    <row r="63" spans="1:82" ht="16" x14ac:dyDescent="0.2">
      <c r="A63" s="3">
        <v>7</v>
      </c>
      <c r="B63" s="3">
        <v>5749</v>
      </c>
      <c r="C63" s="3">
        <v>4370</v>
      </c>
      <c r="D63" s="3">
        <f>C63/B63*100</f>
        <v>76.013219690380936</v>
      </c>
      <c r="E63" s="3">
        <v>3969</v>
      </c>
      <c r="F63" s="3">
        <v>2875</v>
      </c>
      <c r="G63" s="3">
        <f>F63/E63*100</f>
        <v>72.436381960191483</v>
      </c>
      <c r="H63" s="3">
        <v>3054</v>
      </c>
      <c r="I63" s="3">
        <v>1961</v>
      </c>
      <c r="J63" s="3">
        <f>I63/H63*100</f>
        <v>64.210870988867057</v>
      </c>
      <c r="K63" s="3">
        <v>1481</v>
      </c>
      <c r="L63" s="3">
        <v>1034</v>
      </c>
      <c r="M63" s="3">
        <f>L63/K63*100</f>
        <v>69.817690749493593</v>
      </c>
      <c r="N63" s="3">
        <v>511</v>
      </c>
      <c r="O63" s="3">
        <v>297</v>
      </c>
      <c r="P63" s="3">
        <f>O63/N63*100</f>
        <v>58.121330724070454</v>
      </c>
      <c r="R63" s="3">
        <v>6</v>
      </c>
      <c r="S63" s="3">
        <v>517</v>
      </c>
      <c r="T63" s="3">
        <v>359</v>
      </c>
      <c r="U63" s="3">
        <f>T63/S63*100</f>
        <v>69.43907156673113</v>
      </c>
      <c r="V63" s="3"/>
      <c r="W63" s="3"/>
      <c r="X63" s="3"/>
      <c r="Y63" s="3">
        <v>1353.18</v>
      </c>
      <c r="Z63" s="3">
        <v>819.74</v>
      </c>
      <c r="AA63" s="3">
        <f>Z63/Y63*100</f>
        <v>60.578784788424301</v>
      </c>
      <c r="AC63" s="9">
        <v>6</v>
      </c>
      <c r="AD63" s="3">
        <v>4377</v>
      </c>
      <c r="AE63" s="3">
        <v>2966.46</v>
      </c>
      <c r="AF63" s="3">
        <f>(AE63/AD63)*100</f>
        <v>67.77381768334476</v>
      </c>
      <c r="AG63" s="3">
        <v>3947.05</v>
      </c>
      <c r="AH63" s="3">
        <v>2653.49</v>
      </c>
      <c r="AI63" s="3">
        <f>(AH63/AG63)*100</f>
        <v>67.227169658352437</v>
      </c>
      <c r="AJ63" s="3">
        <v>1471.63</v>
      </c>
      <c r="AK63" s="3">
        <v>1056.9100000000001</v>
      </c>
      <c r="AL63" s="3">
        <f>(AK63/AJ63)*100</f>
        <v>71.819003417978706</v>
      </c>
    </row>
    <row r="64" spans="1:82" ht="16" x14ac:dyDescent="0.2">
      <c r="A64" s="3">
        <v>8</v>
      </c>
      <c r="B64" s="3">
        <v>5502</v>
      </c>
      <c r="C64" s="3">
        <v>4404</v>
      </c>
      <c r="D64" s="3">
        <f>C64/B64*100</f>
        <v>80.043620501635772</v>
      </c>
      <c r="E64" s="3"/>
      <c r="F64" s="3"/>
      <c r="G64" s="3"/>
      <c r="H64" s="3">
        <v>2946</v>
      </c>
      <c r="I64" s="3">
        <v>2068</v>
      </c>
      <c r="J64" s="3">
        <f>I64/H64*100</f>
        <v>70.1968771215207</v>
      </c>
      <c r="K64" s="3">
        <v>1467</v>
      </c>
      <c r="L64" s="3">
        <v>1101</v>
      </c>
      <c r="M64" s="3">
        <f>L64/K64*100</f>
        <v>75.051124744376267</v>
      </c>
      <c r="N64" s="3">
        <v>473</v>
      </c>
      <c r="O64" s="3">
        <v>315</v>
      </c>
      <c r="P64" s="3">
        <f>O64/N64*100</f>
        <v>66.596194503171247</v>
      </c>
      <c r="R64" s="3">
        <v>7</v>
      </c>
      <c r="S64" s="3">
        <v>492</v>
      </c>
      <c r="T64" s="3">
        <v>374</v>
      </c>
      <c r="U64" s="3">
        <f>T64/S64*100</f>
        <v>76.016260162601625</v>
      </c>
      <c r="V64" s="3"/>
      <c r="W64" s="3"/>
      <c r="X64" s="3"/>
      <c r="Y64" s="3"/>
      <c r="Z64" s="3"/>
      <c r="AA64" s="3"/>
      <c r="AC64" s="9">
        <v>7</v>
      </c>
      <c r="AD64" s="3"/>
      <c r="AE64" s="3"/>
      <c r="AF64" s="3"/>
      <c r="AG64" s="3">
        <v>3095.25</v>
      </c>
      <c r="AH64" s="3">
        <v>2250.25</v>
      </c>
      <c r="AI64" s="3">
        <f>(AH64/AG64)*100</f>
        <v>72.700104999596164</v>
      </c>
      <c r="AJ64" s="3">
        <v>1521.77</v>
      </c>
      <c r="AK64" s="3">
        <v>1105.6300000000001</v>
      </c>
      <c r="AL64" s="3">
        <f>(AK64/AJ64)*100</f>
        <v>72.654211871702032</v>
      </c>
    </row>
    <row r="65" spans="1:38" ht="16" x14ac:dyDescent="0.2">
      <c r="A65" s="3">
        <v>9</v>
      </c>
      <c r="B65" s="3">
        <v>5488</v>
      </c>
      <c r="C65" s="3">
        <v>4438</v>
      </c>
      <c r="D65" s="3">
        <f>C65/B65*100</f>
        <v>80.867346938775512</v>
      </c>
      <c r="E65" s="3">
        <v>2530</v>
      </c>
      <c r="F65" s="3">
        <v>1928</v>
      </c>
      <c r="G65" s="3">
        <f>F65/E65*100</f>
        <v>76.205533596837952</v>
      </c>
      <c r="H65" s="3">
        <v>3310</v>
      </c>
      <c r="I65" s="3">
        <v>2355</v>
      </c>
      <c r="J65" s="3">
        <f>I65/H65*100</f>
        <v>71.148036253776439</v>
      </c>
      <c r="K65" s="3">
        <v>1478</v>
      </c>
      <c r="L65" s="3">
        <v>1094</v>
      </c>
      <c r="M65" s="3">
        <f>L65/K65*100</f>
        <v>74.018944519621115</v>
      </c>
      <c r="N65" s="3">
        <v>460</v>
      </c>
      <c r="O65" s="3">
        <v>354</v>
      </c>
      <c r="P65" s="3">
        <f>O65/N65*100</f>
        <v>76.956521739130437</v>
      </c>
      <c r="R65" s="3">
        <v>8</v>
      </c>
      <c r="S65" s="3">
        <v>490</v>
      </c>
      <c r="T65" s="3">
        <v>349</v>
      </c>
      <c r="U65" s="3">
        <f>T65/S65*100</f>
        <v>71.224489795918373</v>
      </c>
      <c r="V65" s="3"/>
      <c r="W65" s="3"/>
      <c r="X65" s="3"/>
      <c r="Y65" s="3">
        <v>1466.7</v>
      </c>
      <c r="Z65" s="3">
        <v>1016.95</v>
      </c>
      <c r="AA65" s="3">
        <f>Z65/Y65*100</f>
        <v>69.33592418354128</v>
      </c>
      <c r="AC65" s="9">
        <v>8</v>
      </c>
      <c r="AD65" s="3">
        <v>4190.2700000000004</v>
      </c>
      <c r="AE65" s="3">
        <v>3290.4</v>
      </c>
      <c r="AF65" s="3">
        <f>(AE65/AD65)*100</f>
        <v>78.524772866664918</v>
      </c>
      <c r="AG65" s="3">
        <v>3101.25</v>
      </c>
      <c r="AH65" s="3">
        <v>2302.25</v>
      </c>
      <c r="AI65" s="3">
        <f>(AH65/AG65)*100</f>
        <v>74.236195082627972</v>
      </c>
      <c r="AJ65" s="3"/>
      <c r="AK65" s="3"/>
      <c r="AL65" s="3"/>
    </row>
    <row r="66" spans="1:38" ht="16" x14ac:dyDescent="0.2">
      <c r="A66" s="3">
        <v>10</v>
      </c>
      <c r="B66" s="3">
        <v>5721</v>
      </c>
      <c r="C66" s="3">
        <v>4595</v>
      </c>
      <c r="D66" s="3">
        <f>C66/B66*100</f>
        <v>80.318126201712985</v>
      </c>
      <c r="E66" s="3">
        <v>2828</v>
      </c>
      <c r="F66" s="3">
        <v>2204</v>
      </c>
      <c r="G66" s="3">
        <f>F66/E66*100</f>
        <v>77.934936350777946</v>
      </c>
      <c r="H66" s="3">
        <v>3175</v>
      </c>
      <c r="I66" s="3">
        <v>2406</v>
      </c>
      <c r="J66" s="3">
        <f>I66/H66*100</f>
        <v>75.779527559055111</v>
      </c>
      <c r="K66" s="3">
        <v>1435</v>
      </c>
      <c r="L66" s="3">
        <v>1188</v>
      </c>
      <c r="M66" s="3">
        <f>L66/K66*100</f>
        <v>82.78745644599303</v>
      </c>
      <c r="N66" s="3">
        <v>479</v>
      </c>
      <c r="O66" s="3">
        <v>367</v>
      </c>
      <c r="P66" s="3">
        <f>O66/N66*100</f>
        <v>76.617954070981213</v>
      </c>
      <c r="R66" s="3">
        <v>9</v>
      </c>
      <c r="S66" s="3">
        <v>580</v>
      </c>
      <c r="T66" s="3">
        <v>403</v>
      </c>
      <c r="U66" s="3">
        <f>T66/S66*100</f>
        <v>69.482758620689651</v>
      </c>
      <c r="V66" s="3"/>
      <c r="W66" s="3"/>
      <c r="X66" s="3"/>
      <c r="Y66" s="3"/>
      <c r="Z66" s="3"/>
      <c r="AA66" s="3"/>
      <c r="AC66" s="9">
        <v>9</v>
      </c>
      <c r="AD66" s="3"/>
      <c r="AE66" s="3"/>
      <c r="AF66" s="3"/>
      <c r="AG66" s="3">
        <v>2963.98</v>
      </c>
      <c r="AH66" s="3">
        <v>2440.84</v>
      </c>
      <c r="AI66" s="3">
        <f>(AH66/AG66)*100</f>
        <v>82.35008333389564</v>
      </c>
      <c r="AJ66" s="3"/>
      <c r="AK66" s="3"/>
      <c r="AL66" s="3"/>
    </row>
    <row r="67" spans="1:38" ht="16" x14ac:dyDescent="0.2">
      <c r="A67" s="3">
        <v>11</v>
      </c>
      <c r="B67" s="3">
        <v>6005</v>
      </c>
      <c r="C67" s="3">
        <v>4921</v>
      </c>
      <c r="D67" s="3">
        <f>C67/B67*100</f>
        <v>81.948376353039137</v>
      </c>
      <c r="E67" s="3">
        <v>3085</v>
      </c>
      <c r="F67" s="3">
        <v>2532</v>
      </c>
      <c r="G67" s="3">
        <f>F67/E67*100</f>
        <v>82.074554294975684</v>
      </c>
      <c r="H67" s="3">
        <v>2962</v>
      </c>
      <c r="I67" s="3">
        <v>2376</v>
      </c>
      <c r="J67" s="3">
        <f>I67/H67*100</f>
        <v>80.216070222822424</v>
      </c>
      <c r="K67" s="3">
        <v>1465</v>
      </c>
      <c r="L67" s="3">
        <v>1146</v>
      </c>
      <c r="M67" s="3">
        <f>L67/K67*100</f>
        <v>78.225255972696246</v>
      </c>
      <c r="N67" s="3">
        <v>499</v>
      </c>
      <c r="O67" s="3">
        <v>374</v>
      </c>
      <c r="P67" s="3">
        <f>O67/N67*100</f>
        <v>74.949899799599194</v>
      </c>
      <c r="R67" s="3">
        <v>10</v>
      </c>
      <c r="S67" s="3">
        <v>541</v>
      </c>
      <c r="T67" s="3">
        <v>427</v>
      </c>
      <c r="U67" s="3">
        <f>T67/S67*100</f>
        <v>78.927911275415894</v>
      </c>
      <c r="V67" s="3"/>
      <c r="W67" s="3"/>
      <c r="X67" s="3"/>
      <c r="Y67" s="3"/>
      <c r="Z67" s="3"/>
      <c r="AA67" s="3"/>
      <c r="AC67" s="9">
        <v>10</v>
      </c>
      <c r="AD67" s="3">
        <v>3730.33</v>
      </c>
      <c r="AE67" s="3">
        <v>2809.5</v>
      </c>
      <c r="AF67" s="3">
        <f>(AE67/AD67)*100</f>
        <v>75.315052555672025</v>
      </c>
      <c r="AG67" s="3">
        <v>2875.81</v>
      </c>
      <c r="AH67" s="3">
        <v>2437.23</v>
      </c>
      <c r="AI67" s="3">
        <f>(AH67/AG67)*100</f>
        <v>84.749340185895448</v>
      </c>
      <c r="AJ67" s="3">
        <v>2714.8</v>
      </c>
      <c r="AK67" s="3">
        <v>2264.8000000000002</v>
      </c>
      <c r="AL67" s="3">
        <f>(AK67/AJ67)*100</f>
        <v>83.424193310741117</v>
      </c>
    </row>
    <row r="68" spans="1:38" ht="16" x14ac:dyDescent="0.2">
      <c r="A68" s="3">
        <v>15</v>
      </c>
      <c r="B68" s="3">
        <v>5411</v>
      </c>
      <c r="C68" s="3">
        <v>5001</v>
      </c>
      <c r="D68" s="3">
        <f>C68/B68*100</f>
        <v>92.422842358159301</v>
      </c>
      <c r="E68" s="3">
        <v>2961</v>
      </c>
      <c r="F68" s="3">
        <v>2545</v>
      </c>
      <c r="G68" s="3">
        <f>F68/E68*100</f>
        <v>85.950692333671057</v>
      </c>
      <c r="H68" s="3">
        <v>3003</v>
      </c>
      <c r="I68" s="3">
        <v>2560</v>
      </c>
      <c r="J68" s="3">
        <f>I68/H68*100</f>
        <v>85.248085248085246</v>
      </c>
      <c r="K68" s="3">
        <v>1428</v>
      </c>
      <c r="L68" s="3">
        <v>1245</v>
      </c>
      <c r="M68" s="3">
        <f>L68/K68*100</f>
        <v>87.184873949579838</v>
      </c>
      <c r="N68" s="3">
        <v>433</v>
      </c>
      <c r="O68" s="3">
        <v>410</v>
      </c>
      <c r="P68" s="3">
        <f>O68/N68*100</f>
        <v>94.688221709006925</v>
      </c>
      <c r="R68" s="3">
        <v>12</v>
      </c>
      <c r="S68" s="3"/>
      <c r="T68" s="3"/>
      <c r="U68" s="3"/>
      <c r="V68" s="3"/>
      <c r="W68" s="3"/>
      <c r="X68" s="3"/>
      <c r="Y68" s="3">
        <v>1279.2</v>
      </c>
      <c r="Z68" s="3">
        <v>982.5</v>
      </c>
      <c r="AA68" s="3">
        <f>Z68/Y68*100</f>
        <v>76.805816135084427</v>
      </c>
      <c r="AC68" s="9">
        <v>11</v>
      </c>
      <c r="AD68" s="3"/>
      <c r="AE68" s="3"/>
      <c r="AF68" s="3"/>
      <c r="AG68" s="3"/>
      <c r="AH68" s="3"/>
      <c r="AI68" s="3"/>
      <c r="AJ68" s="3">
        <v>2657.26</v>
      </c>
      <c r="AK68" s="3">
        <v>2437.2600000000002</v>
      </c>
      <c r="AL68" s="3">
        <f>(AK68/AJ68)*100</f>
        <v>91.720795104731948</v>
      </c>
    </row>
    <row r="69" spans="1:38" ht="16" x14ac:dyDescent="0.2">
      <c r="A69" s="3">
        <v>20</v>
      </c>
      <c r="B69" s="3">
        <v>5772</v>
      </c>
      <c r="C69" s="3">
        <v>5399</v>
      </c>
      <c r="D69" s="3">
        <f>C69/B69*100</f>
        <v>93.537768537768542</v>
      </c>
      <c r="E69" s="3">
        <v>2942</v>
      </c>
      <c r="F69" s="3">
        <v>2678</v>
      </c>
      <c r="G69" s="3">
        <f>F69/E69*100</f>
        <v>91.026512576478595</v>
      </c>
      <c r="H69" s="3">
        <v>3012</v>
      </c>
      <c r="I69" s="3">
        <v>2695</v>
      </c>
      <c r="J69" s="3">
        <f>I69/H69*100</f>
        <v>89.475431606905715</v>
      </c>
      <c r="K69" s="3">
        <v>1367</v>
      </c>
      <c r="L69" s="3">
        <v>1263</v>
      </c>
      <c r="M69" s="3">
        <f>L69/K69*100</f>
        <v>92.392099487929769</v>
      </c>
      <c r="N69" s="3">
        <v>417</v>
      </c>
      <c r="O69" s="3">
        <v>409</v>
      </c>
      <c r="P69" s="3">
        <f>O69/N69*100</f>
        <v>98.081534772182252</v>
      </c>
      <c r="R69" s="3">
        <v>15</v>
      </c>
      <c r="S69" s="3">
        <v>595</v>
      </c>
      <c r="T69" s="3">
        <v>490</v>
      </c>
      <c r="U69" s="3">
        <f>T69/S69*100</f>
        <v>82.35294117647058</v>
      </c>
      <c r="V69" s="3">
        <v>99</v>
      </c>
      <c r="W69" s="3">
        <v>83</v>
      </c>
      <c r="X69" s="3">
        <f>W69/V69*100</f>
        <v>83.838383838383834</v>
      </c>
      <c r="Y69" s="3">
        <v>1604.7</v>
      </c>
      <c r="Z69" s="3">
        <v>1231.8699999999999</v>
      </c>
      <c r="AA69" s="3">
        <f>Z69/Y69*100</f>
        <v>76.766373777029955</v>
      </c>
      <c r="AC69" s="9">
        <v>12</v>
      </c>
      <c r="AD69" s="3">
        <v>4574</v>
      </c>
      <c r="AE69" s="3">
        <v>3366.1</v>
      </c>
      <c r="AF69" s="3">
        <f>(AE69/AD69)*100</f>
        <v>73.592041976388273</v>
      </c>
      <c r="AG69" s="3"/>
      <c r="AH69" s="3"/>
      <c r="AI69" s="3"/>
      <c r="AJ69" s="3"/>
      <c r="AK69" s="3"/>
      <c r="AL69" s="3"/>
    </row>
    <row r="70" spans="1:38" ht="16" x14ac:dyDescent="0.2">
      <c r="A70" s="3">
        <v>25</v>
      </c>
      <c r="B70" s="3">
        <v>6252</v>
      </c>
      <c r="C70" s="3">
        <v>6196</v>
      </c>
      <c r="D70" s="3">
        <f>C70/B70*100</f>
        <v>99.104286628278942</v>
      </c>
      <c r="E70" s="3"/>
      <c r="F70" s="3"/>
      <c r="G70" s="3"/>
      <c r="H70" s="3">
        <v>2848</v>
      </c>
      <c r="I70" s="3">
        <v>2755</v>
      </c>
      <c r="J70" s="3">
        <f>I70/H70*100</f>
        <v>96.734550561797747</v>
      </c>
      <c r="K70" s="3">
        <v>1371</v>
      </c>
      <c r="L70" s="3">
        <v>1293</v>
      </c>
      <c r="M70" s="3">
        <f>L70/K70*100</f>
        <v>94.310722100656449</v>
      </c>
      <c r="N70" s="3">
        <v>460</v>
      </c>
      <c r="O70" s="3">
        <v>407</v>
      </c>
      <c r="P70" s="3">
        <f>O70/N70*100</f>
        <v>88.478260869565219</v>
      </c>
      <c r="R70" s="3">
        <v>20</v>
      </c>
      <c r="S70" s="3">
        <v>615</v>
      </c>
      <c r="T70" s="3">
        <v>514</v>
      </c>
      <c r="U70" s="3">
        <f>T70/S70*100</f>
        <v>83.577235772357724</v>
      </c>
      <c r="V70" s="3"/>
      <c r="W70" s="3"/>
      <c r="X70" s="3"/>
      <c r="Y70" s="3">
        <v>1413.2</v>
      </c>
      <c r="Z70" s="3">
        <v>1216.76</v>
      </c>
      <c r="AA70" s="3">
        <f>Z70/Y70*100</f>
        <v>86.09963204075855</v>
      </c>
      <c r="AC70" s="9">
        <v>15</v>
      </c>
      <c r="AD70" s="3">
        <v>5081.17</v>
      </c>
      <c r="AE70" s="3">
        <v>4402.17</v>
      </c>
      <c r="AF70" s="3">
        <f>(AE70/AD70)*100</f>
        <v>86.636935981279905</v>
      </c>
      <c r="AG70" s="3">
        <v>2766.81</v>
      </c>
      <c r="AH70" s="3">
        <v>2528.81</v>
      </c>
      <c r="AI70" s="3">
        <f>(AH70/AG70)*100</f>
        <v>91.398036005363579</v>
      </c>
      <c r="AJ70" s="3">
        <v>2769.84</v>
      </c>
      <c r="AK70" s="3">
        <v>2613.27</v>
      </c>
      <c r="AL70" s="3">
        <f>(AK70/AJ70)*100</f>
        <v>94.347326921410612</v>
      </c>
    </row>
    <row r="71" spans="1:38" ht="16" x14ac:dyDescent="0.2">
      <c r="A71" s="4" t="s">
        <v>48</v>
      </c>
      <c r="B71" s="4"/>
      <c r="C71" s="4"/>
      <c r="D71" s="4">
        <v>7.66</v>
      </c>
      <c r="E71" s="4"/>
      <c r="F71" s="4"/>
      <c r="G71" s="4">
        <v>8.91</v>
      </c>
      <c r="H71" s="4"/>
      <c r="I71" s="4"/>
      <c r="J71" s="4">
        <v>11.21</v>
      </c>
      <c r="K71" s="4"/>
      <c r="L71" s="4"/>
      <c r="M71" s="4">
        <v>6.78</v>
      </c>
      <c r="N71" s="4"/>
      <c r="O71" s="4"/>
      <c r="P71" s="4">
        <v>7.03</v>
      </c>
      <c r="R71" s="3">
        <v>25</v>
      </c>
      <c r="S71" s="3">
        <v>657</v>
      </c>
      <c r="T71" s="3">
        <v>553</v>
      </c>
      <c r="U71" s="3">
        <f>T71/S71*100</f>
        <v>84.170471841704725</v>
      </c>
      <c r="V71" s="3">
        <v>227</v>
      </c>
      <c r="W71" s="3">
        <v>189</v>
      </c>
      <c r="X71" s="3">
        <f>W71/V71*100</f>
        <v>83.259911894273131</v>
      </c>
      <c r="Y71" s="3">
        <v>1625.05</v>
      </c>
      <c r="Z71" s="3">
        <v>1474.66</v>
      </c>
      <c r="AA71" s="3">
        <f>Z71/Y71*100</f>
        <v>90.745515522599305</v>
      </c>
      <c r="AC71" s="9">
        <v>20</v>
      </c>
      <c r="AD71" s="3">
        <v>4858.62</v>
      </c>
      <c r="AE71" s="3">
        <v>4269.17</v>
      </c>
      <c r="AF71" s="3">
        <f>(AE71/AD71)*100</f>
        <v>87.867954275082226</v>
      </c>
      <c r="AG71" s="3"/>
      <c r="AH71" s="3"/>
      <c r="AI71" s="3"/>
      <c r="AJ71" s="3"/>
      <c r="AK71" s="3"/>
      <c r="AL71" s="3"/>
    </row>
    <row r="72" spans="1:38" ht="16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2" t="s">
        <v>2</v>
      </c>
      <c r="P72" s="2">
        <f>AVERAGE(D71,G71,J71,M71,P71)</f>
        <v>8.3180000000000014</v>
      </c>
      <c r="R72" s="4" t="s">
        <v>48</v>
      </c>
      <c r="S72" s="4"/>
      <c r="T72" s="4"/>
      <c r="U72" s="4">
        <v>6.04</v>
      </c>
      <c r="V72" s="4"/>
      <c r="W72" s="4"/>
      <c r="X72" s="8">
        <v>8.2149999999999999</v>
      </c>
      <c r="Y72" s="4"/>
      <c r="Z72" s="4"/>
      <c r="AA72" s="8">
        <v>8.7379999999999995</v>
      </c>
      <c r="AC72" s="9">
        <v>25</v>
      </c>
      <c r="AD72" s="3">
        <v>4767.21</v>
      </c>
      <c r="AE72" s="3">
        <v>4123.32</v>
      </c>
      <c r="AF72" s="3">
        <f>(AE72/AD72)*100</f>
        <v>86.493357750130571</v>
      </c>
      <c r="AG72" s="3"/>
      <c r="AH72" s="3"/>
      <c r="AI72" s="3"/>
      <c r="AJ72" s="3"/>
      <c r="AK72" s="3"/>
      <c r="AL72" s="3"/>
    </row>
    <row r="73" spans="1:38" ht="16" x14ac:dyDescent="0.2">
      <c r="A73" s="5"/>
      <c r="B73" s="4"/>
      <c r="C73" s="4"/>
      <c r="D73" s="4"/>
      <c r="E73" s="3"/>
      <c r="F73" s="3"/>
      <c r="G73" s="3"/>
      <c r="H73" s="3"/>
      <c r="I73" s="3"/>
      <c r="J73" s="3"/>
      <c r="K73" s="3"/>
      <c r="L73" s="3"/>
      <c r="M73" s="3"/>
      <c r="N73" s="3"/>
      <c r="O73" s="2" t="s">
        <v>1</v>
      </c>
      <c r="P73" s="2">
        <f>STDEV(D71,G71,J71,M71,P71)/SQRT(COUNT(D71,G71,J71,M71,P71))</f>
        <v>0.81152572356025521</v>
      </c>
      <c r="R73" s="2" t="s">
        <v>2</v>
      </c>
      <c r="S73" s="2">
        <f>AVERAGE(U72,X72,AA72)</f>
        <v>7.6643333333333326</v>
      </c>
      <c r="T73" s="4"/>
      <c r="U73" s="4"/>
      <c r="V73" s="4"/>
      <c r="W73" s="4"/>
      <c r="X73" s="8"/>
      <c r="Y73" s="4"/>
      <c r="Z73" s="4"/>
      <c r="AA73" s="8"/>
      <c r="AC73" s="4" t="s">
        <v>48</v>
      </c>
      <c r="AD73" s="3"/>
      <c r="AE73" s="3"/>
      <c r="AF73" s="8">
        <v>5.7619999999999996</v>
      </c>
      <c r="AG73" s="3"/>
      <c r="AH73" s="3"/>
      <c r="AI73" s="8">
        <v>7.7690000000000001</v>
      </c>
      <c r="AJ73" s="3"/>
      <c r="AK73" s="3"/>
      <c r="AL73" s="4">
        <v>6.1760000000000002</v>
      </c>
    </row>
    <row r="74" spans="1:38" ht="16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2" t="s">
        <v>0</v>
      </c>
      <c r="P74" s="2">
        <v>5</v>
      </c>
      <c r="R74" s="2" t="s">
        <v>1</v>
      </c>
      <c r="S74" s="2">
        <f>STDEV(U72,X72,AA72)/SQRT(COUNT(U72,X72,AA72))</f>
        <v>0.82608037004747947</v>
      </c>
      <c r="T74" s="4"/>
      <c r="U74" s="4"/>
      <c r="V74" s="4"/>
      <c r="W74" s="4"/>
      <c r="X74" s="8"/>
      <c r="Y74" s="4"/>
      <c r="Z74" s="4"/>
      <c r="AA74" s="8"/>
      <c r="AC74" s="2" t="s">
        <v>2</v>
      </c>
      <c r="AD74" s="2">
        <f>AVERAGE(AF73,AI73,AL73)</f>
        <v>6.569</v>
      </c>
      <c r="AE74" s="3"/>
      <c r="AF74" s="3"/>
      <c r="AG74" s="3"/>
      <c r="AH74" s="3"/>
      <c r="AI74" s="3"/>
      <c r="AJ74" s="3"/>
      <c r="AK74" s="3"/>
      <c r="AL74" s="3"/>
    </row>
    <row r="75" spans="1:38" ht="16" x14ac:dyDescent="0.2">
      <c r="R75" s="2" t="s">
        <v>0</v>
      </c>
      <c r="S75" s="2">
        <v>3</v>
      </c>
      <c r="T75" s="4"/>
      <c r="U75" s="4"/>
      <c r="V75" s="4"/>
      <c r="W75" s="4"/>
      <c r="X75" s="8"/>
      <c r="Y75" s="4"/>
      <c r="Z75" s="4"/>
      <c r="AA75" s="8"/>
      <c r="AC75" s="2" t="s">
        <v>1</v>
      </c>
      <c r="AD75" s="2">
        <f>STDEV(AF73,AI73,AL73)/SQRT(COUNT(AF73,AI73,AL73))</f>
        <v>0.61178672754482077</v>
      </c>
      <c r="AE75" s="3"/>
      <c r="AF75" s="3"/>
      <c r="AG75" s="3"/>
      <c r="AH75" s="3"/>
      <c r="AI75" s="3"/>
      <c r="AJ75" s="3"/>
      <c r="AK75" s="3"/>
      <c r="AL75" s="3"/>
    </row>
    <row r="76" spans="1:38" ht="16" x14ac:dyDescent="0.2">
      <c r="A76" s="6" t="s">
        <v>47</v>
      </c>
      <c r="AC76" s="2" t="s">
        <v>0</v>
      </c>
      <c r="AD76" s="2">
        <v>3</v>
      </c>
      <c r="AE76" s="3"/>
      <c r="AF76" s="3"/>
      <c r="AG76" s="3"/>
      <c r="AH76" s="3"/>
      <c r="AI76" s="3"/>
      <c r="AJ76" s="3"/>
      <c r="AK76" s="3"/>
      <c r="AL76" s="3"/>
    </row>
    <row r="77" spans="1:38" ht="18" x14ac:dyDescent="0.2">
      <c r="A77" s="6" t="s">
        <v>35</v>
      </c>
      <c r="F77" s="6" t="s">
        <v>34</v>
      </c>
      <c r="K77" s="6" t="s">
        <v>33</v>
      </c>
      <c r="P77" s="6" t="s">
        <v>32</v>
      </c>
      <c r="V77" s="6"/>
    </row>
    <row r="78" spans="1:38" ht="18" x14ac:dyDescent="0.2">
      <c r="A78" s="5" t="s">
        <v>44</v>
      </c>
      <c r="B78" s="4" t="s">
        <v>43</v>
      </c>
      <c r="C78" s="4" t="s">
        <v>42</v>
      </c>
      <c r="D78" s="4" t="s">
        <v>41</v>
      </c>
      <c r="F78" s="5" t="s">
        <v>44</v>
      </c>
      <c r="G78" s="4" t="s">
        <v>43</v>
      </c>
      <c r="H78" s="4" t="s">
        <v>42</v>
      </c>
      <c r="I78" s="4" t="s">
        <v>41</v>
      </c>
      <c r="K78" s="5" t="s">
        <v>44</v>
      </c>
      <c r="L78" s="4" t="s">
        <v>43</v>
      </c>
      <c r="M78" s="4" t="s">
        <v>42</v>
      </c>
      <c r="N78" s="4" t="s">
        <v>41</v>
      </c>
      <c r="P78" s="5" t="s">
        <v>44</v>
      </c>
      <c r="Q78" s="4" t="s">
        <v>43</v>
      </c>
      <c r="R78" s="4" t="s">
        <v>42</v>
      </c>
      <c r="S78" s="4" t="s">
        <v>41</v>
      </c>
      <c r="U78" s="5"/>
      <c r="V78" s="4"/>
      <c r="W78" s="4"/>
      <c r="X78" s="4"/>
    </row>
    <row r="79" spans="1:38" ht="16" x14ac:dyDescent="0.2">
      <c r="A79" s="3" t="s">
        <v>31</v>
      </c>
      <c r="B79" s="3">
        <v>121.32</v>
      </c>
      <c r="C79" s="3">
        <v>169.55</v>
      </c>
      <c r="D79" s="3">
        <f>C79/B79</f>
        <v>1.397543686119354</v>
      </c>
      <c r="F79" s="3" t="s">
        <v>31</v>
      </c>
      <c r="G79" s="3">
        <v>47.33</v>
      </c>
      <c r="H79" s="3">
        <v>245.3</v>
      </c>
      <c r="I79" s="3">
        <f>H79/G79</f>
        <v>5.182759349249948</v>
      </c>
      <c r="K79" s="3" t="s">
        <v>31</v>
      </c>
      <c r="L79" s="3">
        <v>401.83</v>
      </c>
      <c r="M79" s="3">
        <v>576.58000000000004</v>
      </c>
      <c r="N79" s="3">
        <f>M79/L79</f>
        <v>1.4348853992982109</v>
      </c>
      <c r="P79" s="3" t="s">
        <v>46</v>
      </c>
      <c r="Q79" s="3">
        <v>107.41</v>
      </c>
      <c r="R79" s="3">
        <v>130.1</v>
      </c>
      <c r="S79" s="3">
        <f>R79/Q79</f>
        <v>1.2112466250814635</v>
      </c>
      <c r="U79" s="3"/>
      <c r="V79" s="3"/>
      <c r="W79" s="3"/>
      <c r="X79" s="3"/>
    </row>
    <row r="80" spans="1:38" ht="16" x14ac:dyDescent="0.2">
      <c r="A80" s="3" t="s">
        <v>29</v>
      </c>
      <c r="B80" s="3">
        <v>663.98</v>
      </c>
      <c r="C80" s="3">
        <v>813.44</v>
      </c>
      <c r="D80" s="3">
        <f>C80/B80</f>
        <v>1.225097141480165</v>
      </c>
      <c r="F80" s="3" t="s">
        <v>29</v>
      </c>
      <c r="G80" s="3">
        <v>140.88999999999999</v>
      </c>
      <c r="H80" s="3">
        <v>1066.49</v>
      </c>
      <c r="I80" s="3">
        <f>H80/G80</f>
        <v>7.5696642770956073</v>
      </c>
      <c r="K80" s="3" t="s">
        <v>11</v>
      </c>
      <c r="L80" s="3">
        <v>2767.19</v>
      </c>
      <c r="M80" s="3">
        <v>4330.32</v>
      </c>
      <c r="N80" s="3">
        <f>M80/L80</f>
        <v>1.5648798962124031</v>
      </c>
      <c r="P80" s="3" t="s">
        <v>30</v>
      </c>
      <c r="Q80" s="3">
        <v>461.71</v>
      </c>
      <c r="R80" s="3">
        <v>391</v>
      </c>
      <c r="S80" s="3">
        <f>R80/Q80</f>
        <v>0.84685192003638654</v>
      </c>
      <c r="U80" s="3"/>
      <c r="V80" s="3"/>
      <c r="W80" s="3"/>
      <c r="X80" s="3"/>
    </row>
    <row r="81" spans="1:24" ht="16" x14ac:dyDescent="0.2">
      <c r="A81" s="3" t="s">
        <v>27</v>
      </c>
      <c r="B81" s="3">
        <v>632.38</v>
      </c>
      <c r="C81" s="3">
        <v>804.25</v>
      </c>
      <c r="D81" s="3">
        <f>C81/B81</f>
        <v>1.2717827888295012</v>
      </c>
      <c r="F81" s="3" t="s">
        <v>14</v>
      </c>
      <c r="G81" s="3">
        <v>309.69</v>
      </c>
      <c r="H81" s="3">
        <v>2410</v>
      </c>
      <c r="I81" s="3">
        <f>H81/G81</f>
        <v>7.781975523911008</v>
      </c>
      <c r="K81" s="3" t="s">
        <v>16</v>
      </c>
      <c r="L81" s="3">
        <v>1890.51</v>
      </c>
      <c r="M81" s="3">
        <v>4315.75</v>
      </c>
      <c r="N81" s="3">
        <f>M81/L81</f>
        <v>2.2828496014303017</v>
      </c>
      <c r="P81" s="3" t="s">
        <v>45</v>
      </c>
      <c r="Q81" s="3">
        <v>89.1</v>
      </c>
      <c r="R81" s="3">
        <v>76.599999999999994</v>
      </c>
      <c r="S81" s="3">
        <f>R81/Q81</f>
        <v>0.85970819304152635</v>
      </c>
      <c r="U81" s="3"/>
      <c r="V81" s="3"/>
      <c r="W81" s="3"/>
      <c r="X81" s="3"/>
    </row>
    <row r="82" spans="1:24" ht="16" x14ac:dyDescent="0.2">
      <c r="A82" s="3" t="s">
        <v>14</v>
      </c>
      <c r="B82" s="3">
        <v>3514</v>
      </c>
      <c r="C82" s="3">
        <v>4940</v>
      </c>
      <c r="D82" s="3">
        <f>C82/B82</f>
        <v>1.4058053500284575</v>
      </c>
      <c r="F82" s="3" t="s">
        <v>8</v>
      </c>
      <c r="G82" s="3">
        <v>222.42</v>
      </c>
      <c r="H82" s="3">
        <v>1608.93</v>
      </c>
      <c r="I82" s="3">
        <f>H82/G82</f>
        <v>7.2337469652009716</v>
      </c>
      <c r="K82" s="3" t="s">
        <v>8</v>
      </c>
      <c r="L82" s="3">
        <v>1272.8699999999999</v>
      </c>
      <c r="M82" s="3">
        <v>2456.87</v>
      </c>
      <c r="N82" s="3">
        <f>M82/L82</f>
        <v>1.9301814010857354</v>
      </c>
      <c r="P82" s="3" t="s">
        <v>26</v>
      </c>
      <c r="Q82" s="3">
        <v>80.8</v>
      </c>
      <c r="R82" s="3">
        <v>135.6</v>
      </c>
      <c r="S82" s="3">
        <f>R82/Q82</f>
        <v>1.6782178217821782</v>
      </c>
      <c r="U82" s="3"/>
      <c r="V82" s="3"/>
      <c r="W82" s="3"/>
      <c r="X82" s="3"/>
    </row>
    <row r="83" spans="1:24" ht="16" x14ac:dyDescent="0.2">
      <c r="A83" s="3" t="s">
        <v>11</v>
      </c>
      <c r="B83" s="3">
        <v>2423</v>
      </c>
      <c r="C83" s="3">
        <v>2962</v>
      </c>
      <c r="D83" s="3">
        <f>C83/B83</f>
        <v>1.2224515063970285</v>
      </c>
      <c r="F83" s="3" t="s">
        <v>10</v>
      </c>
      <c r="G83" s="3">
        <v>222.79</v>
      </c>
      <c r="H83" s="3">
        <v>1600.72</v>
      </c>
      <c r="I83" s="3">
        <f>H83/G83</f>
        <v>7.1848826248933975</v>
      </c>
      <c r="K83" s="3" t="s">
        <v>10</v>
      </c>
      <c r="L83" s="3">
        <v>1458.87</v>
      </c>
      <c r="M83" s="3">
        <v>2525.75</v>
      </c>
      <c r="N83" s="3">
        <f>M83/L83</f>
        <v>1.7313057366317768</v>
      </c>
      <c r="P83" s="3"/>
      <c r="Q83" s="3"/>
      <c r="R83" s="2" t="s">
        <v>2</v>
      </c>
      <c r="S83" s="2">
        <f>AVERAGE(S79:S82)</f>
        <v>1.1490061399853886</v>
      </c>
      <c r="U83" s="3"/>
      <c r="V83" s="3"/>
      <c r="W83" s="4"/>
      <c r="X83" s="4"/>
    </row>
    <row r="84" spans="1:24" ht="16" x14ac:dyDescent="0.2">
      <c r="A84" s="3" t="s">
        <v>16</v>
      </c>
      <c r="B84" s="3">
        <v>1913</v>
      </c>
      <c r="C84" s="3">
        <v>2295</v>
      </c>
      <c r="D84" s="3">
        <f>C84/B84</f>
        <v>1.1996863565081024</v>
      </c>
      <c r="F84" s="3"/>
      <c r="G84" s="3"/>
      <c r="H84" s="2" t="s">
        <v>2</v>
      </c>
      <c r="I84" s="2">
        <f>AVERAGE(I79:I83)</f>
        <v>6.9906057480701858</v>
      </c>
      <c r="K84" s="3" t="s">
        <v>12</v>
      </c>
      <c r="L84" s="3">
        <v>1528</v>
      </c>
      <c r="M84" s="3">
        <v>1872</v>
      </c>
      <c r="N84" s="3">
        <f>M84/L84</f>
        <v>1.2251308900523561</v>
      </c>
      <c r="P84" s="3"/>
      <c r="Q84" s="3"/>
      <c r="R84" s="2" t="s">
        <v>1</v>
      </c>
      <c r="S84" s="2">
        <f>STDEV(S79:S82)/SQRT(COUNT(S79:S82))</f>
        <v>0.19556102135354597</v>
      </c>
      <c r="U84" s="3"/>
      <c r="V84" s="3"/>
      <c r="W84" s="4"/>
      <c r="X84" s="4"/>
    </row>
    <row r="85" spans="1:24" ht="16" x14ac:dyDescent="0.2">
      <c r="A85" s="3" t="s">
        <v>8</v>
      </c>
      <c r="B85" s="3">
        <v>2662</v>
      </c>
      <c r="C85" s="3">
        <v>3135</v>
      </c>
      <c r="D85" s="3">
        <f>C85/B85</f>
        <v>1.1776859504132231</v>
      </c>
      <c r="F85" s="3"/>
      <c r="G85" s="3"/>
      <c r="H85" s="2" t="s">
        <v>1</v>
      </c>
      <c r="I85" s="2">
        <f>STDEV(I79:I83)/SQRT(COUNT(I79:I83))</f>
        <v>0.46512066500074933</v>
      </c>
      <c r="K85" s="3"/>
      <c r="L85" s="3"/>
      <c r="M85" s="2" t="s">
        <v>2</v>
      </c>
      <c r="N85" s="2">
        <f>AVERAGE(N79:N84)</f>
        <v>1.6948721541184639</v>
      </c>
      <c r="P85" s="3"/>
      <c r="Q85" s="3"/>
      <c r="R85" s="2" t="s">
        <v>0</v>
      </c>
      <c r="S85" s="2">
        <v>4</v>
      </c>
      <c r="U85" s="3"/>
      <c r="V85" s="3"/>
      <c r="W85" s="4"/>
      <c r="X85" s="4"/>
    </row>
    <row r="86" spans="1:24" ht="16" x14ac:dyDescent="0.2">
      <c r="A86" s="3" t="s">
        <v>10</v>
      </c>
      <c r="B86" s="3">
        <v>2968</v>
      </c>
      <c r="C86" s="3">
        <v>3230</v>
      </c>
      <c r="D86" s="3">
        <f>C86/B86</f>
        <v>1.0882749326145553</v>
      </c>
      <c r="F86" s="3"/>
      <c r="G86" s="3"/>
      <c r="H86" s="2" t="s">
        <v>0</v>
      </c>
      <c r="I86" s="2">
        <v>5</v>
      </c>
      <c r="K86" s="3"/>
      <c r="L86" s="3"/>
      <c r="M86" s="2" t="s">
        <v>1</v>
      </c>
      <c r="N86" s="2">
        <f>STDEV(N79:N84)/SQRT(COUNT(N79:N84))</f>
        <v>0.15357552768961499</v>
      </c>
    </row>
    <row r="87" spans="1:24" ht="16" x14ac:dyDescent="0.2">
      <c r="A87" s="3"/>
      <c r="B87" s="3"/>
      <c r="C87" s="2" t="s">
        <v>2</v>
      </c>
      <c r="D87" s="2">
        <f>AVERAGE(D79:D86)</f>
        <v>1.2485409640487986</v>
      </c>
      <c r="K87" s="3"/>
      <c r="L87" s="3"/>
      <c r="M87" s="2" t="s">
        <v>0</v>
      </c>
      <c r="N87" s="2">
        <v>6</v>
      </c>
    </row>
    <row r="88" spans="1:24" ht="16" x14ac:dyDescent="0.2">
      <c r="A88" s="3"/>
      <c r="B88" s="3"/>
      <c r="C88" s="2" t="s">
        <v>1</v>
      </c>
      <c r="D88" s="2">
        <f>STDEV(D79:D86)/SQRT(COUNT(D79:D86))</f>
        <v>3.8218535094071443E-2</v>
      </c>
    </row>
    <row r="89" spans="1:24" ht="16" x14ac:dyDescent="0.2">
      <c r="A89" s="3"/>
      <c r="B89" s="3"/>
      <c r="C89" s="2" t="s">
        <v>0</v>
      </c>
      <c r="D89" s="2">
        <v>8</v>
      </c>
    </row>
    <row r="91" spans="1:24" ht="18" x14ac:dyDescent="0.2">
      <c r="A91" s="6" t="s">
        <v>23</v>
      </c>
      <c r="F91" s="6" t="s">
        <v>22</v>
      </c>
      <c r="L91" s="6" t="s">
        <v>21</v>
      </c>
    </row>
    <row r="92" spans="1:24" ht="18" x14ac:dyDescent="0.2">
      <c r="A92" s="5" t="s">
        <v>44</v>
      </c>
      <c r="B92" s="4" t="s">
        <v>43</v>
      </c>
      <c r="C92" s="4" t="s">
        <v>42</v>
      </c>
      <c r="D92" s="4" t="s">
        <v>41</v>
      </c>
      <c r="F92" s="5" t="s">
        <v>44</v>
      </c>
      <c r="G92" s="4" t="s">
        <v>43</v>
      </c>
      <c r="H92" s="4" t="s">
        <v>42</v>
      </c>
      <c r="I92" s="4" t="s">
        <v>41</v>
      </c>
      <c r="K92" s="5" t="s">
        <v>44</v>
      </c>
      <c r="L92" s="4" t="s">
        <v>43</v>
      </c>
      <c r="M92" s="4" t="s">
        <v>42</v>
      </c>
      <c r="N92" s="4" t="s">
        <v>41</v>
      </c>
    </row>
    <row r="93" spans="1:24" ht="16" x14ac:dyDescent="0.2">
      <c r="A93" s="3" t="s">
        <v>29</v>
      </c>
      <c r="B93" s="3">
        <v>2779.8</v>
      </c>
      <c r="C93" s="3">
        <v>3199</v>
      </c>
      <c r="D93" s="3">
        <f>C93/B93</f>
        <v>1.1508022159867615</v>
      </c>
      <c r="F93" s="3" t="s">
        <v>29</v>
      </c>
      <c r="G93" s="3">
        <v>109.45</v>
      </c>
      <c r="H93" s="3">
        <v>208.94</v>
      </c>
      <c r="I93" s="3">
        <f>H93/G93</f>
        <v>1.9089995431703974</v>
      </c>
      <c r="K93" s="3" t="s">
        <v>14</v>
      </c>
      <c r="L93" s="3">
        <v>127.68</v>
      </c>
      <c r="M93" s="3">
        <v>133.25</v>
      </c>
      <c r="N93" s="3">
        <f>M93/L93</f>
        <v>1.043624686716792</v>
      </c>
    </row>
    <row r="94" spans="1:24" ht="16" x14ac:dyDescent="0.2">
      <c r="A94" s="3" t="s">
        <v>14</v>
      </c>
      <c r="B94" s="3">
        <v>3828</v>
      </c>
      <c r="C94" s="3">
        <v>3839</v>
      </c>
      <c r="D94" s="3">
        <f>C94/B94</f>
        <v>1.0028735632183907</v>
      </c>
      <c r="F94" s="3" t="s">
        <v>11</v>
      </c>
      <c r="G94" s="3">
        <v>93.89</v>
      </c>
      <c r="H94" s="3">
        <v>220.84</v>
      </c>
      <c r="I94" s="3">
        <f>H94/G94</f>
        <v>2.3521141761635955</v>
      </c>
      <c r="K94" s="3" t="s">
        <v>11</v>
      </c>
      <c r="L94" s="3">
        <v>3795.24</v>
      </c>
      <c r="M94" s="3">
        <v>3547.14</v>
      </c>
      <c r="N94" s="3">
        <f>M94/L94</f>
        <v>0.93462864008600244</v>
      </c>
    </row>
    <row r="95" spans="1:24" ht="16" x14ac:dyDescent="0.2">
      <c r="A95" s="3" t="s">
        <v>11</v>
      </c>
      <c r="B95" s="3">
        <v>3041.3</v>
      </c>
      <c r="C95" s="3">
        <v>3368.3</v>
      </c>
      <c r="D95" s="3">
        <f>C95/B95</f>
        <v>1.1075198106073061</v>
      </c>
      <c r="F95" s="3" t="s">
        <v>10</v>
      </c>
      <c r="G95" s="3">
        <v>528.47</v>
      </c>
      <c r="H95" s="3">
        <v>1240.53</v>
      </c>
      <c r="I95" s="3">
        <f>H95/G95</f>
        <v>2.3473990955021096</v>
      </c>
      <c r="K95" s="3" t="s">
        <v>16</v>
      </c>
      <c r="L95" s="3">
        <v>1013.07</v>
      </c>
      <c r="M95" s="3">
        <v>706.05</v>
      </c>
      <c r="N95" s="3">
        <f>M95/L95</f>
        <v>0.69694098137344895</v>
      </c>
    </row>
    <row r="96" spans="1:24" ht="16" x14ac:dyDescent="0.2">
      <c r="A96" s="3" t="s">
        <v>16</v>
      </c>
      <c r="B96" s="3">
        <v>2769</v>
      </c>
      <c r="C96" s="3">
        <v>3031</v>
      </c>
      <c r="D96" s="3">
        <f>C96/B96</f>
        <v>1.0946189960274468</v>
      </c>
      <c r="F96" s="3" t="s">
        <v>12</v>
      </c>
      <c r="G96" s="3">
        <v>963.52</v>
      </c>
      <c r="H96" s="3">
        <v>1847.1</v>
      </c>
      <c r="I96" s="3">
        <f>H96/G96</f>
        <v>1.91703337761541</v>
      </c>
      <c r="K96" s="3" t="s">
        <v>40</v>
      </c>
      <c r="L96" s="3">
        <v>59.8</v>
      </c>
      <c r="M96" s="3">
        <v>46.48</v>
      </c>
      <c r="N96" s="3">
        <f>M96/L96</f>
        <v>0.77725752508361201</v>
      </c>
    </row>
    <row r="97" spans="1:19" ht="16" x14ac:dyDescent="0.2">
      <c r="A97" s="3" t="s">
        <v>8</v>
      </c>
      <c r="B97" s="3">
        <v>1331.8</v>
      </c>
      <c r="C97" s="3">
        <v>1594</v>
      </c>
      <c r="D97" s="3">
        <f>C97/B97</f>
        <v>1.1968764078690495</v>
      </c>
      <c r="F97" s="3"/>
      <c r="G97" s="3"/>
      <c r="H97" s="7" t="s">
        <v>2</v>
      </c>
      <c r="I97" s="2">
        <f>AVERAGE(I93:I96)</f>
        <v>2.1313865481128782</v>
      </c>
      <c r="K97" s="3"/>
      <c r="L97" s="3"/>
      <c r="M97" s="2" t="s">
        <v>2</v>
      </c>
      <c r="N97" s="2">
        <f>AVERAGE(N93:N96)</f>
        <v>0.86311295831496393</v>
      </c>
    </row>
    <row r="98" spans="1:19" ht="16" x14ac:dyDescent="0.2">
      <c r="A98" s="3" t="s">
        <v>12</v>
      </c>
      <c r="B98" s="3">
        <v>702.8</v>
      </c>
      <c r="C98" s="3">
        <v>964.65</v>
      </c>
      <c r="D98" s="3">
        <f>C98/B98</f>
        <v>1.3725811041548095</v>
      </c>
      <c r="F98" s="3"/>
      <c r="G98" s="3"/>
      <c r="H98" s="7" t="s">
        <v>1</v>
      </c>
      <c r="I98" s="2">
        <f>STDEV(I93:I96)/SQRT(COUNT(I93:I96))</f>
        <v>0.12609036709310439</v>
      </c>
      <c r="K98" s="3"/>
      <c r="L98" s="3"/>
      <c r="M98" s="2" t="s">
        <v>1</v>
      </c>
      <c r="N98" s="2">
        <f>STDEV(N93:N96)/SQRT(COUNT(N93:N96))</f>
        <v>7.7826333464208253E-2</v>
      </c>
    </row>
    <row r="99" spans="1:19" ht="16" x14ac:dyDescent="0.2">
      <c r="A99" s="3" t="s">
        <v>39</v>
      </c>
      <c r="B99" s="3">
        <v>1804</v>
      </c>
      <c r="C99" s="3">
        <v>872</v>
      </c>
      <c r="D99" s="3">
        <f>C99/B99</f>
        <v>0.48337028824833705</v>
      </c>
      <c r="F99" s="3"/>
      <c r="G99" s="3"/>
      <c r="H99" s="2" t="s">
        <v>0</v>
      </c>
      <c r="I99" s="2">
        <v>4</v>
      </c>
      <c r="K99" s="3"/>
      <c r="L99" s="3"/>
      <c r="M99" s="2" t="s">
        <v>0</v>
      </c>
      <c r="N99" s="2">
        <v>4</v>
      </c>
    </row>
    <row r="100" spans="1:19" ht="16" x14ac:dyDescent="0.2">
      <c r="A100" s="3" t="s">
        <v>6</v>
      </c>
      <c r="B100" s="3">
        <v>1733</v>
      </c>
      <c r="C100" s="3">
        <v>1472</v>
      </c>
      <c r="D100" s="3">
        <f>C100/B100</f>
        <v>0.84939411425274092</v>
      </c>
    </row>
    <row r="101" spans="1:19" ht="16" x14ac:dyDescent="0.2">
      <c r="A101" s="3" t="s">
        <v>5</v>
      </c>
      <c r="B101" s="3">
        <v>1439</v>
      </c>
      <c r="C101" s="3">
        <v>1310</v>
      </c>
      <c r="D101" s="3">
        <f>C101/B101</f>
        <v>0.91035441278665741</v>
      </c>
    </row>
    <row r="102" spans="1:19" ht="16" x14ac:dyDescent="0.2">
      <c r="A102" s="3" t="s">
        <v>38</v>
      </c>
      <c r="B102" s="3">
        <v>1323</v>
      </c>
      <c r="C102" s="3">
        <v>1439</v>
      </c>
      <c r="D102" s="3">
        <f>C102/B102</f>
        <v>1.0876795162509447</v>
      </c>
    </row>
    <row r="103" spans="1:19" ht="16" x14ac:dyDescent="0.2">
      <c r="A103" s="3" t="s">
        <v>4</v>
      </c>
      <c r="B103" s="3">
        <v>979.7</v>
      </c>
      <c r="C103" s="3">
        <v>1169</v>
      </c>
      <c r="D103" s="3">
        <f>C103/B103</f>
        <v>1.1932224150250077</v>
      </c>
    </row>
    <row r="104" spans="1:19" ht="16" x14ac:dyDescent="0.2">
      <c r="A104" s="3" t="s">
        <v>37</v>
      </c>
      <c r="B104" s="3">
        <v>1095</v>
      </c>
      <c r="C104" s="3">
        <v>975.8</v>
      </c>
      <c r="D104" s="3">
        <f>C104/B104</f>
        <v>0.89114155251141547</v>
      </c>
    </row>
    <row r="105" spans="1:19" ht="16" x14ac:dyDescent="0.2">
      <c r="A105" s="3" t="s">
        <v>3</v>
      </c>
      <c r="B105" s="3">
        <v>10203</v>
      </c>
      <c r="C105" s="3">
        <v>7186</v>
      </c>
      <c r="D105" s="3">
        <f>C105/B105</f>
        <v>0.70430265608154463</v>
      </c>
    </row>
    <row r="106" spans="1:19" ht="16" x14ac:dyDescent="0.2">
      <c r="A106" s="3"/>
      <c r="B106" s="3"/>
      <c r="C106" s="2" t="s">
        <v>2</v>
      </c>
      <c r="D106" s="2">
        <f>AVERAGE(D93:D105)</f>
        <v>1.0034413117708012</v>
      </c>
    </row>
    <row r="107" spans="1:19" ht="16" x14ac:dyDescent="0.2">
      <c r="A107" s="3"/>
      <c r="B107" s="3"/>
      <c r="C107" s="2" t="s">
        <v>1</v>
      </c>
      <c r="D107" s="2">
        <f>STDEV(D93:D105)/SQRT(COUNT(D93:D105))</f>
        <v>6.5173352566254089E-2</v>
      </c>
    </row>
    <row r="108" spans="1:19" ht="16" x14ac:dyDescent="0.2">
      <c r="A108" s="3"/>
      <c r="B108" s="3"/>
      <c r="C108" s="2" t="s">
        <v>0</v>
      </c>
      <c r="D108" s="2">
        <v>13</v>
      </c>
    </row>
    <row r="110" spans="1:19" x14ac:dyDescent="0.2">
      <c r="A110" s="6" t="s">
        <v>36</v>
      </c>
    </row>
    <row r="111" spans="1:19" ht="18" x14ac:dyDescent="0.2">
      <c r="A111" s="6" t="s">
        <v>35</v>
      </c>
      <c r="F111" s="6" t="s">
        <v>34</v>
      </c>
      <c r="L111" s="6" t="s">
        <v>33</v>
      </c>
      <c r="P111" s="6" t="s">
        <v>32</v>
      </c>
    </row>
    <row r="112" spans="1:19" ht="18" x14ac:dyDescent="0.2">
      <c r="A112" s="5" t="s">
        <v>20</v>
      </c>
      <c r="B112" s="4" t="s">
        <v>19</v>
      </c>
      <c r="C112" s="4" t="s">
        <v>18</v>
      </c>
      <c r="D112" s="4" t="s">
        <v>17</v>
      </c>
      <c r="F112" s="5" t="s">
        <v>20</v>
      </c>
      <c r="G112" s="4" t="s">
        <v>19</v>
      </c>
      <c r="H112" s="4" t="s">
        <v>18</v>
      </c>
      <c r="I112" s="4" t="s">
        <v>17</v>
      </c>
      <c r="K112" s="5" t="s">
        <v>20</v>
      </c>
      <c r="L112" s="4" t="s">
        <v>19</v>
      </c>
      <c r="M112" s="4" t="s">
        <v>18</v>
      </c>
      <c r="N112" s="4" t="s">
        <v>17</v>
      </c>
      <c r="P112" s="5" t="s">
        <v>20</v>
      </c>
      <c r="Q112" s="4" t="s">
        <v>19</v>
      </c>
      <c r="R112" s="4" t="s">
        <v>18</v>
      </c>
      <c r="S112" s="4" t="s">
        <v>17</v>
      </c>
    </row>
    <row r="113" spans="1:19" ht="16" x14ac:dyDescent="0.2">
      <c r="A113" s="3" t="s">
        <v>31</v>
      </c>
      <c r="B113" s="3">
        <v>196.42</v>
      </c>
      <c r="C113" s="3">
        <v>300.98</v>
      </c>
      <c r="D113" s="3">
        <f>C113/B113</f>
        <v>1.5323286834334591</v>
      </c>
      <c r="F113" s="3" t="s">
        <v>29</v>
      </c>
      <c r="G113" s="3">
        <v>265</v>
      </c>
      <c r="H113" s="3">
        <v>683.01</v>
      </c>
      <c r="I113" s="3">
        <f>H113/G113</f>
        <v>2.5773962264150945</v>
      </c>
      <c r="K113" s="3" t="s">
        <v>31</v>
      </c>
      <c r="L113" s="3">
        <v>686.55</v>
      </c>
      <c r="M113" s="3">
        <v>806.5</v>
      </c>
      <c r="N113" s="3">
        <f>M113/L113</f>
        <v>1.1747141504624572</v>
      </c>
      <c r="P113" s="3" t="s">
        <v>30</v>
      </c>
      <c r="Q113" s="3">
        <v>575.38</v>
      </c>
      <c r="R113" s="3">
        <v>588.77</v>
      </c>
      <c r="S113" s="3">
        <f>R113/Q113</f>
        <v>1.0232715770447356</v>
      </c>
    </row>
    <row r="114" spans="1:19" ht="16" x14ac:dyDescent="0.2">
      <c r="A114" s="3" t="s">
        <v>29</v>
      </c>
      <c r="B114" s="3">
        <v>1489.39</v>
      </c>
      <c r="C114" s="3">
        <v>1466.14</v>
      </c>
      <c r="D114" s="3">
        <f>C114/B114</f>
        <v>0.98438958231222173</v>
      </c>
      <c r="F114" s="3" t="s">
        <v>14</v>
      </c>
      <c r="G114" s="3">
        <v>371.80700000000002</v>
      </c>
      <c r="H114" s="3">
        <v>1041.3</v>
      </c>
      <c r="I114" s="3">
        <f>H114/G114</f>
        <v>2.8006465720118232</v>
      </c>
      <c r="K114" s="3" t="s">
        <v>27</v>
      </c>
      <c r="L114" s="3">
        <v>1798.91</v>
      </c>
      <c r="M114" s="3">
        <v>1834</v>
      </c>
      <c r="N114" s="3">
        <f>M114/L114</f>
        <v>1.0195062565664763</v>
      </c>
      <c r="P114" s="3" t="s">
        <v>28</v>
      </c>
      <c r="Q114" s="3">
        <v>109.28</v>
      </c>
      <c r="R114" s="3">
        <v>30.7</v>
      </c>
      <c r="S114" s="3">
        <f>R114/Q114</f>
        <v>0.28092972181551978</v>
      </c>
    </row>
    <row r="115" spans="1:19" ht="16" x14ac:dyDescent="0.2">
      <c r="A115" s="3" t="s">
        <v>27</v>
      </c>
      <c r="B115" s="3">
        <v>1175.04</v>
      </c>
      <c r="C115" s="3">
        <v>1463.06</v>
      </c>
      <c r="D115" s="3">
        <f>C115/B115</f>
        <v>1.245115059912854</v>
      </c>
      <c r="F115" s="3" t="s">
        <v>16</v>
      </c>
      <c r="G115" s="3">
        <v>62.84</v>
      </c>
      <c r="H115" s="3">
        <v>197.6</v>
      </c>
      <c r="I115" s="3">
        <f>H115/G115</f>
        <v>3.1444939528962443</v>
      </c>
      <c r="K115" s="3" t="s">
        <v>11</v>
      </c>
      <c r="L115" s="3">
        <v>4429</v>
      </c>
      <c r="M115" s="3">
        <v>4788</v>
      </c>
      <c r="N115" s="3">
        <f>M115/L115</f>
        <v>1.0810566719349741</v>
      </c>
      <c r="P115" s="3" t="s">
        <v>26</v>
      </c>
      <c r="Q115" s="3">
        <v>1129.3</v>
      </c>
      <c r="R115" s="3">
        <v>392.8</v>
      </c>
      <c r="S115" s="3">
        <f>R115/Q115</f>
        <v>0.34782608695652178</v>
      </c>
    </row>
    <row r="116" spans="1:19" ht="16" x14ac:dyDescent="0.2">
      <c r="A116" s="3" t="s">
        <v>14</v>
      </c>
      <c r="B116" s="3">
        <v>4680.9399999999996</v>
      </c>
      <c r="C116" s="3">
        <v>4766.2</v>
      </c>
      <c r="D116" s="3">
        <f>C116/B116</f>
        <v>1.018214290292121</v>
      </c>
      <c r="F116" s="3"/>
      <c r="G116" s="3"/>
      <c r="H116" s="2" t="s">
        <v>2</v>
      </c>
      <c r="I116" s="2">
        <f>AVERAGE(I113:I115)</f>
        <v>2.8408455837743873</v>
      </c>
      <c r="K116" s="3" t="s">
        <v>8</v>
      </c>
      <c r="L116" s="3">
        <v>2053</v>
      </c>
      <c r="M116" s="3">
        <v>2830.31</v>
      </c>
      <c r="N116" s="3">
        <f>M116/L116</f>
        <v>1.3786215294690696</v>
      </c>
      <c r="P116" s="3" t="s">
        <v>25</v>
      </c>
      <c r="Q116" s="3">
        <v>310.8</v>
      </c>
      <c r="R116" s="3">
        <v>209</v>
      </c>
      <c r="S116" s="3">
        <f>R116/Q116</f>
        <v>0.67245817245817241</v>
      </c>
    </row>
    <row r="117" spans="1:19" ht="16" x14ac:dyDescent="0.2">
      <c r="A117" s="3" t="s">
        <v>11</v>
      </c>
      <c r="B117" s="3">
        <v>2907</v>
      </c>
      <c r="C117" s="3">
        <v>3915.76</v>
      </c>
      <c r="D117" s="3">
        <f>C117/B117</f>
        <v>1.3470106639146888</v>
      </c>
      <c r="F117" s="3"/>
      <c r="G117" s="3"/>
      <c r="H117" s="2" t="s">
        <v>1</v>
      </c>
      <c r="I117" s="2">
        <f>STDEV(I113:I115)/SQRT(COUNT(I113:I115))</f>
        <v>0.16493627886251239</v>
      </c>
      <c r="K117" s="3" t="s">
        <v>10</v>
      </c>
      <c r="L117" s="3">
        <v>2383.1999999999998</v>
      </c>
      <c r="M117" s="3">
        <v>3159.9</v>
      </c>
      <c r="N117" s="3">
        <f>M117/L117</f>
        <v>1.3259063444108763</v>
      </c>
      <c r="P117" s="3" t="s">
        <v>24</v>
      </c>
      <c r="Q117" s="3">
        <v>2430</v>
      </c>
      <c r="R117" s="3">
        <v>1505.28</v>
      </c>
      <c r="S117" s="3">
        <f>R117/Q117</f>
        <v>0.61945679012345678</v>
      </c>
    </row>
    <row r="118" spans="1:19" ht="16" x14ac:dyDescent="0.2">
      <c r="A118" s="3" t="s">
        <v>16</v>
      </c>
      <c r="B118" s="3">
        <v>2948.69</v>
      </c>
      <c r="C118" s="3">
        <v>3226</v>
      </c>
      <c r="D118" s="3">
        <f>C118/B118</f>
        <v>1.0940451522540517</v>
      </c>
      <c r="F118" s="3"/>
      <c r="G118" s="3"/>
      <c r="H118" s="2" t="s">
        <v>0</v>
      </c>
      <c r="I118" s="2">
        <v>3</v>
      </c>
      <c r="K118" s="3" t="s">
        <v>12</v>
      </c>
      <c r="L118" s="3">
        <v>2186.4</v>
      </c>
      <c r="M118" s="3">
        <v>3085.52</v>
      </c>
      <c r="N118" s="3">
        <f>M118/L118</f>
        <v>1.4112330772045372</v>
      </c>
      <c r="P118" s="3"/>
      <c r="Q118" s="3"/>
      <c r="R118" s="2" t="s">
        <v>2</v>
      </c>
      <c r="S118" s="2">
        <f>AVERAGE(S113:S117)</f>
        <v>0.58878846967968124</v>
      </c>
    </row>
    <row r="119" spans="1:19" ht="16" x14ac:dyDescent="0.2">
      <c r="A119" s="3" t="s">
        <v>8</v>
      </c>
      <c r="B119" s="3">
        <v>5254.53</v>
      </c>
      <c r="C119" s="3">
        <v>4607.1000000000004</v>
      </c>
      <c r="D119" s="3">
        <f>C119/B119</f>
        <v>0.87678631580750332</v>
      </c>
      <c r="K119" s="3"/>
      <c r="L119" s="3"/>
      <c r="M119" s="2" t="s">
        <v>2</v>
      </c>
      <c r="N119" s="2">
        <f>AVERAGE(N113:N118)</f>
        <v>1.231839671674732</v>
      </c>
      <c r="P119" s="3"/>
      <c r="Q119" s="3"/>
      <c r="R119" s="2" t="s">
        <v>1</v>
      </c>
      <c r="S119" s="2">
        <f>STDEV(S113:S117)/SQRT(COUNT(S113:S117))</f>
        <v>0.13220374694984785</v>
      </c>
    </row>
    <row r="120" spans="1:19" ht="16" x14ac:dyDescent="0.2">
      <c r="A120" s="3"/>
      <c r="B120" s="3"/>
      <c r="C120" s="2" t="s">
        <v>2</v>
      </c>
      <c r="D120" s="2">
        <f>AVERAGE(D113:D119)</f>
        <v>1.1568413925609857</v>
      </c>
      <c r="K120" s="3"/>
      <c r="L120" s="3"/>
      <c r="M120" s="2" t="s">
        <v>1</v>
      </c>
      <c r="N120" s="2">
        <f>STDEV(N113:N118)/SQRT(COUNT(N113:N118))</f>
        <v>6.6748224445951534E-2</v>
      </c>
      <c r="P120" s="3"/>
      <c r="Q120" s="3"/>
      <c r="R120" s="2" t="s">
        <v>0</v>
      </c>
      <c r="S120" s="2">
        <v>5</v>
      </c>
    </row>
    <row r="121" spans="1:19" ht="16" x14ac:dyDescent="0.2">
      <c r="A121" s="3"/>
      <c r="B121" s="3"/>
      <c r="C121" s="2" t="s">
        <v>1</v>
      </c>
      <c r="D121" s="2">
        <f>STDEV(D113:D119)/SQRT(COUNT(D113:D119))</f>
        <v>8.6778125929802066E-2</v>
      </c>
      <c r="K121" s="3"/>
      <c r="L121" s="3"/>
      <c r="M121" s="2" t="s">
        <v>0</v>
      </c>
      <c r="N121" s="2">
        <v>6</v>
      </c>
    </row>
    <row r="122" spans="1:19" ht="16" x14ac:dyDescent="0.2">
      <c r="A122" s="3"/>
      <c r="B122" s="3"/>
      <c r="C122" s="2" t="s">
        <v>0</v>
      </c>
      <c r="D122" s="2">
        <v>7</v>
      </c>
    </row>
    <row r="125" spans="1:19" ht="18" x14ac:dyDescent="0.2">
      <c r="A125" s="6" t="s">
        <v>23</v>
      </c>
      <c r="F125" s="6" t="s">
        <v>22</v>
      </c>
      <c r="L125" s="6" t="s">
        <v>21</v>
      </c>
    </row>
    <row r="126" spans="1:19" ht="18" x14ac:dyDescent="0.2">
      <c r="A126" s="5" t="s">
        <v>20</v>
      </c>
      <c r="B126" s="4" t="s">
        <v>19</v>
      </c>
      <c r="C126" s="4" t="s">
        <v>18</v>
      </c>
      <c r="D126" s="4" t="s">
        <v>17</v>
      </c>
      <c r="F126" s="5" t="s">
        <v>20</v>
      </c>
      <c r="G126" s="4" t="s">
        <v>19</v>
      </c>
      <c r="H126" s="4" t="s">
        <v>18</v>
      </c>
      <c r="I126" s="4" t="s">
        <v>17</v>
      </c>
      <c r="K126" s="5" t="s">
        <v>20</v>
      </c>
      <c r="L126" s="4" t="s">
        <v>19</v>
      </c>
      <c r="M126" s="4" t="s">
        <v>18</v>
      </c>
      <c r="N126" s="4" t="s">
        <v>17</v>
      </c>
    </row>
    <row r="127" spans="1:19" ht="16" x14ac:dyDescent="0.2">
      <c r="A127" s="3" t="s">
        <v>16</v>
      </c>
      <c r="B127" s="3">
        <v>3396.3</v>
      </c>
      <c r="C127" s="3">
        <v>2419.54</v>
      </c>
      <c r="D127" s="3">
        <f>C127/B127</f>
        <v>0.71240467567647137</v>
      </c>
      <c r="F127" s="3" t="s">
        <v>15</v>
      </c>
      <c r="G127" s="3">
        <v>148.52000000000001</v>
      </c>
      <c r="H127" s="3">
        <v>328.4</v>
      </c>
      <c r="I127" s="3">
        <f>H127/G127</f>
        <v>2.2111500134661997</v>
      </c>
      <c r="K127" s="3" t="s">
        <v>14</v>
      </c>
      <c r="L127" s="3">
        <v>184.53</v>
      </c>
      <c r="M127" s="3">
        <v>141.6</v>
      </c>
      <c r="N127" s="3">
        <f>M127/L127</f>
        <v>0.76735490164200937</v>
      </c>
    </row>
    <row r="128" spans="1:19" ht="16" x14ac:dyDescent="0.2">
      <c r="A128" s="3" t="s">
        <v>8</v>
      </c>
      <c r="B128" s="3">
        <v>1933.82</v>
      </c>
      <c r="C128" s="3">
        <v>1783.67</v>
      </c>
      <c r="D128" s="3">
        <f>C128/B128</f>
        <v>0.92235575182798824</v>
      </c>
      <c r="F128" s="3" t="s">
        <v>13</v>
      </c>
      <c r="G128" s="3">
        <v>2053</v>
      </c>
      <c r="H128" s="3">
        <v>2978</v>
      </c>
      <c r="I128" s="3">
        <f>H128/G128</f>
        <v>1.4505601558694594</v>
      </c>
      <c r="K128" s="3" t="s">
        <v>11</v>
      </c>
      <c r="L128" s="3">
        <v>6982.6</v>
      </c>
      <c r="M128" s="3">
        <v>4352.82</v>
      </c>
      <c r="N128" s="3">
        <f>M128/L128</f>
        <v>0.62338097556784</v>
      </c>
    </row>
    <row r="129" spans="1:14" ht="16" x14ac:dyDescent="0.2">
      <c r="A129" s="3" t="s">
        <v>12</v>
      </c>
      <c r="B129" s="3">
        <v>865.39</v>
      </c>
      <c r="C129" s="3">
        <v>727.4</v>
      </c>
      <c r="D129" s="3">
        <f>C129/B129</f>
        <v>0.84054588104785122</v>
      </c>
      <c r="F129" s="3" t="s">
        <v>11</v>
      </c>
      <c r="G129" s="3">
        <v>460.6</v>
      </c>
      <c r="H129" s="3">
        <v>328</v>
      </c>
      <c r="I129" s="3">
        <f>H129/G129</f>
        <v>0.7121146330872774</v>
      </c>
      <c r="K129" s="3" t="s">
        <v>10</v>
      </c>
      <c r="L129" s="3">
        <v>102.34</v>
      </c>
      <c r="M129" s="3">
        <v>97.24</v>
      </c>
      <c r="N129" s="3">
        <f>M129/L129</f>
        <v>0.95016611295681053</v>
      </c>
    </row>
    <row r="130" spans="1:14" ht="16" x14ac:dyDescent="0.2">
      <c r="A130" s="3" t="s">
        <v>9</v>
      </c>
      <c r="B130" s="3">
        <v>658.3</v>
      </c>
      <c r="C130" s="3">
        <v>485.72</v>
      </c>
      <c r="D130" s="3">
        <f>C130/B130</f>
        <v>0.73783989062737365</v>
      </c>
      <c r="F130" s="3" t="s">
        <v>8</v>
      </c>
      <c r="G130" s="3">
        <v>395.1</v>
      </c>
      <c r="H130" s="3">
        <v>59.6</v>
      </c>
      <c r="I130" s="3">
        <f>H130/G130</f>
        <v>0.15084788661098456</v>
      </c>
      <c r="K130" s="3" t="s">
        <v>7</v>
      </c>
      <c r="L130" s="3">
        <v>178.9</v>
      </c>
      <c r="M130" s="3">
        <v>96</v>
      </c>
      <c r="N130" s="3">
        <f>M130/L130</f>
        <v>0.53661263275572946</v>
      </c>
    </row>
    <row r="131" spans="1:14" ht="16" x14ac:dyDescent="0.2">
      <c r="A131" s="3"/>
      <c r="B131" s="3"/>
      <c r="C131" s="2" t="s">
        <v>2</v>
      </c>
      <c r="D131" s="2">
        <f>AVERAGE(D127:D130)</f>
        <v>0.80328654979492109</v>
      </c>
      <c r="F131" s="3" t="s">
        <v>6</v>
      </c>
      <c r="G131" s="3">
        <v>369</v>
      </c>
      <c r="H131" s="3">
        <v>264</v>
      </c>
      <c r="I131" s="3">
        <f>H131/G131</f>
        <v>0.71544715447154472</v>
      </c>
      <c r="K131" s="3"/>
      <c r="L131" s="3"/>
      <c r="M131" s="2" t="s">
        <v>2</v>
      </c>
      <c r="N131" s="2">
        <f>AVERAGE(N127:N130)</f>
        <v>0.71937865573059734</v>
      </c>
    </row>
    <row r="132" spans="1:14" ht="16" x14ac:dyDescent="0.2">
      <c r="A132" s="3"/>
      <c r="B132" s="3"/>
      <c r="C132" s="2" t="s">
        <v>1</v>
      </c>
      <c r="D132" s="2">
        <f>STDEV(D127:D130)/SQRT(COUNT(D127:D130))</f>
        <v>4.8398099891836424E-2</v>
      </c>
      <c r="F132" s="3" t="s">
        <v>5</v>
      </c>
      <c r="G132" s="3">
        <v>2986.4</v>
      </c>
      <c r="H132" s="3">
        <v>1785</v>
      </c>
      <c r="I132" s="3">
        <f>H132/G132</f>
        <v>0.59770961693008307</v>
      </c>
      <c r="K132" s="3"/>
      <c r="L132" s="3"/>
      <c r="M132" s="2" t="s">
        <v>1</v>
      </c>
      <c r="N132" s="2">
        <f>STDEV(N127:N130)/SQRT(COUNT(N127:N130))</f>
        <v>9.0454198509233891E-2</v>
      </c>
    </row>
    <row r="133" spans="1:14" ht="16" x14ac:dyDescent="0.2">
      <c r="A133" s="3"/>
      <c r="B133" s="3"/>
      <c r="C133" s="2" t="s">
        <v>0</v>
      </c>
      <c r="D133" s="2">
        <v>4</v>
      </c>
      <c r="F133" s="3" t="s">
        <v>4</v>
      </c>
      <c r="G133" s="3">
        <v>53</v>
      </c>
      <c r="H133" s="3">
        <v>6.8</v>
      </c>
      <c r="I133" s="3">
        <f>H133/G133</f>
        <v>0.12830188679245283</v>
      </c>
      <c r="K133" s="3"/>
      <c r="L133" s="3"/>
      <c r="M133" s="2" t="s">
        <v>0</v>
      </c>
      <c r="N133" s="2">
        <v>4</v>
      </c>
    </row>
    <row r="134" spans="1:14" ht="16" x14ac:dyDescent="0.2">
      <c r="F134" s="3" t="s">
        <v>3</v>
      </c>
      <c r="G134" s="3">
        <v>227</v>
      </c>
      <c r="H134" s="3">
        <v>33.799999999999997</v>
      </c>
      <c r="I134" s="3">
        <f>H134/G134</f>
        <v>0.1488986784140969</v>
      </c>
    </row>
    <row r="135" spans="1:14" ht="16" x14ac:dyDescent="0.2">
      <c r="F135" s="3"/>
      <c r="G135" s="3"/>
      <c r="H135" s="2" t="s">
        <v>2</v>
      </c>
      <c r="I135" s="2">
        <f>AVERAGE(I127:I134)</f>
        <v>0.76437875320526238</v>
      </c>
    </row>
    <row r="136" spans="1:14" ht="16" x14ac:dyDescent="0.2">
      <c r="F136" s="3"/>
      <c r="G136" s="3"/>
      <c r="H136" s="2" t="s">
        <v>1</v>
      </c>
      <c r="I136" s="2">
        <f>STDEV(I127:I134)/SQRT(COUNT(I127:I134))</f>
        <v>0.25900655204711259</v>
      </c>
    </row>
    <row r="137" spans="1:14" ht="16" x14ac:dyDescent="0.2">
      <c r="F137" s="3"/>
      <c r="G137" s="3"/>
      <c r="H137" s="2" t="s">
        <v>0</v>
      </c>
      <c r="I137" s="2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Janesh Kumar</dc:creator>
  <cp:lastModifiedBy>Janesh Kumar</cp:lastModifiedBy>
  <dcterms:created xsi:type="dcterms:W3CDTF">2024-09-30T08:23:14Z</dcterms:created>
  <dcterms:modified xsi:type="dcterms:W3CDTF">2024-09-30T08:23:26Z</dcterms:modified>
</cp:coreProperties>
</file>