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1CECA4DA-009E-479C-B960-E3425DDCCEB2}" xr6:coauthVersionLast="47" xr6:coauthVersionMax="47" xr10:uidLastSave="{00000000-0000-0000-0000-000000000000}"/>
  <bookViews>
    <workbookView xWindow="495" yWindow="1425" windowWidth="11550" windowHeight="13080" xr2:uid="{4543F4BD-EA9F-4162-AC26-F897F7499548}"/>
  </bookViews>
  <sheets>
    <sheet name="Figure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G28" i="1"/>
  <c r="E27" i="1"/>
  <c r="C26" i="1"/>
  <c r="C23" i="1"/>
  <c r="H25" i="1"/>
  <c r="G25" i="1"/>
  <c r="F25" i="1"/>
  <c r="E25" i="1"/>
  <c r="D25" i="1"/>
  <c r="C25" i="1"/>
  <c r="H23" i="1"/>
  <c r="G23" i="1"/>
  <c r="F23" i="1"/>
  <c r="E23" i="1"/>
  <c r="D23" i="1"/>
  <c r="G16" i="1"/>
  <c r="G15" i="1"/>
  <c r="H24" i="1" s="1"/>
  <c r="G14" i="1"/>
  <c r="G10" i="1"/>
  <c r="G9" i="1"/>
  <c r="E24" i="1" s="1"/>
  <c r="G8" i="1"/>
  <c r="H28" i="1" l="1"/>
  <c r="F27" i="1"/>
  <c r="H27" i="1"/>
  <c r="F28" i="1"/>
  <c r="F24" i="1"/>
  <c r="F26" i="1"/>
  <c r="C36" i="1" s="1"/>
  <c r="G24" i="1"/>
  <c r="G27" i="1" s="1"/>
  <c r="G26" i="1"/>
  <c r="D36" i="1" s="1"/>
  <c r="D30" i="1"/>
  <c r="D31" i="1" s="1"/>
  <c r="D39" i="1" s="1"/>
  <c r="H26" i="1"/>
  <c r="E36" i="1" s="1"/>
  <c r="E30" i="1"/>
  <c r="E31" i="1" s="1"/>
  <c r="E39" i="1" s="1"/>
  <c r="C27" i="1"/>
  <c r="F30" i="1"/>
  <c r="F31" i="1" s="1"/>
  <c r="C40" i="1" s="1"/>
  <c r="D27" i="1"/>
  <c r="H30" i="1"/>
  <c r="H31" i="1" s="1"/>
  <c r="E40" i="1" s="1"/>
  <c r="C24" i="1"/>
  <c r="C30" i="1" s="1"/>
  <c r="C31" i="1" s="1"/>
  <c r="C39" i="1" s="1"/>
  <c r="D24" i="1"/>
  <c r="D26" i="1"/>
  <c r="D35" i="1" s="1"/>
  <c r="E26" i="1"/>
  <c r="E35" i="1" s="1"/>
  <c r="G30" i="1" l="1"/>
  <c r="G31" i="1" s="1"/>
  <c r="D40" i="1" s="1"/>
</calcChain>
</file>

<file path=xl/sharedStrings.xml><?xml version="1.0" encoding="utf-8"?>
<sst xmlns="http://schemas.openxmlformats.org/spreadsheetml/2006/main" count="74" uniqueCount="42">
  <si>
    <t>Figure 1A</t>
    <phoneticPr fontId="2"/>
  </si>
  <si>
    <t>＊Number of cells (classified by number of vacuoles per cell)</t>
    <phoneticPr fontId="2"/>
  </si>
  <si>
    <t>＊two-way ANOVA</t>
    <phoneticPr fontId="2"/>
  </si>
  <si>
    <t>WT</t>
    <phoneticPr fontId="2"/>
  </si>
  <si>
    <t>≧ 3</t>
  </si>
  <si>
    <t>total</t>
    <phoneticPr fontId="2"/>
  </si>
  <si>
    <t>WT</t>
  </si>
  <si>
    <t>1st</t>
    <phoneticPr fontId="2"/>
  </si>
  <si>
    <t>2nd</t>
    <phoneticPr fontId="2"/>
  </si>
  <si>
    <t>3rd</t>
    <phoneticPr fontId="2"/>
  </si>
  <si>
    <t>tcb1Δ2Δ3Δ</t>
  </si>
  <si>
    <t>tcb1Δ2Δ3Δ</t>
    <phoneticPr fontId="2"/>
  </si>
  <si>
    <t>分散分析: 繰り返しのある二元配置</t>
  </si>
  <si>
    <t>概要</t>
  </si>
  <si>
    <t>合計</t>
  </si>
  <si>
    <t>データの個数</t>
  </si>
  <si>
    <t>＊Ratio of cells classified into each group (%)</t>
    <phoneticPr fontId="2"/>
  </si>
  <si>
    <t>平均</t>
  </si>
  <si>
    <t>分散</t>
  </si>
  <si>
    <t>≧ 3</t>
    <phoneticPr fontId="2"/>
  </si>
  <si>
    <t>1st</t>
  </si>
  <si>
    <t>2nd</t>
  </si>
  <si>
    <t>3rd</t>
  </si>
  <si>
    <t>average</t>
  </si>
  <si>
    <t>stdev</t>
  </si>
  <si>
    <t>ttest</t>
  </si>
  <si>
    <t>***</t>
    <phoneticPr fontId="2"/>
  </si>
  <si>
    <t>*</t>
    <phoneticPr fontId="2"/>
  </si>
  <si>
    <t>stdev.p</t>
    <phoneticPr fontId="2"/>
  </si>
  <si>
    <t>se (3)</t>
    <phoneticPr fontId="2"/>
  </si>
  <si>
    <t>average</t>
    <phoneticPr fontId="2"/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</si>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</sst>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0"/>
      <color rgb="FF000000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right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5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0" fillId="5" borderId="0" xfId="0" applyFill="1">
      <alignment vertical="center"/>
    </xf>
    <xf numFmtId="0" fontId="0" fillId="0" borderId="12" xfId="0" applyBorder="1">
      <alignment vertical="center"/>
    </xf>
    <xf numFmtId="176" fontId="5" fillId="2" borderId="0" xfId="0" applyNumberFormat="1" applyFont="1" applyFill="1">
      <alignment vertical="center"/>
    </xf>
    <xf numFmtId="176" fontId="6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1A'!$C$34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1A'!$C$39:$C$40</c:f>
                <c:numCache>
                  <c:formatCode>General</c:formatCode>
                  <c:ptCount val="2"/>
                  <c:pt idx="0">
                    <c:v>0.86724984516670445</c:v>
                  </c:pt>
                  <c:pt idx="1">
                    <c:v>2.4223628071854804</c:v>
                  </c:pt>
                </c:numCache>
              </c:numRef>
            </c:plus>
            <c:minus>
              <c:numRef>
                <c:f>'Figure 1A'!$C$39:$C$40</c:f>
                <c:numCache>
                  <c:formatCode>General</c:formatCode>
                  <c:ptCount val="2"/>
                  <c:pt idx="0">
                    <c:v>0.86724984516670445</c:v>
                  </c:pt>
                  <c:pt idx="1">
                    <c:v>2.4223628071854804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1A'!$B$35:$B$36</c:f>
              <c:strCache>
                <c:ptCount val="2"/>
                <c:pt idx="0">
                  <c:v>WT</c:v>
                </c:pt>
                <c:pt idx="1">
                  <c:v>tcb1Δ2Δ3Δ</c:v>
                </c:pt>
              </c:strCache>
            </c:strRef>
          </c:cat>
          <c:val>
            <c:numRef>
              <c:f>'Figure 1A'!$C$35:$C$36</c:f>
              <c:numCache>
                <c:formatCode>General</c:formatCode>
                <c:ptCount val="2"/>
                <c:pt idx="0">
                  <c:v>87.406836270472624</c:v>
                </c:pt>
                <c:pt idx="1">
                  <c:v>39.409240924092408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F-4A7E-9E23-B0E6AB47C387}"/>
            </c:ext>
          </c:extLst>
        </c:ser>
        <c:ser>
          <c:idx val="1"/>
          <c:order val="1"/>
          <c:tx>
            <c:strRef>
              <c:f>'Figure 1A'!$D$34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1A'!$D$39:$D$40</c:f>
                <c:numCache>
                  <c:formatCode>General</c:formatCode>
                  <c:ptCount val="2"/>
                  <c:pt idx="0">
                    <c:v>0.83274947129534194</c:v>
                  </c:pt>
                  <c:pt idx="1">
                    <c:v>3.7459351657140121</c:v>
                  </c:pt>
                </c:numCache>
              </c:numRef>
            </c:plus>
            <c:minus>
              <c:numRef>
                <c:f>'Figure 1A'!$D$39:$D$40</c:f>
                <c:numCache>
                  <c:formatCode>General</c:formatCode>
                  <c:ptCount val="2"/>
                  <c:pt idx="0">
                    <c:v>0.83274947129534194</c:v>
                  </c:pt>
                  <c:pt idx="1">
                    <c:v>3.7459351657140121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1A'!$B$35:$B$36</c:f>
              <c:strCache>
                <c:ptCount val="2"/>
                <c:pt idx="0">
                  <c:v>WT</c:v>
                </c:pt>
                <c:pt idx="1">
                  <c:v>tcb1Δ2Δ3Δ</c:v>
                </c:pt>
              </c:strCache>
            </c:strRef>
          </c:cat>
          <c:val>
            <c:numRef>
              <c:f>'Figure 1A'!$D$35:$D$36</c:f>
              <c:numCache>
                <c:formatCode>General</c:formatCode>
                <c:ptCount val="2"/>
                <c:pt idx="0">
                  <c:v>9.5791595791595796</c:v>
                </c:pt>
                <c:pt idx="1">
                  <c:v>24.488448844884488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F-4A7E-9E23-B0E6AB47C387}"/>
            </c:ext>
          </c:extLst>
        </c:ser>
        <c:ser>
          <c:idx val="2"/>
          <c:order val="2"/>
          <c:tx>
            <c:strRef>
              <c:f>'Figure 1A'!$E$34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1A'!$E$39:$E$40</c:f>
                <c:numCache>
                  <c:formatCode>General</c:formatCode>
                  <c:ptCount val="2"/>
                  <c:pt idx="0">
                    <c:v>0.67420385265541871</c:v>
                  </c:pt>
                  <c:pt idx="1">
                    <c:v>1.5069202364464129</c:v>
                  </c:pt>
                </c:numCache>
              </c:numRef>
            </c:plus>
            <c:minus>
              <c:numRef>
                <c:f>'Figure 1A'!$E$39:$E$40</c:f>
                <c:numCache>
                  <c:formatCode>General</c:formatCode>
                  <c:ptCount val="2"/>
                  <c:pt idx="0">
                    <c:v>0.67420385265541871</c:v>
                  </c:pt>
                  <c:pt idx="1">
                    <c:v>1.5069202364464129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1A'!$B$35:$B$36</c:f>
              <c:strCache>
                <c:ptCount val="2"/>
                <c:pt idx="0">
                  <c:v>WT</c:v>
                </c:pt>
                <c:pt idx="1">
                  <c:v>tcb1Δ2Δ3Δ</c:v>
                </c:pt>
              </c:strCache>
            </c:strRef>
          </c:cat>
          <c:val>
            <c:numRef>
              <c:f>'Figure 1A'!$E$35:$E$36</c:f>
              <c:numCache>
                <c:formatCode>General</c:formatCode>
                <c:ptCount val="2"/>
                <c:pt idx="0">
                  <c:v>3.014004150367787</c:v>
                </c:pt>
                <c:pt idx="1">
                  <c:v>36.102310231023104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F-4A7E-9E23-B0E6AB47C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17760"/>
        <c:axId val="69319296"/>
      </c:barChart>
      <c:catAx>
        <c:axId val="6931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319296"/>
        <c:crosses val="autoZero"/>
        <c:auto val="1"/>
        <c:lblAlgn val="ctr"/>
        <c:lblOffset val="100"/>
        <c:noMultiLvlLbl val="0"/>
      </c:catAx>
      <c:valAx>
        <c:axId val="693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31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40431</xdr:colOff>
      <xdr:row>32</xdr:row>
      <xdr:rowOff>36424</xdr:rowOff>
    </xdr:from>
    <xdr:to>
      <xdr:col>8</xdr:col>
      <xdr:colOff>633660</xdr:colOff>
      <xdr:row>43</xdr:row>
      <xdr:rowOff>34838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1CCFFA-4A31-41A6-8581-50ECA6F46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13FE-746B-476E-9D9E-AB7B123CE02C}">
  <dimension ref="B2:R43"/>
  <sheetViews>
    <sheetView tabSelected="1" zoomScale="60" zoomScaleNormal="60" workbookViewId="0">
      <selection activeCell="B2" sqref="B2"/>
    </sheetView>
  </sheetViews>
  <sheetFormatPr defaultRowHeight="18.75" x14ac:dyDescent="0.4"/>
  <sheetData>
    <row r="2" spans="2:16" x14ac:dyDescent="0.4">
      <c r="B2" s="1" t="s">
        <v>0</v>
      </c>
    </row>
    <row r="4" spans="2:16" x14ac:dyDescent="0.4">
      <c r="B4" s="2" t="s">
        <v>1</v>
      </c>
      <c r="L4" s="3" t="s">
        <v>2</v>
      </c>
    </row>
    <row r="6" spans="2:16" x14ac:dyDescent="0.4">
      <c r="C6" t="s">
        <v>3</v>
      </c>
      <c r="M6">
        <v>1</v>
      </c>
      <c r="N6">
        <v>2</v>
      </c>
      <c r="O6" s="4" t="s">
        <v>4</v>
      </c>
    </row>
    <row r="7" spans="2:16" x14ac:dyDescent="0.4">
      <c r="C7" s="5"/>
      <c r="D7" s="5">
        <v>1</v>
      </c>
      <c r="E7" s="5">
        <v>2</v>
      </c>
      <c r="F7" s="6" t="s">
        <v>4</v>
      </c>
      <c r="G7" s="6" t="s">
        <v>5</v>
      </c>
      <c r="L7" t="s">
        <v>6</v>
      </c>
      <c r="M7" s="7">
        <v>87.387387387387378</v>
      </c>
      <c r="N7" s="7">
        <v>8.1081081081081088</v>
      </c>
      <c r="O7" s="7">
        <v>4.5045045045045047</v>
      </c>
    </row>
    <row r="8" spans="2:16" x14ac:dyDescent="0.4">
      <c r="C8" s="5" t="s">
        <v>7</v>
      </c>
      <c r="D8" s="5">
        <v>97</v>
      </c>
      <c r="E8" s="5">
        <v>9</v>
      </c>
      <c r="F8" s="5">
        <v>5</v>
      </c>
      <c r="G8" s="5">
        <f>SUM(D8:F8)</f>
        <v>111</v>
      </c>
      <c r="M8" s="7">
        <v>89.256198347107443</v>
      </c>
      <c r="N8" s="7">
        <v>9.0909090909090917</v>
      </c>
      <c r="O8" s="7">
        <v>1.6528925619834711</v>
      </c>
    </row>
    <row r="9" spans="2:16" x14ac:dyDescent="0.4">
      <c r="C9" s="5" t="s">
        <v>8</v>
      </c>
      <c r="D9" s="5">
        <v>108</v>
      </c>
      <c r="E9" s="5">
        <v>11</v>
      </c>
      <c r="F9" s="5">
        <v>2</v>
      </c>
      <c r="G9" s="5">
        <f>SUM(D9:F9)</f>
        <v>121</v>
      </c>
      <c r="M9" s="7">
        <v>85.576923076923066</v>
      </c>
      <c r="N9" s="7">
        <v>11.538461538461538</v>
      </c>
      <c r="O9" s="7">
        <v>2.8846153846153846</v>
      </c>
    </row>
    <row r="10" spans="2:16" x14ac:dyDescent="0.4">
      <c r="C10" s="5" t="s">
        <v>9</v>
      </c>
      <c r="D10" s="5">
        <v>89</v>
      </c>
      <c r="E10" s="5">
        <v>12</v>
      </c>
      <c r="F10" s="5">
        <v>3</v>
      </c>
      <c r="G10" s="5">
        <f>SUM(D10:F10)</f>
        <v>104</v>
      </c>
      <c r="L10" t="s">
        <v>10</v>
      </c>
      <c r="M10" s="7">
        <v>43.564356435643568</v>
      </c>
      <c r="N10" s="7">
        <v>19.801980198019802</v>
      </c>
      <c r="O10" s="7">
        <v>36.633663366336634</v>
      </c>
    </row>
    <row r="11" spans="2:16" x14ac:dyDescent="0.4">
      <c r="M11" s="7">
        <v>33.663366336633665</v>
      </c>
      <c r="N11" s="7">
        <v>33.663366336633665</v>
      </c>
      <c r="O11" s="7">
        <v>32.673267326732677</v>
      </c>
    </row>
    <row r="12" spans="2:16" x14ac:dyDescent="0.4">
      <c r="C12" t="s">
        <v>11</v>
      </c>
      <c r="M12" s="7">
        <v>41</v>
      </c>
      <c r="N12" s="7">
        <v>20</v>
      </c>
      <c r="O12" s="7">
        <v>39</v>
      </c>
    </row>
    <row r="13" spans="2:16" x14ac:dyDescent="0.4">
      <c r="C13" s="5"/>
      <c r="D13" s="5">
        <v>1</v>
      </c>
      <c r="E13" s="5">
        <v>2</v>
      </c>
      <c r="F13" s="6" t="s">
        <v>4</v>
      </c>
      <c r="G13" s="6" t="s">
        <v>5</v>
      </c>
    </row>
    <row r="14" spans="2:16" x14ac:dyDescent="0.4">
      <c r="C14" s="5" t="s">
        <v>7</v>
      </c>
      <c r="D14" s="5">
        <v>44</v>
      </c>
      <c r="E14" s="5">
        <v>20</v>
      </c>
      <c r="F14" s="5">
        <v>37</v>
      </c>
      <c r="G14" s="5">
        <f>SUM(D14:F14)</f>
        <v>101</v>
      </c>
      <c r="L14" t="s">
        <v>12</v>
      </c>
    </row>
    <row r="15" spans="2:16" x14ac:dyDescent="0.4">
      <c r="C15" s="5" t="s">
        <v>8</v>
      </c>
      <c r="D15" s="5">
        <v>34</v>
      </c>
      <c r="E15" s="5">
        <v>34</v>
      </c>
      <c r="F15" s="5">
        <v>33</v>
      </c>
      <c r="G15" s="5">
        <f>SUM(D15:F15)</f>
        <v>101</v>
      </c>
    </row>
    <row r="16" spans="2:16" x14ac:dyDescent="0.4">
      <c r="C16" s="5" t="s">
        <v>9</v>
      </c>
      <c r="D16" s="5">
        <v>41</v>
      </c>
      <c r="E16" s="5">
        <v>20</v>
      </c>
      <c r="F16" s="5">
        <v>39</v>
      </c>
      <c r="G16" s="5">
        <f>SUM(D16:F16)</f>
        <v>100</v>
      </c>
      <c r="L16" t="s">
        <v>13</v>
      </c>
      <c r="M16">
        <v>1</v>
      </c>
      <c r="N16">
        <v>2</v>
      </c>
      <c r="O16" s="4" t="s">
        <v>4</v>
      </c>
      <c r="P16" t="s">
        <v>14</v>
      </c>
    </row>
    <row r="17" spans="2:16" ht="19.5" thickBot="1" x14ac:dyDescent="0.45">
      <c r="L17" s="8" t="s">
        <v>6</v>
      </c>
      <c r="M17" s="8"/>
      <c r="N17" s="8"/>
      <c r="O17" s="8"/>
      <c r="P17" s="8"/>
    </row>
    <row r="18" spans="2:16" x14ac:dyDescent="0.4">
      <c r="L18" t="s">
        <v>15</v>
      </c>
      <c r="M18">
        <v>3</v>
      </c>
      <c r="N18">
        <v>3</v>
      </c>
      <c r="O18">
        <v>3</v>
      </c>
      <c r="P18">
        <v>9</v>
      </c>
    </row>
    <row r="19" spans="2:16" x14ac:dyDescent="0.4">
      <c r="B19" s="2" t="s">
        <v>16</v>
      </c>
      <c r="L19" t="s">
        <v>14</v>
      </c>
      <c r="M19">
        <v>262.22050881141786</v>
      </c>
      <c r="N19">
        <v>28.737478737478739</v>
      </c>
      <c r="O19">
        <v>9.0420124511033606</v>
      </c>
      <c r="P19">
        <v>300</v>
      </c>
    </row>
    <row r="20" spans="2:16" x14ac:dyDescent="0.4">
      <c r="L20" t="s">
        <v>17</v>
      </c>
      <c r="M20">
        <v>87.406836270472624</v>
      </c>
      <c r="N20">
        <v>9.5791595791595796</v>
      </c>
      <c r="O20">
        <v>3.014004150367787</v>
      </c>
      <c r="P20">
        <v>33.333333333333336</v>
      </c>
    </row>
    <row r="21" spans="2:16" x14ac:dyDescent="0.4">
      <c r="C21" t="s">
        <v>6</v>
      </c>
      <c r="F21" t="s">
        <v>10</v>
      </c>
      <c r="L21" t="s">
        <v>18</v>
      </c>
      <c r="M21">
        <v>3.3845503227375273</v>
      </c>
      <c r="N21">
        <v>3.1206225687420215</v>
      </c>
      <c r="O21">
        <v>2.0454787572093434</v>
      </c>
      <c r="P21">
        <v>1654.9374926901655</v>
      </c>
    </row>
    <row r="22" spans="2:16" x14ac:dyDescent="0.4">
      <c r="C22">
        <v>1</v>
      </c>
      <c r="D22">
        <v>2</v>
      </c>
      <c r="E22" s="4" t="s">
        <v>4</v>
      </c>
      <c r="F22" s="4">
        <v>1</v>
      </c>
      <c r="G22" s="4">
        <v>2</v>
      </c>
      <c r="H22" s="4" t="s">
        <v>19</v>
      </c>
    </row>
    <row r="23" spans="2:16" ht="19.5" thickBot="1" x14ac:dyDescent="0.45">
      <c r="B23" t="s">
        <v>20</v>
      </c>
      <c r="C23" s="9">
        <f>D8/$G8*100</f>
        <v>87.387387387387378</v>
      </c>
      <c r="D23" s="10">
        <f t="shared" ref="C23:E25" si="0">E8/$G8*100</f>
        <v>8.1081081081081088</v>
      </c>
      <c r="E23" s="11">
        <f t="shared" si="0"/>
        <v>4.5045045045045047</v>
      </c>
      <c r="F23" s="9">
        <f t="shared" ref="F23:H25" si="1">D14/$G14*100</f>
        <v>43.564356435643568</v>
      </c>
      <c r="G23" s="10">
        <f t="shared" si="1"/>
        <v>19.801980198019802</v>
      </c>
      <c r="H23" s="11">
        <f t="shared" si="1"/>
        <v>36.633663366336634</v>
      </c>
      <c r="L23" s="8" t="s">
        <v>10</v>
      </c>
      <c r="M23" s="8"/>
      <c r="N23" s="8"/>
      <c r="O23" s="8"/>
      <c r="P23" s="8"/>
    </row>
    <row r="24" spans="2:16" x14ac:dyDescent="0.4">
      <c r="B24" t="s">
        <v>21</v>
      </c>
      <c r="C24" s="12">
        <f t="shared" si="0"/>
        <v>89.256198347107443</v>
      </c>
      <c r="D24" s="7">
        <f t="shared" si="0"/>
        <v>9.0909090909090917</v>
      </c>
      <c r="E24" s="13">
        <f t="shared" si="0"/>
        <v>1.6528925619834711</v>
      </c>
      <c r="F24" s="12">
        <f t="shared" si="1"/>
        <v>33.663366336633665</v>
      </c>
      <c r="G24" s="7">
        <f t="shared" si="1"/>
        <v>33.663366336633665</v>
      </c>
      <c r="H24" s="13">
        <f t="shared" si="1"/>
        <v>32.673267326732677</v>
      </c>
      <c r="L24" t="s">
        <v>15</v>
      </c>
      <c r="M24">
        <v>3</v>
      </c>
      <c r="N24">
        <v>3</v>
      </c>
      <c r="O24">
        <v>3</v>
      </c>
      <c r="P24">
        <v>9</v>
      </c>
    </row>
    <row r="25" spans="2:16" x14ac:dyDescent="0.4">
      <c r="B25" t="s">
        <v>22</v>
      </c>
      <c r="C25" s="14">
        <f t="shared" si="0"/>
        <v>85.576923076923066</v>
      </c>
      <c r="D25" s="15">
        <f t="shared" si="0"/>
        <v>11.538461538461538</v>
      </c>
      <c r="E25" s="16">
        <f t="shared" si="0"/>
        <v>2.8846153846153846</v>
      </c>
      <c r="F25" s="14">
        <f t="shared" si="1"/>
        <v>41</v>
      </c>
      <c r="G25" s="15">
        <f t="shared" si="1"/>
        <v>20</v>
      </c>
      <c r="H25" s="16">
        <f t="shared" si="1"/>
        <v>39</v>
      </c>
      <c r="L25" t="s">
        <v>14</v>
      </c>
      <c r="M25">
        <v>118.22772277227723</v>
      </c>
      <c r="N25">
        <v>73.465346534653463</v>
      </c>
      <c r="O25">
        <v>108.30693069306932</v>
      </c>
      <c r="P25">
        <v>300</v>
      </c>
    </row>
    <row r="26" spans="2:16" x14ac:dyDescent="0.4">
      <c r="B26" s="17" t="s">
        <v>23</v>
      </c>
      <c r="C26" s="29">
        <f>AVERAGE(C23:C25)</f>
        <v>87.406836270472624</v>
      </c>
      <c r="D26" s="17">
        <f t="shared" ref="D26:H26" si="2">AVERAGE(D23:D25)</f>
        <v>9.5791595791595796</v>
      </c>
      <c r="E26" s="17">
        <f t="shared" si="2"/>
        <v>3.014004150367787</v>
      </c>
      <c r="F26" s="17">
        <f t="shared" si="2"/>
        <v>39.409240924092408</v>
      </c>
      <c r="G26" s="17">
        <f t="shared" si="2"/>
        <v>24.488448844884488</v>
      </c>
      <c r="H26" s="17">
        <f t="shared" si="2"/>
        <v>36.102310231023104</v>
      </c>
      <c r="L26" t="s">
        <v>17</v>
      </c>
      <c r="M26">
        <v>39.409240924092408</v>
      </c>
      <c r="N26">
        <v>24.488448844884488</v>
      </c>
      <c r="O26">
        <v>36.102310231023104</v>
      </c>
      <c r="P26">
        <v>33.333333333333336</v>
      </c>
    </row>
    <row r="27" spans="2:16" x14ac:dyDescent="0.4">
      <c r="B27" t="s">
        <v>24</v>
      </c>
      <c r="C27">
        <f>STDEV(C23:C25)</f>
        <v>1.8397147395010802</v>
      </c>
      <c r="D27">
        <f t="shared" ref="D27:H27" si="3">STDEV(D23:D25)</f>
        <v>1.7665283945473453</v>
      </c>
      <c r="E27">
        <f>STDEV(E23:E25)</f>
        <v>1.4302023483442277</v>
      </c>
      <c r="F27">
        <f t="shared" si="3"/>
        <v>5.1386075023648177</v>
      </c>
      <c r="G27">
        <f t="shared" si="3"/>
        <v>7.9463284726845993</v>
      </c>
      <c r="H27">
        <f t="shared" si="3"/>
        <v>3.1966605536954824</v>
      </c>
      <c r="L27" t="s">
        <v>18</v>
      </c>
      <c r="M27">
        <v>26.405287063359992</v>
      </c>
      <c r="N27">
        <v>63.144136195797955</v>
      </c>
      <c r="O27">
        <v>10.218638695552709</v>
      </c>
      <c r="P27">
        <v>70.997965885697795</v>
      </c>
    </row>
    <row r="28" spans="2:16" x14ac:dyDescent="0.4">
      <c r="B28" s="18" t="s">
        <v>25</v>
      </c>
      <c r="C28" s="18"/>
      <c r="D28" s="18"/>
      <c r="E28" s="18"/>
      <c r="F28" s="18">
        <f>TTEST(C23:C25,F23:F25,2,2)</f>
        <v>1.0834014898211008E-4</v>
      </c>
      <c r="G28" s="18">
        <f>TTEST(D23:D25,G23:G25,2,2)</f>
        <v>3.3782807643948469E-2</v>
      </c>
      <c r="H28" s="18">
        <f t="shared" ref="H28" si="4">TTEST(E23:E25,H23:H25,2,2)</f>
        <v>8.1611056024385613E-5</v>
      </c>
    </row>
    <row r="29" spans="2:16" ht="19.5" thickBot="1" x14ac:dyDescent="0.45">
      <c r="B29" s="18"/>
      <c r="C29" s="18"/>
      <c r="D29" s="18"/>
      <c r="E29" s="18"/>
      <c r="F29" s="19" t="s">
        <v>26</v>
      </c>
      <c r="G29" s="19" t="s">
        <v>27</v>
      </c>
      <c r="H29" s="19" t="s">
        <v>26</v>
      </c>
      <c r="L29" s="8" t="s">
        <v>14</v>
      </c>
      <c r="M29" s="8"/>
      <c r="N29" s="8"/>
      <c r="O29" s="8"/>
    </row>
    <row r="30" spans="2:16" x14ac:dyDescent="0.4">
      <c r="B30" t="s">
        <v>28</v>
      </c>
      <c r="C30">
        <f>_xlfn.STDEV.P(C23:C25)</f>
        <v>1.5021207946849742</v>
      </c>
      <c r="D30">
        <f t="shared" ref="D30:H30" si="5">_xlfn.STDEV.P(D23:D25)</f>
        <v>1.4423643942596525</v>
      </c>
      <c r="E30">
        <f t="shared" si="5"/>
        <v>1.1677553274578663</v>
      </c>
      <c r="F30">
        <f t="shared" si="5"/>
        <v>4.1956554564104236</v>
      </c>
      <c r="G30">
        <f t="shared" si="5"/>
        <v>6.4881500288756104</v>
      </c>
      <c r="H30">
        <f t="shared" si="5"/>
        <v>2.6100624124788929</v>
      </c>
      <c r="L30" t="s">
        <v>15</v>
      </c>
      <c r="M30">
        <v>6</v>
      </c>
      <c r="N30">
        <v>6</v>
      </c>
      <c r="O30">
        <v>6</v>
      </c>
    </row>
    <row r="31" spans="2:16" x14ac:dyDescent="0.4">
      <c r="B31" s="20" t="s">
        <v>29</v>
      </c>
      <c r="C31" s="20">
        <f>C30/SQRT(3)</f>
        <v>0.86724984516670445</v>
      </c>
      <c r="D31" s="20">
        <f t="shared" ref="D31:H31" si="6">D30/SQRT(3)</f>
        <v>0.83274947129534194</v>
      </c>
      <c r="E31" s="20">
        <f t="shared" si="6"/>
        <v>0.67420385265541871</v>
      </c>
      <c r="F31" s="20">
        <f t="shared" si="6"/>
        <v>2.4223628071854804</v>
      </c>
      <c r="G31" s="20">
        <f t="shared" si="6"/>
        <v>3.7459351657140121</v>
      </c>
      <c r="H31" s="20">
        <f t="shared" si="6"/>
        <v>1.5069202364464129</v>
      </c>
      <c r="L31" t="s">
        <v>14</v>
      </c>
      <c r="M31">
        <v>380.44823158369508</v>
      </c>
      <c r="N31">
        <v>102.2028252721322</v>
      </c>
      <c r="O31">
        <v>117.34894314417268</v>
      </c>
    </row>
    <row r="32" spans="2:16" x14ac:dyDescent="0.4">
      <c r="L32" t="s">
        <v>17</v>
      </c>
      <c r="M32">
        <v>63.408038597282513</v>
      </c>
      <c r="N32">
        <v>17.033804212022034</v>
      </c>
      <c r="O32">
        <v>19.558157190695443</v>
      </c>
    </row>
    <row r="33" spans="2:18" x14ac:dyDescent="0.4">
      <c r="L33" t="s">
        <v>18</v>
      </c>
      <c r="M33">
        <v>703.0466826648983</v>
      </c>
      <c r="N33">
        <v>93.191975428533993</v>
      </c>
      <c r="O33">
        <v>333.35644676724439</v>
      </c>
    </row>
    <row r="34" spans="2:18" x14ac:dyDescent="0.4">
      <c r="B34" s="21" t="s">
        <v>30</v>
      </c>
      <c r="C34" s="21">
        <v>1</v>
      </c>
      <c r="D34" s="21">
        <v>2</v>
      </c>
      <c r="E34" s="22" t="s">
        <v>19</v>
      </c>
    </row>
    <row r="35" spans="2:18" x14ac:dyDescent="0.4">
      <c r="B35" s="23" t="s">
        <v>6</v>
      </c>
      <c r="C35" s="30">
        <f>C26</f>
        <v>87.406836270472624</v>
      </c>
      <c r="D35" s="23">
        <f t="shared" ref="D35:E35" si="7">D26</f>
        <v>9.5791595791595796</v>
      </c>
      <c r="E35" s="23">
        <f t="shared" si="7"/>
        <v>3.014004150367787</v>
      </c>
    </row>
    <row r="36" spans="2:18" ht="19.5" thickBot="1" x14ac:dyDescent="0.45">
      <c r="B36" s="23" t="s">
        <v>10</v>
      </c>
      <c r="C36" s="23">
        <f>F26</f>
        <v>39.409240924092408</v>
      </c>
      <c r="D36" s="23">
        <f t="shared" ref="D36:E36" si="8">G26</f>
        <v>24.488448844884488</v>
      </c>
      <c r="E36" s="23">
        <f t="shared" si="8"/>
        <v>36.102310231023104</v>
      </c>
      <c r="L36" t="s">
        <v>31</v>
      </c>
    </row>
    <row r="37" spans="2:18" x14ac:dyDescent="0.4">
      <c r="B37" s="23"/>
      <c r="C37" s="23"/>
      <c r="D37" s="23"/>
      <c r="E37" s="23"/>
      <c r="L37" s="24" t="s">
        <v>32</v>
      </c>
      <c r="M37" s="24" t="s">
        <v>33</v>
      </c>
      <c r="N37" s="24" t="s">
        <v>34</v>
      </c>
      <c r="O37" s="24" t="s">
        <v>18</v>
      </c>
      <c r="P37" s="24" t="s">
        <v>35</v>
      </c>
      <c r="Q37" s="24" t="s">
        <v>36</v>
      </c>
      <c r="R37" s="24" t="s">
        <v>37</v>
      </c>
    </row>
    <row r="38" spans="2:18" x14ac:dyDescent="0.4">
      <c r="B38" s="25" t="s">
        <v>29</v>
      </c>
      <c r="C38" s="25">
        <v>1</v>
      </c>
      <c r="D38" s="25">
        <v>2</v>
      </c>
      <c r="E38" s="26" t="s">
        <v>19</v>
      </c>
      <c r="L38" t="s">
        <v>38</v>
      </c>
      <c r="M38">
        <v>-3.637978807091713E-12</v>
      </c>
      <c r="N38">
        <v>1</v>
      </c>
      <c r="O38">
        <v>-3.637978807091713E-12</v>
      </c>
      <c r="P38">
        <v>-2.0151525176408006E-13</v>
      </c>
      <c r="Q38" t="e">
        <v>#NUM!</v>
      </c>
      <c r="R38">
        <v>4.7472253467225149</v>
      </c>
    </row>
    <row r="39" spans="2:18" x14ac:dyDescent="0.4">
      <c r="B39" t="s">
        <v>6</v>
      </c>
      <c r="C39">
        <f>C31</f>
        <v>0.86724984516670445</v>
      </c>
      <c r="D39">
        <f t="shared" ref="D39:E39" si="9">D31</f>
        <v>0.83274947129534194</v>
      </c>
      <c r="E39">
        <f t="shared" si="9"/>
        <v>0.67420385265541871</v>
      </c>
      <c r="L39" t="s">
        <v>39</v>
      </c>
      <c r="M39">
        <v>8159.5081443035269</v>
      </c>
      <c r="N39">
        <v>2</v>
      </c>
      <c r="O39">
        <v>4079.7540721517635</v>
      </c>
      <c r="P39">
        <v>225.98610728093436</v>
      </c>
      <c r="Q39">
        <v>2.9931993154659935E-10</v>
      </c>
      <c r="R39">
        <v>3.8852938346523942</v>
      </c>
    </row>
    <row r="40" spans="2:18" x14ac:dyDescent="0.4">
      <c r="B40" t="s">
        <v>10</v>
      </c>
      <c r="C40">
        <f>F31</f>
        <v>2.4223628071854804</v>
      </c>
      <c r="D40">
        <f t="shared" ref="D40:E40" si="10">G31</f>
        <v>3.7459351657140121</v>
      </c>
      <c r="E40">
        <f t="shared" si="10"/>
        <v>1.5069202364464129</v>
      </c>
      <c r="L40" t="s">
        <v>40</v>
      </c>
      <c r="M40">
        <v>5431.3380970965809</v>
      </c>
      <c r="N40">
        <v>2</v>
      </c>
      <c r="O40">
        <v>2715.6690485482904</v>
      </c>
      <c r="P40">
        <v>150.42658603710015</v>
      </c>
      <c r="Q40" s="27">
        <v>3.1845208738246648E-9</v>
      </c>
      <c r="R40">
        <v>3.8852938346523942</v>
      </c>
    </row>
    <row r="41" spans="2:18" x14ac:dyDescent="0.4">
      <c r="L41" t="s">
        <v>41</v>
      </c>
      <c r="M41">
        <v>216.63742720679844</v>
      </c>
      <c r="N41">
        <v>12</v>
      </c>
      <c r="O41">
        <v>18.053118933899871</v>
      </c>
    </row>
    <row r="43" spans="2:18" ht="19.5" thickBot="1" x14ac:dyDescent="0.45">
      <c r="L43" s="28" t="s">
        <v>14</v>
      </c>
      <c r="M43" s="28">
        <v>13807.483668606903</v>
      </c>
      <c r="N43" s="28">
        <v>17</v>
      </c>
      <c r="O43" s="28"/>
      <c r="P43" s="28"/>
      <c r="Q43" s="28"/>
      <c r="R43" s="28"/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2024-03-08T04:31:57Z</dcterms:created>
  <dcterms:modified xsi:type="dcterms:W3CDTF">2024-03-08T06:04:10Z</dcterms:modified>
</cp:coreProperties>
</file>