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B9E601F4-62F7-4383-8655-1ED4C7704378}" xr6:coauthVersionLast="47" xr6:coauthVersionMax="47" xr10:uidLastSave="{00000000-0000-0000-0000-000000000000}"/>
  <bookViews>
    <workbookView xWindow="495" yWindow="1425" windowWidth="14940" windowHeight="13560" xr2:uid="{84698042-B63A-4507-918E-1AE9B9D7138D}"/>
  </bookViews>
  <sheets>
    <sheet name="Figure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N12" i="1"/>
  <c r="H9" i="1"/>
  <c r="F21" i="1"/>
  <c r="H21" i="1" s="1"/>
  <c r="H20" i="1"/>
  <c r="F20" i="1"/>
  <c r="F19" i="1"/>
  <c r="H19" i="1" s="1"/>
  <c r="J19" i="1" s="1"/>
  <c r="M11" i="1" s="1"/>
  <c r="H16" i="1"/>
  <c r="J16" i="1" s="1"/>
  <c r="O10" i="1" s="1"/>
  <c r="F16" i="1"/>
  <c r="F15" i="1"/>
  <c r="H15" i="1" s="1"/>
  <c r="F14" i="1"/>
  <c r="H14" i="1" s="1"/>
  <c r="J14" i="1" s="1"/>
  <c r="M10" i="1" s="1"/>
  <c r="F11" i="1"/>
  <c r="H11" i="1" s="1"/>
  <c r="F10" i="1"/>
  <c r="H10" i="1" s="1"/>
  <c r="F9" i="1"/>
  <c r="J9" i="1" s="1"/>
  <c r="M9" i="1" s="1"/>
  <c r="J20" i="1" l="1"/>
  <c r="N11" i="1" s="1"/>
  <c r="J21" i="1"/>
  <c r="O11" i="1" s="1"/>
  <c r="M13" i="1"/>
  <c r="M14" i="1" s="1"/>
  <c r="M12" i="1"/>
  <c r="N9" i="1"/>
  <c r="J11" i="1"/>
  <c r="O9" i="1" s="1"/>
  <c r="J15" i="1"/>
  <c r="N10" i="1" s="1"/>
  <c r="O13" i="1" l="1"/>
  <c r="O14" i="1" s="1"/>
  <c r="O12" i="1"/>
  <c r="N13" i="1"/>
  <c r="N14" i="1" s="1"/>
  <c r="O15" i="1"/>
</calcChain>
</file>

<file path=xl/sharedStrings.xml><?xml version="1.0" encoding="utf-8"?>
<sst xmlns="http://schemas.openxmlformats.org/spreadsheetml/2006/main" count="31" uniqueCount="19">
  <si>
    <t>Figure 1D</t>
    <phoneticPr fontId="2"/>
  </si>
  <si>
    <t>＊original signal amount of Phosphorylated Sch9 (Sch9-P) and Non-phosphorylated Sch9 (Sch9)</t>
    <phoneticPr fontId="2"/>
  </si>
  <si>
    <t>＊comparison to untreated WT cells</t>
    <phoneticPr fontId="2"/>
  </si>
  <si>
    <t>Sch9-P</t>
    <phoneticPr fontId="2"/>
  </si>
  <si>
    <t>Sch9</t>
    <phoneticPr fontId="2"/>
  </si>
  <si>
    <t>Total Sch9</t>
    <phoneticPr fontId="2"/>
  </si>
  <si>
    <t>Sch9-P(%)</t>
    <phoneticPr fontId="2"/>
  </si>
  <si>
    <t>relative to WT</t>
    <phoneticPr fontId="2"/>
  </si>
  <si>
    <t>WT</t>
    <phoneticPr fontId="2"/>
  </si>
  <si>
    <t>WT+Rap</t>
    <phoneticPr fontId="2"/>
  </si>
  <si>
    <t>tcb123Δ</t>
    <phoneticPr fontId="2"/>
  </si>
  <si>
    <t>#1</t>
    <phoneticPr fontId="2"/>
  </si>
  <si>
    <t>#2</t>
    <phoneticPr fontId="2"/>
  </si>
  <si>
    <t>#3</t>
    <phoneticPr fontId="2"/>
  </si>
  <si>
    <t>average</t>
    <phoneticPr fontId="2"/>
  </si>
  <si>
    <t>stdev.p</t>
    <phoneticPr fontId="2"/>
  </si>
  <si>
    <t>se (3)</t>
    <phoneticPr fontId="2"/>
  </si>
  <si>
    <t>ttest</t>
    <phoneticPr fontId="2"/>
  </si>
  <si>
    <t>n.s.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</si>
</sst>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1D'!$L$12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1D'!$M$13:$O$13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5.5341784821118255E-2</c:v>
                  </c:pt>
                  <c:pt idx="2">
                    <c:v>6.3027248351538417E-2</c:v>
                  </c:pt>
                </c:numCache>
              </c:numRef>
            </c:plus>
            <c:minus>
              <c:numRef>
                <c:f>'Figure 1D'!$M$13:$O$13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5.5341784821118255E-2</c:v>
                  </c:pt>
                  <c:pt idx="2">
                    <c:v>6.3027248351538417E-2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1D'!$M$8:$O$8</c:f>
              <c:strCache>
                <c:ptCount val="3"/>
                <c:pt idx="0">
                  <c:v>WT</c:v>
                </c:pt>
                <c:pt idx="1">
                  <c:v>WT+Rap</c:v>
                </c:pt>
                <c:pt idx="2">
                  <c:v>tcb123Δ</c:v>
                </c:pt>
              </c:strCache>
            </c:strRef>
          </c:cat>
          <c:val>
            <c:numRef>
              <c:f>'Figure 1D'!$M$12:$O$12</c:f>
              <c:numCache>
                <c:formatCode>General</c:formatCode>
                <c:ptCount val="3"/>
                <c:pt idx="0">
                  <c:v>1</c:v>
                </c:pt>
                <c:pt idx="1">
                  <c:v>0.3699403553957854</c:v>
                </c:pt>
                <c:pt idx="2">
                  <c:v>1.0756860247594442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B-4371-9C84-325C5C5A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796112"/>
        <c:axId val="289798032"/>
      </c:barChart>
      <c:catAx>
        <c:axId val="2897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9798032"/>
        <c:crosses val="autoZero"/>
        <c:auto val="1"/>
        <c:lblAlgn val="ctr"/>
        <c:lblOffset val="100"/>
        <c:noMultiLvlLbl val="0"/>
      </c:catAx>
      <c:valAx>
        <c:axId val="28979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979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622959</xdr:colOff>
      <xdr:row>17</xdr:row>
      <xdr:rowOff>41565</xdr:rowOff>
    </xdr:from>
    <xdr:to>
      <xdr:col>15</xdr:col>
      <xdr:colOff>0</xdr:colOff>
      <xdr:row>25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0E0AB7-D949-4114-98C4-6954B027F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E2ED-F186-4459-BFDA-3A02E1D65CE8}">
  <dimension ref="B2:O21"/>
  <sheetViews>
    <sheetView tabSelected="1" zoomScale="70" zoomScaleNormal="70" workbookViewId="0">
      <selection activeCell="B2" sqref="B2"/>
    </sheetView>
  </sheetViews>
  <sheetFormatPr defaultRowHeight="18.75" x14ac:dyDescent="0.4"/>
  <sheetData>
    <row r="2" spans="2:15" x14ac:dyDescent="0.4">
      <c r="B2" s="1" t="s">
        <v>0</v>
      </c>
    </row>
    <row r="4" spans="2:15" ht="12.95" customHeight="1" x14ac:dyDescent="0.4">
      <c r="B4" s="9" t="s">
        <v>1</v>
      </c>
      <c r="C4" s="9"/>
      <c r="D4" s="9"/>
      <c r="E4" s="9"/>
      <c r="F4" s="9"/>
      <c r="J4" s="2" t="s">
        <v>2</v>
      </c>
    </row>
    <row r="5" spans="2:15" x14ac:dyDescent="0.4">
      <c r="B5" s="9"/>
      <c r="C5" s="9"/>
      <c r="D5" s="9"/>
      <c r="E5" s="9"/>
      <c r="F5" s="9"/>
    </row>
    <row r="6" spans="2:15" x14ac:dyDescent="0.4">
      <c r="B6" s="3"/>
      <c r="C6" s="3"/>
      <c r="D6" s="3"/>
      <c r="E6" s="3"/>
      <c r="F6" s="3"/>
    </row>
    <row r="7" spans="2:15" x14ac:dyDescent="0.4">
      <c r="D7" t="s">
        <v>3</v>
      </c>
      <c r="E7" t="s">
        <v>4</v>
      </c>
      <c r="F7" t="s">
        <v>5</v>
      </c>
      <c r="H7" t="s">
        <v>6</v>
      </c>
      <c r="J7" t="s">
        <v>7</v>
      </c>
    </row>
    <row r="8" spans="2:15" x14ac:dyDescent="0.4">
      <c r="M8" t="s">
        <v>8</v>
      </c>
      <c r="N8" t="s">
        <v>9</v>
      </c>
      <c r="O8" t="s">
        <v>10</v>
      </c>
    </row>
    <row r="9" spans="2:15" x14ac:dyDescent="0.4">
      <c r="B9" t="s">
        <v>11</v>
      </c>
      <c r="C9" s="4" t="s">
        <v>8</v>
      </c>
      <c r="D9" s="4">
        <v>3876.8609999999999</v>
      </c>
      <c r="E9" s="4">
        <v>15030.38</v>
      </c>
      <c r="F9" s="4">
        <f>D9+E9</f>
        <v>18907.240999999998</v>
      </c>
      <c r="H9">
        <f>D9/F9*100</f>
        <v>20.504636292518828</v>
      </c>
      <c r="J9">
        <f>H9/$H$9</f>
        <v>1</v>
      </c>
      <c r="L9" t="s">
        <v>11</v>
      </c>
      <c r="M9">
        <f>J9</f>
        <v>1</v>
      </c>
      <c r="N9">
        <f>J10</f>
        <v>0.38639739743670343</v>
      </c>
      <c r="O9">
        <f>J11</f>
        <v>1.0102840660045211</v>
      </c>
    </row>
    <row r="10" spans="2:15" x14ac:dyDescent="0.4">
      <c r="C10" s="4" t="s">
        <v>9</v>
      </c>
      <c r="D10" s="4">
        <v>1531.2339999999999</v>
      </c>
      <c r="E10" s="4">
        <v>17795.359</v>
      </c>
      <c r="F10" s="4">
        <f>D10+E10</f>
        <v>19326.593000000001</v>
      </c>
      <c r="H10">
        <f>D10/F10*100</f>
        <v>7.9229380988154503</v>
      </c>
      <c r="J10">
        <f>H10/$H$9</f>
        <v>0.38639739743670343</v>
      </c>
      <c r="L10" t="s">
        <v>12</v>
      </c>
      <c r="M10">
        <f>J14</f>
        <v>1</v>
      </c>
      <c r="N10">
        <f>J15</f>
        <v>0.2954476355479963</v>
      </c>
      <c r="O10">
        <f>J16</f>
        <v>1.1608330611423114</v>
      </c>
    </row>
    <row r="11" spans="2:15" x14ac:dyDescent="0.4">
      <c r="C11" s="4" t="s">
        <v>10</v>
      </c>
      <c r="D11" s="4">
        <v>2037.4469999999999</v>
      </c>
      <c r="E11" s="4">
        <v>7797.924</v>
      </c>
      <c r="F11" s="4">
        <f>D11+E11</f>
        <v>9835.3709999999992</v>
      </c>
      <c r="H11">
        <f>D11/F11*100</f>
        <v>20.715507325549794</v>
      </c>
      <c r="J11">
        <f t="shared" ref="J10:J11" si="0">H11/$H$9</f>
        <v>1.0102840660045211</v>
      </c>
      <c r="L11" t="s">
        <v>13</v>
      </c>
      <c r="M11">
        <f>J19</f>
        <v>1</v>
      </c>
      <c r="N11">
        <f>J20</f>
        <v>0.42797603320265659</v>
      </c>
      <c r="O11">
        <f>J21</f>
        <v>1.0559409471315002</v>
      </c>
    </row>
    <row r="12" spans="2:15" x14ac:dyDescent="0.4">
      <c r="L12" s="5" t="s">
        <v>14</v>
      </c>
      <c r="M12" s="5">
        <f>AVERAGE(M9:M11)</f>
        <v>1</v>
      </c>
      <c r="N12" s="5">
        <f>AVERAGE(N9:N11)</f>
        <v>0.3699403553957854</v>
      </c>
      <c r="O12" s="5">
        <f t="shared" ref="N12:O12" si="1">AVERAGE(O9:O11)</f>
        <v>1.0756860247594442</v>
      </c>
    </row>
    <row r="13" spans="2:15" x14ac:dyDescent="0.4">
      <c r="L13" t="s">
        <v>15</v>
      </c>
      <c r="M13">
        <f>_xlfn.STDEV.P(M9:M11)</f>
        <v>0</v>
      </c>
      <c r="N13">
        <f t="shared" ref="N13:O13" si="2">_xlfn.STDEV.P(N9:N11)</f>
        <v>5.5341784821118255E-2</v>
      </c>
      <c r="O13">
        <f t="shared" si="2"/>
        <v>6.3027248351538417E-2</v>
      </c>
    </row>
    <row r="14" spans="2:15" x14ac:dyDescent="0.4">
      <c r="B14" t="s">
        <v>12</v>
      </c>
      <c r="C14" s="4" t="s">
        <v>8</v>
      </c>
      <c r="D14" s="4">
        <v>8737.8439999999991</v>
      </c>
      <c r="E14" s="4">
        <v>50172.525000000001</v>
      </c>
      <c r="F14" s="4">
        <f>D14+E14</f>
        <v>58910.368999999999</v>
      </c>
      <c r="H14">
        <f>D14/F14*100</f>
        <v>14.832438072149913</v>
      </c>
      <c r="J14">
        <f>H14/$H$14</f>
        <v>1</v>
      </c>
      <c r="L14" s="6" t="s">
        <v>16</v>
      </c>
      <c r="M14" s="6">
        <f>M13/SQRT(3)</f>
        <v>0</v>
      </c>
      <c r="N14" s="6">
        <f t="shared" ref="N14:O14" si="3">N13/SQRT(3)</f>
        <v>3.1951594363906974E-2</v>
      </c>
      <c r="O14" s="6">
        <f t="shared" si="3"/>
        <v>3.6388798802042106E-2</v>
      </c>
    </row>
    <row r="15" spans="2:15" x14ac:dyDescent="0.4">
      <c r="C15" s="4" t="s">
        <v>9</v>
      </c>
      <c r="D15" s="4">
        <v>1841.0119999999999</v>
      </c>
      <c r="E15" s="4">
        <v>40170.04</v>
      </c>
      <c r="F15" s="4">
        <f>D15+E15</f>
        <v>42011.052000000003</v>
      </c>
      <c r="H15">
        <f>D15/F15*100</f>
        <v>4.3822087578287725</v>
      </c>
      <c r="J15">
        <f t="shared" ref="J15:J16" si="4">H15/$H$14</f>
        <v>0.2954476355479963</v>
      </c>
      <c r="L15" s="7" t="s">
        <v>17</v>
      </c>
      <c r="M15" s="7"/>
      <c r="N15" s="7"/>
      <c r="O15" s="7">
        <f>TTEST(M9:M11,O9:O11,2,2)</f>
        <v>0.16469181502629371</v>
      </c>
    </row>
    <row r="16" spans="2:15" x14ac:dyDescent="0.4">
      <c r="C16" s="4" t="s">
        <v>10</v>
      </c>
      <c r="D16" s="4">
        <v>7062.4089999999997</v>
      </c>
      <c r="E16" s="4">
        <v>33955.22</v>
      </c>
      <c r="F16" s="4">
        <f>D16+E16</f>
        <v>41017.629000000001</v>
      </c>
      <c r="H16">
        <f>D16/F16*100</f>
        <v>17.217984491497546</v>
      </c>
      <c r="J16">
        <f t="shared" si="4"/>
        <v>1.1608330611423114</v>
      </c>
      <c r="L16" s="7"/>
      <c r="M16" s="7"/>
      <c r="N16" s="7"/>
      <c r="O16" s="8" t="s">
        <v>18</v>
      </c>
    </row>
    <row r="19" spans="2:10" x14ac:dyDescent="0.4">
      <c r="B19" t="s">
        <v>13</v>
      </c>
      <c r="C19" s="4" t="s">
        <v>8</v>
      </c>
      <c r="D19" s="4">
        <v>15343.894</v>
      </c>
      <c r="E19" s="4">
        <v>19322.823</v>
      </c>
      <c r="F19" s="4">
        <f>D19+E19</f>
        <v>34666.717000000004</v>
      </c>
      <c r="H19">
        <f>D19/F19*100</f>
        <v>44.261168428495836</v>
      </c>
      <c r="J19">
        <f>H19/$H$19</f>
        <v>1</v>
      </c>
    </row>
    <row r="20" spans="2:10" x14ac:dyDescent="0.4">
      <c r="C20" s="4" t="s">
        <v>9</v>
      </c>
      <c r="D20" s="4">
        <v>5143.9030000000002</v>
      </c>
      <c r="E20" s="4">
        <v>22011.136999999999</v>
      </c>
      <c r="F20" s="4">
        <f>D20+E20</f>
        <v>27155.040000000001</v>
      </c>
      <c r="H20">
        <f>D20/F20*100</f>
        <v>18.94271928894231</v>
      </c>
      <c r="J20">
        <f>H20/$H$19</f>
        <v>0.42797603320265659</v>
      </c>
    </row>
    <row r="21" spans="2:10" x14ac:dyDescent="0.4">
      <c r="C21" s="4" t="s">
        <v>10</v>
      </c>
      <c r="D21" s="4">
        <v>19529.986000000001</v>
      </c>
      <c r="E21" s="4">
        <v>22256.844000000001</v>
      </c>
      <c r="F21" s="4">
        <f>D21+E21</f>
        <v>41786.83</v>
      </c>
      <c r="H21">
        <f>D21/F21*100</f>
        <v>46.737180111532751</v>
      </c>
      <c r="J21">
        <f>H21/$H$19</f>
        <v>1.0559409471315002</v>
      </c>
    </row>
  </sheetData>
  <mergeCells count="1">
    <mergeCell ref="B4:F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2024-03-08T04:37:45Z</dcterms:created>
  <dcterms:modified xsi:type="dcterms:W3CDTF">2024-03-08T06:07:42Z</dcterms:modified>
</cp:coreProperties>
</file>