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030E4626-73E2-451E-BA5C-F2787DA5DBC6}" xr6:coauthVersionLast="47" xr6:coauthVersionMax="47" xr10:uidLastSave="{00000000-0000-0000-0000-000000000000}"/>
  <bookViews>
    <workbookView xWindow="495" yWindow="1425" windowWidth="14940" windowHeight="13560" xr2:uid="{4FDD0C44-E2F5-48AE-8D05-F6F120771FC8}"/>
  </bookViews>
  <sheets>
    <sheet name="Figure 3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F26" i="1"/>
  <c r="C26" i="1"/>
  <c r="E25" i="1"/>
  <c r="D25" i="1"/>
  <c r="C25" i="1"/>
  <c r="C28" i="1" s="1"/>
  <c r="C36" i="1" s="1"/>
  <c r="G17" i="1"/>
  <c r="H27" i="1" s="1"/>
  <c r="G16" i="1"/>
  <c r="H26" i="1" s="1"/>
  <c r="G15" i="1"/>
  <c r="H25" i="1" s="1"/>
  <c r="G10" i="1"/>
  <c r="G9" i="1"/>
  <c r="E26" i="1" s="1"/>
  <c r="G8" i="1"/>
  <c r="H28" i="1" l="1"/>
  <c r="E37" i="1" s="1"/>
  <c r="H31" i="1"/>
  <c r="H32" i="1" s="1"/>
  <c r="E41" i="1" s="1"/>
  <c r="H29" i="1"/>
  <c r="D28" i="1"/>
  <c r="D36" i="1" s="1"/>
  <c r="F25" i="1"/>
  <c r="C31" i="1"/>
  <c r="C32" i="1" s="1"/>
  <c r="C40" i="1" s="1"/>
  <c r="G25" i="1"/>
  <c r="E31" i="1"/>
  <c r="E32" i="1" s="1"/>
  <c r="E40" i="1" s="1"/>
  <c r="D26" i="1"/>
  <c r="E28" i="1"/>
  <c r="E36" i="1" s="1"/>
  <c r="G26" i="1"/>
  <c r="F29" i="1" l="1"/>
  <c r="F28" i="1"/>
  <c r="C37" i="1" s="1"/>
  <c r="F31" i="1"/>
  <c r="F32" i="1" s="1"/>
  <c r="C41" i="1" s="1"/>
  <c r="G29" i="1"/>
  <c r="D31" i="1"/>
  <c r="D32" i="1" s="1"/>
  <c r="D40" i="1" s="1"/>
  <c r="G28" i="1"/>
  <c r="D37" i="1" s="1"/>
  <c r="G31" i="1"/>
  <c r="G32" i="1" s="1"/>
  <c r="D41" i="1" s="1"/>
</calcChain>
</file>

<file path=xl/sharedStrings.xml><?xml version="1.0" encoding="utf-8"?>
<sst xmlns="http://schemas.openxmlformats.org/spreadsheetml/2006/main" count="73" uniqueCount="40">
  <si>
    <t>Figure 3B</t>
    <phoneticPr fontId="3"/>
  </si>
  <si>
    <t>＊Number of cells (classified by number of vacuoles per cell)</t>
    <phoneticPr fontId="3"/>
  </si>
  <si>
    <t>＊two-way ANOVA</t>
    <phoneticPr fontId="3"/>
  </si>
  <si>
    <t>WT</t>
  </si>
  <si>
    <t>≧ 3</t>
  </si>
  <si>
    <t>total</t>
    <phoneticPr fontId="3"/>
  </si>
  <si>
    <t>1st</t>
    <phoneticPr fontId="3"/>
  </si>
  <si>
    <t>2nd</t>
    <phoneticPr fontId="3"/>
  </si>
  <si>
    <t>3rd</t>
    <phoneticPr fontId="3"/>
  </si>
  <si>
    <t>lag1Δlac1Δ</t>
    <phoneticPr fontId="3"/>
  </si>
  <si>
    <t>分散分析: 繰り返しのある二元配置</t>
  </si>
  <si>
    <t>概要</t>
  </si>
  <si>
    <t>合計</t>
  </si>
  <si>
    <t>データの個数</t>
  </si>
  <si>
    <t>＊Ratio of cells classified into each group (%)</t>
    <phoneticPr fontId="3"/>
  </si>
  <si>
    <t>平均</t>
  </si>
  <si>
    <t>分散</t>
  </si>
  <si>
    <t>&gt;3</t>
    <phoneticPr fontId="3"/>
  </si>
  <si>
    <t>lag1Δlac1Δ</t>
  </si>
  <si>
    <t>1st</t>
  </si>
  <si>
    <t>2nd</t>
  </si>
  <si>
    <t>3rd</t>
  </si>
  <si>
    <t>average</t>
  </si>
  <si>
    <t>ttest</t>
  </si>
  <si>
    <t>***</t>
    <phoneticPr fontId="3"/>
  </si>
  <si>
    <t>stdev.p</t>
    <phoneticPr fontId="3"/>
  </si>
  <si>
    <t>se (3)</t>
    <phoneticPr fontId="3"/>
  </si>
  <si>
    <t>average</t>
    <phoneticPr fontId="3"/>
  </si>
  <si>
    <t>&gt; 3</t>
    <phoneticPr fontId="3"/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</si>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</sst>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E+00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1" fillId="0" borderId="1" xfId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7" fillId="2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4" borderId="0" xfId="0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8" fillId="0" borderId="0" xfId="1" applyFont="1">
      <alignment vertical="center"/>
    </xf>
    <xf numFmtId="0" fontId="0" fillId="0" borderId="11" xfId="0" applyBorder="1" applyAlignment="1">
      <alignment horizontal="center"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176" fontId="0" fillId="5" borderId="0" xfId="0" applyNumberFormat="1" applyFill="1">
      <alignment vertical="center"/>
    </xf>
    <xf numFmtId="0" fontId="0" fillId="0" borderId="12" xfId="0" applyBorder="1">
      <alignment vertical="center"/>
    </xf>
  </cellXfs>
  <cellStyles count="2">
    <cellStyle name="標準" xfId="0" builtinId="0"/>
    <cellStyle name="標準 3" xfId="1" xr:uid="{1ED51A88-05FC-435F-BB8F-5A62BD5C4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3B'!$C$35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3B'!$C$40:$C$41</c:f>
                <c:numCache>
                  <c:formatCode>General</c:formatCode>
                  <c:ptCount val="2"/>
                  <c:pt idx="0">
                    <c:v>0.98104731766869346</c:v>
                  </c:pt>
                  <c:pt idx="1">
                    <c:v>2.1659631364228296</c:v>
                  </c:pt>
                </c:numCache>
              </c:numRef>
            </c:plus>
            <c:minus>
              <c:numRef>
                <c:f>'Figure 3B'!$C$40:$C$41</c:f>
                <c:numCache>
                  <c:formatCode>General</c:formatCode>
                  <c:ptCount val="2"/>
                  <c:pt idx="0">
                    <c:v>0.98104731766869346</c:v>
                  </c:pt>
                  <c:pt idx="1">
                    <c:v>2.1659631364228296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3B'!$B$36:$B$37</c:f>
              <c:strCache>
                <c:ptCount val="2"/>
                <c:pt idx="0">
                  <c:v>WT</c:v>
                </c:pt>
                <c:pt idx="1">
                  <c:v>lag1Δlac1Δ</c:v>
                </c:pt>
              </c:strCache>
            </c:strRef>
          </c:cat>
          <c:val>
            <c:numRef>
              <c:f>'Figure 3B'!$C$36:$C$37</c:f>
              <c:numCache>
                <c:formatCode>General</c:formatCode>
                <c:ptCount val="2"/>
                <c:pt idx="0">
                  <c:v>93.172197614464721</c:v>
                </c:pt>
                <c:pt idx="1">
                  <c:v>28.51598021602679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4-4EA3-9727-C8633CE7DF90}"/>
            </c:ext>
          </c:extLst>
        </c:ser>
        <c:ser>
          <c:idx val="1"/>
          <c:order val="1"/>
          <c:tx>
            <c:strRef>
              <c:f>'Figure 3B'!$D$35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3B'!$D$40:$D$41</c:f>
                <c:numCache>
                  <c:formatCode>General</c:formatCode>
                  <c:ptCount val="2"/>
                  <c:pt idx="0">
                    <c:v>0.72655823868410996</c:v>
                  </c:pt>
                  <c:pt idx="1">
                    <c:v>0.99290867641444869</c:v>
                  </c:pt>
                </c:numCache>
              </c:numRef>
            </c:plus>
            <c:minus>
              <c:numRef>
                <c:f>'Figure 3B'!$D$40:$D$41</c:f>
                <c:numCache>
                  <c:formatCode>General</c:formatCode>
                  <c:ptCount val="2"/>
                  <c:pt idx="0">
                    <c:v>0.72655823868410996</c:v>
                  </c:pt>
                  <c:pt idx="1">
                    <c:v>0.99290867641444869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3B'!$B$36:$B$37</c:f>
              <c:strCache>
                <c:ptCount val="2"/>
                <c:pt idx="0">
                  <c:v>WT</c:v>
                </c:pt>
                <c:pt idx="1">
                  <c:v>lag1Δlac1Δ</c:v>
                </c:pt>
              </c:strCache>
            </c:strRef>
          </c:cat>
          <c:val>
            <c:numRef>
              <c:f>'Figure 3B'!$D$36:$D$37</c:f>
              <c:numCache>
                <c:formatCode>General</c:formatCode>
                <c:ptCount val="2"/>
                <c:pt idx="0">
                  <c:v>6.0034553929639856</c:v>
                </c:pt>
                <c:pt idx="1">
                  <c:v>37.767954177479098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4-4EA3-9727-C8633CE7DF90}"/>
            </c:ext>
          </c:extLst>
        </c:ser>
        <c:ser>
          <c:idx val="2"/>
          <c:order val="2"/>
          <c:tx>
            <c:strRef>
              <c:f>'Figure 3B'!$E$35</c:f>
              <c:strCache>
                <c:ptCount val="1"/>
                <c:pt idx="0">
                  <c:v>&gt;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3B'!$E$40:$E$41</c:f>
                <c:numCache>
                  <c:formatCode>General</c:formatCode>
                  <c:ptCount val="2"/>
                  <c:pt idx="0">
                    <c:v>0.36540065394252974</c:v>
                  </c:pt>
                  <c:pt idx="1">
                    <c:v>2.5084795154303072</c:v>
                  </c:pt>
                </c:numCache>
              </c:numRef>
            </c:plus>
            <c:minus>
              <c:numRef>
                <c:f>'Figure 3B'!$E$40:$E$41</c:f>
                <c:numCache>
                  <c:formatCode>General</c:formatCode>
                  <c:ptCount val="2"/>
                  <c:pt idx="0">
                    <c:v>0.36540065394252974</c:v>
                  </c:pt>
                  <c:pt idx="1">
                    <c:v>2.5084795154303072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3B'!$B$36:$B$37</c:f>
              <c:strCache>
                <c:ptCount val="2"/>
                <c:pt idx="0">
                  <c:v>WT</c:v>
                </c:pt>
                <c:pt idx="1">
                  <c:v>lag1Δlac1Δ</c:v>
                </c:pt>
              </c:strCache>
            </c:strRef>
          </c:cat>
          <c:val>
            <c:numRef>
              <c:f>'Figure 3B'!$E$36:$E$37</c:f>
              <c:numCache>
                <c:formatCode>General</c:formatCode>
                <c:ptCount val="2"/>
                <c:pt idx="0">
                  <c:v>0.82434699257129163</c:v>
                </c:pt>
                <c:pt idx="1">
                  <c:v>33.716065606494112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E4-4EA3-9727-C8633CE7D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510240"/>
        <c:axId val="1973489856"/>
      </c:barChart>
      <c:catAx>
        <c:axId val="19735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3489856"/>
        <c:crosses val="autoZero"/>
        <c:auto val="1"/>
        <c:lblAlgn val="ctr"/>
        <c:lblOffset val="100"/>
        <c:noMultiLvlLbl val="0"/>
      </c:catAx>
      <c:valAx>
        <c:axId val="197348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351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48146</xdr:colOff>
      <xdr:row>33</xdr:row>
      <xdr:rowOff>31863</xdr:rowOff>
    </xdr:from>
    <xdr:to>
      <xdr:col>8</xdr:col>
      <xdr:colOff>498763</xdr:colOff>
      <xdr:row>41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7452D6-9CA5-4CEF-90F1-FC7DE1F86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DF56-8D9B-4713-B53D-9B1A9DC4F5EC}">
  <dimension ref="B2:Q44"/>
  <sheetViews>
    <sheetView tabSelected="1" zoomScale="55" zoomScaleNormal="55" workbookViewId="0">
      <selection activeCell="B2" sqref="B2"/>
    </sheetView>
  </sheetViews>
  <sheetFormatPr defaultColWidth="8" defaultRowHeight="19.5" x14ac:dyDescent="0.4"/>
  <cols>
    <col min="1" max="16384" width="8" style="2"/>
  </cols>
  <sheetData>
    <row r="2" spans="2:17" x14ac:dyDescent="0.4">
      <c r="B2" s="1" t="s">
        <v>0</v>
      </c>
    </row>
    <row r="4" spans="2:17" x14ac:dyDescent="0.4">
      <c r="B4" s="3" t="s">
        <v>1</v>
      </c>
      <c r="K4" s="4" t="s">
        <v>2</v>
      </c>
    </row>
    <row r="5" spans="2:17" x14ac:dyDescent="0.4">
      <c r="K5" s="4"/>
    </row>
    <row r="6" spans="2:17" x14ac:dyDescent="0.4">
      <c r="C6" t="s">
        <v>3</v>
      </c>
    </row>
    <row r="7" spans="2:17" x14ac:dyDescent="0.4">
      <c r="C7" s="5"/>
      <c r="D7" s="6">
        <v>1</v>
      </c>
      <c r="E7" s="6">
        <v>2</v>
      </c>
      <c r="F7" s="7" t="s">
        <v>4</v>
      </c>
      <c r="G7" s="7" t="s">
        <v>5</v>
      </c>
      <c r="L7">
        <v>1</v>
      </c>
      <c r="M7">
        <v>2</v>
      </c>
      <c r="N7" s="8" t="s">
        <v>4</v>
      </c>
    </row>
    <row r="8" spans="2:17" x14ac:dyDescent="0.4">
      <c r="C8" s="6" t="s">
        <v>6</v>
      </c>
      <c r="D8" s="6">
        <v>118</v>
      </c>
      <c r="E8" s="6">
        <v>10</v>
      </c>
      <c r="F8" s="6">
        <v>2</v>
      </c>
      <c r="G8" s="6">
        <f>SUM(D8:F8)</f>
        <v>130</v>
      </c>
      <c r="K8" t="s">
        <v>3</v>
      </c>
      <c r="L8" s="2">
        <v>90.769230769230774</v>
      </c>
      <c r="M8" s="2">
        <v>7.6923076923076925</v>
      </c>
      <c r="N8" s="2">
        <v>1.5384615384615385</v>
      </c>
    </row>
    <row r="9" spans="2:17" x14ac:dyDescent="0.4">
      <c r="C9" s="6" t="s">
        <v>7</v>
      </c>
      <c r="D9" s="6">
        <v>117</v>
      </c>
      <c r="E9" s="6">
        <v>7</v>
      </c>
      <c r="F9" s="6">
        <v>0</v>
      </c>
      <c r="G9" s="6">
        <f t="shared" ref="G9:G10" si="0">SUM(D9:F9)</f>
        <v>124</v>
      </c>
      <c r="L9" s="2">
        <v>94.354838709677423</v>
      </c>
      <c r="M9" s="2">
        <v>5.6451612903225801</v>
      </c>
      <c r="N9" s="2">
        <v>0</v>
      </c>
    </row>
    <row r="10" spans="2:17" x14ac:dyDescent="0.4">
      <c r="C10" s="6" t="s">
        <v>8</v>
      </c>
      <c r="D10" s="6">
        <v>101</v>
      </c>
      <c r="E10" s="6">
        <v>5</v>
      </c>
      <c r="F10" s="6">
        <v>1</v>
      </c>
      <c r="G10" s="6">
        <f t="shared" si="0"/>
        <v>107</v>
      </c>
      <c r="L10" s="2">
        <v>94.392523364485982</v>
      </c>
      <c r="M10" s="2">
        <v>4.6728971962616823</v>
      </c>
      <c r="N10" s="2">
        <v>0.93457943925233633</v>
      </c>
    </row>
    <row r="11" spans="2:17" x14ac:dyDescent="0.4">
      <c r="K11" t="s">
        <v>9</v>
      </c>
      <c r="L11" s="2">
        <v>23.893805309734514</v>
      </c>
      <c r="M11" s="2">
        <v>36.283185840707965</v>
      </c>
      <c r="N11" s="2">
        <v>39.823008849557525</v>
      </c>
    </row>
    <row r="12" spans="2:17" x14ac:dyDescent="0.4">
      <c r="L12" s="2">
        <v>33.082706766917291</v>
      </c>
      <c r="M12" s="2">
        <v>36.84210526315789</v>
      </c>
      <c r="N12" s="2">
        <v>30.075187969924812</v>
      </c>
    </row>
    <row r="13" spans="2:17" x14ac:dyDescent="0.4">
      <c r="C13" t="s">
        <v>9</v>
      </c>
      <c r="L13" s="2">
        <v>28.571428571428569</v>
      </c>
      <c r="M13" s="2">
        <v>40.178571428571431</v>
      </c>
      <c r="N13" s="2">
        <v>31.25</v>
      </c>
    </row>
    <row r="14" spans="2:17" x14ac:dyDescent="0.4">
      <c r="C14" s="5"/>
      <c r="D14" s="6">
        <v>1</v>
      </c>
      <c r="E14" s="6">
        <v>2</v>
      </c>
      <c r="F14" s="7" t="s">
        <v>4</v>
      </c>
      <c r="G14" s="7" t="s">
        <v>5</v>
      </c>
    </row>
    <row r="15" spans="2:17" x14ac:dyDescent="0.4">
      <c r="C15" s="6" t="s">
        <v>6</v>
      </c>
      <c r="D15" s="6">
        <v>27</v>
      </c>
      <c r="E15" s="6">
        <v>41</v>
      </c>
      <c r="F15" s="6">
        <v>45</v>
      </c>
      <c r="G15" s="6">
        <f>SUM(D15:F15)</f>
        <v>113</v>
      </c>
      <c r="K15" t="s">
        <v>10</v>
      </c>
      <c r="L15"/>
      <c r="M15"/>
      <c r="N15"/>
      <c r="O15"/>
      <c r="P15"/>
      <c r="Q15"/>
    </row>
    <row r="16" spans="2:17" x14ac:dyDescent="0.4">
      <c r="C16" s="6" t="s">
        <v>7</v>
      </c>
      <c r="D16" s="6">
        <v>44</v>
      </c>
      <c r="E16" s="6">
        <v>49</v>
      </c>
      <c r="F16" s="6">
        <v>40</v>
      </c>
      <c r="G16" s="6">
        <f t="shared" ref="G16:G17" si="1">SUM(D16:F16)</f>
        <v>133</v>
      </c>
      <c r="K16"/>
      <c r="L16"/>
      <c r="M16"/>
      <c r="N16"/>
      <c r="O16"/>
      <c r="P16"/>
      <c r="Q16"/>
    </row>
    <row r="17" spans="2:17" x14ac:dyDescent="0.4">
      <c r="C17" s="6" t="s">
        <v>8</v>
      </c>
      <c r="D17" s="6">
        <v>32</v>
      </c>
      <c r="E17" s="6">
        <v>45</v>
      </c>
      <c r="F17" s="6">
        <v>35</v>
      </c>
      <c r="G17" s="6">
        <f t="shared" si="1"/>
        <v>112</v>
      </c>
      <c r="K17" t="s">
        <v>11</v>
      </c>
      <c r="L17">
        <v>1</v>
      </c>
      <c r="M17">
        <v>2</v>
      </c>
      <c r="N17" s="8" t="s">
        <v>4</v>
      </c>
      <c r="O17" t="s">
        <v>12</v>
      </c>
      <c r="P17"/>
      <c r="Q17"/>
    </row>
    <row r="18" spans="2:17" ht="20.25" thickBot="1" x14ac:dyDescent="0.45">
      <c r="K18" s="9" t="s">
        <v>3</v>
      </c>
      <c r="L18" s="9"/>
      <c r="M18" s="9"/>
      <c r="N18" s="9"/>
      <c r="O18" s="9"/>
      <c r="P18"/>
      <c r="Q18"/>
    </row>
    <row r="19" spans="2:17" x14ac:dyDescent="0.4">
      <c r="K19" t="s">
        <v>13</v>
      </c>
      <c r="L19">
        <v>3</v>
      </c>
      <c r="M19">
        <v>3</v>
      </c>
      <c r="N19">
        <v>3</v>
      </c>
      <c r="O19">
        <v>9</v>
      </c>
      <c r="P19"/>
      <c r="Q19"/>
    </row>
    <row r="20" spans="2:17" x14ac:dyDescent="0.4">
      <c r="K20" t="s">
        <v>12</v>
      </c>
      <c r="L20">
        <v>279.51659284339416</v>
      </c>
      <c r="M20">
        <v>18.010366178891957</v>
      </c>
      <c r="N20">
        <v>2.4730409777138749</v>
      </c>
      <c r="O20">
        <v>300</v>
      </c>
      <c r="P20"/>
      <c r="Q20"/>
    </row>
    <row r="21" spans="2:17" x14ac:dyDescent="0.4">
      <c r="B21" s="3" t="s">
        <v>14</v>
      </c>
      <c r="K21" t="s">
        <v>15</v>
      </c>
      <c r="L21">
        <v>93.172197614464721</v>
      </c>
      <c r="M21">
        <v>6.0034553929639856</v>
      </c>
      <c r="N21">
        <v>0.82434699257129163</v>
      </c>
      <c r="O21">
        <v>33.333333333333336</v>
      </c>
      <c r="P21"/>
      <c r="Q21"/>
    </row>
    <row r="22" spans="2:17" x14ac:dyDescent="0.4">
      <c r="K22" t="s">
        <v>16</v>
      </c>
      <c r="L22">
        <v>4.3310422777722213</v>
      </c>
      <c r="M22">
        <v>2.3754909338989023</v>
      </c>
      <c r="N22">
        <v>0.60082937055732777</v>
      </c>
      <c r="O22">
        <v>2020.9941279936834</v>
      </c>
      <c r="P22"/>
      <c r="Q22"/>
    </row>
    <row r="23" spans="2:17" x14ac:dyDescent="0.4">
      <c r="B23"/>
      <c r="C23" t="s">
        <v>3</v>
      </c>
      <c r="D23"/>
      <c r="E23"/>
      <c r="F23" t="s">
        <v>9</v>
      </c>
      <c r="G23"/>
      <c r="H23"/>
      <c r="I23"/>
      <c r="J23"/>
      <c r="K23"/>
      <c r="L23"/>
      <c r="M23"/>
      <c r="N23"/>
      <c r="O23"/>
      <c r="P23"/>
      <c r="Q23"/>
    </row>
    <row r="24" spans="2:17" ht="20.25" thickBot="1" x14ac:dyDescent="0.45">
      <c r="B24"/>
      <c r="C24">
        <v>1</v>
      </c>
      <c r="D24">
        <v>2</v>
      </c>
      <c r="E24" s="8" t="s">
        <v>17</v>
      </c>
      <c r="F24">
        <v>1</v>
      </c>
      <c r="G24">
        <v>2</v>
      </c>
      <c r="H24" s="8" t="s">
        <v>17</v>
      </c>
      <c r="I24"/>
      <c r="J24"/>
      <c r="K24" s="9" t="s">
        <v>18</v>
      </c>
      <c r="L24" s="9"/>
      <c r="M24" s="9"/>
      <c r="N24" s="9"/>
      <c r="O24" s="9"/>
      <c r="P24"/>
      <c r="Q24"/>
    </row>
    <row r="25" spans="2:17" x14ac:dyDescent="0.4">
      <c r="B25" t="s">
        <v>19</v>
      </c>
      <c r="C25" s="10">
        <f t="shared" ref="C25:E27" si="2">D8/$G8*100</f>
        <v>90.769230769230774</v>
      </c>
      <c r="D25" s="11">
        <f t="shared" si="2"/>
        <v>7.6923076923076925</v>
      </c>
      <c r="E25" s="12">
        <f t="shared" si="2"/>
        <v>1.5384615384615385</v>
      </c>
      <c r="F25" s="10">
        <f t="shared" ref="F25:H27" si="3">D15/$G15*100</f>
        <v>23.893805309734514</v>
      </c>
      <c r="G25" s="11">
        <f t="shared" si="3"/>
        <v>36.283185840707965</v>
      </c>
      <c r="H25" s="12">
        <f t="shared" si="3"/>
        <v>39.823008849557525</v>
      </c>
      <c r="I25"/>
      <c r="J25"/>
      <c r="K25" t="s">
        <v>13</v>
      </c>
      <c r="L25">
        <v>3</v>
      </c>
      <c r="M25">
        <v>3</v>
      </c>
      <c r="N25">
        <v>3</v>
      </c>
      <c r="O25">
        <v>9</v>
      </c>
      <c r="P25"/>
      <c r="Q25"/>
    </row>
    <row r="26" spans="2:17" x14ac:dyDescent="0.4">
      <c r="B26" s="13" t="s">
        <v>20</v>
      </c>
      <c r="C26" s="14">
        <f t="shared" si="2"/>
        <v>94.354838709677423</v>
      </c>
      <c r="D26">
        <f t="shared" si="2"/>
        <v>5.6451612903225801</v>
      </c>
      <c r="E26" s="15">
        <f t="shared" si="2"/>
        <v>0</v>
      </c>
      <c r="F26" s="14">
        <f t="shared" si="3"/>
        <v>33.082706766917291</v>
      </c>
      <c r="G26">
        <f t="shared" si="3"/>
        <v>36.84210526315789</v>
      </c>
      <c r="H26" s="15">
        <f t="shared" si="3"/>
        <v>30.075187969924812</v>
      </c>
      <c r="I26"/>
      <c r="J26"/>
      <c r="K26" t="s">
        <v>12</v>
      </c>
      <c r="L26">
        <v>85.54794064808037</v>
      </c>
      <c r="M26">
        <v>113.30386253243729</v>
      </c>
      <c r="N26">
        <v>101.14819681948234</v>
      </c>
      <c r="O26">
        <v>300</v>
      </c>
      <c r="P26"/>
      <c r="Q26"/>
    </row>
    <row r="27" spans="2:17" x14ac:dyDescent="0.4">
      <c r="B27" t="s">
        <v>21</v>
      </c>
      <c r="C27" s="16">
        <f t="shared" si="2"/>
        <v>94.392523364485982</v>
      </c>
      <c r="D27" s="17">
        <f t="shared" si="2"/>
        <v>4.6728971962616823</v>
      </c>
      <c r="E27" s="18">
        <f t="shared" si="2"/>
        <v>0.93457943925233633</v>
      </c>
      <c r="F27" s="16">
        <f t="shared" si="3"/>
        <v>28.571428571428569</v>
      </c>
      <c r="G27" s="17">
        <f t="shared" si="3"/>
        <v>40.178571428571431</v>
      </c>
      <c r="H27" s="18">
        <f t="shared" si="3"/>
        <v>31.25</v>
      </c>
      <c r="I27"/>
      <c r="J27"/>
      <c r="K27" t="s">
        <v>15</v>
      </c>
      <c r="L27">
        <v>28.51598021602679</v>
      </c>
      <c r="M27">
        <v>37.767954177479098</v>
      </c>
      <c r="N27">
        <v>33.716065606494112</v>
      </c>
      <c r="O27">
        <v>33.333333333333336</v>
      </c>
      <c r="P27"/>
      <c r="Q27"/>
    </row>
    <row r="28" spans="2:17" x14ac:dyDescent="0.4">
      <c r="B28" s="19" t="s">
        <v>22</v>
      </c>
      <c r="C28" s="19">
        <f>AVERAGE(C25:C27)</f>
        <v>93.172197614464721</v>
      </c>
      <c r="D28" s="19">
        <f t="shared" ref="D28:H28" si="4">AVERAGE(D25:D27)</f>
        <v>6.0034553929639856</v>
      </c>
      <c r="E28" s="19">
        <f t="shared" si="4"/>
        <v>0.82434699257129163</v>
      </c>
      <c r="F28" s="19">
        <f t="shared" si="4"/>
        <v>28.51598021602679</v>
      </c>
      <c r="G28" s="19">
        <f t="shared" si="4"/>
        <v>37.767954177479098</v>
      </c>
      <c r="H28" s="19">
        <f t="shared" si="4"/>
        <v>33.716065606494112</v>
      </c>
      <c r="I28"/>
      <c r="J28"/>
      <c r="K28" t="s">
        <v>16</v>
      </c>
      <c r="L28">
        <v>21.111283387541789</v>
      </c>
      <c r="M28">
        <v>4.4364043786459151</v>
      </c>
      <c r="N28">
        <v>28.316112657000758</v>
      </c>
      <c r="O28">
        <v>29.598164011199742</v>
      </c>
      <c r="P28"/>
      <c r="Q28"/>
    </row>
    <row r="29" spans="2:17" x14ac:dyDescent="0.4">
      <c r="B29" s="20" t="s">
        <v>23</v>
      </c>
      <c r="C29" s="20"/>
      <c r="D29" s="20"/>
      <c r="E29" s="20"/>
      <c r="F29" s="20">
        <f>TTEST(C25:C27,F25:F27,2,2)</f>
        <v>2.4362971149427353E-5</v>
      </c>
      <c r="G29" s="20">
        <f>TTEST(D25:D27,G25:G27,2,2)</f>
        <v>2.9935668608632063E-5</v>
      </c>
      <c r="H29" s="20">
        <f>TTEST(E25:E27,H25:H27,2,2)</f>
        <v>4.4926417551556481E-4</v>
      </c>
      <c r="I29"/>
      <c r="J29"/>
      <c r="K29"/>
      <c r="L29"/>
      <c r="M29"/>
      <c r="N29"/>
      <c r="O29"/>
      <c r="P29"/>
      <c r="Q29"/>
    </row>
    <row r="30" spans="2:17" ht="20.25" thickBot="1" x14ac:dyDescent="0.45">
      <c r="B30" s="20"/>
      <c r="C30" s="20"/>
      <c r="D30" s="20"/>
      <c r="E30" s="20"/>
      <c r="F30" s="21" t="s">
        <v>24</v>
      </c>
      <c r="G30" s="21" t="s">
        <v>24</v>
      </c>
      <c r="H30" s="21" t="s">
        <v>24</v>
      </c>
      <c r="I30"/>
      <c r="J30"/>
      <c r="K30" s="9" t="s">
        <v>12</v>
      </c>
      <c r="L30" s="9"/>
      <c r="M30" s="9"/>
      <c r="N30" s="9"/>
      <c r="O30"/>
      <c r="P30"/>
      <c r="Q30"/>
    </row>
    <row r="31" spans="2:17" x14ac:dyDescent="0.4">
      <c r="B31" t="s">
        <v>25</v>
      </c>
      <c r="C31">
        <f t="shared" ref="C31:H31" si="5">_xlfn.STDEV.P(C25:C27)</f>
        <v>1.6992237988313412</v>
      </c>
      <c r="D31">
        <f t="shared" si="5"/>
        <v>1.2584357840586338</v>
      </c>
      <c r="E31">
        <f t="shared" si="5"/>
        <v>0.63289249774735445</v>
      </c>
      <c r="F31">
        <f t="shared" si="5"/>
        <v>3.7515581996055798</v>
      </c>
      <c r="G31">
        <f t="shared" si="5"/>
        <v>1.7197682748257908</v>
      </c>
      <c r="H31">
        <f t="shared" si="5"/>
        <v>4.3448139704710496</v>
      </c>
      <c r="I31"/>
      <c r="J31"/>
      <c r="K31" t="s">
        <v>13</v>
      </c>
      <c r="L31">
        <v>6</v>
      </c>
      <c r="M31">
        <v>6</v>
      </c>
      <c r="N31">
        <v>6</v>
      </c>
      <c r="O31"/>
      <c r="P31"/>
      <c r="Q31"/>
    </row>
    <row r="32" spans="2:17" x14ac:dyDescent="0.4">
      <c r="B32" s="22" t="s">
        <v>26</v>
      </c>
      <c r="C32" s="22">
        <f>C31/SQRT(3)</f>
        <v>0.98104731766869346</v>
      </c>
      <c r="D32" s="22">
        <f>D31/SQRT(3)</f>
        <v>0.72655823868410996</v>
      </c>
      <c r="E32" s="22">
        <f t="shared" ref="E32:H32" si="6">E31/SQRT(3)</f>
        <v>0.36540065394252974</v>
      </c>
      <c r="F32" s="22">
        <f t="shared" si="6"/>
        <v>2.1659631364228296</v>
      </c>
      <c r="G32" s="22">
        <f t="shared" si="6"/>
        <v>0.99290867641444869</v>
      </c>
      <c r="H32" s="22">
        <f t="shared" si="6"/>
        <v>2.5084795154303072</v>
      </c>
      <c r="I32"/>
      <c r="J32"/>
      <c r="K32" t="s">
        <v>12</v>
      </c>
      <c r="L32">
        <v>365.06453349147455</v>
      </c>
      <c r="M32">
        <v>131.31422871132924</v>
      </c>
      <c r="N32">
        <v>103.62123779719622</v>
      </c>
      <c r="O32"/>
      <c r="P32"/>
      <c r="Q32"/>
    </row>
    <row r="33" spans="2:17" x14ac:dyDescent="0.4">
      <c r="J33"/>
      <c r="K33" t="s">
        <v>15</v>
      </c>
      <c r="L33">
        <v>60.844088915245749</v>
      </c>
      <c r="M33">
        <v>21.885704785221538</v>
      </c>
      <c r="N33">
        <v>17.270206299532703</v>
      </c>
      <c r="O33"/>
      <c r="P33"/>
      <c r="Q33"/>
    </row>
    <row r="34" spans="2:17" x14ac:dyDescent="0.4">
      <c r="K34" t="s">
        <v>16</v>
      </c>
      <c r="L34">
        <v>1264.3048647483477</v>
      </c>
      <c r="M34">
        <v>305.41977303445657</v>
      </c>
      <c r="N34">
        <v>336.12632282426631</v>
      </c>
      <c r="O34"/>
      <c r="P34"/>
      <c r="Q34"/>
    </row>
    <row r="35" spans="2:17" x14ac:dyDescent="0.4">
      <c r="B35" s="23" t="s">
        <v>27</v>
      </c>
      <c r="C35" s="23">
        <v>1</v>
      </c>
      <c r="D35" s="23">
        <v>2</v>
      </c>
      <c r="E35" s="24" t="s">
        <v>28</v>
      </c>
      <c r="K35"/>
      <c r="L35"/>
      <c r="M35"/>
      <c r="N35"/>
      <c r="O35"/>
      <c r="P35"/>
      <c r="Q35"/>
    </row>
    <row r="36" spans="2:17" x14ac:dyDescent="0.4">
      <c r="B36" s="13" t="s">
        <v>3</v>
      </c>
      <c r="C36" s="13">
        <f>C28</f>
        <v>93.172197614464721</v>
      </c>
      <c r="D36" s="13">
        <f>D28</f>
        <v>6.0034553929639856</v>
      </c>
      <c r="E36" s="13">
        <f>E28</f>
        <v>0.82434699257129163</v>
      </c>
      <c r="K36"/>
      <c r="L36"/>
      <c r="M36"/>
      <c r="N36"/>
      <c r="O36"/>
      <c r="P36"/>
      <c r="Q36"/>
    </row>
    <row r="37" spans="2:17" ht="20.25" thickBot="1" x14ac:dyDescent="0.45">
      <c r="B37" s="13" t="s">
        <v>9</v>
      </c>
      <c r="C37" s="13">
        <f>F28</f>
        <v>28.51598021602679</v>
      </c>
      <c r="D37" s="13">
        <f>G28</f>
        <v>37.767954177479098</v>
      </c>
      <c r="E37" s="13">
        <f>H28</f>
        <v>33.716065606494112</v>
      </c>
      <c r="K37" t="s">
        <v>29</v>
      </c>
      <c r="L37"/>
      <c r="M37"/>
      <c r="N37"/>
      <c r="O37"/>
      <c r="P37"/>
      <c r="Q37"/>
    </row>
    <row r="38" spans="2:17" x14ac:dyDescent="0.4">
      <c r="B38" s="25"/>
      <c r="C38" s="25"/>
      <c r="D38" s="25"/>
      <c r="E38" s="25"/>
      <c r="K38" s="26" t="s">
        <v>30</v>
      </c>
      <c r="L38" s="26" t="s">
        <v>31</v>
      </c>
      <c r="M38" s="26" t="s">
        <v>32</v>
      </c>
      <c r="N38" s="26" t="s">
        <v>16</v>
      </c>
      <c r="O38" s="26" t="s">
        <v>33</v>
      </c>
      <c r="P38" s="26" t="s">
        <v>34</v>
      </c>
      <c r="Q38" s="26" t="s">
        <v>35</v>
      </c>
    </row>
    <row r="39" spans="2:17" x14ac:dyDescent="0.4">
      <c r="B39" s="27" t="s">
        <v>26</v>
      </c>
      <c r="C39" s="27">
        <v>1</v>
      </c>
      <c r="D39" s="27">
        <v>2</v>
      </c>
      <c r="E39" s="28" t="s">
        <v>17</v>
      </c>
      <c r="K39" t="s">
        <v>36</v>
      </c>
      <c r="L39">
        <v>-3.637978807091713E-12</v>
      </c>
      <c r="M39">
        <v>1</v>
      </c>
      <c r="N39">
        <v>-3.637978807091713E-12</v>
      </c>
      <c r="O39">
        <v>-3.5683272591396446E-13</v>
      </c>
      <c r="P39" t="e">
        <v>#NUM!</v>
      </c>
      <c r="Q39">
        <v>4.7472253467225149</v>
      </c>
    </row>
    <row r="40" spans="2:17" x14ac:dyDescent="0.4">
      <c r="B40" s="13" t="s">
        <v>3</v>
      </c>
      <c r="C40" s="13">
        <f>C32</f>
        <v>0.98104731766869346</v>
      </c>
      <c r="D40" s="13">
        <f t="shared" ref="D40:E40" si="7">D32</f>
        <v>0.72655823868410996</v>
      </c>
      <c r="E40" s="13">
        <f t="shared" si="7"/>
        <v>0.36540065394252974</v>
      </c>
      <c r="K40" t="s">
        <v>37</v>
      </c>
      <c r="L40">
        <v>6875.4835330037167</v>
      </c>
      <c r="M40">
        <v>2</v>
      </c>
      <c r="N40">
        <v>3437.7417665018584</v>
      </c>
      <c r="O40">
        <v>337.19238911944018</v>
      </c>
      <c r="P40">
        <v>2.855496380156407E-11</v>
      </c>
      <c r="Q40">
        <v>3.8852938346523942</v>
      </c>
    </row>
    <row r="41" spans="2:17" x14ac:dyDescent="0.4">
      <c r="B41" s="13" t="s">
        <v>9</v>
      </c>
      <c r="C41" s="13">
        <f>F32</f>
        <v>2.1659631364228296</v>
      </c>
      <c r="D41" s="13">
        <f t="shared" ref="D41:E41" si="8">G32</f>
        <v>0.99290867641444869</v>
      </c>
      <c r="E41" s="13">
        <f t="shared" si="8"/>
        <v>2.5084795154303072</v>
      </c>
      <c r="K41" t="s">
        <v>38</v>
      </c>
      <c r="L41">
        <v>9406.9124770245126</v>
      </c>
      <c r="M41">
        <v>2</v>
      </c>
      <c r="N41">
        <v>4703.4562385122563</v>
      </c>
      <c r="O41">
        <v>461.34054094368986</v>
      </c>
      <c r="P41" s="29">
        <v>4.4782337720097115E-12</v>
      </c>
      <c r="Q41">
        <v>3.8852938346523942</v>
      </c>
    </row>
    <row r="42" spans="2:17" x14ac:dyDescent="0.4">
      <c r="K42" t="s">
        <v>39</v>
      </c>
      <c r="L42">
        <v>122.34232601083326</v>
      </c>
      <c r="M42">
        <v>12</v>
      </c>
      <c r="N42">
        <v>10.195193834236106</v>
      </c>
      <c r="O42"/>
      <c r="P42"/>
      <c r="Q42"/>
    </row>
    <row r="43" spans="2:17" x14ac:dyDescent="0.4">
      <c r="K43"/>
      <c r="L43"/>
      <c r="M43"/>
      <c r="N43"/>
      <c r="O43"/>
      <c r="P43"/>
      <c r="Q43"/>
    </row>
    <row r="44" spans="2:17" ht="20.25" thickBot="1" x14ac:dyDescent="0.45">
      <c r="K44" s="30" t="s">
        <v>12</v>
      </c>
      <c r="L44" s="30">
        <v>16404.73833603906</v>
      </c>
      <c r="M44" s="30">
        <v>17</v>
      </c>
      <c r="N44" s="30"/>
      <c r="O44" s="30"/>
      <c r="P44" s="30"/>
      <c r="Q44" s="30"/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2024-03-08T04:51:46Z</dcterms:created>
  <dcterms:modified xsi:type="dcterms:W3CDTF">2024-03-08T06:10:58Z</dcterms:modified>
</cp:coreProperties>
</file>