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DA0DE3A7-1F50-41A9-9D5D-BB7AAFA730FC}" xr6:coauthVersionLast="47" xr6:coauthVersionMax="47" xr10:uidLastSave="{00000000-0000-0000-0000-000000000000}"/>
  <bookViews>
    <workbookView xWindow="495" yWindow="1425" windowWidth="14940" windowHeight="13560" xr2:uid="{06C7E7CC-1AC9-4247-8143-825C67090561}"/>
  </bookViews>
  <sheets>
    <sheet name="Figure 3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C42" i="1"/>
  <c r="G41" i="1"/>
  <c r="F41" i="1"/>
  <c r="D41" i="1"/>
  <c r="C41" i="1"/>
  <c r="F29" i="1"/>
  <c r="D29" i="1"/>
  <c r="G28" i="1"/>
  <c r="F28" i="1"/>
  <c r="D28" i="1"/>
  <c r="M19" i="1"/>
  <c r="H42" i="1" s="1"/>
  <c r="G19" i="1"/>
  <c r="E42" i="1" s="1"/>
  <c r="M18" i="1"/>
  <c r="H41" i="1" s="1"/>
  <c r="G18" i="1"/>
  <c r="E41" i="1" s="1"/>
  <c r="M17" i="1"/>
  <c r="H40" i="1" s="1"/>
  <c r="G17" i="1"/>
  <c r="E40" i="1" s="1"/>
  <c r="M11" i="1"/>
  <c r="H30" i="1" s="1"/>
  <c r="G11" i="1"/>
  <c r="D30" i="1" s="1"/>
  <c r="M10" i="1"/>
  <c r="H29" i="1" s="1"/>
  <c r="G10" i="1"/>
  <c r="E29" i="1" s="1"/>
  <c r="M9" i="1"/>
  <c r="H28" i="1" s="1"/>
  <c r="G9" i="1"/>
  <c r="E28" i="1" s="1"/>
  <c r="H48" i="1" l="1"/>
  <c r="H32" i="1"/>
  <c r="H33" i="1"/>
  <c r="H34" i="1" s="1"/>
  <c r="N37" i="1" s="1"/>
  <c r="H31" i="1"/>
  <c r="N30" i="1" s="1"/>
  <c r="E45" i="1"/>
  <c r="E46" i="1" s="1"/>
  <c r="N36" i="1" s="1"/>
  <c r="E43" i="1"/>
  <c r="N29" i="1" s="1"/>
  <c r="E44" i="1"/>
  <c r="H45" i="1"/>
  <c r="H46" i="1" s="1"/>
  <c r="N38" i="1" s="1"/>
  <c r="H43" i="1"/>
  <c r="N31" i="1" s="1"/>
  <c r="H44" i="1"/>
  <c r="D48" i="1"/>
  <c r="F31" i="1"/>
  <c r="L30" i="1" s="1"/>
  <c r="C40" i="1"/>
  <c r="D40" i="1"/>
  <c r="E30" i="1"/>
  <c r="E31" i="1" s="1"/>
  <c r="N28" i="1" s="1"/>
  <c r="D33" i="1"/>
  <c r="D34" i="1" s="1"/>
  <c r="M35" i="1" s="1"/>
  <c r="C29" i="1"/>
  <c r="F30" i="1"/>
  <c r="F48" i="1" s="1"/>
  <c r="F40" i="1"/>
  <c r="F42" i="1"/>
  <c r="D31" i="1"/>
  <c r="M28" i="1" s="1"/>
  <c r="C30" i="1"/>
  <c r="G30" i="1"/>
  <c r="G40" i="1"/>
  <c r="G42" i="1"/>
  <c r="C28" i="1"/>
  <c r="G29" i="1"/>
  <c r="G48" i="1" s="1"/>
  <c r="D32" i="1"/>
  <c r="D45" i="1" l="1"/>
  <c r="D46" i="1" s="1"/>
  <c r="M36" i="1" s="1"/>
  <c r="D43" i="1"/>
  <c r="M29" i="1" s="1"/>
  <c r="D44" i="1"/>
  <c r="G45" i="1"/>
  <c r="G46" i="1" s="1"/>
  <c r="M38" i="1" s="1"/>
  <c r="G43" i="1"/>
  <c r="M31" i="1" s="1"/>
  <c r="G44" i="1"/>
  <c r="G31" i="1"/>
  <c r="M30" i="1" s="1"/>
  <c r="C32" i="1"/>
  <c r="C48" i="1"/>
  <c r="C33" i="1"/>
  <c r="C34" i="1" s="1"/>
  <c r="L35" i="1" s="1"/>
  <c r="C31" i="1"/>
  <c r="L28" i="1" s="1"/>
  <c r="G33" i="1"/>
  <c r="G34" i="1" s="1"/>
  <c r="M37" i="1" s="1"/>
  <c r="C45" i="1"/>
  <c r="C46" i="1" s="1"/>
  <c r="L36" i="1" s="1"/>
  <c r="C43" i="1"/>
  <c r="L29" i="1" s="1"/>
  <c r="C44" i="1"/>
  <c r="F32" i="1"/>
  <c r="E33" i="1"/>
  <c r="E34" i="1" s="1"/>
  <c r="N35" i="1" s="1"/>
  <c r="E32" i="1"/>
  <c r="E48" i="1"/>
  <c r="F44" i="1"/>
  <c r="F45" i="1"/>
  <c r="F46" i="1" s="1"/>
  <c r="L38" i="1" s="1"/>
  <c r="F43" i="1"/>
  <c r="L31" i="1" s="1"/>
  <c r="G32" i="1"/>
  <c r="F33" i="1"/>
  <c r="F34" i="1" s="1"/>
  <c r="L37" i="1" s="1"/>
</calcChain>
</file>

<file path=xl/sharedStrings.xml><?xml version="1.0" encoding="utf-8"?>
<sst xmlns="http://schemas.openxmlformats.org/spreadsheetml/2006/main" count="143" uniqueCount="38">
  <si>
    <t>Figure 3C</t>
    <phoneticPr fontId="2"/>
  </si>
  <si>
    <t>＊Number of cells (classified by number of vacuoles per cell)</t>
    <phoneticPr fontId="2"/>
  </si>
  <si>
    <t>＊two-way ANOVA</t>
    <phoneticPr fontId="2"/>
  </si>
  <si>
    <t>WT</t>
    <phoneticPr fontId="2"/>
  </si>
  <si>
    <t>none</t>
  </si>
  <si>
    <t>PHS</t>
    <phoneticPr fontId="2"/>
  </si>
  <si>
    <t>none</t>
    <phoneticPr fontId="2"/>
  </si>
  <si>
    <t>≧ 3</t>
    <phoneticPr fontId="2"/>
  </si>
  <si>
    <t>≧ 3</t>
  </si>
  <si>
    <t>total</t>
    <phoneticPr fontId="2"/>
  </si>
  <si>
    <t>WT</t>
  </si>
  <si>
    <t>1st</t>
    <phoneticPr fontId="2"/>
  </si>
  <si>
    <t>2nd</t>
    <phoneticPr fontId="2"/>
  </si>
  <si>
    <t>3rd</t>
    <phoneticPr fontId="2"/>
  </si>
  <si>
    <t>lag1∆</t>
  </si>
  <si>
    <t>分散分析: 繰り返しのある二元配置</t>
  </si>
  <si>
    <t>概要</t>
  </si>
  <si>
    <t>合計</t>
  </si>
  <si>
    <t>データの個数</t>
  </si>
  <si>
    <t>平均</t>
  </si>
  <si>
    <t>分散</t>
  </si>
  <si>
    <t>＊Ratio of cells classified into each group (%)</t>
    <phoneticPr fontId="2"/>
  </si>
  <si>
    <t>average</t>
    <phoneticPr fontId="2"/>
  </si>
  <si>
    <t>stdev</t>
    <phoneticPr fontId="2"/>
  </si>
  <si>
    <t>stdev.p</t>
    <phoneticPr fontId="2"/>
  </si>
  <si>
    <t>se (3)</t>
    <phoneticPr fontId="2"/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</si>
  <si>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</si>
  <si>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</si>
  <si>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</si>
  <si>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</si>
  <si>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</si>
  <si>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</si>
  <si>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</si>
  <si>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</si>
  <si>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</si>
  <si>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</si>
  <si>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</si>
  <si>
    <t>ttest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</si>
</sst>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1">
      <alignment vertical="center"/>
    </xf>
    <xf numFmtId="0" fontId="0" fillId="0" borderId="0" xfId="0" applyAlignment="1">
      <alignment horizontal="right" vertical="center"/>
    </xf>
    <xf numFmtId="0" fontId="5" fillId="0" borderId="1" xfId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1" xfId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49" fontId="7" fillId="2" borderId="0" xfId="0" applyNumberFormat="1" applyFont="1" applyFill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49" fontId="7" fillId="3" borderId="0" xfId="0" applyNumberFormat="1" applyFont="1" applyFill="1" applyAlignment="1">
      <alignment horizontal="right" vertical="center"/>
    </xf>
    <xf numFmtId="0" fontId="0" fillId="0" borderId="11" xfId="0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4" borderId="0" xfId="0" applyFill="1">
      <alignment vertical="center"/>
    </xf>
    <xf numFmtId="0" fontId="0" fillId="0" borderId="12" xfId="0" applyBorder="1">
      <alignment vertical="center"/>
    </xf>
    <xf numFmtId="0" fontId="0" fillId="5" borderId="0" xfId="0" applyFill="1">
      <alignment vertical="center"/>
    </xf>
  </cellXfs>
  <cellStyles count="2">
    <cellStyle name="標準" xfId="0" builtinId="0"/>
    <cellStyle name="標準 3" xfId="1" xr:uid="{AB5B0019-E6C9-4309-8AEC-BA86AAC9C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none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3C'!$L$27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3C'!$L$35:$L$36</c:f>
                <c:numCache>
                  <c:formatCode>General</c:formatCode>
                  <c:ptCount val="2"/>
                  <c:pt idx="0">
                    <c:v>2.8827836444909765</c:v>
                  </c:pt>
                  <c:pt idx="1">
                    <c:v>0.44709560733762432</c:v>
                  </c:pt>
                </c:numCache>
              </c:numRef>
            </c:plus>
            <c:minus>
              <c:numRef>
                <c:f>'Figure 3C'!$L$35:$L$36</c:f>
                <c:numCache>
                  <c:formatCode>General</c:formatCode>
                  <c:ptCount val="2"/>
                  <c:pt idx="0">
                    <c:v>2.8827836444909765</c:v>
                  </c:pt>
                  <c:pt idx="1">
                    <c:v>0.44709560733762432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3C'!$K$28:$K$29</c:f>
              <c:strCache>
                <c:ptCount val="2"/>
                <c:pt idx="0">
                  <c:v>WT</c:v>
                </c:pt>
                <c:pt idx="1">
                  <c:v>lag1∆</c:v>
                </c:pt>
              </c:strCache>
            </c:strRef>
          </c:cat>
          <c:val>
            <c:numRef>
              <c:f>'Figure 3C'!$L$28:$L$29</c:f>
              <c:numCache>
                <c:formatCode>General</c:formatCode>
                <c:ptCount val="2"/>
                <c:pt idx="0">
                  <c:v>85.514681456446695</c:v>
                </c:pt>
                <c:pt idx="1">
                  <c:v>79.631694364936735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D-491F-B856-5BEA611E1AE5}"/>
            </c:ext>
          </c:extLst>
        </c:ser>
        <c:ser>
          <c:idx val="1"/>
          <c:order val="1"/>
          <c:tx>
            <c:strRef>
              <c:f>'Figure 3C'!$M$27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3C'!$M$35:$M$36</c:f>
                <c:numCache>
                  <c:formatCode>General</c:formatCode>
                  <c:ptCount val="2"/>
                  <c:pt idx="0">
                    <c:v>2.3197756000923238</c:v>
                  </c:pt>
                  <c:pt idx="1">
                    <c:v>0.48007408379964772</c:v>
                  </c:pt>
                </c:numCache>
              </c:numRef>
            </c:plus>
            <c:minus>
              <c:numRef>
                <c:f>'Figure 3C'!$M$35:$M$36</c:f>
                <c:numCache>
                  <c:formatCode>General</c:formatCode>
                  <c:ptCount val="2"/>
                  <c:pt idx="0">
                    <c:v>2.3197756000923238</c:v>
                  </c:pt>
                  <c:pt idx="1">
                    <c:v>0.48007408379964772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3C'!$K$28:$K$29</c:f>
              <c:strCache>
                <c:ptCount val="2"/>
                <c:pt idx="0">
                  <c:v>WT</c:v>
                </c:pt>
                <c:pt idx="1">
                  <c:v>lag1∆</c:v>
                </c:pt>
              </c:strCache>
            </c:strRef>
          </c:cat>
          <c:val>
            <c:numRef>
              <c:f>'Figure 3C'!$M$28:$M$29</c:f>
              <c:numCache>
                <c:formatCode>General</c:formatCode>
                <c:ptCount val="2"/>
                <c:pt idx="0">
                  <c:v>11.669483079856144</c:v>
                </c:pt>
                <c:pt idx="1">
                  <c:v>18.283129888668061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D-491F-B856-5BEA611E1AE5}"/>
            </c:ext>
          </c:extLst>
        </c:ser>
        <c:ser>
          <c:idx val="2"/>
          <c:order val="2"/>
          <c:tx>
            <c:strRef>
              <c:f>'Figure 3C'!$N$27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3C'!$N$35:$N$36</c:f>
                <c:numCache>
                  <c:formatCode>General</c:formatCode>
                  <c:ptCount val="2"/>
                  <c:pt idx="0">
                    <c:v>0.60841976897760985</c:v>
                  </c:pt>
                  <c:pt idx="1">
                    <c:v>0.77921667240566583</c:v>
                  </c:pt>
                </c:numCache>
              </c:numRef>
            </c:plus>
            <c:minus>
              <c:numRef>
                <c:f>'Figure 3C'!$N$35:$N$36</c:f>
                <c:numCache>
                  <c:formatCode>General</c:formatCode>
                  <c:ptCount val="2"/>
                  <c:pt idx="0">
                    <c:v>0.60841976897760985</c:v>
                  </c:pt>
                  <c:pt idx="1">
                    <c:v>0.77921667240566583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3C'!$K$28:$K$29</c:f>
              <c:strCache>
                <c:ptCount val="2"/>
                <c:pt idx="0">
                  <c:v>WT</c:v>
                </c:pt>
                <c:pt idx="1">
                  <c:v>lag1∆</c:v>
                </c:pt>
              </c:strCache>
            </c:strRef>
          </c:cat>
          <c:val>
            <c:numRef>
              <c:f>'Figure 3C'!$N$28:$N$29</c:f>
              <c:numCache>
                <c:formatCode>General</c:formatCode>
                <c:ptCount val="2"/>
                <c:pt idx="0">
                  <c:v>2.8158354636971565</c:v>
                </c:pt>
                <c:pt idx="1">
                  <c:v>2.0851757463952096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D-491F-B856-5BEA611E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36719"/>
        <c:axId val="223437135"/>
      </c:barChart>
      <c:catAx>
        <c:axId val="22343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437135"/>
        <c:crosses val="autoZero"/>
        <c:auto val="1"/>
        <c:lblAlgn val="ctr"/>
        <c:lblOffset val="100"/>
        <c:noMultiLvlLbl val="0"/>
      </c:catAx>
      <c:valAx>
        <c:axId val="22343713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4367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PHS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3C'!$L$27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3C'!$L$37:$L$38</c:f>
                <c:numCache>
                  <c:formatCode>General</c:formatCode>
                  <c:ptCount val="2"/>
                  <c:pt idx="0">
                    <c:v>3.2755888308189087</c:v>
                  </c:pt>
                  <c:pt idx="1">
                    <c:v>2.6034885108460393</c:v>
                  </c:pt>
                </c:numCache>
              </c:numRef>
            </c:plus>
            <c:minus>
              <c:numRef>
                <c:f>'Figure 3C'!$L$37:$L$38</c:f>
                <c:numCache>
                  <c:formatCode>General</c:formatCode>
                  <c:ptCount val="2"/>
                  <c:pt idx="0">
                    <c:v>3.2755888308189087</c:v>
                  </c:pt>
                  <c:pt idx="1">
                    <c:v>2.6034885108460393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3C'!$K$30:$K$31</c:f>
              <c:strCache>
                <c:ptCount val="2"/>
                <c:pt idx="0">
                  <c:v>WT</c:v>
                </c:pt>
                <c:pt idx="1">
                  <c:v>lag1∆</c:v>
                </c:pt>
              </c:strCache>
            </c:strRef>
          </c:cat>
          <c:val>
            <c:numRef>
              <c:f>'Figure 3C'!$L$30:$L$31</c:f>
              <c:numCache>
                <c:formatCode>General</c:formatCode>
                <c:ptCount val="2"/>
                <c:pt idx="0">
                  <c:v>43.707089408315973</c:v>
                </c:pt>
                <c:pt idx="1">
                  <c:v>36.337886332473907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9-41FA-8271-D83A912A3584}"/>
            </c:ext>
          </c:extLst>
        </c:ser>
        <c:ser>
          <c:idx val="1"/>
          <c:order val="1"/>
          <c:tx>
            <c:strRef>
              <c:f>'Figure 3C'!$M$27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3C'!$M$37:$M$38</c:f>
                <c:numCache>
                  <c:formatCode>General</c:formatCode>
                  <c:ptCount val="2"/>
                  <c:pt idx="0">
                    <c:v>0.57931714780888444</c:v>
                  </c:pt>
                  <c:pt idx="1">
                    <c:v>4.1558341391265596</c:v>
                  </c:pt>
                </c:numCache>
              </c:numRef>
            </c:plus>
            <c:minus>
              <c:numRef>
                <c:f>'Figure 3C'!$M$37:$M$38</c:f>
                <c:numCache>
                  <c:formatCode>General</c:formatCode>
                  <c:ptCount val="2"/>
                  <c:pt idx="0">
                    <c:v>0.57931714780888444</c:v>
                  </c:pt>
                  <c:pt idx="1">
                    <c:v>4.1558341391265596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3C'!$K$30:$K$31</c:f>
              <c:strCache>
                <c:ptCount val="2"/>
                <c:pt idx="0">
                  <c:v>WT</c:v>
                </c:pt>
                <c:pt idx="1">
                  <c:v>lag1∆</c:v>
                </c:pt>
              </c:strCache>
            </c:strRef>
          </c:cat>
          <c:val>
            <c:numRef>
              <c:f>'Figure 3C'!$M$30:$M$31</c:f>
              <c:numCache>
                <c:formatCode>General</c:formatCode>
                <c:ptCount val="2"/>
                <c:pt idx="0">
                  <c:v>24.089716886523178</c:v>
                </c:pt>
                <c:pt idx="1">
                  <c:v>23.666706029771628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9-41FA-8271-D83A912A3584}"/>
            </c:ext>
          </c:extLst>
        </c:ser>
        <c:ser>
          <c:idx val="2"/>
          <c:order val="2"/>
          <c:tx>
            <c:strRef>
              <c:f>'Figure 3C'!$N$27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3C'!$N$37:$N$38</c:f>
                <c:numCache>
                  <c:formatCode>General</c:formatCode>
                  <c:ptCount val="2"/>
                  <c:pt idx="0">
                    <c:v>3.8448891566140091</c:v>
                  </c:pt>
                  <c:pt idx="1">
                    <c:v>6.4519277966003878</c:v>
                  </c:pt>
                </c:numCache>
              </c:numRef>
            </c:plus>
            <c:minus>
              <c:numRef>
                <c:f>'Figure 3C'!$N$37:$N$38</c:f>
                <c:numCache>
                  <c:formatCode>General</c:formatCode>
                  <c:ptCount val="2"/>
                  <c:pt idx="0">
                    <c:v>3.8448891566140091</c:v>
                  </c:pt>
                  <c:pt idx="1">
                    <c:v>6.4519277966003878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3C'!$K$30:$K$31</c:f>
              <c:strCache>
                <c:ptCount val="2"/>
                <c:pt idx="0">
                  <c:v>WT</c:v>
                </c:pt>
                <c:pt idx="1">
                  <c:v>lag1∆</c:v>
                </c:pt>
              </c:strCache>
            </c:strRef>
          </c:cat>
          <c:val>
            <c:numRef>
              <c:f>'Figure 3C'!$N$30:$N$31</c:f>
              <c:numCache>
                <c:formatCode>General</c:formatCode>
                <c:ptCount val="2"/>
                <c:pt idx="0">
                  <c:v>32.203193705160835</c:v>
                </c:pt>
                <c:pt idx="1">
                  <c:v>39.995407637754461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9-41FA-8271-D83A912A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36719"/>
        <c:axId val="223437135"/>
      </c:barChart>
      <c:catAx>
        <c:axId val="22343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437135"/>
        <c:crosses val="autoZero"/>
        <c:auto val="1"/>
        <c:lblAlgn val="ctr"/>
        <c:lblOffset val="100"/>
        <c:noMultiLvlLbl val="0"/>
      </c:catAx>
      <c:valAx>
        <c:axId val="22343713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34367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377540</xdr:colOff>
      <xdr:row>39</xdr:row>
      <xdr:rowOff>15588</xdr:rowOff>
    </xdr:from>
    <xdr:to>
      <xdr:col>13</xdr:col>
      <xdr:colOff>10380</xdr:colOff>
      <xdr:row>52</xdr:row>
      <xdr:rowOff>36793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C625BE-B990-4708-9DEC-F30A2DAA3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76718</xdr:colOff>
      <xdr:row>39</xdr:row>
      <xdr:rowOff>15588</xdr:rowOff>
    </xdr:from>
    <xdr:to>
      <xdr:col>17</xdr:col>
      <xdr:colOff>358990</xdr:colOff>
      <xdr:row>52</xdr:row>
      <xdr:rowOff>36793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E41B586-569C-416B-B687-A270694FE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3043-94D8-41A1-8BF3-60BB6032099F}">
  <dimension ref="A2:AI48"/>
  <sheetViews>
    <sheetView tabSelected="1" zoomScale="50" zoomScaleNormal="50" workbookViewId="0">
      <selection activeCell="B2" sqref="B2"/>
    </sheetView>
  </sheetViews>
  <sheetFormatPr defaultRowHeight="18.75" x14ac:dyDescent="0.4"/>
  <cols>
    <col min="6" max="6" width="8" customWidth="1"/>
  </cols>
  <sheetData>
    <row r="2" spans="2:32" x14ac:dyDescent="0.4">
      <c r="B2" s="1" t="s">
        <v>0</v>
      </c>
    </row>
    <row r="4" spans="2:32" x14ac:dyDescent="0.4">
      <c r="B4" s="2" t="s">
        <v>1</v>
      </c>
      <c r="U4" s="3" t="s">
        <v>2</v>
      </c>
    </row>
    <row r="6" spans="2:32" ht="19.5" x14ac:dyDescent="0.4">
      <c r="B6" s="4" t="s">
        <v>3</v>
      </c>
      <c r="D6" s="5"/>
      <c r="E6" s="5"/>
      <c r="F6" s="5"/>
      <c r="G6" s="5"/>
      <c r="I6" s="5"/>
      <c r="J6" s="5"/>
      <c r="K6" s="5"/>
      <c r="L6" s="5"/>
      <c r="M6" s="5"/>
      <c r="U6" t="s">
        <v>4</v>
      </c>
      <c r="AC6" t="s">
        <v>5</v>
      </c>
    </row>
    <row r="7" spans="2:32" ht="19.5" x14ac:dyDescent="0.4">
      <c r="C7" t="s">
        <v>6</v>
      </c>
      <c r="G7" s="5"/>
      <c r="I7" t="s">
        <v>5</v>
      </c>
      <c r="M7" s="5"/>
      <c r="V7">
        <v>1</v>
      </c>
      <c r="W7">
        <v>2</v>
      </c>
      <c r="X7" s="6" t="s">
        <v>7</v>
      </c>
      <c r="AD7">
        <v>1</v>
      </c>
      <c r="AE7">
        <v>2</v>
      </c>
      <c r="AF7" s="6" t="s">
        <v>8</v>
      </c>
    </row>
    <row r="8" spans="2:32" ht="19.5" x14ac:dyDescent="0.4">
      <c r="C8" s="7"/>
      <c r="D8" s="8">
        <v>1</v>
      </c>
      <c r="E8" s="8">
        <v>2</v>
      </c>
      <c r="F8" s="9" t="s">
        <v>8</v>
      </c>
      <c r="G8" s="10" t="s">
        <v>9</v>
      </c>
      <c r="I8" s="7"/>
      <c r="J8" s="8">
        <v>1</v>
      </c>
      <c r="K8" s="8">
        <v>2</v>
      </c>
      <c r="L8" s="9" t="s">
        <v>8</v>
      </c>
      <c r="M8" s="10" t="s">
        <v>9</v>
      </c>
      <c r="U8" t="s">
        <v>10</v>
      </c>
      <c r="V8">
        <v>81.224000000000004</v>
      </c>
      <c r="W8">
        <v>15.51</v>
      </c>
      <c r="X8">
        <v>3.2650000000000001</v>
      </c>
      <c r="AC8" t="s">
        <v>10</v>
      </c>
      <c r="AD8">
        <v>38.926000000000002</v>
      </c>
      <c r="AE8">
        <v>23.49</v>
      </c>
      <c r="AF8">
        <v>37.584000000000003</v>
      </c>
    </row>
    <row r="9" spans="2:32" ht="19.5" x14ac:dyDescent="0.4">
      <c r="C9" s="8" t="s">
        <v>11</v>
      </c>
      <c r="D9" s="7">
        <v>199</v>
      </c>
      <c r="E9" s="7">
        <v>38</v>
      </c>
      <c r="F9" s="7">
        <v>8</v>
      </c>
      <c r="G9" s="7">
        <f>SUM(D9:F9)</f>
        <v>245</v>
      </c>
      <c r="I9" s="8" t="s">
        <v>11</v>
      </c>
      <c r="J9" s="7">
        <v>58</v>
      </c>
      <c r="K9" s="7">
        <v>35</v>
      </c>
      <c r="L9" s="7">
        <v>56</v>
      </c>
      <c r="M9" s="7">
        <f>SUM(J9:L9)</f>
        <v>149</v>
      </c>
      <c r="V9">
        <v>82.802999999999997</v>
      </c>
      <c r="W9">
        <v>13.375999999999999</v>
      </c>
      <c r="X9">
        <v>3.8220000000000001</v>
      </c>
      <c r="AD9">
        <v>40.517000000000003</v>
      </c>
      <c r="AE9">
        <v>23.276</v>
      </c>
      <c r="AF9">
        <v>36.207000000000001</v>
      </c>
    </row>
    <row r="10" spans="2:32" ht="19.5" x14ac:dyDescent="0.4">
      <c r="C10" s="8" t="s">
        <v>12</v>
      </c>
      <c r="D10" s="7">
        <v>130</v>
      </c>
      <c r="E10" s="7">
        <v>21</v>
      </c>
      <c r="F10" s="7">
        <v>6</v>
      </c>
      <c r="G10" s="7">
        <f t="shared" ref="G10:G11" si="0">SUM(D10:F10)</f>
        <v>157</v>
      </c>
      <c r="I10" s="8" t="s">
        <v>12</v>
      </c>
      <c r="J10" s="7">
        <v>47</v>
      </c>
      <c r="K10" s="7">
        <v>27</v>
      </c>
      <c r="L10" s="7">
        <v>42</v>
      </c>
      <c r="M10" s="7">
        <f>SUM(J10:L10)</f>
        <v>116</v>
      </c>
      <c r="V10">
        <v>92.516999999999996</v>
      </c>
      <c r="W10">
        <v>6.1219999999999999</v>
      </c>
      <c r="X10">
        <v>1.361</v>
      </c>
      <c r="AD10">
        <v>51.677999999999997</v>
      </c>
      <c r="AE10">
        <v>25.503</v>
      </c>
      <c r="AF10">
        <v>22.818999999999999</v>
      </c>
    </row>
    <row r="11" spans="2:32" ht="19.5" x14ac:dyDescent="0.4">
      <c r="C11" s="8" t="s">
        <v>13</v>
      </c>
      <c r="D11" s="7">
        <v>136</v>
      </c>
      <c r="E11" s="7">
        <v>9</v>
      </c>
      <c r="F11" s="7">
        <v>2</v>
      </c>
      <c r="G11" s="7">
        <f t="shared" si="0"/>
        <v>147</v>
      </c>
      <c r="I11" s="8" t="s">
        <v>13</v>
      </c>
      <c r="J11" s="7">
        <v>77</v>
      </c>
      <c r="K11" s="7">
        <v>38</v>
      </c>
      <c r="L11" s="7">
        <v>34</v>
      </c>
      <c r="M11" s="7">
        <f>SUM(J11:L11)</f>
        <v>149</v>
      </c>
      <c r="U11" t="s">
        <v>14</v>
      </c>
      <c r="V11">
        <v>79.006</v>
      </c>
      <c r="W11">
        <v>17.126999999999999</v>
      </c>
      <c r="X11">
        <v>3.867</v>
      </c>
      <c r="AC11" t="s">
        <v>14</v>
      </c>
      <c r="AD11">
        <v>30.201000000000001</v>
      </c>
      <c r="AE11">
        <v>14.093999999999999</v>
      </c>
      <c r="AF11">
        <v>55.704999999999998</v>
      </c>
    </row>
    <row r="12" spans="2:32" x14ac:dyDescent="0.4">
      <c r="V12">
        <v>80.722999999999999</v>
      </c>
      <c r="W12">
        <v>18.675000000000001</v>
      </c>
      <c r="X12">
        <v>0.60199999999999998</v>
      </c>
      <c r="AD12">
        <v>40.908999999999999</v>
      </c>
      <c r="AE12">
        <v>25.454999999999998</v>
      </c>
      <c r="AF12">
        <v>33.636000000000003</v>
      </c>
    </row>
    <row r="13" spans="2:32" x14ac:dyDescent="0.4">
      <c r="V13">
        <v>79.167000000000002</v>
      </c>
      <c r="W13">
        <v>19.047999999999998</v>
      </c>
      <c r="X13">
        <v>1.786</v>
      </c>
      <c r="AD13">
        <v>37.902999999999999</v>
      </c>
      <c r="AE13">
        <v>31.452000000000002</v>
      </c>
      <c r="AF13">
        <v>30.645</v>
      </c>
    </row>
    <row r="14" spans="2:32" ht="19.5" x14ac:dyDescent="0.4">
      <c r="B14" s="2" t="s">
        <v>14</v>
      </c>
      <c r="D14" s="5"/>
      <c r="E14" s="5"/>
      <c r="F14" s="5"/>
      <c r="G14" s="5"/>
      <c r="I14" s="5"/>
      <c r="J14" s="5"/>
      <c r="K14" s="5"/>
      <c r="L14" s="5"/>
      <c r="M14" s="5"/>
    </row>
    <row r="15" spans="2:32" ht="19.5" x14ac:dyDescent="0.4">
      <c r="C15" t="s">
        <v>6</v>
      </c>
      <c r="G15" s="5"/>
      <c r="I15" t="s">
        <v>5</v>
      </c>
      <c r="M15" s="5"/>
      <c r="U15" t="s">
        <v>15</v>
      </c>
      <c r="AC15" t="s">
        <v>15</v>
      </c>
    </row>
    <row r="16" spans="2:32" ht="19.5" x14ac:dyDescent="0.4">
      <c r="C16" s="7"/>
      <c r="D16" s="8">
        <v>1</v>
      </c>
      <c r="E16" s="8">
        <v>2</v>
      </c>
      <c r="F16" s="9" t="s">
        <v>8</v>
      </c>
      <c r="G16" s="10" t="s">
        <v>9</v>
      </c>
      <c r="I16" s="7"/>
      <c r="J16" s="8">
        <v>1</v>
      </c>
      <c r="K16" s="8">
        <v>2</v>
      </c>
      <c r="L16" s="9" t="s">
        <v>8</v>
      </c>
      <c r="M16" s="10" t="s">
        <v>9</v>
      </c>
    </row>
    <row r="17" spans="1:33" ht="19.5" x14ac:dyDescent="0.4">
      <c r="C17" s="8" t="s">
        <v>11</v>
      </c>
      <c r="D17" s="7">
        <v>143</v>
      </c>
      <c r="E17" s="7">
        <v>31</v>
      </c>
      <c r="F17" s="7">
        <v>7</v>
      </c>
      <c r="G17" s="7">
        <f>SUM(D17:F17)</f>
        <v>181</v>
      </c>
      <c r="I17" s="8" t="s">
        <v>11</v>
      </c>
      <c r="J17" s="7">
        <v>45</v>
      </c>
      <c r="K17" s="7">
        <v>21</v>
      </c>
      <c r="L17" s="7">
        <v>83</v>
      </c>
      <c r="M17" s="7">
        <f>SUM(J17:L17)</f>
        <v>149</v>
      </c>
      <c r="U17" t="s">
        <v>16</v>
      </c>
      <c r="V17">
        <v>1</v>
      </c>
      <c r="W17">
        <v>2</v>
      </c>
      <c r="X17" s="6" t="s">
        <v>8</v>
      </c>
      <c r="Y17" t="s">
        <v>17</v>
      </c>
      <c r="AC17" t="s">
        <v>16</v>
      </c>
      <c r="AD17">
        <v>1</v>
      </c>
      <c r="AE17">
        <v>2</v>
      </c>
      <c r="AF17" s="6" t="s">
        <v>8</v>
      </c>
      <c r="AG17" t="s">
        <v>17</v>
      </c>
    </row>
    <row r="18" spans="1:33" ht="20.25" thickBot="1" x14ac:dyDescent="0.45">
      <c r="C18" s="8" t="s">
        <v>12</v>
      </c>
      <c r="D18" s="7">
        <v>134</v>
      </c>
      <c r="E18" s="7">
        <v>31</v>
      </c>
      <c r="F18" s="7">
        <v>1</v>
      </c>
      <c r="G18" s="7">
        <f t="shared" ref="G18:G19" si="1">SUM(D18:F18)</f>
        <v>166</v>
      </c>
      <c r="I18" s="8" t="s">
        <v>12</v>
      </c>
      <c r="J18" s="7">
        <v>45</v>
      </c>
      <c r="K18" s="7">
        <v>28</v>
      </c>
      <c r="L18" s="7">
        <v>37</v>
      </c>
      <c r="M18" s="7">
        <f t="shared" ref="M18:M19" si="2">SUM(J18:L18)</f>
        <v>110</v>
      </c>
      <c r="U18" s="11" t="s">
        <v>10</v>
      </c>
      <c r="V18" s="11"/>
      <c r="W18" s="11"/>
      <c r="X18" s="11"/>
      <c r="Y18" s="11"/>
      <c r="AC18" s="11" t="s">
        <v>10</v>
      </c>
      <c r="AD18" s="11"/>
      <c r="AE18" s="11"/>
      <c r="AF18" s="11"/>
      <c r="AG18" s="11"/>
    </row>
    <row r="19" spans="1:33" ht="19.5" x14ac:dyDescent="0.4">
      <c r="C19" s="8" t="s">
        <v>13</v>
      </c>
      <c r="D19" s="7">
        <v>133</v>
      </c>
      <c r="E19" s="7">
        <v>32</v>
      </c>
      <c r="F19" s="7">
        <v>3</v>
      </c>
      <c r="G19" s="7">
        <f t="shared" si="1"/>
        <v>168</v>
      </c>
      <c r="I19" s="8" t="s">
        <v>13</v>
      </c>
      <c r="J19" s="7">
        <v>47</v>
      </c>
      <c r="K19" s="7">
        <v>39</v>
      </c>
      <c r="L19" s="7">
        <v>38</v>
      </c>
      <c r="M19" s="7">
        <f t="shared" si="2"/>
        <v>124</v>
      </c>
      <c r="U19" t="s">
        <v>18</v>
      </c>
      <c r="V19">
        <v>3</v>
      </c>
      <c r="W19">
        <v>3</v>
      </c>
      <c r="X19">
        <v>3</v>
      </c>
      <c r="Y19">
        <v>9</v>
      </c>
      <c r="AC19" t="s">
        <v>18</v>
      </c>
      <c r="AD19">
        <v>3</v>
      </c>
      <c r="AE19">
        <v>3</v>
      </c>
      <c r="AF19">
        <v>3</v>
      </c>
      <c r="AG19">
        <v>9</v>
      </c>
    </row>
    <row r="20" spans="1:33" x14ac:dyDescent="0.4">
      <c r="U20" t="s">
        <v>17</v>
      </c>
      <c r="V20">
        <v>256.54399999999998</v>
      </c>
      <c r="W20">
        <v>35.007999999999996</v>
      </c>
      <c r="X20">
        <v>8.4480000000000004</v>
      </c>
      <c r="Y20">
        <v>300.00000000000006</v>
      </c>
      <c r="AC20" t="s">
        <v>17</v>
      </c>
      <c r="AD20">
        <v>131.12100000000001</v>
      </c>
      <c r="AE20">
        <v>72.269000000000005</v>
      </c>
      <c r="AF20">
        <v>96.61</v>
      </c>
      <c r="AG20">
        <v>300</v>
      </c>
    </row>
    <row r="21" spans="1:33" x14ac:dyDescent="0.4">
      <c r="A21" s="2"/>
      <c r="U21" t="s">
        <v>19</v>
      </c>
      <c r="V21">
        <v>85.514666666666656</v>
      </c>
      <c r="W21">
        <v>11.669333333333332</v>
      </c>
      <c r="X21">
        <v>2.8160000000000003</v>
      </c>
      <c r="Y21">
        <v>33.333333333333343</v>
      </c>
      <c r="AC21" t="s">
        <v>19</v>
      </c>
      <c r="AD21">
        <v>43.707000000000001</v>
      </c>
      <c r="AE21">
        <v>24.08966666666667</v>
      </c>
      <c r="AF21">
        <v>32.203333333333333</v>
      </c>
      <c r="AG21">
        <v>33.333333333333336</v>
      </c>
    </row>
    <row r="22" spans="1:33" x14ac:dyDescent="0.4">
      <c r="A22" s="2"/>
      <c r="U22" t="s">
        <v>20</v>
      </c>
      <c r="V22">
        <v>37.397814333333301</v>
      </c>
      <c r="W22">
        <v>24.218169333333378</v>
      </c>
      <c r="X22">
        <v>1.6653310000000001</v>
      </c>
      <c r="Y22">
        <v>1562.1433579999994</v>
      </c>
      <c r="AC22" t="s">
        <v>20</v>
      </c>
      <c r="AD22">
        <v>48.285450999999284</v>
      </c>
      <c r="AE22">
        <v>1.5095823333333347</v>
      </c>
      <c r="AF22">
        <v>66.523316333333696</v>
      </c>
      <c r="AG22">
        <v>101.95530000000008</v>
      </c>
    </row>
    <row r="23" spans="1:33" x14ac:dyDescent="0.4">
      <c r="A23" s="2"/>
      <c r="B23" s="2" t="s">
        <v>21</v>
      </c>
    </row>
    <row r="24" spans="1:33" ht="19.5" thickBot="1" x14ac:dyDescent="0.45">
      <c r="U24" s="11" t="s">
        <v>14</v>
      </c>
      <c r="V24" s="11"/>
      <c r="W24" s="11"/>
      <c r="X24" s="11"/>
      <c r="Y24" s="11"/>
      <c r="AC24" s="11" t="s">
        <v>14</v>
      </c>
      <c r="AD24" s="11"/>
      <c r="AE24" s="11"/>
      <c r="AF24" s="11"/>
      <c r="AG24" s="11"/>
    </row>
    <row r="25" spans="1:33" x14ac:dyDescent="0.4">
      <c r="B25" s="12" t="s">
        <v>3</v>
      </c>
      <c r="U25" t="s">
        <v>18</v>
      </c>
      <c r="V25">
        <v>3</v>
      </c>
      <c r="W25">
        <v>3</v>
      </c>
      <c r="X25">
        <v>3</v>
      </c>
      <c r="Y25">
        <v>9</v>
      </c>
      <c r="AC25" t="s">
        <v>18</v>
      </c>
      <c r="AD25">
        <v>3</v>
      </c>
      <c r="AE25">
        <v>3</v>
      </c>
      <c r="AF25">
        <v>3</v>
      </c>
      <c r="AG25">
        <v>9</v>
      </c>
    </row>
    <row r="26" spans="1:33" x14ac:dyDescent="0.4">
      <c r="C26" t="s">
        <v>6</v>
      </c>
      <c r="F26" t="s">
        <v>5</v>
      </c>
      <c r="U26" t="s">
        <v>17</v>
      </c>
      <c r="V26">
        <v>238.89599999999999</v>
      </c>
      <c r="W26">
        <v>54.849999999999994</v>
      </c>
      <c r="X26">
        <v>6.2550000000000008</v>
      </c>
      <c r="Y26">
        <v>300.00100000000003</v>
      </c>
      <c r="AC26" t="s">
        <v>17</v>
      </c>
      <c r="AD26">
        <v>109.01300000000001</v>
      </c>
      <c r="AE26">
        <v>71.001000000000005</v>
      </c>
      <c r="AF26">
        <v>119.986</v>
      </c>
      <c r="AG26">
        <v>299.99999999999994</v>
      </c>
    </row>
    <row r="27" spans="1:33" x14ac:dyDescent="0.4">
      <c r="C27">
        <v>1</v>
      </c>
      <c r="D27">
        <v>2</v>
      </c>
      <c r="E27" s="6" t="s">
        <v>8</v>
      </c>
      <c r="F27">
        <v>1</v>
      </c>
      <c r="G27">
        <v>2</v>
      </c>
      <c r="H27" s="6" t="s">
        <v>8</v>
      </c>
      <c r="J27" s="12"/>
      <c r="K27" s="13" t="s">
        <v>22</v>
      </c>
      <c r="L27" s="14">
        <v>1</v>
      </c>
      <c r="M27" s="14">
        <v>2</v>
      </c>
      <c r="N27" s="14" t="s">
        <v>7</v>
      </c>
      <c r="U27" t="s">
        <v>19</v>
      </c>
      <c r="V27">
        <v>79.631999999999991</v>
      </c>
      <c r="W27">
        <v>18.283333333333331</v>
      </c>
      <c r="X27">
        <v>2.0850000000000004</v>
      </c>
      <c r="Y27">
        <v>33.333444444444446</v>
      </c>
      <c r="AC27" t="s">
        <v>19</v>
      </c>
      <c r="AD27">
        <v>36.337666666666671</v>
      </c>
      <c r="AE27">
        <v>23.667000000000002</v>
      </c>
      <c r="AF27">
        <v>39.995333333333335</v>
      </c>
      <c r="AG27">
        <v>33.333333333333329</v>
      </c>
    </row>
    <row r="28" spans="1:33" x14ac:dyDescent="0.4">
      <c r="B28" t="s">
        <v>11</v>
      </c>
      <c r="C28" s="15">
        <f>D9/$G9*100</f>
        <v>81.224489795918359</v>
      </c>
      <c r="D28" s="16">
        <f t="shared" ref="C28:E30" si="3">E9/$G9*100</f>
        <v>15.510204081632653</v>
      </c>
      <c r="E28" s="17">
        <f t="shared" si="3"/>
        <v>3.2653061224489797</v>
      </c>
      <c r="F28" s="15">
        <f t="shared" ref="F28:H30" si="4">J9/$M9*100</f>
        <v>38.926174496644293</v>
      </c>
      <c r="G28" s="16">
        <f t="shared" si="4"/>
        <v>23.48993288590604</v>
      </c>
      <c r="H28" s="17">
        <f t="shared" si="4"/>
        <v>37.583892617449663</v>
      </c>
      <c r="J28" s="12" t="s">
        <v>6</v>
      </c>
      <c r="K28" s="12" t="s">
        <v>3</v>
      </c>
      <c r="L28" s="12">
        <f>C31</f>
        <v>85.514681456446695</v>
      </c>
      <c r="M28" s="12">
        <f>D31</f>
        <v>11.669483079856144</v>
      </c>
      <c r="N28" s="12">
        <f>E31</f>
        <v>2.8158354636971565</v>
      </c>
      <c r="U28" t="s">
        <v>20</v>
      </c>
      <c r="V28">
        <v>0.89919099999999796</v>
      </c>
      <c r="W28">
        <v>1.0376123333333336</v>
      </c>
      <c r="X28">
        <v>2.7321069999999983</v>
      </c>
      <c r="Y28">
        <v>1256.1149917777773</v>
      </c>
      <c r="AC28" t="s">
        <v>20</v>
      </c>
      <c r="AD28">
        <v>30.503017333332991</v>
      </c>
      <c r="AE28">
        <v>77.722748999999794</v>
      </c>
      <c r="AF28">
        <v>187.33174033333307</v>
      </c>
      <c r="AG28">
        <v>128.95672525000055</v>
      </c>
    </row>
    <row r="29" spans="1:33" x14ac:dyDescent="0.4">
      <c r="B29" t="s">
        <v>12</v>
      </c>
      <c r="C29" s="18">
        <f t="shared" si="3"/>
        <v>82.802547770700642</v>
      </c>
      <c r="D29">
        <f t="shared" si="3"/>
        <v>13.375796178343949</v>
      </c>
      <c r="E29" s="19">
        <f t="shared" si="3"/>
        <v>3.8216560509554141</v>
      </c>
      <c r="F29" s="18">
        <f t="shared" si="4"/>
        <v>40.517241379310342</v>
      </c>
      <c r="G29">
        <f t="shared" si="4"/>
        <v>23.275862068965516</v>
      </c>
      <c r="H29" s="19">
        <f t="shared" si="4"/>
        <v>36.206896551724135</v>
      </c>
      <c r="J29" s="12"/>
      <c r="K29" s="12" t="s">
        <v>14</v>
      </c>
      <c r="L29" s="12">
        <f>C43</f>
        <v>79.631694364936735</v>
      </c>
      <c r="M29" s="12">
        <f>D43</f>
        <v>18.283129888668061</v>
      </c>
      <c r="N29" s="12">
        <f>E43</f>
        <v>2.0851757463952096</v>
      </c>
    </row>
    <row r="30" spans="1:33" ht="19.5" thickBot="1" x14ac:dyDescent="0.45">
      <c r="B30" t="s">
        <v>13</v>
      </c>
      <c r="C30" s="20">
        <f>D11/$G11*100</f>
        <v>92.517006802721085</v>
      </c>
      <c r="D30" s="21">
        <f t="shared" si="3"/>
        <v>6.1224489795918364</v>
      </c>
      <c r="E30" s="22">
        <f t="shared" si="3"/>
        <v>1.3605442176870748</v>
      </c>
      <c r="F30" s="20">
        <f t="shared" si="4"/>
        <v>51.677852348993291</v>
      </c>
      <c r="G30" s="21">
        <f t="shared" si="4"/>
        <v>25.503355704697988</v>
      </c>
      <c r="H30" s="22">
        <f t="shared" si="4"/>
        <v>22.818791946308725</v>
      </c>
      <c r="J30" s="12" t="s">
        <v>5</v>
      </c>
      <c r="K30" s="12" t="s">
        <v>3</v>
      </c>
      <c r="L30" s="12">
        <f>F31</f>
        <v>43.707089408315973</v>
      </c>
      <c r="M30" s="12">
        <f>G31</f>
        <v>24.089716886523178</v>
      </c>
      <c r="N30" s="12">
        <f>H31</f>
        <v>32.203193705160835</v>
      </c>
      <c r="U30" s="11" t="s">
        <v>17</v>
      </c>
      <c r="V30" s="11"/>
      <c r="W30" s="11"/>
      <c r="X30" s="11"/>
      <c r="AC30" s="11" t="s">
        <v>17</v>
      </c>
      <c r="AD30" s="11"/>
      <c r="AE30" s="11"/>
      <c r="AF30" s="11"/>
    </row>
    <row r="31" spans="1:33" x14ac:dyDescent="0.4">
      <c r="B31" s="23" t="s">
        <v>22</v>
      </c>
      <c r="C31" s="23">
        <f>AVERAGE(C28:C30)</f>
        <v>85.514681456446695</v>
      </c>
      <c r="D31" s="23">
        <f>AVERAGE(D28:D30)</f>
        <v>11.669483079856144</v>
      </c>
      <c r="E31" s="23">
        <f t="shared" ref="E31" si="5">AVERAGE(E28:E30)</f>
        <v>2.8158354636971565</v>
      </c>
      <c r="F31" s="23">
        <f>AVERAGE(F28:F30)</f>
        <v>43.707089408315973</v>
      </c>
      <c r="G31" s="23">
        <f>AVERAGE(G28:G30)</f>
        <v>24.089716886523178</v>
      </c>
      <c r="H31" s="23">
        <f>AVERAGE(H28:H30)</f>
        <v>32.203193705160835</v>
      </c>
      <c r="J31" s="12"/>
      <c r="K31" s="12" t="s">
        <v>14</v>
      </c>
      <c r="L31" s="12">
        <f>F43</f>
        <v>36.337886332473907</v>
      </c>
      <c r="M31" s="12">
        <f>G43</f>
        <v>23.666706029771628</v>
      </c>
      <c r="N31" s="12">
        <f>H43</f>
        <v>39.995407637754461</v>
      </c>
      <c r="U31" t="s">
        <v>18</v>
      </c>
      <c r="V31">
        <v>6</v>
      </c>
      <c r="W31">
        <v>6</v>
      </c>
      <c r="X31">
        <v>6</v>
      </c>
      <c r="AC31" t="s">
        <v>18</v>
      </c>
      <c r="AD31">
        <v>6</v>
      </c>
      <c r="AE31">
        <v>6</v>
      </c>
      <c r="AF31">
        <v>6</v>
      </c>
    </row>
    <row r="32" spans="1:33" x14ac:dyDescent="0.4">
      <c r="B32" t="s">
        <v>23</v>
      </c>
      <c r="C32">
        <f>STDEV(C28:C30)</f>
        <v>6.1153075911397172</v>
      </c>
      <c r="D32">
        <f t="shared" ref="D32:E32" si="6">STDEV(D28:D30)</f>
        <v>4.9209871729691237</v>
      </c>
      <c r="E32">
        <f t="shared" si="6"/>
        <v>1.2906532333560619</v>
      </c>
      <c r="F32">
        <f>STDEV(F28:F30)</f>
        <v>6.948573223952895</v>
      </c>
      <c r="G32">
        <f>STDEV(G28:G30)</f>
        <v>1.2289172510199351</v>
      </c>
      <c r="H32">
        <f>STDEV(H28:H30)</f>
        <v>8.156241586657174</v>
      </c>
      <c r="J32" s="12"/>
      <c r="K32" s="12"/>
      <c r="L32" s="12"/>
      <c r="M32" s="12"/>
      <c r="N32" s="12"/>
      <c r="U32" t="s">
        <v>17</v>
      </c>
      <c r="V32">
        <v>495.43999999999994</v>
      </c>
      <c r="W32">
        <v>89.85799999999999</v>
      </c>
      <c r="X32">
        <v>14.703000000000001</v>
      </c>
      <c r="AC32" t="s">
        <v>17</v>
      </c>
      <c r="AD32">
        <v>240.13400000000001</v>
      </c>
      <c r="AE32">
        <v>143.27000000000001</v>
      </c>
      <c r="AF32">
        <v>216.596</v>
      </c>
    </row>
    <row r="33" spans="2:35" x14ac:dyDescent="0.4">
      <c r="B33" t="s">
        <v>24</v>
      </c>
      <c r="C33">
        <f>_xlfn.STDEV.P(C28:C30)</f>
        <v>4.9931277394869467</v>
      </c>
      <c r="D33">
        <f t="shared" ref="D33:E33" si="7">_xlfn.STDEV.P(D28:D30)</f>
        <v>4.0179692015184862</v>
      </c>
      <c r="E33">
        <f t="shared" si="7"/>
        <v>1.0538139521985388</v>
      </c>
      <c r="F33">
        <f>_xlfn.STDEV.P(F28:F30)</f>
        <v>5.6734862796834848</v>
      </c>
      <c r="G33">
        <f>_xlfn.STDEV.P(G28:G30)</f>
        <v>1.003406733700877</v>
      </c>
      <c r="H33">
        <f>_xlfn.STDEV.P(H28:H30)</f>
        <v>6.6595433687261139</v>
      </c>
      <c r="J33" s="12"/>
      <c r="K33" s="12"/>
      <c r="L33" s="12"/>
      <c r="M33" s="12"/>
      <c r="N33" s="12"/>
      <c r="U33" t="s">
        <v>19</v>
      </c>
      <c r="V33">
        <v>82.573333333333323</v>
      </c>
      <c r="W33">
        <v>14.976333333333331</v>
      </c>
      <c r="X33">
        <v>2.4505000000000003</v>
      </c>
      <c r="AC33" t="s">
        <v>19</v>
      </c>
      <c r="AD33">
        <v>40.022333333333329</v>
      </c>
      <c r="AE33">
        <v>23.878333333333334</v>
      </c>
      <c r="AF33">
        <v>36.099333333333334</v>
      </c>
    </row>
    <row r="34" spans="2:35" x14ac:dyDescent="0.4">
      <c r="B34" s="24" t="s">
        <v>25</v>
      </c>
      <c r="C34" s="24">
        <f>C33/SQRT(3)</f>
        <v>2.8827836444909765</v>
      </c>
      <c r="D34" s="24">
        <f t="shared" ref="D34:E34" si="8">D33/SQRT(3)</f>
        <v>2.3197756000923238</v>
      </c>
      <c r="E34" s="24">
        <f t="shared" si="8"/>
        <v>0.60841976897760985</v>
      </c>
      <c r="F34" s="24">
        <f>F33/SQRT(3)</f>
        <v>3.2755888308189087</v>
      </c>
      <c r="G34" s="24">
        <f>G33/SQRT(3)</f>
        <v>0.57931714780888444</v>
      </c>
      <c r="H34" s="24">
        <f>H33/SQRT(3)</f>
        <v>3.8448891566140091</v>
      </c>
      <c r="J34" s="12"/>
      <c r="K34" s="25" t="s">
        <v>25</v>
      </c>
      <c r="L34" s="26">
        <v>1</v>
      </c>
      <c r="M34" s="26">
        <v>2</v>
      </c>
      <c r="N34" s="26" t="s">
        <v>7</v>
      </c>
      <c r="U34" t="s">
        <v>20</v>
      </c>
      <c r="V34">
        <v>25.700532266666649</v>
      </c>
      <c r="W34">
        <v>23.225811466666709</v>
      </c>
      <c r="X34">
        <v>1.9192834999999988</v>
      </c>
      <c r="AC34" t="s">
        <v>20</v>
      </c>
      <c r="AD34">
        <v>47.807509466666673</v>
      </c>
      <c r="AE34">
        <v>31.746526666666615</v>
      </c>
      <c r="AF34">
        <v>119.75660186666646</v>
      </c>
    </row>
    <row r="35" spans="2:35" x14ac:dyDescent="0.4">
      <c r="J35" s="12" t="s">
        <v>6</v>
      </c>
      <c r="K35" s="12" t="s">
        <v>3</v>
      </c>
      <c r="L35">
        <f>C34</f>
        <v>2.8827836444909765</v>
      </c>
      <c r="M35">
        <f>D34</f>
        <v>2.3197756000923238</v>
      </c>
      <c r="N35">
        <f>E34</f>
        <v>0.60841976897760985</v>
      </c>
    </row>
    <row r="36" spans="2:35" x14ac:dyDescent="0.4">
      <c r="J36" s="12"/>
      <c r="K36" t="s">
        <v>14</v>
      </c>
      <c r="L36">
        <f>C46</f>
        <v>0.44709560733762432</v>
      </c>
      <c r="M36">
        <f>D46</f>
        <v>0.48007408379964772</v>
      </c>
      <c r="N36">
        <f>E46</f>
        <v>0.77921667240566583</v>
      </c>
    </row>
    <row r="37" spans="2:35" ht="19.5" thickBot="1" x14ac:dyDescent="0.45">
      <c r="B37" s="12" t="s">
        <v>14</v>
      </c>
      <c r="J37" s="12" t="s">
        <v>5</v>
      </c>
      <c r="K37" s="12" t="s">
        <v>3</v>
      </c>
      <c r="L37">
        <f>F34</f>
        <v>3.2755888308189087</v>
      </c>
      <c r="M37">
        <f>G34</f>
        <v>0.57931714780888444</v>
      </c>
      <c r="N37">
        <f>H34</f>
        <v>3.8448891566140091</v>
      </c>
      <c r="U37" t="s">
        <v>26</v>
      </c>
      <c r="AC37" t="s">
        <v>26</v>
      </c>
    </row>
    <row r="38" spans="2:35" x14ac:dyDescent="0.4">
      <c r="C38" t="s">
        <v>6</v>
      </c>
      <c r="F38" t="s">
        <v>5</v>
      </c>
      <c r="K38" t="s">
        <v>14</v>
      </c>
      <c r="L38">
        <f>F46</f>
        <v>2.6034885108460393</v>
      </c>
      <c r="M38">
        <f>G46</f>
        <v>4.1558341391265596</v>
      </c>
      <c r="N38">
        <f>H46</f>
        <v>6.4519277966003878</v>
      </c>
      <c r="U38" s="27" t="s">
        <v>27</v>
      </c>
      <c r="V38" s="27" t="s">
        <v>28</v>
      </c>
      <c r="W38" s="27" t="s">
        <v>29</v>
      </c>
      <c r="X38" s="27" t="s">
        <v>20</v>
      </c>
      <c r="Y38" s="27" t="s">
        <v>30</v>
      </c>
      <c r="Z38" s="27" t="s">
        <v>31</v>
      </c>
      <c r="AA38" s="27" t="s">
        <v>32</v>
      </c>
      <c r="AC38" s="27" t="s">
        <v>27</v>
      </c>
      <c r="AD38" s="27" t="s">
        <v>28</v>
      </c>
      <c r="AE38" s="27" t="s">
        <v>29</v>
      </c>
      <c r="AF38" s="27" t="s">
        <v>20</v>
      </c>
      <c r="AG38" s="27" t="s">
        <v>30</v>
      </c>
      <c r="AH38" s="27" t="s">
        <v>31</v>
      </c>
      <c r="AI38" s="27" t="s">
        <v>32</v>
      </c>
    </row>
    <row r="39" spans="2:35" x14ac:dyDescent="0.4">
      <c r="C39" s="28">
        <v>1</v>
      </c>
      <c r="D39" s="28">
        <v>2</v>
      </c>
      <c r="E39" s="28" t="s">
        <v>8</v>
      </c>
      <c r="F39" s="28">
        <v>1</v>
      </c>
      <c r="G39" s="28">
        <v>2</v>
      </c>
      <c r="H39" s="28" t="s">
        <v>8</v>
      </c>
      <c r="U39" t="s">
        <v>33</v>
      </c>
      <c r="V39">
        <v>5.5555574363097548E-8</v>
      </c>
      <c r="W39">
        <v>1</v>
      </c>
      <c r="X39">
        <v>5.5555574363097548E-8</v>
      </c>
      <c r="Y39">
        <v>4.9055532366314528E-9</v>
      </c>
      <c r="Z39">
        <v>0.99994526732901412</v>
      </c>
      <c r="AA39">
        <v>4.7472253467225149</v>
      </c>
      <c r="AC39" t="s">
        <v>33</v>
      </c>
      <c r="AD39">
        <v>2.2737367544323206E-13</v>
      </c>
      <c r="AE39">
        <v>1</v>
      </c>
      <c r="AF39">
        <v>2.2737367544323206E-13</v>
      </c>
      <c r="AG39">
        <v>3.3122651684523698E-15</v>
      </c>
      <c r="AH39">
        <v>0.99999995502561889</v>
      </c>
      <c r="AI39">
        <v>4.7472253467225149</v>
      </c>
    </row>
    <row r="40" spans="2:35" x14ac:dyDescent="0.4">
      <c r="B40" t="s">
        <v>11</v>
      </c>
      <c r="C40" s="15">
        <f>D17/$G17*100</f>
        <v>79.005524861878456</v>
      </c>
      <c r="D40" s="16">
        <f t="shared" ref="D40:E40" si="9">E17/$G17*100</f>
        <v>17.127071823204421</v>
      </c>
      <c r="E40" s="17">
        <f t="shared" si="9"/>
        <v>3.867403314917127</v>
      </c>
      <c r="F40" s="15">
        <f>J17/$M17*100</f>
        <v>30.201342281879196</v>
      </c>
      <c r="G40" s="16">
        <f t="shared" ref="G40:H42" si="10">K17/$M17*100</f>
        <v>14.093959731543624</v>
      </c>
      <c r="H40" s="17">
        <f t="shared" si="10"/>
        <v>55.70469798657718</v>
      </c>
      <c r="U40" t="s">
        <v>34</v>
      </c>
      <c r="V40">
        <v>22291.838662111109</v>
      </c>
      <c r="W40">
        <v>2</v>
      </c>
      <c r="X40">
        <v>11145.919331055555</v>
      </c>
      <c r="Y40">
        <v>984.18387851303464</v>
      </c>
      <c r="Z40">
        <v>4.9500820230837988E-14</v>
      </c>
      <c r="AA40">
        <v>3.8852938346523942</v>
      </c>
      <c r="AC40" t="s">
        <v>34</v>
      </c>
      <c r="AD40">
        <v>850.74301200000025</v>
      </c>
      <c r="AE40">
        <v>2</v>
      </c>
      <c r="AF40">
        <v>425.37150600000012</v>
      </c>
      <c r="AG40">
        <v>6.1965978261529084</v>
      </c>
      <c r="AH40">
        <v>1.4173440380750749E-2</v>
      </c>
      <c r="AI40">
        <v>3.8852938346523942</v>
      </c>
    </row>
    <row r="41" spans="2:35" x14ac:dyDescent="0.4">
      <c r="B41" t="s">
        <v>12</v>
      </c>
      <c r="C41" s="18">
        <f t="shared" ref="C41:E42" si="11">D18/$G18*100</f>
        <v>80.722891566265062</v>
      </c>
      <c r="D41">
        <f t="shared" si="11"/>
        <v>18.674698795180721</v>
      </c>
      <c r="E41" s="19">
        <f t="shared" si="11"/>
        <v>0.60240963855421692</v>
      </c>
      <c r="F41" s="18">
        <f t="shared" ref="F41:F42" si="12">J18/$M18*100</f>
        <v>40.909090909090914</v>
      </c>
      <c r="G41">
        <f t="shared" si="10"/>
        <v>25.454545454545453</v>
      </c>
      <c r="H41" s="19">
        <f t="shared" si="10"/>
        <v>33.636363636363633</v>
      </c>
      <c r="U41" t="s">
        <v>35</v>
      </c>
      <c r="V41">
        <v>118.32768611111277</v>
      </c>
      <c r="W41">
        <v>2</v>
      </c>
      <c r="X41">
        <v>59.163843055556384</v>
      </c>
      <c r="Y41">
        <v>5.2241631037033143</v>
      </c>
      <c r="Z41" s="29">
        <v>2.3333704211537892E-2</v>
      </c>
      <c r="AA41">
        <v>3.8852938346523942</v>
      </c>
      <c r="AC41" t="s">
        <v>35</v>
      </c>
      <c r="AD41">
        <v>172.80147733333308</v>
      </c>
      <c r="AE41">
        <v>2</v>
      </c>
      <c r="AF41">
        <v>86.400738666666541</v>
      </c>
      <c r="AG41">
        <v>1.2586424380759327</v>
      </c>
      <c r="AH41" s="29">
        <v>0.31898854027753898</v>
      </c>
      <c r="AI41">
        <v>3.8852938346523942</v>
      </c>
    </row>
    <row r="42" spans="2:35" x14ac:dyDescent="0.4">
      <c r="B42" t="s">
        <v>13</v>
      </c>
      <c r="C42" s="20">
        <f t="shared" si="11"/>
        <v>79.166666666666657</v>
      </c>
      <c r="D42" s="21">
        <f t="shared" si="11"/>
        <v>19.047619047619047</v>
      </c>
      <c r="E42" s="22">
        <f t="shared" si="11"/>
        <v>1.7857142857142856</v>
      </c>
      <c r="F42" s="20">
        <f t="shared" si="12"/>
        <v>37.903225806451616</v>
      </c>
      <c r="G42" s="21">
        <f t="shared" si="10"/>
        <v>31.451612903225808</v>
      </c>
      <c r="H42" s="22">
        <f t="shared" si="10"/>
        <v>30.64516129032258</v>
      </c>
      <c r="U42" t="s">
        <v>36</v>
      </c>
      <c r="V42">
        <v>135.90044999999992</v>
      </c>
      <c r="W42">
        <v>12</v>
      </c>
      <c r="X42">
        <v>11.325037499999993</v>
      </c>
      <c r="AC42" t="s">
        <v>36</v>
      </c>
      <c r="AD42">
        <v>823.75171266666666</v>
      </c>
      <c r="AE42">
        <v>12</v>
      </c>
      <c r="AF42">
        <v>68.64597605555555</v>
      </c>
    </row>
    <row r="43" spans="2:35" x14ac:dyDescent="0.4">
      <c r="B43" s="23" t="s">
        <v>22</v>
      </c>
      <c r="C43" s="23">
        <f>AVERAGE(C40:C42)</f>
        <v>79.631694364936735</v>
      </c>
      <c r="D43" s="23">
        <f t="shared" ref="D43:H43" si="13">AVERAGE(D40:D42)</f>
        <v>18.283129888668061</v>
      </c>
      <c r="E43" s="23">
        <f t="shared" si="13"/>
        <v>2.0851757463952096</v>
      </c>
      <c r="F43" s="23">
        <f t="shared" si="13"/>
        <v>36.337886332473907</v>
      </c>
      <c r="G43" s="23">
        <f t="shared" si="13"/>
        <v>23.666706029771628</v>
      </c>
      <c r="H43" s="23">
        <f t="shared" si="13"/>
        <v>39.995407637754461</v>
      </c>
    </row>
    <row r="44" spans="2:35" ht="19.5" thickBot="1" x14ac:dyDescent="0.45">
      <c r="B44" t="s">
        <v>23</v>
      </c>
      <c r="C44">
        <f>STDEV(C40:C42)</f>
        <v>0.94843300736145619</v>
      </c>
      <c r="D44">
        <f t="shared" ref="D44:E44" si="14">STDEV(D40:D42)</f>
        <v>1.0183909203799493</v>
      </c>
      <c r="E44">
        <f t="shared" si="14"/>
        <v>1.6529681792149884</v>
      </c>
      <c r="F44">
        <f>STDEV(F40:F42)</f>
        <v>5.5228331422815229</v>
      </c>
      <c r="G44">
        <f>STDEV(G40:G42)</f>
        <v>8.8158555037888391</v>
      </c>
      <c r="H44">
        <f>STDEV(H40:H42)</f>
        <v>13.68660569010633</v>
      </c>
      <c r="U44" s="30" t="s">
        <v>17</v>
      </c>
      <c r="V44" s="30">
        <v>22546.066798277778</v>
      </c>
      <c r="W44" s="30">
        <v>17</v>
      </c>
      <c r="X44" s="30"/>
      <c r="Y44" s="30"/>
      <c r="Z44" s="30"/>
      <c r="AA44" s="30"/>
      <c r="AC44" s="30" t="s">
        <v>17</v>
      </c>
      <c r="AD44" s="30">
        <v>1847.2962020000002</v>
      </c>
      <c r="AE44" s="30">
        <v>17</v>
      </c>
      <c r="AF44" s="30"/>
      <c r="AG44" s="30"/>
      <c r="AH44" s="30"/>
      <c r="AI44" s="30"/>
    </row>
    <row r="45" spans="2:35" x14ac:dyDescent="0.4">
      <c r="B45" t="s">
        <v>24</v>
      </c>
      <c r="C45">
        <f>_xlfn.STDEV.P(C40:C42)</f>
        <v>0.77439230774962986</v>
      </c>
      <c r="D45">
        <f t="shared" ref="D45:E45" si="15">_xlfn.STDEV.P(D40:D42)</f>
        <v>0.83151270453806869</v>
      </c>
      <c r="E45">
        <f t="shared" si="15"/>
        <v>1.3496428667113667</v>
      </c>
      <c r="F45">
        <f>_xlfn.STDEV.P(F40:F42)</f>
        <v>4.509374377707176</v>
      </c>
      <c r="G45">
        <f>_xlfn.STDEV.P(G40:G42)</f>
        <v>7.1981158767964679</v>
      </c>
      <c r="H45">
        <f>_xlfn.STDEV.P(H40:H42)</f>
        <v>11.175066750477788</v>
      </c>
    </row>
    <row r="46" spans="2:35" x14ac:dyDescent="0.4">
      <c r="B46" s="24" t="s">
        <v>25</v>
      </c>
      <c r="C46" s="24">
        <f>C45/SQRT(3)</f>
        <v>0.44709560733762432</v>
      </c>
      <c r="D46" s="24">
        <f t="shared" ref="D46:G46" si="16">D45/SQRT(3)</f>
        <v>0.48007408379964772</v>
      </c>
      <c r="E46" s="24">
        <f t="shared" si="16"/>
        <v>0.77921667240566583</v>
      </c>
      <c r="F46" s="24">
        <f t="shared" si="16"/>
        <v>2.6034885108460393</v>
      </c>
      <c r="G46" s="24">
        <f t="shared" si="16"/>
        <v>4.1558341391265596</v>
      </c>
      <c r="H46" s="24">
        <f>H45/SQRT(3)</f>
        <v>6.4519277966003878</v>
      </c>
    </row>
    <row r="48" spans="2:35" x14ac:dyDescent="0.4">
      <c r="B48" s="31" t="s">
        <v>37</v>
      </c>
      <c r="C48" s="31">
        <f>TTEST(C28:C30,C40:C42,2,2)</f>
        <v>0.17499282690926232</v>
      </c>
      <c r="D48" s="31">
        <f t="shared" ref="D48:H48" si="17">TTEST(D28:D30,D40:D42,2,2)</f>
        <v>8.4831614165368663E-2</v>
      </c>
      <c r="E48" s="31">
        <f t="shared" si="17"/>
        <v>0.5787555702947188</v>
      </c>
      <c r="F48" s="31">
        <f t="shared" si="17"/>
        <v>0.2238138631678549</v>
      </c>
      <c r="G48" s="31">
        <f t="shared" si="17"/>
        <v>0.93835221880196373</v>
      </c>
      <c r="H48" s="31">
        <f t="shared" si="17"/>
        <v>0.44464709906648847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2024-03-08T04:53:06Z</dcterms:created>
  <dcterms:modified xsi:type="dcterms:W3CDTF">2024-03-08T06:12:00Z</dcterms:modified>
</cp:coreProperties>
</file>