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yeast\Desktop\＊eLife_VOR_20240308\source data\"/>
    </mc:Choice>
  </mc:AlternateContent>
  <xr:revisionPtr revIDLastSave="0" documentId="13_ncr:1_{91B9B576-40F5-4410-9E9C-EED2E6F745F6}" xr6:coauthVersionLast="47" xr6:coauthVersionMax="47" xr10:uidLastSave="{00000000-0000-0000-0000-000000000000}"/>
  <bookViews>
    <workbookView xWindow="495" yWindow="1425" windowWidth="14940" windowHeight="13560" xr2:uid="{9BE466A3-831B-47CC-A98C-6093D26301EA}"/>
  </bookViews>
  <sheets>
    <sheet name="Figure 3F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9" i="1" l="1"/>
  <c r="H28" i="1"/>
  <c r="F28" i="1"/>
  <c r="C28" i="1"/>
  <c r="G18" i="1"/>
  <c r="G17" i="1"/>
  <c r="G28" i="1" s="1"/>
  <c r="G16" i="1"/>
  <c r="H27" i="1" s="1"/>
  <c r="G12" i="1"/>
  <c r="D29" i="1" s="1"/>
  <c r="G11" i="1"/>
  <c r="E28" i="1" s="1"/>
  <c r="G10" i="1"/>
  <c r="D27" i="1" s="1"/>
  <c r="D31" i="1" l="1"/>
  <c r="D34" i="1"/>
  <c r="D35" i="1" s="1"/>
  <c r="D43" i="1" s="1"/>
  <c r="H31" i="1"/>
  <c r="H30" i="1"/>
  <c r="E40" i="1" s="1"/>
  <c r="H34" i="1"/>
  <c r="H35" i="1" s="1"/>
  <c r="E44" i="1" s="1"/>
  <c r="C27" i="1"/>
  <c r="C29" i="1"/>
  <c r="E27" i="1"/>
  <c r="E29" i="1"/>
  <c r="F27" i="1"/>
  <c r="F29" i="1"/>
  <c r="D28" i="1"/>
  <c r="D30" i="1" s="1"/>
  <c r="D39" i="1" s="1"/>
  <c r="G27" i="1"/>
  <c r="G29" i="1"/>
  <c r="G32" i="1" s="1"/>
  <c r="F31" i="1" l="1"/>
  <c r="F34" i="1"/>
  <c r="F35" i="1" s="1"/>
  <c r="C44" i="1" s="1"/>
  <c r="F30" i="1"/>
  <c r="C40" i="1" s="1"/>
  <c r="H32" i="1"/>
  <c r="E30" i="1"/>
  <c r="E39" i="1" s="1"/>
  <c r="E34" i="1"/>
  <c r="E35" i="1" s="1"/>
  <c r="E43" i="1" s="1"/>
  <c r="E31" i="1"/>
  <c r="G31" i="1"/>
  <c r="G34" i="1"/>
  <c r="G35" i="1" s="1"/>
  <c r="D44" i="1" s="1"/>
  <c r="G30" i="1"/>
  <c r="D40" i="1" s="1"/>
  <c r="C30" i="1"/>
  <c r="C39" i="1" s="1"/>
  <c r="C31" i="1"/>
  <c r="C34" i="1"/>
  <c r="C35" i="1" s="1"/>
  <c r="C43" i="1" s="1"/>
  <c r="F32" i="1"/>
</calcChain>
</file>

<file path=xl/sharedStrings.xml><?xml version="1.0" encoding="utf-8"?>
<sst xmlns="http://schemas.openxmlformats.org/spreadsheetml/2006/main" count="75" uniqueCount="38">
  <si>
    <t>Figure 3F</t>
    <phoneticPr fontId="2"/>
  </si>
  <si>
    <t>＊Number of cells (classified by number of vacuoles per cell)</t>
    <phoneticPr fontId="2"/>
  </si>
  <si>
    <t>＊two-way ANOVA</t>
    <phoneticPr fontId="2"/>
  </si>
  <si>
    <t>tcb1Δtcb2Δtcb3Δ</t>
    <phoneticPr fontId="2"/>
  </si>
  <si>
    <t>≧ 3</t>
  </si>
  <si>
    <t>empty</t>
    <phoneticPr fontId="2"/>
  </si>
  <si>
    <t>RSB1 OE</t>
    <phoneticPr fontId="2"/>
  </si>
  <si>
    <t>total</t>
    <phoneticPr fontId="2"/>
  </si>
  <si>
    <t>1st</t>
    <phoneticPr fontId="2"/>
  </si>
  <si>
    <t>2nd</t>
    <phoneticPr fontId="2"/>
  </si>
  <si>
    <t>3rd</t>
    <phoneticPr fontId="2"/>
  </si>
  <si>
    <t>分散分析: 繰り返しのある二元配置</t>
  </si>
  <si>
    <t>概要</t>
  </si>
  <si>
    <t>合計</t>
  </si>
  <si>
    <t>empty</t>
  </si>
  <si>
    <t>データの個数</t>
  </si>
  <si>
    <t>＊Ratio of cells classified into each group (%)</t>
    <phoneticPr fontId="2"/>
  </si>
  <si>
    <t>平均</t>
  </si>
  <si>
    <t>分散</t>
  </si>
  <si>
    <t>RSB1 OE</t>
  </si>
  <si>
    <t>≧ 3</t>
    <phoneticPr fontId="2"/>
  </si>
  <si>
    <t>average</t>
    <phoneticPr fontId="2"/>
  </si>
  <si>
    <t>stdev</t>
    <phoneticPr fontId="2"/>
  </si>
  <si>
    <t>ttest</t>
    <phoneticPr fontId="2"/>
  </si>
  <si>
    <t>**</t>
    <phoneticPr fontId="2"/>
  </si>
  <si>
    <t>stdev.p</t>
    <phoneticPr fontId="2"/>
  </si>
  <si>
    <t>se (3)</t>
    <phoneticPr fontId="2"/>
  </si>
  <si>
    <t>分散分析表</t>
  </si>
  <si>
    <t>変動要因</t>
  </si>
  <si>
    <t>変動</t>
  </si>
  <si>
    <t>自由度</t>
  </si>
  <si>
    <t>観測された分散比</t>
  </si>
  <si>
    <t>P-値</t>
  </si>
  <si>
    <t>F 境界値</t>
  </si>
  <si>
    <t>標本</t>
  </si>
  <si>
    <t>列</t>
  </si>
  <si>
    <t>交互作用</t>
  </si>
  <si>
    <t>繰り返し誤差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</si>
</sst>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E+00"/>
  </numFmts>
  <fonts count="7" x14ac:knownFonts="1">
    <font>
      <sz val="11"/>
      <color theme="1"/>
      <name val="游ゴシック"/>
      <family val="2"/>
      <charset val="128"/>
      <scheme val="minor"/>
    </font>
    <font>
      <b/>
      <sz val="11"/>
      <color theme="1"/>
      <name val="Arial"/>
      <family val="2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0"/>
      <color rgb="FF00000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C0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1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0" xfId="0" applyAlignment="1">
      <alignment horizontal="right" vertical="center"/>
    </xf>
    <xf numFmtId="0" fontId="6" fillId="0" borderId="0" xfId="0" applyFont="1">
      <alignment vertical="center"/>
    </xf>
    <xf numFmtId="0" fontId="6" fillId="0" borderId="1" xfId="0" applyFont="1" applyBorder="1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right" vertical="center"/>
    </xf>
    <xf numFmtId="0" fontId="6" fillId="0" borderId="1" xfId="0" applyFon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2" borderId="0" xfId="0" applyFill="1">
      <alignment vertical="center"/>
    </xf>
    <xf numFmtId="0" fontId="0" fillId="3" borderId="0" xfId="0" applyFill="1">
      <alignment vertical="center"/>
    </xf>
    <xf numFmtId="0" fontId="0" fillId="3" borderId="0" xfId="0" applyFill="1" applyAlignment="1">
      <alignment horizontal="right" vertical="center"/>
    </xf>
    <xf numFmtId="0" fontId="0" fillId="4" borderId="0" xfId="0" applyFill="1">
      <alignment vertical="center"/>
    </xf>
    <xf numFmtId="0" fontId="5" fillId="2" borderId="0" xfId="0" applyFont="1" applyFill="1">
      <alignment vertical="center"/>
    </xf>
    <xf numFmtId="49" fontId="0" fillId="2" borderId="0" xfId="0" applyNumberFormat="1" applyFill="1" applyAlignment="1">
      <alignment horizontal="right" vertical="center"/>
    </xf>
    <xf numFmtId="0" fontId="0" fillId="0" borderId="11" xfId="0" applyBorder="1" applyAlignment="1">
      <alignment horizontal="center" vertical="center"/>
    </xf>
    <xf numFmtId="176" fontId="0" fillId="5" borderId="0" xfId="0" applyNumberFormat="1" applyFill="1">
      <alignment vertical="center"/>
    </xf>
    <xf numFmtId="0" fontId="5" fillId="4" borderId="0" xfId="0" applyFont="1" applyFill="1">
      <alignment vertical="center"/>
    </xf>
    <xf numFmtId="49" fontId="0" fillId="4" borderId="0" xfId="0" applyNumberFormat="1" applyFill="1" applyAlignment="1">
      <alignment horizontal="right" vertical="center"/>
    </xf>
    <xf numFmtId="0" fontId="0" fillId="0" borderId="12" xfId="0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'Figure 3F'!$C$38</c:f>
              <c:strCache>
                <c:ptCount val="1"/>
                <c:pt idx="0">
                  <c:v>1</c:v>
                </c:pt>
              </c:strCache>
            </c:strRef>
          </c:tx>
          <c:spPr>
            <a:solidFill>
              <a:schemeClr val="accent1">
                <a:shade val="65000"/>
              </a:schemeClr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'Figure 3F'!$C$43:$C$44</c:f>
                <c:numCache>
                  <c:formatCode>General</c:formatCode>
                  <c:ptCount val="2"/>
                  <c:pt idx="0">
                    <c:v>4.6401335186238999</c:v>
                  </c:pt>
                  <c:pt idx="1">
                    <c:v>1.4626601897603877</c:v>
                  </c:pt>
                </c:numCache>
              </c:numRef>
            </c:plus>
            <c:minus>
              <c:numRef>
                <c:f>'Figure 3F'!$C$43:$C$44</c:f>
                <c:numCache>
                  <c:formatCode>General</c:formatCode>
                  <c:ptCount val="2"/>
                  <c:pt idx="0">
                    <c:v>4.6401335186238999</c:v>
                  </c:pt>
                  <c:pt idx="1">
                    <c:v>1.4626601897603877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'Figure 3F'!$B$39:$B$40</c:f>
              <c:strCache>
                <c:ptCount val="2"/>
                <c:pt idx="0">
                  <c:v>empty</c:v>
                </c:pt>
                <c:pt idx="1">
                  <c:v>RSB1 OE</c:v>
                </c:pt>
              </c:strCache>
            </c:strRef>
          </c:cat>
          <c:val>
            <c:numRef>
              <c:f>'Figure 3F'!$C$39:$C$40</c:f>
              <c:numCache>
                <c:formatCode>General</c:formatCode>
                <c:ptCount val="2"/>
                <c:pt idx="0">
                  <c:v>47.588135268679395</c:v>
                </c:pt>
                <c:pt idx="1">
                  <c:v>77.181503401015604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45-40E0-A4E1-4D1422D75DCC}"/>
            </c:ext>
          </c:extLst>
        </c:ser>
        <c:ser>
          <c:idx val="1"/>
          <c:order val="1"/>
          <c:tx>
            <c:strRef>
              <c:f>'Figure 3F'!$D$38</c:f>
              <c:strCache>
                <c:ptCount val="1"/>
                <c:pt idx="0">
                  <c:v>2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'Figure 3F'!$D$43:$D$44</c:f>
                <c:numCache>
                  <c:formatCode>General</c:formatCode>
                  <c:ptCount val="2"/>
                  <c:pt idx="0">
                    <c:v>0.92663544190617664</c:v>
                  </c:pt>
                  <c:pt idx="1">
                    <c:v>1.7289135507196969</c:v>
                  </c:pt>
                </c:numCache>
              </c:numRef>
            </c:plus>
            <c:minus>
              <c:numRef>
                <c:f>'Figure 3F'!$D$43:$D$44</c:f>
                <c:numCache>
                  <c:formatCode>General</c:formatCode>
                  <c:ptCount val="2"/>
                  <c:pt idx="0">
                    <c:v>0.92663544190617664</c:v>
                  </c:pt>
                  <c:pt idx="1">
                    <c:v>1.7289135507196969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'Figure 3F'!$B$39:$B$40</c:f>
              <c:strCache>
                <c:ptCount val="2"/>
                <c:pt idx="0">
                  <c:v>empty</c:v>
                </c:pt>
                <c:pt idx="1">
                  <c:v>RSB1 OE</c:v>
                </c:pt>
              </c:strCache>
            </c:strRef>
          </c:cat>
          <c:val>
            <c:numRef>
              <c:f>'Figure 3F'!$D$39:$D$40</c:f>
              <c:numCache>
                <c:formatCode>General</c:formatCode>
                <c:ptCount val="2"/>
                <c:pt idx="0">
                  <c:v>33.149909052088148</c:v>
                </c:pt>
                <c:pt idx="1">
                  <c:v>16.246821734626611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B45-40E0-A4E1-4D1422D75DCC}"/>
            </c:ext>
          </c:extLst>
        </c:ser>
        <c:ser>
          <c:idx val="2"/>
          <c:order val="2"/>
          <c:tx>
            <c:strRef>
              <c:f>'Figure 3F'!$E$38</c:f>
              <c:strCache>
                <c:ptCount val="1"/>
                <c:pt idx="0">
                  <c:v>≧ 3</c:v>
                </c:pt>
              </c:strCache>
            </c:strRef>
          </c:tx>
          <c:spPr>
            <a:solidFill>
              <a:schemeClr val="accent1">
                <a:tint val="65000"/>
              </a:schemeClr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'Figure 3F'!$E$43:$E$44</c:f>
                <c:numCache>
                  <c:formatCode>General</c:formatCode>
                  <c:ptCount val="2"/>
                  <c:pt idx="0">
                    <c:v>4.6678810611894006</c:v>
                  </c:pt>
                  <c:pt idx="1">
                    <c:v>0.26972027807340038</c:v>
                  </c:pt>
                </c:numCache>
              </c:numRef>
            </c:plus>
            <c:minus>
              <c:numRef>
                <c:f>'Figure 3F'!$E$43:$E$44</c:f>
                <c:numCache>
                  <c:formatCode>General</c:formatCode>
                  <c:ptCount val="2"/>
                  <c:pt idx="0">
                    <c:v>4.6678810611894006</c:v>
                  </c:pt>
                  <c:pt idx="1">
                    <c:v>0.26972027807340038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'Figure 3F'!$B$39:$B$40</c:f>
              <c:strCache>
                <c:ptCount val="2"/>
                <c:pt idx="0">
                  <c:v>empty</c:v>
                </c:pt>
                <c:pt idx="1">
                  <c:v>RSB1 OE</c:v>
                </c:pt>
              </c:strCache>
            </c:strRef>
          </c:cat>
          <c:val>
            <c:numRef>
              <c:f>'Figure 3F'!$E$39:$E$40</c:f>
              <c:numCache>
                <c:formatCode>General</c:formatCode>
                <c:ptCount val="2"/>
                <c:pt idx="0">
                  <c:v>19.261955679232461</c:v>
                </c:pt>
                <c:pt idx="1">
                  <c:v>6.5716748643577914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B45-40E0-A4E1-4D1422D75D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2407008"/>
        <c:axId val="832405344"/>
      </c:barChart>
      <c:catAx>
        <c:axId val="8324070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32405344"/>
        <c:crosses val="autoZero"/>
        <c:auto val="1"/>
        <c:lblAlgn val="ctr"/>
        <c:lblOffset val="100"/>
        <c:noMultiLvlLbl val="0"/>
      </c:catAx>
      <c:valAx>
        <c:axId val="8324053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324070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212568</xdr:colOff>
      <xdr:row>36</xdr:row>
      <xdr:rowOff>1139</xdr:rowOff>
    </xdr:from>
    <xdr:to>
      <xdr:col>9</xdr:col>
      <xdr:colOff>65315</xdr:colOff>
      <xdr:row>45</xdr:row>
      <xdr:rowOff>161973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4005025D-80A8-4CD7-B4C6-B59CCE82532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D87BD8-D870-4B24-BF77-E7EB5EA0C1B2}">
  <dimension ref="B2:R44"/>
  <sheetViews>
    <sheetView tabSelected="1" zoomScale="55" zoomScaleNormal="55" workbookViewId="0">
      <selection activeCell="B2" sqref="B2"/>
    </sheetView>
  </sheetViews>
  <sheetFormatPr defaultRowHeight="18.75" x14ac:dyDescent="0.4"/>
  <sheetData>
    <row r="2" spans="2:15" x14ac:dyDescent="0.4">
      <c r="B2" s="1" t="s">
        <v>0</v>
      </c>
    </row>
    <row r="3" spans="2:15" x14ac:dyDescent="0.4">
      <c r="B3" s="2"/>
    </row>
    <row r="4" spans="2:15" x14ac:dyDescent="0.4">
      <c r="B4" s="2" t="s">
        <v>1</v>
      </c>
      <c r="L4" s="3" t="s">
        <v>2</v>
      </c>
    </row>
    <row r="5" spans="2:15" x14ac:dyDescent="0.4">
      <c r="B5" s="2"/>
    </row>
    <row r="6" spans="2:15" x14ac:dyDescent="0.4">
      <c r="B6" s="4" t="s">
        <v>3</v>
      </c>
      <c r="M6">
        <v>1</v>
      </c>
      <c r="N6">
        <v>2</v>
      </c>
      <c r="O6" s="5" t="s">
        <v>4</v>
      </c>
    </row>
    <row r="7" spans="2:15" x14ac:dyDescent="0.4">
      <c r="C7" s="6"/>
      <c r="D7" s="6"/>
      <c r="E7" s="6"/>
      <c r="F7" s="6"/>
      <c r="L7" t="s">
        <v>5</v>
      </c>
      <c r="M7">
        <v>49.268292682926827</v>
      </c>
      <c r="N7">
        <v>35.365853658536587</v>
      </c>
      <c r="O7">
        <v>15.365853658536585</v>
      </c>
    </row>
    <row r="8" spans="2:15" x14ac:dyDescent="0.4">
      <c r="C8" s="4" t="s">
        <v>6</v>
      </c>
      <c r="D8" s="6"/>
      <c r="E8" s="6"/>
      <c r="F8" s="6"/>
      <c r="G8" s="6"/>
      <c r="M8">
        <v>37.012987012987011</v>
      </c>
      <c r="N8">
        <v>32.467532467532465</v>
      </c>
      <c r="O8">
        <v>30.519480519480517</v>
      </c>
    </row>
    <row r="9" spans="2:15" x14ac:dyDescent="0.4">
      <c r="C9" s="7"/>
      <c r="D9" s="8">
        <v>1</v>
      </c>
      <c r="E9" s="8">
        <v>2</v>
      </c>
      <c r="F9" s="9" t="s">
        <v>4</v>
      </c>
      <c r="G9" s="10" t="s">
        <v>7</v>
      </c>
      <c r="M9">
        <v>56.483126110124338</v>
      </c>
      <c r="N9">
        <v>31.6163410301954</v>
      </c>
      <c r="O9">
        <v>11.900532859680284</v>
      </c>
    </row>
    <row r="10" spans="2:15" x14ac:dyDescent="0.4">
      <c r="C10" s="7" t="s">
        <v>8</v>
      </c>
      <c r="D10" s="7">
        <v>202</v>
      </c>
      <c r="E10" s="7">
        <v>145</v>
      </c>
      <c r="F10" s="7">
        <v>63</v>
      </c>
      <c r="G10" s="7">
        <f>SUM(D10:F10)</f>
        <v>410</v>
      </c>
      <c r="L10" s="4" t="s">
        <v>6</v>
      </c>
      <c r="M10">
        <v>80.405405405405403</v>
      </c>
      <c r="N10">
        <v>12.387387387387387</v>
      </c>
      <c r="O10">
        <v>7.2072072072072073</v>
      </c>
    </row>
    <row r="11" spans="2:15" x14ac:dyDescent="0.4">
      <c r="C11" s="7" t="s">
        <v>9</v>
      </c>
      <c r="D11" s="7">
        <v>57</v>
      </c>
      <c r="E11" s="7">
        <v>50</v>
      </c>
      <c r="F11" s="7">
        <v>47</v>
      </c>
      <c r="G11" s="7">
        <f t="shared" ref="G11:G12" si="0">SUM(D11:F11)</f>
        <v>154</v>
      </c>
      <c r="M11">
        <v>74.21602787456446</v>
      </c>
      <c r="N11">
        <v>19.686411149825783</v>
      </c>
      <c r="O11">
        <v>6.0975609756097562</v>
      </c>
    </row>
    <row r="12" spans="2:15" x14ac:dyDescent="0.4">
      <c r="C12" s="7" t="s">
        <v>10</v>
      </c>
      <c r="D12" s="7">
        <v>318</v>
      </c>
      <c r="E12" s="7">
        <v>178</v>
      </c>
      <c r="F12" s="7">
        <v>67</v>
      </c>
      <c r="G12" s="7">
        <f t="shared" si="0"/>
        <v>563</v>
      </c>
      <c r="M12">
        <v>76.923076923076934</v>
      </c>
      <c r="N12">
        <v>16.666666666666664</v>
      </c>
      <c r="O12">
        <v>6.4102564102564097</v>
      </c>
    </row>
    <row r="13" spans="2:15" x14ac:dyDescent="0.4">
      <c r="C13" s="6"/>
      <c r="D13" s="6"/>
      <c r="E13" s="6"/>
      <c r="F13" s="6"/>
      <c r="G13" s="6"/>
    </row>
    <row r="14" spans="2:15" x14ac:dyDescent="0.4">
      <c r="C14" t="s">
        <v>5</v>
      </c>
      <c r="D14" s="6"/>
      <c r="E14" s="6"/>
      <c r="F14" s="6"/>
      <c r="G14" s="6"/>
    </row>
    <row r="15" spans="2:15" x14ac:dyDescent="0.4">
      <c r="C15" s="7"/>
      <c r="D15" s="8">
        <v>1</v>
      </c>
      <c r="E15" s="8">
        <v>2</v>
      </c>
      <c r="F15" s="9" t="s">
        <v>4</v>
      </c>
      <c r="G15" s="10" t="s">
        <v>7</v>
      </c>
      <c r="L15" t="s">
        <v>11</v>
      </c>
    </row>
    <row r="16" spans="2:15" x14ac:dyDescent="0.4">
      <c r="C16" s="7" t="s">
        <v>8</v>
      </c>
      <c r="D16" s="7">
        <v>357</v>
      </c>
      <c r="E16" s="7">
        <v>55</v>
      </c>
      <c r="F16" s="7">
        <v>32</v>
      </c>
      <c r="G16" s="7">
        <f>SUM(D16:F16)</f>
        <v>444</v>
      </c>
    </row>
    <row r="17" spans="2:16" x14ac:dyDescent="0.4">
      <c r="C17" s="7" t="s">
        <v>9</v>
      </c>
      <c r="D17" s="7">
        <v>426</v>
      </c>
      <c r="E17" s="7">
        <v>113</v>
      </c>
      <c r="F17" s="7">
        <v>35</v>
      </c>
      <c r="G17" s="7">
        <f t="shared" ref="G17:G18" si="1">SUM(D17:F17)</f>
        <v>574</v>
      </c>
      <c r="L17" t="s">
        <v>12</v>
      </c>
      <c r="M17">
        <v>1</v>
      </c>
      <c r="N17">
        <v>2</v>
      </c>
      <c r="O17" s="5" t="s">
        <v>4</v>
      </c>
      <c r="P17" t="s">
        <v>13</v>
      </c>
    </row>
    <row r="18" spans="2:16" ht="19.5" thickBot="1" x14ac:dyDescent="0.45">
      <c r="C18" s="7" t="s">
        <v>10</v>
      </c>
      <c r="D18" s="7">
        <v>180</v>
      </c>
      <c r="E18" s="7">
        <v>39</v>
      </c>
      <c r="F18" s="7">
        <v>15</v>
      </c>
      <c r="G18" s="7">
        <f t="shared" si="1"/>
        <v>234</v>
      </c>
      <c r="L18" s="11" t="s">
        <v>14</v>
      </c>
      <c r="M18" s="11"/>
      <c r="N18" s="11"/>
      <c r="O18" s="11"/>
      <c r="P18" s="11"/>
    </row>
    <row r="19" spans="2:16" x14ac:dyDescent="0.4">
      <c r="L19" t="s">
        <v>15</v>
      </c>
      <c r="M19">
        <v>3</v>
      </c>
      <c r="N19">
        <v>3</v>
      </c>
      <c r="O19">
        <v>3</v>
      </c>
      <c r="P19">
        <v>9</v>
      </c>
    </row>
    <row r="20" spans="2:16" x14ac:dyDescent="0.4">
      <c r="L20" t="s">
        <v>13</v>
      </c>
      <c r="M20">
        <v>142.76440580603818</v>
      </c>
      <c r="N20">
        <v>99.449727156264444</v>
      </c>
      <c r="O20">
        <v>57.785867037697386</v>
      </c>
      <c r="P20">
        <v>300</v>
      </c>
    </row>
    <row r="21" spans="2:16" x14ac:dyDescent="0.4">
      <c r="B21" s="2" t="s">
        <v>16</v>
      </c>
      <c r="L21" t="s">
        <v>17</v>
      </c>
      <c r="M21">
        <v>47.588135268679395</v>
      </c>
      <c r="N21">
        <v>33.149909052088148</v>
      </c>
      <c r="O21">
        <v>19.261955679232461</v>
      </c>
      <c r="P21">
        <v>33.333333333333336</v>
      </c>
    </row>
    <row r="22" spans="2:16" x14ac:dyDescent="0.4">
      <c r="L22" t="s">
        <v>18</v>
      </c>
      <c r="M22">
        <v>96.888775817956684</v>
      </c>
      <c r="N22">
        <v>3.8639395898849478</v>
      </c>
      <c r="O22">
        <v>98.051011206348107</v>
      </c>
      <c r="P22">
        <v>200.16469106625686</v>
      </c>
    </row>
    <row r="23" spans="2:16" x14ac:dyDescent="0.4">
      <c r="B23" s="4" t="s">
        <v>3</v>
      </c>
    </row>
    <row r="24" spans="2:16" ht="19.5" thickBot="1" x14ac:dyDescent="0.45">
      <c r="B24" s="2"/>
      <c r="L24" s="11" t="s">
        <v>19</v>
      </c>
      <c r="M24" s="11"/>
      <c r="N24" s="11"/>
      <c r="O24" s="11"/>
      <c r="P24" s="11"/>
    </row>
    <row r="25" spans="2:16" x14ac:dyDescent="0.4">
      <c r="C25" t="s">
        <v>5</v>
      </c>
      <c r="F25" s="4" t="s">
        <v>6</v>
      </c>
      <c r="L25" t="s">
        <v>15</v>
      </c>
      <c r="M25">
        <v>3</v>
      </c>
      <c r="N25">
        <v>3</v>
      </c>
      <c r="O25">
        <v>3</v>
      </c>
      <c r="P25">
        <v>9</v>
      </c>
    </row>
    <row r="26" spans="2:16" x14ac:dyDescent="0.4">
      <c r="B26" s="5"/>
      <c r="C26">
        <v>1</v>
      </c>
      <c r="D26">
        <v>2</v>
      </c>
      <c r="E26" s="5" t="s">
        <v>4</v>
      </c>
      <c r="F26">
        <v>1</v>
      </c>
      <c r="G26">
        <v>2</v>
      </c>
      <c r="H26" s="5" t="s">
        <v>20</v>
      </c>
      <c r="L26" t="s">
        <v>13</v>
      </c>
      <c r="M26">
        <v>231.5445102030468</v>
      </c>
      <c r="N26">
        <v>48.740465203879836</v>
      </c>
      <c r="O26">
        <v>19.715024593073373</v>
      </c>
      <c r="P26">
        <v>300</v>
      </c>
    </row>
    <row r="27" spans="2:16" x14ac:dyDescent="0.4">
      <c r="B27" t="s">
        <v>8</v>
      </c>
      <c r="C27" s="12">
        <f t="shared" ref="C27:E29" si="2">D10/$G10*100</f>
        <v>49.268292682926827</v>
      </c>
      <c r="D27" s="13">
        <f t="shared" si="2"/>
        <v>35.365853658536587</v>
      </c>
      <c r="E27" s="14">
        <f t="shared" si="2"/>
        <v>15.365853658536585</v>
      </c>
      <c r="F27" s="12">
        <f t="shared" ref="F27:H29" si="3">D16/$G16*100</f>
        <v>80.405405405405403</v>
      </c>
      <c r="G27" s="13">
        <f t="shared" si="3"/>
        <v>12.387387387387387</v>
      </c>
      <c r="H27" s="14">
        <f t="shared" si="3"/>
        <v>7.2072072072072073</v>
      </c>
      <c r="L27" t="s">
        <v>17</v>
      </c>
      <c r="M27">
        <v>77.181503401015604</v>
      </c>
      <c r="N27">
        <v>16.246821734626611</v>
      </c>
      <c r="O27">
        <v>6.5716748643577914</v>
      </c>
      <c r="P27">
        <v>33.333333333333336</v>
      </c>
    </row>
    <row r="28" spans="2:16" x14ac:dyDescent="0.4">
      <c r="B28" t="s">
        <v>9</v>
      </c>
      <c r="C28" s="15">
        <f t="shared" si="2"/>
        <v>37.012987012987011</v>
      </c>
      <c r="D28">
        <f t="shared" si="2"/>
        <v>32.467532467532465</v>
      </c>
      <c r="E28" s="16">
        <f t="shared" si="2"/>
        <v>30.519480519480517</v>
      </c>
      <c r="F28" s="15">
        <f t="shared" si="3"/>
        <v>74.21602787456446</v>
      </c>
      <c r="G28">
        <f t="shared" si="3"/>
        <v>19.686411149825783</v>
      </c>
      <c r="H28" s="16">
        <f t="shared" si="3"/>
        <v>6.0975609756097562</v>
      </c>
      <c r="L28" t="s">
        <v>18</v>
      </c>
      <c r="M28">
        <v>9.6271867381945206</v>
      </c>
      <c r="N28">
        <v>13.451139296379893</v>
      </c>
      <c r="O28">
        <v>0.32737062781796589</v>
      </c>
      <c r="P28">
        <v>1104.9003970058043</v>
      </c>
    </row>
    <row r="29" spans="2:16" x14ac:dyDescent="0.4">
      <c r="B29" t="s">
        <v>10</v>
      </c>
      <c r="C29" s="17">
        <f t="shared" si="2"/>
        <v>56.483126110124338</v>
      </c>
      <c r="D29" s="18">
        <f t="shared" si="2"/>
        <v>31.616341030195382</v>
      </c>
      <c r="E29" s="19">
        <f t="shared" si="2"/>
        <v>11.900532859680284</v>
      </c>
      <c r="F29" s="17">
        <f t="shared" si="3"/>
        <v>76.923076923076934</v>
      </c>
      <c r="G29" s="18">
        <f t="shared" si="3"/>
        <v>16.666666666666664</v>
      </c>
      <c r="H29" s="19">
        <f>F18/$G18*100</f>
        <v>6.4102564102564097</v>
      </c>
    </row>
    <row r="30" spans="2:16" ht="19.5" thickBot="1" x14ac:dyDescent="0.45">
      <c r="B30" s="20" t="s">
        <v>21</v>
      </c>
      <c r="C30" s="20">
        <f>AVERAGE(C27:C29)</f>
        <v>47.588135268679395</v>
      </c>
      <c r="D30" s="20">
        <f t="shared" ref="D30:H30" si="4">AVERAGE(D27:D29)</f>
        <v>33.149909052088148</v>
      </c>
      <c r="E30" s="20">
        <f t="shared" si="4"/>
        <v>19.261955679232461</v>
      </c>
      <c r="F30" s="20">
        <f t="shared" si="4"/>
        <v>77.181503401015604</v>
      </c>
      <c r="G30" s="20">
        <f t="shared" si="4"/>
        <v>16.246821734626611</v>
      </c>
      <c r="H30" s="20">
        <f t="shared" si="4"/>
        <v>6.5716748643577914</v>
      </c>
      <c r="L30" s="11" t="s">
        <v>13</v>
      </c>
      <c r="M30" s="11"/>
      <c r="N30" s="11"/>
      <c r="O30" s="11"/>
    </row>
    <row r="31" spans="2:16" x14ac:dyDescent="0.4">
      <c r="B31" t="s">
        <v>22</v>
      </c>
      <c r="C31">
        <f>STDEV(C27:C29)</f>
        <v>9.8432096298898699</v>
      </c>
      <c r="D31">
        <f t="shared" ref="D31:H31" si="5">STDEV(D27:D29)</f>
        <v>1.9656906139789516</v>
      </c>
      <c r="E31">
        <f t="shared" si="5"/>
        <v>9.9020710564178493</v>
      </c>
      <c r="F31">
        <f t="shared" si="5"/>
        <v>3.1027708162535177</v>
      </c>
      <c r="G31">
        <f t="shared" si="5"/>
        <v>3.6675794873976342</v>
      </c>
      <c r="H31">
        <f t="shared" si="5"/>
        <v>0.57216311294766797</v>
      </c>
      <c r="L31" t="s">
        <v>15</v>
      </c>
      <c r="M31">
        <v>6</v>
      </c>
      <c r="N31">
        <v>6</v>
      </c>
      <c r="O31">
        <v>6</v>
      </c>
    </row>
    <row r="32" spans="2:16" x14ac:dyDescent="0.4">
      <c r="B32" s="21" t="s">
        <v>23</v>
      </c>
      <c r="C32" s="21"/>
      <c r="D32" s="21"/>
      <c r="E32" s="21"/>
      <c r="F32" s="21">
        <f>TTEST(C27:C29,F27:F29,2,2)</f>
        <v>7.6707244373708343E-3</v>
      </c>
      <c r="G32" s="21">
        <f t="shared" ref="G32:H32" si="6">TTEST(D27:D29,G27:G29,2,2)</f>
        <v>2.1505893947281634E-3</v>
      </c>
      <c r="H32" s="21">
        <f t="shared" si="6"/>
        <v>9.1009947725776086E-2</v>
      </c>
      <c r="L32" t="s">
        <v>13</v>
      </c>
      <c r="M32">
        <v>374.30891600908501</v>
      </c>
      <c r="N32">
        <v>148.19019236014429</v>
      </c>
      <c r="O32">
        <v>77.500891630770752</v>
      </c>
    </row>
    <row r="33" spans="2:18" x14ac:dyDescent="0.4">
      <c r="B33" s="21"/>
      <c r="C33" s="21"/>
      <c r="D33" s="21"/>
      <c r="E33" s="21"/>
      <c r="F33" s="22" t="s">
        <v>24</v>
      </c>
      <c r="G33" s="22" t="s">
        <v>24</v>
      </c>
      <c r="H33" s="22"/>
      <c r="L33" t="s">
        <v>17</v>
      </c>
      <c r="M33">
        <v>62.384819334847499</v>
      </c>
      <c r="N33">
        <v>24.698365393357378</v>
      </c>
      <c r="O33">
        <v>12.916815271795125</v>
      </c>
    </row>
    <row r="34" spans="2:18" x14ac:dyDescent="0.4">
      <c r="B34" t="s">
        <v>25</v>
      </c>
      <c r="C34">
        <f>_xlfn.STDEV.P(C27:C29)</f>
        <v>8.0369470081599417</v>
      </c>
      <c r="D34">
        <f t="shared" ref="D34:H34" si="7">_xlfn.STDEV.P(D27:D29)</f>
        <v>1.6049796654755366</v>
      </c>
      <c r="E34">
        <f t="shared" si="7"/>
        <v>8.0850071616685693</v>
      </c>
      <c r="F34">
        <f t="shared" si="7"/>
        <v>2.5334017628733267</v>
      </c>
      <c r="G34">
        <f t="shared" si="7"/>
        <v>2.9945661117408258</v>
      </c>
      <c r="H34">
        <f t="shared" si="7"/>
        <v>0.46716922545473527</v>
      </c>
      <c r="L34" t="s">
        <v>18</v>
      </c>
      <c r="M34">
        <v>305.33661624725136</v>
      </c>
      <c r="N34">
        <v>92.640339813024639</v>
      </c>
      <c r="O34">
        <v>87.664320881779304</v>
      </c>
    </row>
    <row r="35" spans="2:18" x14ac:dyDescent="0.4">
      <c r="B35" s="23" t="s">
        <v>26</v>
      </c>
      <c r="C35" s="23">
        <f>C34/SQRT(3)</f>
        <v>4.6401335186238999</v>
      </c>
      <c r="D35" s="23">
        <f t="shared" ref="D35:H35" si="8">D34/SQRT(3)</f>
        <v>0.92663544190617664</v>
      </c>
      <c r="E35" s="23">
        <f t="shared" si="8"/>
        <v>4.6678810611894006</v>
      </c>
      <c r="F35" s="23">
        <f t="shared" si="8"/>
        <v>1.4626601897603877</v>
      </c>
      <c r="G35" s="23">
        <f t="shared" si="8"/>
        <v>1.7289135507196969</v>
      </c>
      <c r="H35" s="23">
        <f t="shared" si="8"/>
        <v>0.26972027807340038</v>
      </c>
    </row>
    <row r="37" spans="2:18" ht="19.5" thickBot="1" x14ac:dyDescent="0.45">
      <c r="L37" t="s">
        <v>27</v>
      </c>
    </row>
    <row r="38" spans="2:18" x14ac:dyDescent="0.4">
      <c r="B38" s="24" t="s">
        <v>21</v>
      </c>
      <c r="C38" s="25">
        <v>1</v>
      </c>
      <c r="D38" s="25">
        <v>2</v>
      </c>
      <c r="E38" s="25" t="s">
        <v>20</v>
      </c>
      <c r="L38" s="26" t="s">
        <v>28</v>
      </c>
      <c r="M38" s="26" t="s">
        <v>29</v>
      </c>
      <c r="N38" s="26" t="s">
        <v>30</v>
      </c>
      <c r="O38" s="26" t="s">
        <v>18</v>
      </c>
      <c r="P38" s="26" t="s">
        <v>31</v>
      </c>
      <c r="Q38" s="26" t="s">
        <v>32</v>
      </c>
      <c r="R38" s="26" t="s">
        <v>33</v>
      </c>
    </row>
    <row r="39" spans="2:18" x14ac:dyDescent="0.4">
      <c r="B39" s="4" t="s">
        <v>5</v>
      </c>
      <c r="C39" s="4">
        <f>C30</f>
        <v>47.588135268679395</v>
      </c>
      <c r="D39" s="4">
        <f>D30</f>
        <v>33.149909052088148</v>
      </c>
      <c r="E39" s="4">
        <f>E30</f>
        <v>19.261955679232461</v>
      </c>
      <c r="L39" t="s">
        <v>34</v>
      </c>
      <c r="M39">
        <v>0</v>
      </c>
      <c r="N39">
        <v>1</v>
      </c>
      <c r="O39">
        <v>0</v>
      </c>
      <c r="P39">
        <v>0</v>
      </c>
      <c r="Q39">
        <v>1</v>
      </c>
      <c r="R39">
        <v>4.7472253467225149</v>
      </c>
    </row>
    <row r="40" spans="2:18" x14ac:dyDescent="0.4">
      <c r="B40" s="4" t="s">
        <v>6</v>
      </c>
      <c r="C40" s="4">
        <f>F30</f>
        <v>77.181503401015604</v>
      </c>
      <c r="D40" s="4">
        <f>G30</f>
        <v>16.246821734626611</v>
      </c>
      <c r="E40" s="4">
        <f>H30</f>
        <v>6.5716748643577914</v>
      </c>
      <c r="L40" t="s">
        <v>35</v>
      </c>
      <c r="M40">
        <v>8012.314319866211</v>
      </c>
      <c r="N40">
        <v>2</v>
      </c>
      <c r="O40">
        <v>4006.1571599331055</v>
      </c>
      <c r="P40">
        <v>108.17247353943245</v>
      </c>
      <c r="Q40">
        <v>2.106391247845971E-8</v>
      </c>
      <c r="R40">
        <v>3.8852938346523942</v>
      </c>
    </row>
    <row r="41" spans="2:18" x14ac:dyDescent="0.4">
      <c r="B41" s="4"/>
      <c r="L41" t="s">
        <v>36</v>
      </c>
      <c r="M41">
        <v>1983.7875381571157</v>
      </c>
      <c r="N41">
        <v>2</v>
      </c>
      <c r="O41">
        <v>991.89376907855785</v>
      </c>
      <c r="P41">
        <v>26.78267432008829</v>
      </c>
      <c r="Q41" s="27">
        <v>3.7587308368840091E-5</v>
      </c>
      <c r="R41">
        <v>3.8852938346523942</v>
      </c>
    </row>
    <row r="42" spans="2:18" x14ac:dyDescent="0.4">
      <c r="B42" s="28" t="s">
        <v>26</v>
      </c>
      <c r="C42" s="29">
        <v>1</v>
      </c>
      <c r="D42" s="29">
        <v>2</v>
      </c>
      <c r="E42" s="29" t="s">
        <v>20</v>
      </c>
      <c r="L42" t="s">
        <v>37</v>
      </c>
      <c r="M42">
        <v>444.41884655316437</v>
      </c>
      <c r="N42">
        <v>12</v>
      </c>
      <c r="O42">
        <v>37.034903879430367</v>
      </c>
    </row>
    <row r="43" spans="2:18" x14ac:dyDescent="0.4">
      <c r="B43" s="4" t="s">
        <v>5</v>
      </c>
      <c r="C43" s="4">
        <f>C35</f>
        <v>4.6401335186238999</v>
      </c>
      <c r="D43" s="4">
        <f>D35</f>
        <v>0.92663544190617664</v>
      </c>
      <c r="E43" s="4">
        <f>E35</f>
        <v>4.6678810611894006</v>
      </c>
    </row>
    <row r="44" spans="2:18" ht="19.5" thickBot="1" x14ac:dyDescent="0.45">
      <c r="B44" s="4" t="s">
        <v>6</v>
      </c>
      <c r="C44" s="4">
        <f>F35</f>
        <v>1.4626601897603877</v>
      </c>
      <c r="D44" s="4">
        <f>G35</f>
        <v>1.7289135507196969</v>
      </c>
      <c r="E44" s="4">
        <f>H35</f>
        <v>0.26972027807340038</v>
      </c>
      <c r="L44" s="30" t="s">
        <v>13</v>
      </c>
      <c r="M44" s="30">
        <v>10440.520704576491</v>
      </c>
      <c r="N44" s="30">
        <v>17</v>
      </c>
      <c r="O44" s="30"/>
      <c r="P44" s="30"/>
      <c r="Q44" s="30"/>
      <c r="R44" s="30"/>
    </row>
  </sheetData>
  <phoneticPr fontId="2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Figure 3F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Atsuko Ikeda</dc:creator>
  <cp:lastModifiedBy>セラミド 酵母</cp:lastModifiedBy>
  <dcterms:created xsi:type="dcterms:W3CDTF">2024-03-08T04:54:56Z</dcterms:created>
  <dcterms:modified xsi:type="dcterms:W3CDTF">2024-03-08T06:13:48Z</dcterms:modified>
</cp:coreProperties>
</file>